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.01 - Rozvody potrubí v ..." sheetId="2" r:id="rId2"/>
    <sheet name="1.02 - Stoupací potrubí V1" sheetId="3" r:id="rId3"/>
    <sheet name="1.03 - Stoupací potrubí V2" sheetId="4" r:id="rId4"/>
    <sheet name="1.04 - Stoupací potrubí V3" sheetId="5" r:id="rId5"/>
    <sheet name="1.05 - Stoupací potrubí V4" sheetId="6" r:id="rId6"/>
    <sheet name="1.06 - Stoupací potrubí V5" sheetId="7" r:id="rId7"/>
    <sheet name="1.07 - Stoupací potrubí V6" sheetId="8" r:id="rId8"/>
    <sheet name="1.08 - Stoupací potrubí V7" sheetId="9" r:id="rId9"/>
    <sheet name="1.09 - Stoupací potrubí V9" sheetId="10" r:id="rId10"/>
    <sheet name="1.10 - Stoupací potrubí V10" sheetId="11" r:id="rId11"/>
    <sheet name="1.11 - Stoupací potrubí V11" sheetId="12" r:id="rId12"/>
    <sheet name="2.01 - Rozvody potrubí v ..." sheetId="13" r:id="rId13"/>
    <sheet name="2.02 - Stoupací potrubí V1" sheetId="14" r:id="rId14"/>
    <sheet name="2.03 - Stoupací potrubí V2" sheetId="15" r:id="rId15"/>
    <sheet name="2.04 - Stoupací potrubí V3" sheetId="16" r:id="rId16"/>
    <sheet name="2.05 - Stoupací potrubí V4" sheetId="17" r:id="rId17"/>
    <sheet name="2.06 - Stoupací potrubí V5" sheetId="18" r:id="rId18"/>
    <sheet name="2.07 - Stoupací potrubí V6" sheetId="19" r:id="rId19"/>
    <sheet name="2.08 - Stoupací potrubí V7" sheetId="20" r:id="rId20"/>
    <sheet name="2.09 - Stoupací potrubí V9" sheetId="21" r:id="rId21"/>
    <sheet name="2.10 - Stoupací potrubí V10" sheetId="22" r:id="rId22"/>
    <sheet name="2.11 - Stoupací potrubí V11" sheetId="23" r:id="rId23"/>
    <sheet name="Pokyny pro vyplnění" sheetId="24" r:id="rId24"/>
  </sheets>
  <definedNames>
    <definedName name="_xlnm.Print_Area" localSheetId="0">'Rekapitulace stavby'!$D$4:$AO$36,'Rekapitulace stavby'!$C$42:$AQ$79</definedName>
    <definedName name="_xlnm._FilterDatabase" localSheetId="1" hidden="1">'1.01 - Rozvody potrubí v ...'!$C$98:$K$192</definedName>
    <definedName name="_xlnm.Print_Area" localSheetId="1">'1.01 - Rozvody potrubí v ...'!$C$4:$J$41,'1.01 - Rozvody potrubí v ...'!$C$47:$J$78,'1.01 - Rozvody potrubí v ...'!$C$84:$K$192</definedName>
    <definedName name="_xlnm._FilterDatabase" localSheetId="2" hidden="1">'1.02 - Stoupací potrubí V1'!$C$99:$K$176</definedName>
    <definedName name="_xlnm.Print_Area" localSheetId="2">'1.02 - Stoupací potrubí V1'!$C$4:$J$41,'1.02 - Stoupací potrubí V1'!$C$47:$J$79,'1.02 - Stoupací potrubí V1'!$C$85:$K$176</definedName>
    <definedName name="_xlnm._FilterDatabase" localSheetId="3" hidden="1">'1.03 - Stoupací potrubí V2'!$C$99:$K$176</definedName>
    <definedName name="_xlnm.Print_Area" localSheetId="3">'1.03 - Stoupací potrubí V2'!$C$4:$J$41,'1.03 - Stoupací potrubí V2'!$C$47:$J$79,'1.03 - Stoupací potrubí V2'!$C$85:$K$176</definedName>
    <definedName name="_xlnm._FilterDatabase" localSheetId="4" hidden="1">'1.04 - Stoupací potrubí V3'!$C$99:$K$176</definedName>
    <definedName name="_xlnm.Print_Area" localSheetId="4">'1.04 - Stoupací potrubí V3'!$C$4:$J$41,'1.04 - Stoupací potrubí V3'!$C$47:$J$79,'1.04 - Stoupací potrubí V3'!$C$85:$K$176</definedName>
    <definedName name="_xlnm._FilterDatabase" localSheetId="5" hidden="1">'1.05 - Stoupací potrubí V4'!$C$99:$K$168</definedName>
    <definedName name="_xlnm.Print_Area" localSheetId="5">'1.05 - Stoupací potrubí V4'!$C$4:$J$41,'1.05 - Stoupací potrubí V4'!$C$47:$J$79,'1.05 - Stoupací potrubí V4'!$C$85:$K$168</definedName>
    <definedName name="_xlnm._FilterDatabase" localSheetId="6" hidden="1">'1.06 - Stoupací potrubí V5'!$C$99:$K$177</definedName>
    <definedName name="_xlnm.Print_Area" localSheetId="6">'1.06 - Stoupací potrubí V5'!$C$4:$J$41,'1.06 - Stoupací potrubí V5'!$C$47:$J$79,'1.06 - Stoupací potrubí V5'!$C$85:$K$177</definedName>
    <definedName name="_xlnm._FilterDatabase" localSheetId="7" hidden="1">'1.07 - Stoupací potrubí V6'!$C$99:$K$168</definedName>
    <definedName name="_xlnm.Print_Area" localSheetId="7">'1.07 - Stoupací potrubí V6'!$C$4:$J$41,'1.07 - Stoupací potrubí V6'!$C$47:$J$79,'1.07 - Stoupací potrubí V6'!$C$85:$K$168</definedName>
    <definedName name="_xlnm._FilterDatabase" localSheetId="8" hidden="1">'1.08 - Stoupací potrubí V7'!$C$99:$K$177</definedName>
    <definedName name="_xlnm.Print_Area" localSheetId="8">'1.08 - Stoupací potrubí V7'!$C$4:$J$41,'1.08 - Stoupací potrubí V7'!$C$47:$J$79,'1.08 - Stoupací potrubí V7'!$C$85:$K$177</definedName>
    <definedName name="_xlnm._FilterDatabase" localSheetId="9" hidden="1">'1.09 - Stoupací potrubí V9'!$C$99:$K$176</definedName>
    <definedName name="_xlnm.Print_Area" localSheetId="9">'1.09 - Stoupací potrubí V9'!$C$4:$J$41,'1.09 - Stoupací potrubí V9'!$C$47:$J$79,'1.09 - Stoupací potrubí V9'!$C$85:$K$176</definedName>
    <definedName name="_xlnm._FilterDatabase" localSheetId="10" hidden="1">'1.10 - Stoupací potrubí V10'!$C$99:$K$177</definedName>
    <definedName name="_xlnm.Print_Area" localSheetId="10">'1.10 - Stoupací potrubí V10'!$C$4:$J$41,'1.10 - Stoupací potrubí V10'!$C$47:$J$79,'1.10 - Stoupací potrubí V10'!$C$85:$K$177</definedName>
    <definedName name="_xlnm._FilterDatabase" localSheetId="11" hidden="1">'1.11 - Stoupací potrubí V11'!$C$99:$K$177</definedName>
    <definedName name="_xlnm.Print_Area" localSheetId="11">'1.11 - Stoupací potrubí V11'!$C$4:$J$41,'1.11 - Stoupací potrubí V11'!$C$47:$J$79,'1.11 - Stoupací potrubí V11'!$C$85:$K$177</definedName>
    <definedName name="_xlnm._FilterDatabase" localSheetId="12" hidden="1">'2.01 - Rozvody potrubí v ...'!$C$98:$K$194</definedName>
    <definedName name="_xlnm.Print_Area" localSheetId="12">'2.01 - Rozvody potrubí v ...'!$C$4:$J$41,'2.01 - Rozvody potrubí v ...'!$C$47:$J$78,'2.01 - Rozvody potrubí v ...'!$C$84:$K$194</definedName>
    <definedName name="_xlnm._FilterDatabase" localSheetId="13" hidden="1">'2.02 - Stoupací potrubí V1'!$C$99:$K$176</definedName>
    <definedName name="_xlnm.Print_Area" localSheetId="13">'2.02 - Stoupací potrubí V1'!$C$4:$J$41,'2.02 - Stoupací potrubí V1'!$C$47:$J$79,'2.02 - Stoupací potrubí V1'!$C$85:$K$176</definedName>
    <definedName name="_xlnm._FilterDatabase" localSheetId="14" hidden="1">'2.03 - Stoupací potrubí V2'!$C$99:$K$176</definedName>
    <definedName name="_xlnm.Print_Area" localSheetId="14">'2.03 - Stoupací potrubí V2'!$C$4:$J$41,'2.03 - Stoupací potrubí V2'!$C$47:$J$79,'2.03 - Stoupací potrubí V2'!$C$85:$K$176</definedName>
    <definedName name="_xlnm._FilterDatabase" localSheetId="15" hidden="1">'2.04 - Stoupací potrubí V3'!$C$99:$K$176</definedName>
    <definedName name="_xlnm.Print_Area" localSheetId="15">'2.04 - Stoupací potrubí V3'!$C$4:$J$41,'2.04 - Stoupací potrubí V3'!$C$47:$J$79,'2.04 - Stoupací potrubí V3'!$C$85:$K$176</definedName>
    <definedName name="_xlnm._FilterDatabase" localSheetId="16" hidden="1">'2.05 - Stoupací potrubí V4'!$C$99:$K$168</definedName>
    <definedName name="_xlnm.Print_Area" localSheetId="16">'2.05 - Stoupací potrubí V4'!$C$4:$J$41,'2.05 - Stoupací potrubí V4'!$C$47:$J$79,'2.05 - Stoupací potrubí V4'!$C$85:$K$168</definedName>
    <definedName name="_xlnm._FilterDatabase" localSheetId="17" hidden="1">'2.06 - Stoupací potrubí V5'!$C$99:$K$177</definedName>
    <definedName name="_xlnm.Print_Area" localSheetId="17">'2.06 - Stoupací potrubí V5'!$C$4:$J$41,'2.06 - Stoupací potrubí V5'!$C$47:$J$79,'2.06 - Stoupací potrubí V5'!$C$85:$K$177</definedName>
    <definedName name="_xlnm._FilterDatabase" localSheetId="18" hidden="1">'2.07 - Stoupací potrubí V6'!$C$99:$K$168</definedName>
    <definedName name="_xlnm.Print_Area" localSheetId="18">'2.07 - Stoupací potrubí V6'!$C$4:$J$41,'2.07 - Stoupací potrubí V6'!$C$47:$J$79,'2.07 - Stoupací potrubí V6'!$C$85:$K$168</definedName>
    <definedName name="_xlnm._FilterDatabase" localSheetId="19" hidden="1">'2.08 - Stoupací potrubí V7'!$C$99:$K$177</definedName>
    <definedName name="_xlnm.Print_Area" localSheetId="19">'2.08 - Stoupací potrubí V7'!$C$4:$J$41,'2.08 - Stoupací potrubí V7'!$C$47:$J$79,'2.08 - Stoupací potrubí V7'!$C$85:$K$177</definedName>
    <definedName name="_xlnm._FilterDatabase" localSheetId="20" hidden="1">'2.09 - Stoupací potrubí V9'!$C$99:$K$176</definedName>
    <definedName name="_xlnm.Print_Area" localSheetId="20">'2.09 - Stoupací potrubí V9'!$C$4:$J$41,'2.09 - Stoupací potrubí V9'!$C$47:$J$79,'2.09 - Stoupací potrubí V9'!$C$85:$K$176</definedName>
    <definedName name="_xlnm._FilterDatabase" localSheetId="21" hidden="1">'2.10 - Stoupací potrubí V10'!$C$99:$K$176</definedName>
    <definedName name="_xlnm.Print_Area" localSheetId="21">'2.10 - Stoupací potrubí V10'!$C$4:$J$41,'2.10 - Stoupací potrubí V10'!$C$47:$J$79,'2.10 - Stoupací potrubí V10'!$C$85:$K$176</definedName>
    <definedName name="_xlnm._FilterDatabase" localSheetId="22" hidden="1">'2.11 - Stoupací potrubí V11'!$C$99:$K$177</definedName>
    <definedName name="_xlnm.Print_Area" localSheetId="22">'2.11 - Stoupací potrubí V11'!$C$4:$J$41,'2.11 - Stoupací potrubí V11'!$C$47:$J$79,'2.11 - Stoupací potrubí V11'!$C$85:$K$177</definedName>
    <definedName name="_xlnm.Print_Area" localSheetId="2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'1.01 - Rozvody potrubí v ...'!$98:$98</definedName>
    <definedName name="_xlnm.Print_Titles" localSheetId="2">'1.02 - Stoupací potrubí V1'!$99:$99</definedName>
    <definedName name="_xlnm.Print_Titles" localSheetId="3">'1.03 - Stoupací potrubí V2'!$99:$99</definedName>
    <definedName name="_xlnm.Print_Titles" localSheetId="4">'1.04 - Stoupací potrubí V3'!$99:$99</definedName>
    <definedName name="_xlnm.Print_Titles" localSheetId="5">'1.05 - Stoupací potrubí V4'!$99:$99</definedName>
    <definedName name="_xlnm.Print_Titles" localSheetId="6">'1.06 - Stoupací potrubí V5'!$99:$99</definedName>
    <definedName name="_xlnm.Print_Titles" localSheetId="7">'1.07 - Stoupací potrubí V6'!$99:$99</definedName>
    <definedName name="_xlnm.Print_Titles" localSheetId="8">'1.08 - Stoupací potrubí V7'!$99:$99</definedName>
    <definedName name="_xlnm.Print_Titles" localSheetId="9">'1.09 - Stoupací potrubí V9'!$99:$99</definedName>
    <definedName name="_xlnm.Print_Titles" localSheetId="10">'1.10 - Stoupací potrubí V10'!$99:$99</definedName>
    <definedName name="_xlnm.Print_Titles" localSheetId="11">'1.11 - Stoupací potrubí V11'!$99:$99</definedName>
    <definedName name="_xlnm.Print_Titles" localSheetId="12">'2.01 - Rozvody potrubí v ...'!$98:$98</definedName>
    <definedName name="_xlnm.Print_Titles" localSheetId="13">'2.02 - Stoupací potrubí V1'!$99:$99</definedName>
    <definedName name="_xlnm.Print_Titles" localSheetId="14">'2.03 - Stoupací potrubí V2'!$99:$99</definedName>
    <definedName name="_xlnm.Print_Titles" localSheetId="15">'2.04 - Stoupací potrubí V3'!$99:$99</definedName>
    <definedName name="_xlnm.Print_Titles" localSheetId="16">'2.05 - Stoupací potrubí V4'!$99:$99</definedName>
    <definedName name="_xlnm.Print_Titles" localSheetId="17">'2.06 - Stoupací potrubí V5'!$99:$99</definedName>
    <definedName name="_xlnm.Print_Titles" localSheetId="18">'2.07 - Stoupací potrubí V6'!$99:$99</definedName>
    <definedName name="_xlnm.Print_Titles" localSheetId="19">'2.08 - Stoupací potrubí V7'!$99:$99</definedName>
    <definedName name="_xlnm.Print_Titles" localSheetId="20">'2.09 - Stoupací potrubí V9'!$99:$99</definedName>
    <definedName name="_xlnm.Print_Titles" localSheetId="21">'2.10 - Stoupací potrubí V10'!$99:$99</definedName>
    <definedName name="_xlnm.Print_Titles" localSheetId="22">'2.11 - Stoupací potrubí V11'!$99:$99</definedName>
  </definedNames>
  <calcPr fullCalcOnLoad="1"/>
</workbook>
</file>

<file path=xl/sharedStrings.xml><?xml version="1.0" encoding="utf-8"?>
<sst xmlns="http://schemas.openxmlformats.org/spreadsheetml/2006/main" count="22966" uniqueCount="1262">
  <si>
    <t>Export Komplet</t>
  </si>
  <si>
    <t>VZ</t>
  </si>
  <si>
    <t>2.0</t>
  </si>
  <si>
    <t>ZAMOK</t>
  </si>
  <si>
    <t>False</t>
  </si>
  <si>
    <t>{bec79d18-2795-48d7-88ec-2b189e502b24}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</si>
  <si>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</si>
  <si>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</si>
  <si>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</si>
  <si>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</si>
  <si>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</si>
  <si>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</si>
  <si>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</si>
  <si>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</si>
  <si>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</si>
  <si>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</si>
  <si>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</si>
  <si>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Výměna vnitřního rozvodu teplé a studené vody v objektu bytového domu Dvořákova 1331/20 a 1330/22, Děčín</t>
  </si>
  <si>
    <t>KSO:</t>
  </si>
  <si>
    <t/>
  </si>
  <si>
    <t>CC-CZ:</t>
  </si>
  <si>
    <t>Místo:</t>
  </si>
  <si>
    <t>Děčín</t>
  </si>
  <si>
    <t>Datum:</t>
  </si>
  <si>
    <t>19. 5. 2021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</si>
  <si>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</si>
  <si>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</si>
  <si>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</si>
  <si>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</si>
  <si>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</si>
  <si>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</si>
  <si>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</si>
  <si>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</si>
  <si>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68285736</t>
  </si>
  <si>
    <t>David Šašek</t>
  </si>
  <si>
    <t>True</t>
  </si>
  <si>
    <t>Zpracovatel:</t>
  </si>
  <si>
    <t>69288992</t>
  </si>
  <si>
    <t>Vladimír Vidai</t>
  </si>
  <si>
    <t>CZ5705170625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</si>
  <si>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</si>
  <si>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</si>
  <si>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</si>
  <si>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</si>
  <si>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</si>
  <si>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</si>
  <si>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</si>
  <si>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</si>
  <si>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</si>
  <si>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</si>
  <si>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</si>
  <si>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</si>
  <si>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</si>
  <si>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</si>
  <si>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</si>
  <si>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</si>
  <si>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</si>
  <si>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</si>
  <si>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</si>
  <si>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</si>
  <si>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</si>
  <si>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</si>
  <si>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</si>
  <si>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</si>
  <si>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</si>
  <si>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</si>
  <si>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</si>
  <si>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</si>
  <si>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</si>
  <si>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</si>
  <si>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</si>
  <si>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</si>
  <si>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</si>
  <si>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</si>
  <si>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</si>
  <si>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</si>
  <si>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</si>
  <si>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</si>
  <si>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</si>
  <si>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</si>
  <si>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</t>
  </si>
  <si>
    <t>Dvořákova 1331/20, Děčín 1</t>
  </si>
  <si>
    <t>STA</t>
  </si>
  <si>
    <t>{6b6cc5f2-ea05-4027-a9e8-e450526f7528}</t>
  </si>
  <si>
    <t>/</t>
  </si>
  <si>
    <t>1.01</t>
  </si>
  <si>
    <t>Rozvody potrubí v 1.n.p.</t>
  </si>
  <si>
    <t>Soupis</t>
  </si>
  <si>
    <t>2</t>
  </si>
  <si>
    <t>{126e752f-ca08-4e00-82cc-f1c4e895aa94}</t>
  </si>
  <si>
    <t>1.02</t>
  </si>
  <si>
    <t>Stoupací potrubí V1</t>
  </si>
  <si>
    <t>{939c5ad5-9338-4e31-ade0-05db080b4b79}</t>
  </si>
  <si>
    <t>1.03</t>
  </si>
  <si>
    <t>Stoupací potrubí V2</t>
  </si>
  <si>
    <t>{53d3cece-0e2b-487a-968d-57608ebd1247}</t>
  </si>
  <si>
    <t>1.04</t>
  </si>
  <si>
    <t>Stoupací potrubí V3</t>
  </si>
  <si>
    <t>{8d2321cd-729e-43bc-8e53-c8f24e8e435b}</t>
  </si>
  <si>
    <t>1.05</t>
  </si>
  <si>
    <t>Stoupací potrubí V4</t>
  </si>
  <si>
    <t>{1d74b7b4-469d-45e5-8d77-a3cf6634cec8}</t>
  </si>
  <si>
    <t>1.06</t>
  </si>
  <si>
    <t>Stoupací potrubí V5</t>
  </si>
  <si>
    <t>{4567f1b5-e7a2-4b06-8a1d-67517b5a1a2a}</t>
  </si>
  <si>
    <t>1.07</t>
  </si>
  <si>
    <t>Stoupací potrubí V6</t>
  </si>
  <si>
    <t>{963c2ea7-987b-4d5b-9c2f-0a61e365a816}</t>
  </si>
  <si>
    <t>1.08</t>
  </si>
  <si>
    <t>Stoupací potrubí V7</t>
  </si>
  <si>
    <t>{8df95432-91f7-45c5-8b3f-3de7ad0a9049}</t>
  </si>
  <si>
    <t>1.09</t>
  </si>
  <si>
    <t>Stoupací potrubí V9</t>
  </si>
  <si>
    <t>{6a6777f6-9098-4723-9b91-bb91e1f9cb4f}</t>
  </si>
  <si>
    <t>1.10</t>
  </si>
  <si>
    <t>Stoupací potrubí V10</t>
  </si>
  <si>
    <t>{61e6352e-8230-470b-a9c9-d86a17298053}</t>
  </si>
  <si>
    <t>1.11</t>
  </si>
  <si>
    <t>Stoupací potrubí V11</t>
  </si>
  <si>
    <t>{c3d01235-5698-4539-8c5c-39f27268c622}</t>
  </si>
  <si>
    <t>Dvořákova 1330/22, Děčín 1</t>
  </si>
  <si>
    <t>{c9d0d7d6-9e40-4077-a598-7a13d89210a5}</t>
  </si>
  <si>
    <t>2.01</t>
  </si>
  <si>
    <t>{e2275c2e-fca1-47e8-a47f-9815ac0dd407}</t>
  </si>
  <si>
    <t>2.02</t>
  </si>
  <si>
    <t>{0aa56eeb-442d-4d9b-8c69-42561051e31c}</t>
  </si>
  <si>
    <t>2.03</t>
  </si>
  <si>
    <t>{d93676bf-6d7f-4838-9eb8-a5631adb57cc}</t>
  </si>
  <si>
    <t>2.04</t>
  </si>
  <si>
    <t>{7c7870e7-5349-4d2e-8664-5ae4dafda464}</t>
  </si>
  <si>
    <t>2.05</t>
  </si>
  <si>
    <t>{c0b1bcd8-a425-48f5-9c56-e89b61197994}</t>
  </si>
  <si>
    <t>2.06</t>
  </si>
  <si>
    <t>{7a99e3e6-7499-4429-8295-ea10c16dec0e}</t>
  </si>
  <si>
    <t>2.07</t>
  </si>
  <si>
    <t>{4f7e82d4-8b48-4a99-b406-3684aa134a3b}</t>
  </si>
  <si>
    <t>2.08</t>
  </si>
  <si>
    <t>{fcba398f-b602-4d59-8c02-dacd72d676c4}</t>
  </si>
  <si>
    <t>2.09</t>
  </si>
  <si>
    <t>{87e740a5-91bb-4b7a-9b56-4c6660928dd1}</t>
  </si>
  <si>
    <t>2.10</t>
  </si>
  <si>
    <t>{59d13ba2-7029-42dd-89f3-9f19567e6f86}</t>
  </si>
  <si>
    <t>2.11</t>
  </si>
  <si>
    <t>{c1f2b192-8b3e-4cf2-b226-9ca4b0e34ddb}</t>
  </si>
  <si>
    <t>KRYCÍ LIST SOUPISU PRACÍ</t>
  </si>
  <si>
    <t>Objekt:</t>
  </si>
  <si>
    <t>1 - Dvořákova 1331/20, Děčín 1</t>
  </si>
  <si>
    <t>Soupis:</t>
  </si>
  <si>
    <t>1.01 - Rozvody potrubí v 1.n.p.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</si>
  <si>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</si>
  <si>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</si>
  <si>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</si>
  <si>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</si>
  <si>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</si>
  <si>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</si>
  <si>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61 - Úprava povrchů vnitřních</t>
  </si>
  <si>
    <t xml:space="preserve">    94 - Lešení 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</si>
  <si>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</si>
  <si>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</si>
  <si>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</si>
  <si>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</si>
  <si>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</si>
  <si>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</si>
  <si>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 xml:space="preserve">    725 - Zdravotechnika - zařizovací předměty</t>
  </si>
  <si>
    <t xml:space="preserve">    727 - Zdravotechnika - požární ochrana</t>
  </si>
  <si>
    <t xml:space="preserve">    763 - Konstrukce suché výstavby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</si>
  <si>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</si>
  <si>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</si>
  <si>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</si>
  <si>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</si>
  <si>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</si>
  <si>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</si>
  <si>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</si>
  <si>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</si>
  <si>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</si>
  <si>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</si>
  <si>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</si>
  <si>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</si>
  <si>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</si>
  <si>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</si>
  <si>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</si>
  <si>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</si>
  <si>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</si>
  <si>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</si>
  <si>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</si>
  <si>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</si>
  <si>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340235212</t>
  </si>
  <si>
    <t>Zazdívka otvorů v příčkách nebo stěnách cihlami plnými pálenými plochy do 0,0225 m2, tloušťky přes 100 mm</t>
  </si>
  <si>
    <t>kus</t>
  </si>
  <si>
    <t>CS ÚRS 2021 01</t>
  </si>
  <si>
    <t>4</t>
  </si>
  <si>
    <t>-2037789933</t>
  </si>
  <si>
    <t>61</t>
  </si>
  <si>
    <t>Úprava povrchů vnitřních</t>
  </si>
  <si>
    <t>612315221</t>
  </si>
  <si>
    <t>Vápenná omítka jednotlivých malých ploch štuková na stěnách, plochy jednotlivě do 0,09 m2</t>
  </si>
  <si>
    <t>-4134758</t>
  </si>
  <si>
    <t>94</t>
  </si>
  <si>
    <t xml:space="preserve">Lešení </t>
  </si>
  <si>
    <t>949101111</t>
  </si>
  <si>
    <t>Lešení pomocné pracovní pro objekty pozemních staveb pro zatížení do 150 kg/m2, o výšce lešeňové podlahy do 1,9 m</t>
  </si>
  <si>
    <t>m2</t>
  </si>
  <si>
    <t>-883040095</t>
  </si>
  <si>
    <t>VV</t>
  </si>
  <si>
    <t>40,00*1,50</t>
  </si>
  <si>
    <t>95</t>
  </si>
  <si>
    <t>Různé dokončovací konstrukce a práce pozemních staveb</t>
  </si>
  <si>
    <t>952902021</t>
  </si>
  <si>
    <t>Čištění budov při provádění oprav a udržovacích prací podlah hladkých zametením</t>
  </si>
  <si>
    <t>-1405964269</t>
  </si>
  <si>
    <t>96</t>
  </si>
  <si>
    <t>Bourání konstrukcí</t>
  </si>
  <si>
    <t>5</t>
  </si>
  <si>
    <t>722130803</t>
  </si>
  <si>
    <t>Demontáž potrubí včetně izolace, armatur do DN 50</t>
  </si>
  <si>
    <t>m</t>
  </si>
  <si>
    <t>16</t>
  </si>
  <si>
    <t>-1015780504</t>
  </si>
  <si>
    <t>6</t>
  </si>
  <si>
    <t>741914821</t>
  </si>
  <si>
    <t>Demontáž nosných a doplňkových prvků žlabů bez stojiny a výložníků kovových, šířky do 100 mm</t>
  </si>
  <si>
    <t>-176473910</t>
  </si>
  <si>
    <t>7</t>
  </si>
  <si>
    <t>741915811</t>
  </si>
  <si>
    <t>Demontáž krytů plechových šířky do 200 mm</t>
  </si>
  <si>
    <t>-1713773131</t>
  </si>
  <si>
    <t>8</t>
  </si>
  <si>
    <t>763121811</t>
  </si>
  <si>
    <t>Demontáž předsazených nebo šachtových stěn ze sádrokartonových desek s nosnou konstrukcí z ocelových profilů jednoduchých, opláštění jednoduché</t>
  </si>
  <si>
    <t>-1649292844</t>
  </si>
  <si>
    <t>"pod schodištěm"1,20*1,70</t>
  </si>
  <si>
    <t>9</t>
  </si>
  <si>
    <t>763132811</t>
  </si>
  <si>
    <t>Demontáž podhledu nebo samostatného požárního předělu ze sádrokartonových desek desek, opláštění jednoduché</t>
  </si>
  <si>
    <t>759405829</t>
  </si>
  <si>
    <t>0,90*(3,50+1,20)</t>
  </si>
  <si>
    <t>7,65*0,50</t>
  </si>
  <si>
    <t>1,20*1,20</t>
  </si>
  <si>
    <t>1,30*1,40</t>
  </si>
  <si>
    <t>0,50*1,00</t>
  </si>
  <si>
    <t>1,20*2,85</t>
  </si>
  <si>
    <t>Součet</t>
  </si>
  <si>
    <t>10</t>
  </si>
  <si>
    <t>971042131</t>
  </si>
  <si>
    <t>Vybourání otvorů v betonových příčkách a zdech základových nebo nadzákladových průměru profilu do 60 mm, tl. do 150 mm</t>
  </si>
  <si>
    <t>-860370531</t>
  </si>
  <si>
    <t>997</t>
  </si>
  <si>
    <t>Přesun sutě</t>
  </si>
  <si>
    <t>11</t>
  </si>
  <si>
    <t>997013211</t>
  </si>
  <si>
    <t>Vnitrostaveništní doprava suti a vybouraných hmot vodorovně do 50 m svisle ručně pro budovy a haly výšky do 6 m</t>
  </si>
  <si>
    <t>t</t>
  </si>
  <si>
    <t>-714537303</t>
  </si>
  <si>
    <t>12</t>
  </si>
  <si>
    <t>997013501</t>
  </si>
  <si>
    <t>Odvoz suti a vybouraných hmot na skládku nebo meziskládku se složením, na vzdálenost do 1 km</t>
  </si>
  <si>
    <t>-1596241052</t>
  </si>
  <si>
    <t>13</t>
  </si>
  <si>
    <t>997013509</t>
  </si>
  <si>
    <t>Odvoz suti a vybouraných hmot na skládku nebo meziskládku se složením, na vzdálenost Příplatek k ceně za každý další i započatý 1 km přes 1 km</t>
  </si>
  <si>
    <t>545065218</t>
  </si>
  <si>
    <t>3,119*14 'Přepočtené koeficientem množství</t>
  </si>
  <si>
    <t>14</t>
  </si>
  <si>
    <t>M</t>
  </si>
  <si>
    <t>94620250</t>
  </si>
  <si>
    <t>poplatek za uložení směsného stavebního a demoličního odpadu zatříděného kódem 17 09 04</t>
  </si>
  <si>
    <t>1294132519</t>
  </si>
  <si>
    <t>998</t>
  </si>
  <si>
    <t>Přesun hmot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</si>
  <si>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</si>
  <si>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</si>
  <si>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1589380671</t>
  </si>
  <si>
    <t>PSV</t>
  </si>
  <si>
    <t>Práce a dodávky PSV</t>
  </si>
  <si>
    <t>722</t>
  </si>
  <si>
    <t>Zdravotechnika - vnitřní vodovod</t>
  </si>
  <si>
    <t>722.1</t>
  </si>
  <si>
    <t xml:space="preserve">Napojení na stoupací potrubí SV, TV a cirkulace </t>
  </si>
  <si>
    <t>kpl</t>
  </si>
  <si>
    <t>R-položka</t>
  </si>
  <si>
    <t>-1683584013</t>
  </si>
  <si>
    <t>17</t>
  </si>
  <si>
    <t>722174002</t>
  </si>
  <si>
    <t>Potrubí z plastových trubek z polypropylenu PPR svařovaných polyfúzně PN 16 (SDR 7,4) D 20 x 2,8</t>
  </si>
  <si>
    <t>1841238306</t>
  </si>
  <si>
    <t>18</t>
  </si>
  <si>
    <t>722174003</t>
  </si>
  <si>
    <t>Potrubí z plastových trubek z polypropylenu PPR svařovaných polyfúzně PN 16 (SDR 7,4) D 25 x 3,5</t>
  </si>
  <si>
    <t>800182109</t>
  </si>
  <si>
    <t>19</t>
  </si>
  <si>
    <t>722174004</t>
  </si>
  <si>
    <t>Potrubí z plastových trubek z polypropylenu PPR svařovaných polyfúzně PN 16 (SDR 7,4) D 32 x 4,4</t>
  </si>
  <si>
    <t>1818759962</t>
  </si>
  <si>
    <t>20</t>
  </si>
  <si>
    <t>722174005</t>
  </si>
  <si>
    <t>Potrubí z plastových trubek z polypropylenu PPR svařovaných polyfúzně PN 16 (SDR 7,4) D 40 x 5,5</t>
  </si>
  <si>
    <t>-1317402983</t>
  </si>
  <si>
    <t>722174006</t>
  </si>
  <si>
    <t>Potrubí z plastových trubek z polypropylenu PPR svařovaných polyfúzně PN 16 (SDR 7,4) D 50 x 6,9</t>
  </si>
  <si>
    <t>-1343882091</t>
  </si>
  <si>
    <t>22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</si>
  <si>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</si>
  <si>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</si>
  <si>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321462150</t>
  </si>
  <si>
    <t>23</t>
  </si>
  <si>
    <t>722181223</t>
  </si>
  <si>
    <t>Ochrana potrubí termoizolačními trubicemi z pěnového polyetylenu PE přilepenými v příčných a podélných spojích, tloušťky izolace přes 6 do 9 mm, vnitřního průměru izolace DN přes 45 do 63 mm</t>
  </si>
  <si>
    <t>-828501127</t>
  </si>
  <si>
    <t>24</t>
  </si>
  <si>
    <t>722182015</t>
  </si>
  <si>
    <t>Podpůrný žlab pro potrubí průměru D 50</t>
  </si>
  <si>
    <t>-735354727</t>
  </si>
  <si>
    <t>2*33,00</t>
  </si>
  <si>
    <t>25</t>
  </si>
  <si>
    <t>722225302</t>
  </si>
  <si>
    <t>Mosazné šroubení přímé 3/4" s plochým těsněním</t>
  </si>
  <si>
    <t>-2115096649</t>
  </si>
  <si>
    <t>26</t>
  </si>
  <si>
    <t>722225303</t>
  </si>
  <si>
    <t>Mosazné šroubení přímé 1" s plochým těsněním</t>
  </si>
  <si>
    <t>540519245</t>
  </si>
  <si>
    <t>27</t>
  </si>
  <si>
    <t>722225304</t>
  </si>
  <si>
    <t xml:space="preserve">Mosazné šroubení přímé 5/4" s plochým těsněním </t>
  </si>
  <si>
    <t>1660077949</t>
  </si>
  <si>
    <t>28</t>
  </si>
  <si>
    <t>722225305</t>
  </si>
  <si>
    <t xml:space="preserve">Mosazné šroubení přímé 6/4" s plochým těsněním </t>
  </si>
  <si>
    <t>904422995</t>
  </si>
  <si>
    <t>29</t>
  </si>
  <si>
    <t>722225306</t>
  </si>
  <si>
    <t>Mosazné šroubení přímé 2" s plochým těsněním</t>
  </si>
  <si>
    <t>1761036501</t>
  </si>
  <si>
    <t>30</t>
  </si>
  <si>
    <t>722230102</t>
  </si>
  <si>
    <t>Armatury se dvěma závity ventily přímé G 3/4"</t>
  </si>
  <si>
    <t>-1499802575</t>
  </si>
  <si>
    <t>31</t>
  </si>
  <si>
    <t>722230103</t>
  </si>
  <si>
    <t>Armatury se dvěma závity ventily přímé G 1"</t>
  </si>
  <si>
    <t>1043605572</t>
  </si>
  <si>
    <t>32</t>
  </si>
  <si>
    <t>722230104</t>
  </si>
  <si>
    <t>Armatury se dvěma závity ventily přímé G 5/4"</t>
  </si>
  <si>
    <t>-1654450274</t>
  </si>
  <si>
    <t>33</t>
  </si>
  <si>
    <t>722230105</t>
  </si>
  <si>
    <t>Armatury se dvěma závity ventily přímé G 6/4"</t>
  </si>
  <si>
    <t>-247356116</t>
  </si>
  <si>
    <t>34</t>
  </si>
  <si>
    <t>722230106</t>
  </si>
  <si>
    <t>Armatury se dvěma závity ventily přímé G 2"</t>
  </si>
  <si>
    <t>817416196</t>
  </si>
  <si>
    <t>35</t>
  </si>
  <si>
    <t>722290226</t>
  </si>
  <si>
    <t>Zkoušky, proplach a desinfekce vodovodního potrubí zkoušky těsnosti vodovodního potrubí závitového do DN 50</t>
  </si>
  <si>
    <t>2007383890</t>
  </si>
  <si>
    <t>36</t>
  </si>
  <si>
    <t>722290234</t>
  </si>
  <si>
    <t>Zkoušky, proplach a desinfekce vodovodního potrubí proplach a desinfekce vodovodního potrubí do DN 80</t>
  </si>
  <si>
    <t>-1950192220</t>
  </si>
  <si>
    <t>37</t>
  </si>
  <si>
    <t>998722101</t>
  </si>
  <si>
    <t>Přesun hmot pro vnitřní vodovod stanovený z hmotnosti přesunovaného materiálu vodorovná dopravní vzdálenost do 50 m v objektech výšky do 6 m</t>
  </si>
  <si>
    <t>1271227376</t>
  </si>
  <si>
    <t>725</t>
  </si>
  <si>
    <t>Zdravotechnika - zařizovací předměty</t>
  </si>
  <si>
    <t>38</t>
  </si>
  <si>
    <t>725980123</t>
  </si>
  <si>
    <t>Dvířka revizní 30/30</t>
  </si>
  <si>
    <t>-445095034</t>
  </si>
  <si>
    <t>39</t>
  </si>
  <si>
    <t>725980124</t>
  </si>
  <si>
    <t>Dvířka revizní 30/40</t>
  </si>
  <si>
    <t>473867190</t>
  </si>
  <si>
    <t>40</t>
  </si>
  <si>
    <t>998725101</t>
  </si>
  <si>
    <t>Přesun hmot pro zařizovací předměty stanovený z hmotnosti přesunovaného materiálu vodorovná dopravní vzdálenost do 50 m v objektech výšky do 6 m</t>
  </si>
  <si>
    <t>-1378929992</t>
  </si>
  <si>
    <t>727</t>
  </si>
  <si>
    <t>Zdravotechnika - požární ochrana</t>
  </si>
  <si>
    <t>41</t>
  </si>
  <si>
    <t>7271111-R</t>
  </si>
  <si>
    <t>Utěsnění prostupů rozvodů v požárně dělících konstrukcí budovy EI 45 včetně protokolu o kontrole požárních ucpávek způsobilou osobou</t>
  </si>
  <si>
    <t>2052879401</t>
  </si>
  <si>
    <t>P</t>
  </si>
  <si>
    <t>Poznámka k položce:
Všechny prostupy rozvodů technických zařízení v požárně dělících konstrukcí budovy se těsní typovými požárními ucpávkami (ČSN EN 13501-2+A1:2010 čl.7.5.8) se požaduje dle ČSN 730810 čl.6.2.1.a) : 
Požární odolnost typových ucpávek: 1.N.P. .... EI45, od 2.N.P.  …. EI30.</t>
  </si>
  <si>
    <t>763</t>
  </si>
  <si>
    <t>Konstrukce suché výstavby</t>
  </si>
  <si>
    <t>42</t>
  </si>
  <si>
    <t>763121411</t>
  </si>
  <si>
    <t>Stěna předsazená ze sádrokartonových desek s nosnou konstrukcí z ocelových profilů CW, UW jednoduše opláštěná deskou standardní A tl. 12,5 mm bez izolace, EI 15, stěna tl. 62,5 mm, profil 50</t>
  </si>
  <si>
    <t>1663267</t>
  </si>
  <si>
    <t>43</t>
  </si>
  <si>
    <t>763131411</t>
  </si>
  <si>
    <t>Podhled ze sádrokartonových desek dvouvrstvá zavěšená spodní konstrukce z ocelových profilů CD, UD jednoduše opláštěná deskou standardní A, tl. 12,5 mm, bez izolace</t>
  </si>
  <si>
    <t>-1719572870</t>
  </si>
  <si>
    <t>7,65*0,5</t>
  </si>
  <si>
    <t>44</t>
  </si>
  <si>
    <t>763164531</t>
  </si>
  <si>
    <t>Obklad konstrukcí sádrokartonovými deskami včetně ochranných úhelníků ve tvaru L rozvinuté šíře přes 0,4 do 0,8 m, opláštěný deskou standardní A, tl. 12,5 mm</t>
  </si>
  <si>
    <t>-1870682822</t>
  </si>
  <si>
    <t>0,60*1,10</t>
  </si>
  <si>
    <t>45</t>
  </si>
  <si>
    <t>763164551</t>
  </si>
  <si>
    <t>Obklad konstrukcí sádrokartonovými deskami včetně ochranných úhelníků ve tvaru L rozvinuté šíře přes 0,8 m, opláštěný deskou standardní A, tl. 12,5 mm</t>
  </si>
  <si>
    <t>248916674</t>
  </si>
  <si>
    <t>1,10*1,50</t>
  </si>
  <si>
    <t>46</t>
  </si>
  <si>
    <t>763164651</t>
  </si>
  <si>
    <t>Obklad konstrukcí sádrokartonovými deskami včetně ochranných úhelníků ve tvaru U rozvinuté šíře přes 1,2 m, opláštěný deskou standardní A, tl. 12,5 mm</t>
  </si>
  <si>
    <t>-1626381779</t>
  </si>
  <si>
    <t>1,10*2,85</t>
  </si>
  <si>
    <t>1,50*1,40+2,635</t>
  </si>
  <si>
    <t>47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</si>
  <si>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</si>
  <si>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</si>
  <si>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1100419188</t>
  </si>
  <si>
    <t>767</t>
  </si>
  <si>
    <t>Konstrukce zámečnické</t>
  </si>
  <si>
    <t>48</t>
  </si>
  <si>
    <t>767995111</t>
  </si>
  <si>
    <t>Montáž ostatních atypických zámečnických konstrukcí hmotnosti do 5 kg</t>
  </si>
  <si>
    <t>kg</t>
  </si>
  <si>
    <t>1173427144</t>
  </si>
  <si>
    <t>Poznámka k položce:
Doplnění stávajících závěsných konstrukcí</t>
  </si>
  <si>
    <t>49</t>
  </si>
  <si>
    <t>13010218</t>
  </si>
  <si>
    <t>tyč ocelová plochá jakost 11 375 50x5mm</t>
  </si>
  <si>
    <t>-34110540</t>
  </si>
  <si>
    <t>50</t>
  </si>
  <si>
    <t>31111005</t>
  </si>
  <si>
    <t>matice přesná šestihranná Pz DIN 934-8 M10</t>
  </si>
  <si>
    <t>100 kus</t>
  </si>
  <si>
    <t>432812860</t>
  </si>
  <si>
    <t>90*0,01 'Přepočtené koeficientem množství</t>
  </si>
  <si>
    <t>51</t>
  </si>
  <si>
    <t>31197003</t>
  </si>
  <si>
    <t>tyč závitová Pz 4.6 M10</t>
  </si>
  <si>
    <t>607925902</t>
  </si>
  <si>
    <t>52</t>
  </si>
  <si>
    <t>31120005</t>
  </si>
  <si>
    <t>podložka DIN 125-A ZB D 10mm</t>
  </si>
  <si>
    <t>-1060396181</t>
  </si>
  <si>
    <t>53</t>
  </si>
  <si>
    <t>42390171</t>
  </si>
  <si>
    <t>objímka s gumou Pz M8/M10 D 80mm</t>
  </si>
  <si>
    <t>-922277189</t>
  </si>
  <si>
    <t>54</t>
  </si>
  <si>
    <t>998767101</t>
  </si>
  <si>
    <t>Přesun hmot pro zámečnické konstrukce stanovený z hmotnosti přesunovaného materiálu vodorovná dopravní vzdálenost do 50 m v objektech výšky do 6 m</t>
  </si>
  <si>
    <t>-1951562547</t>
  </si>
  <si>
    <t>1.02 - Stoupací potrubí V1</t>
  </si>
  <si>
    <t xml:space="preserve">    4 - Vodorovné konstrukce</t>
  </si>
  <si>
    <t xml:space="preserve">    781 - Dokončovací práce - obklady</t>
  </si>
  <si>
    <t>340237211</t>
  </si>
  <si>
    <t>Zazdívka otvorů v příčkách nebo stěnách cihlami plnými pálenými plochy přes 0,09 m2 do 0,25 m2, tloušťky do 100 mm</t>
  </si>
  <si>
    <t>514275944</t>
  </si>
  <si>
    <t>"u stropu"5</t>
  </si>
  <si>
    <t>"u podlahy"5</t>
  </si>
  <si>
    <t>Vodorovné konstrukce</t>
  </si>
  <si>
    <t>411386611</t>
  </si>
  <si>
    <t>Zabetonování prostupů v instalačních šachtách ve stropech železobetonových ze suchých směsí, včetně bednění, odbednění, výztuže a zajištění potrubí skelnou vatou s folií (materiál v ceně), plochy do 0,09 m2</t>
  </si>
  <si>
    <t>1984398878</t>
  </si>
  <si>
    <t>612131101</t>
  </si>
  <si>
    <t>Podkladní a spojovací vrstva vnitřních omítaných ploch cementový postřik nanášený ručně celoplošně stěn</t>
  </si>
  <si>
    <t>-630465385</t>
  </si>
  <si>
    <t>"u podlahy"5*1,50*0,50</t>
  </si>
  <si>
    <t>612321121</t>
  </si>
  <si>
    <t>Omítka vápenocementová vnitřních ploch nanášená ručně jednovrstvá, tloušťky do 10 mm hladká svislých konstrukcí stěn</t>
  </si>
  <si>
    <t>1268562266</t>
  </si>
  <si>
    <t>622135001</t>
  </si>
  <si>
    <t>Vyrovnání nerovností podkladu vnějších omítaných ploch maltou, tloušťky do 10 mm vápenocementovou stěn</t>
  </si>
  <si>
    <t>518292208</t>
  </si>
  <si>
    <t>519891468</t>
  </si>
  <si>
    <t>196543067</t>
  </si>
  <si>
    <t>7*2,00</t>
  </si>
  <si>
    <t>1406315066</t>
  </si>
  <si>
    <t>6*10,00</t>
  </si>
  <si>
    <t>361433495</t>
  </si>
  <si>
    <t>971033431</t>
  </si>
  <si>
    <t>Vybourání otvorů ve zdivu základovém nebo nadzákladovém z cihel, tvárnic, příčkovek z cihel pálených na maltu vápennou nebo vápenocementovou plochy do 0,25 m2, tl. do 150 mm</t>
  </si>
  <si>
    <t>131908833</t>
  </si>
  <si>
    <t>"pro revizní dvířka"6</t>
  </si>
  <si>
    <t>972054141</t>
  </si>
  <si>
    <t>Vybourání otvorů ve stropech nebo klenbách železobetonových bez odstranění podlahy a násypu, plochy do 0,0225 m2, tl. do 150 mm</t>
  </si>
  <si>
    <t>1196952767</t>
  </si>
  <si>
    <t>978059511</t>
  </si>
  <si>
    <t>Odsekání obkladů stěn včetně otlučení podkladní omítky až na zdivo z obkládaček vnitřních, z jakýchkoliv materiálů, plochy do 1 m2</t>
  </si>
  <si>
    <t>-107467635</t>
  </si>
  <si>
    <t>"pro revizní dvířka"6*0,50*0,50</t>
  </si>
  <si>
    <t>-1501850043</t>
  </si>
  <si>
    <t>74956154</t>
  </si>
  <si>
    <t>-808403373</t>
  </si>
  <si>
    <t>2,153*14 'Přepočtené koeficientem množství</t>
  </si>
  <si>
    <t>-893769776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</si>
  <si>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</si>
  <si>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</si>
  <si>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740392728</t>
  </si>
  <si>
    <t xml:space="preserve">Napojení na stávající bytové rozvody SV, TV </t>
  </si>
  <si>
    <t>855267793</t>
  </si>
  <si>
    <t>-1014302613</t>
  </si>
  <si>
    <t>2034133641</t>
  </si>
  <si>
    <t>-6547653</t>
  </si>
  <si>
    <t>2102820595</t>
  </si>
  <si>
    <t>-1469941226</t>
  </si>
  <si>
    <t>722261923</t>
  </si>
  <si>
    <t>Demontáž a zpětná montáž vodoměrů závitových G 1</t>
  </si>
  <si>
    <t>1444433158</t>
  </si>
  <si>
    <t>-924999131</t>
  </si>
  <si>
    <t>1920291138</t>
  </si>
  <si>
    <t>998722103</t>
  </si>
  <si>
    <t>Přesun hmot pro vnitřní vodovod stanovený z hmotnosti přesunovaného materiálu vodorovná dopravní vzdálenost do 50 m v objektech výšky přes 12 do 24 m</t>
  </si>
  <si>
    <t>-125608558</t>
  </si>
  <si>
    <t>725980125</t>
  </si>
  <si>
    <t>Dvířka revizní 50/50</t>
  </si>
  <si>
    <t>-892465155</t>
  </si>
  <si>
    <t>998725103</t>
  </si>
  <si>
    <t>Přesun hmot pro zařizovací předměty stanovený z hmotnosti přesunovaného materiálu vodorovná dopravní vzdálenost do 50 m v objektech výšky přes 12 do 24 m</t>
  </si>
  <si>
    <t>1123232050</t>
  </si>
  <si>
    <t>Utěsnění prostupů rozvodů v požárně dělících konstrukcí budovy EI 30 včetně protokolu o kontrole požárních ucpávek způsobilou osobou</t>
  </si>
  <si>
    <t>-520293860</t>
  </si>
  <si>
    <t>-2121318932</t>
  </si>
  <si>
    <t>Poznámka k položce:
Výška stoupačky16m + uchycení přívodu do šachty pod stropem</t>
  </si>
  <si>
    <t>-1586362480</t>
  </si>
  <si>
    <t>-1068549472</t>
  </si>
  <si>
    <t>-1174857401</t>
  </si>
  <si>
    <t>-536848005</t>
  </si>
  <si>
    <t>-1111383404</t>
  </si>
  <si>
    <t>-1197223805</t>
  </si>
  <si>
    <t>781</t>
  </si>
  <si>
    <t>Dokončovací práce - obklady</t>
  </si>
  <si>
    <t>781473922</t>
  </si>
  <si>
    <t>Opravy obkladů z obkladaček keramických lepených, při velikosti obkladaček přes 19 do 22 ks/m2</t>
  </si>
  <si>
    <t>-562633529</t>
  </si>
  <si>
    <t>"u podlahy"5*1,50*0,50*22</t>
  </si>
  <si>
    <t>59761040</t>
  </si>
  <si>
    <t>obklad keramický hladký přes 19 do 22ks/m2</t>
  </si>
  <si>
    <t>298149210</t>
  </si>
  <si>
    <t>82,5*0,05789 'Přepočtené koeficientem množství</t>
  </si>
  <si>
    <t>998781103</t>
  </si>
  <si>
    <t>Přesun hmot pro obklady keramické stanovený z hmotnosti přesunovaného materiálu vodorovná dopravní vzdálenost do 50 m v objektech výšky přes 12 do 24 m</t>
  </si>
  <si>
    <t>-1446830043</t>
  </si>
  <si>
    <t>1.03 - Stoupací potrubí V2</t>
  </si>
  <si>
    <t>2,126*14 'Přepočtené koeficientem množství</t>
  </si>
  <si>
    <t>1202131358</t>
  </si>
  <si>
    <t>1797437699</t>
  </si>
  <si>
    <t>1.04 - Stoupací potrubí V3</t>
  </si>
  <si>
    <t>"pro revizní dvířka"5</t>
  </si>
  <si>
    <t>"pro revizní dvířka"5*0,50*0,50</t>
  </si>
  <si>
    <t>2,04*14 'Přepočtené koeficientem množství</t>
  </si>
  <si>
    <t>-1561681872</t>
  </si>
  <si>
    <t>1.05 - Stoupací potrubí V4</t>
  </si>
  <si>
    <t>-1684696239</t>
  </si>
  <si>
    <t>2*1,20*2,00</t>
  </si>
  <si>
    <t>1,548*14 'Přepočtené koeficientem množství</t>
  </si>
  <si>
    <t>722174001</t>
  </si>
  <si>
    <t>Potrubí z plastových trubek z polypropylenu PPR svařovaných polyfúzně PN 16 (SDR 7,4) D 16 x 2,2</t>
  </si>
  <si>
    <t>-1773026795</t>
  </si>
  <si>
    <t>1488126404</t>
  </si>
  <si>
    <t>763121422</t>
  </si>
  <si>
    <t>Stěna předsazená ze sádrokartonových desek s nosnou konstrukcí z ocelových profilů CW, UW jednoduše opláštěná deskou impregnovanou H2 tl. 12,5 mm bez izolace, EI 15, stěna tl. 62,5 mm, profil 50</t>
  </si>
  <si>
    <t>589987650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</si>
  <si>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</si>
  <si>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</si>
  <si>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1580244448</t>
  </si>
  <si>
    <t>"u podlahy"2*1,20*2,00*22</t>
  </si>
  <si>
    <t>105,6*0,05789 'Přepočtené koeficientem množství</t>
  </si>
  <si>
    <t>1.06 - Stoupací potrubí V5</t>
  </si>
  <si>
    <t>"u stropu"4</t>
  </si>
  <si>
    <t>"u podlahy"4</t>
  </si>
  <si>
    <t>"u podlahy"4*1,50*0,50</t>
  </si>
  <si>
    <t>"pro revizní dvířka"4</t>
  </si>
  <si>
    <t>"pro revizní dvířka"4*0,50*0,50</t>
  </si>
  <si>
    <t>1,605*14 'Přepočtené koeficientem množství</t>
  </si>
  <si>
    <t>-1922074826</t>
  </si>
  <si>
    <t>366063818</t>
  </si>
  <si>
    <t>"u podlahy"4*1,50*0,50*22</t>
  </si>
  <si>
    <t>66*0,05789 'Přepočtené koeficientem množství</t>
  </si>
  <si>
    <t>1.07 - Stoupací potrubí V6</t>
  </si>
  <si>
    <t>1470267929</t>
  </si>
  <si>
    <t>1.08 - Stoupací potrubí V7</t>
  </si>
  <si>
    <t>1,96*14 'Přepočtené koeficientem množství</t>
  </si>
  <si>
    <t>-1466701125</t>
  </si>
  <si>
    <t>1226371277</t>
  </si>
  <si>
    <t>1.09 - Stoupací potrubí V9</t>
  </si>
  <si>
    <t>-2057742466</t>
  </si>
  <si>
    <t>1.10 - Stoupací potrubí V10</t>
  </si>
  <si>
    <t>"u stropu"6</t>
  </si>
  <si>
    <t>"u podlahy"6</t>
  </si>
  <si>
    <t>"u podlahy"6*1,50*0,50</t>
  </si>
  <si>
    <t>2,341*14 'Přepočtené koeficientem množství</t>
  </si>
  <si>
    <t>-1473443911</t>
  </si>
  <si>
    <t>-778517854</t>
  </si>
  <si>
    <t>"u podlahy"6*1,50*0,50*22</t>
  </si>
  <si>
    <t>99*0,05789 'Přepočtené koeficientem množství</t>
  </si>
  <si>
    <t>1.11 - Stoupací potrubí V11</t>
  </si>
  <si>
    <t>"pro revizní dvířka"7</t>
  </si>
  <si>
    <t>"pro revizní dvířka"7*0,50*0,50</t>
  </si>
  <si>
    <t>2,48*14 'Přepočtené koeficientem množství</t>
  </si>
  <si>
    <t>69420365</t>
  </si>
  <si>
    <t>2 - Dvořákova 1330/22, Děčín 1</t>
  </si>
  <si>
    <t>2.01 - Rozvody potrubí v 1.n.p.</t>
  </si>
  <si>
    <t>-834889570</t>
  </si>
  <si>
    <t>890122660</t>
  </si>
  <si>
    <t>-724371418</t>
  </si>
  <si>
    <t>112493857</t>
  </si>
  <si>
    <t>-1232241619</t>
  </si>
  <si>
    <t>-395237685</t>
  </si>
  <si>
    <t>-1521292929</t>
  </si>
  <si>
    <t>-151643766</t>
  </si>
  <si>
    <t>"pod schodištěm"2*1,20*1,70</t>
  </si>
  <si>
    <t>1014028495</t>
  </si>
  <si>
    <t>3+14</t>
  </si>
  <si>
    <t>-1153169925</t>
  </si>
  <si>
    <t>-852641175</t>
  </si>
  <si>
    <t>1023933856</t>
  </si>
  <si>
    <t>1820922610</t>
  </si>
  <si>
    <t>3,832*14 'Přepočtené koeficientem množství</t>
  </si>
  <si>
    <t>1538215819</t>
  </si>
  <si>
    <t>1833258755</t>
  </si>
  <si>
    <t>1385178218</t>
  </si>
  <si>
    <t>-140190244</t>
  </si>
  <si>
    <t>-116730811</t>
  </si>
  <si>
    <t>-1329533744</t>
  </si>
  <si>
    <t>664754317</t>
  </si>
  <si>
    <t>-1276442813</t>
  </si>
  <si>
    <t>1452476048</t>
  </si>
  <si>
    <t>1205502579</t>
  </si>
  <si>
    <t>1503112362</t>
  </si>
  <si>
    <t>1061390745</t>
  </si>
  <si>
    <t>325867340</t>
  </si>
  <si>
    <t>1318141320</t>
  </si>
  <si>
    <t>384660855</t>
  </si>
  <si>
    <t>583428023</t>
  </si>
  <si>
    <t>-580127784</t>
  </si>
  <si>
    <t>10325359</t>
  </si>
  <si>
    <t>-2003086266</t>
  </si>
  <si>
    <t>-2067048795</t>
  </si>
  <si>
    <t>-1574235338</t>
  </si>
  <si>
    <t>-750734788</t>
  </si>
  <si>
    <t>354,00+56,00</t>
  </si>
  <si>
    <t>1408068767</t>
  </si>
  <si>
    <t>801577562</t>
  </si>
  <si>
    <t>958554911</t>
  </si>
  <si>
    <t>-888746198</t>
  </si>
  <si>
    <t>524394445</t>
  </si>
  <si>
    <t>1811264738</t>
  </si>
  <si>
    <t>-283607306</t>
  </si>
  <si>
    <t>2015937193</t>
  </si>
  <si>
    <t>1567996117</t>
  </si>
  <si>
    <t>-1897531233</t>
  </si>
  <si>
    <t>-7354826</t>
  </si>
  <si>
    <t>14,00</t>
  </si>
  <si>
    <t>-914500862</t>
  </si>
  <si>
    <t>68763142</t>
  </si>
  <si>
    <t>-1063874432</t>
  </si>
  <si>
    <t>1541400813</t>
  </si>
  <si>
    <t>1649380706</t>
  </si>
  <si>
    <t>-2134795023</t>
  </si>
  <si>
    <t>-1588536097</t>
  </si>
  <si>
    <t>2129021746</t>
  </si>
  <si>
    <t>2.02 - Stoupací potrubí V1</t>
  </si>
  <si>
    <t>-86277672</t>
  </si>
  <si>
    <t>-1641877894</t>
  </si>
  <si>
    <t>46945502</t>
  </si>
  <si>
    <t>1691865012</t>
  </si>
  <si>
    <t>-1875949090</t>
  </si>
  <si>
    <t>-789819879</t>
  </si>
  <si>
    <t>-59324863</t>
  </si>
  <si>
    <t>-1102606211</t>
  </si>
  <si>
    <t>-702362849</t>
  </si>
  <si>
    <t>1068205706</t>
  </si>
  <si>
    <t>883893366</t>
  </si>
  <si>
    <t>-1422686625</t>
  </si>
  <si>
    <t>790266033</t>
  </si>
  <si>
    <t>-2034873627</t>
  </si>
  <si>
    <t>-1631433981</t>
  </si>
  <si>
    <t>1753599955</t>
  </si>
  <si>
    <t>-205818985</t>
  </si>
  <si>
    <t>-1490079730</t>
  </si>
  <si>
    <t>2114888954</t>
  </si>
  <si>
    <t>1616899057</t>
  </si>
  <si>
    <t>927249010</t>
  </si>
  <si>
    <t>1358413779</t>
  </si>
  <si>
    <t>-322241636</t>
  </si>
  <si>
    <t>1367883251</t>
  </si>
  <si>
    <t>23492694</t>
  </si>
  <si>
    <t>-1605860209</t>
  </si>
  <si>
    <t>-2046981062</t>
  </si>
  <si>
    <t>1429863982</t>
  </si>
  <si>
    <t>-1337863366</t>
  </si>
  <si>
    <t>1655190047</t>
  </si>
  <si>
    <t>-867241816</t>
  </si>
  <si>
    <t>371898870</t>
  </si>
  <si>
    <t>1264557129</t>
  </si>
  <si>
    <t>217633771</t>
  </si>
  <si>
    <t>1613600628</t>
  </si>
  <si>
    <t>1062347596</t>
  </si>
  <si>
    <t>-944216177</t>
  </si>
  <si>
    <t>-419969703</t>
  </si>
  <si>
    <t>-723951472</t>
  </si>
  <si>
    <t>-761406848</t>
  </si>
  <si>
    <t>2.03 - Stoupací potrubí V2</t>
  </si>
  <si>
    <t>-1483200643</t>
  </si>
  <si>
    <t>-438647448</t>
  </si>
  <si>
    <t>631787277</t>
  </si>
  <si>
    <t>156626253</t>
  </si>
  <si>
    <t>-1436718070</t>
  </si>
  <si>
    <t>-1267567865</t>
  </si>
  <si>
    <t>-1004479978</t>
  </si>
  <si>
    <t>-1372149115</t>
  </si>
  <si>
    <t>-1304775145</t>
  </si>
  <si>
    <t>-50466870</t>
  </si>
  <si>
    <t>458097235</t>
  </si>
  <si>
    <t>-1078363407</t>
  </si>
  <si>
    <t>1211348321</t>
  </si>
  <si>
    <t>227746963</t>
  </si>
  <si>
    <t>-502616507</t>
  </si>
  <si>
    <t>-434885463</t>
  </si>
  <si>
    <t>-2050620029</t>
  </si>
  <si>
    <t>-1381160720</t>
  </si>
  <si>
    <t>-773382658</t>
  </si>
  <si>
    <t>1970554722</t>
  </si>
  <si>
    <t>133103292</t>
  </si>
  <si>
    <t>1141904075</t>
  </si>
  <si>
    <t>1125198170</t>
  </si>
  <si>
    <t>-1647191005</t>
  </si>
  <si>
    <t>1084037872</t>
  </si>
  <si>
    <t>1833892884</t>
  </si>
  <si>
    <t>710370589</t>
  </si>
  <si>
    <t>2046323356</t>
  </si>
  <si>
    <t>-2101322872</t>
  </si>
  <si>
    <t>1410012480</t>
  </si>
  <si>
    <t>1738068775</t>
  </si>
  <si>
    <t>-1374410070</t>
  </si>
  <si>
    <t>1533506294</t>
  </si>
  <si>
    <t>-154336964</t>
  </si>
  <si>
    <t>-1499365550</t>
  </si>
  <si>
    <t>-1036812046</t>
  </si>
  <si>
    <t>-1427521996</t>
  </si>
  <si>
    <t>-61370782</t>
  </si>
  <si>
    <t>-1792691640</t>
  </si>
  <si>
    <t>-169683670</t>
  </si>
  <si>
    <t>2.04 - Stoupací potrubí V3</t>
  </si>
  <si>
    <t>-500423174</t>
  </si>
  <si>
    <t>-1258037816</t>
  </si>
  <si>
    <t>135982915</t>
  </si>
  <si>
    <t>-1835034366</t>
  </si>
  <si>
    <t>-79108791</t>
  </si>
  <si>
    <t>-1552921800</t>
  </si>
  <si>
    <t>227114556</t>
  </si>
  <si>
    <t>916403637</t>
  </si>
  <si>
    <t>-1716000981</t>
  </si>
  <si>
    <t>427656176</t>
  </si>
  <si>
    <t>-1507651877</t>
  </si>
  <si>
    <t>-735427775</t>
  </si>
  <si>
    <t>1128656262</t>
  </si>
  <si>
    <t>-1444853045</t>
  </si>
  <si>
    <t>28994939</t>
  </si>
  <si>
    <t>-1516856697</t>
  </si>
  <si>
    <t>-97571040</t>
  </si>
  <si>
    <t>-98589586</t>
  </si>
  <si>
    <t>-826460953</t>
  </si>
  <si>
    <t>380785962</t>
  </si>
  <si>
    <t>1408946587</t>
  </si>
  <si>
    <t>1517049495</t>
  </si>
  <si>
    <t>-2094732321</t>
  </si>
  <si>
    <t>516427793</t>
  </si>
  <si>
    <t>-462589997</t>
  </si>
  <si>
    <t>-1522656512</t>
  </si>
  <si>
    <t>2144158467</t>
  </si>
  <si>
    <t>862972668</t>
  </si>
  <si>
    <t>166933434</t>
  </si>
  <si>
    <t>753730777</t>
  </si>
  <si>
    <t>-2072548931</t>
  </si>
  <si>
    <t>-972071598</t>
  </si>
  <si>
    <t>-2129033906</t>
  </si>
  <si>
    <t>-792635826</t>
  </si>
  <si>
    <t>1342986506</t>
  </si>
  <si>
    <t>-721320951</t>
  </si>
  <si>
    <t>-1242407906</t>
  </si>
  <si>
    <t>431974291</t>
  </si>
  <si>
    <t>-1242543730</t>
  </si>
  <si>
    <t>-154949332</t>
  </si>
  <si>
    <t>2.05 - Stoupací potrubí V4</t>
  </si>
  <si>
    <t>266487485</t>
  </si>
  <si>
    <t>372009096</t>
  </si>
  <si>
    <t>-1000006151</t>
  </si>
  <si>
    <t>-78544360</t>
  </si>
  <si>
    <t>474446370</t>
  </si>
  <si>
    <t>817056054</t>
  </si>
  <si>
    <t>296216987</t>
  </si>
  <si>
    <t>-1214855868</t>
  </si>
  <si>
    <t>1293992729</t>
  </si>
  <si>
    <t>2098688078</t>
  </si>
  <si>
    <t>-337402705</t>
  </si>
  <si>
    <t>2041240896</t>
  </si>
  <si>
    <t>653590242</t>
  </si>
  <si>
    <t>-26145043</t>
  </si>
  <si>
    <t>1944311199</t>
  </si>
  <si>
    <t>709445403</t>
  </si>
  <si>
    <t>-1830670425</t>
  </si>
  <si>
    <t>1935974218</t>
  </si>
  <si>
    <t>-43178340</t>
  </si>
  <si>
    <t>-152360708</t>
  </si>
  <si>
    <t>1738691125</t>
  </si>
  <si>
    <t>1026274993</t>
  </si>
  <si>
    <t>32729883</t>
  </si>
  <si>
    <t>604093048</t>
  </si>
  <si>
    <t>-1304023062</t>
  </si>
  <si>
    <t>1816890407</t>
  </si>
  <si>
    <t>304854507</t>
  </si>
  <si>
    <t>-1236799601</t>
  </si>
  <si>
    <t>-174673039</t>
  </si>
  <si>
    <t>824974318</t>
  </si>
  <si>
    <t>-457444353</t>
  </si>
  <si>
    <t>-1988402841</t>
  </si>
  <si>
    <t>-989382657</t>
  </si>
  <si>
    <t>-1248074011</t>
  </si>
  <si>
    <t>-168509081</t>
  </si>
  <si>
    <t>597342987</t>
  </si>
  <si>
    <t>30846105</t>
  </si>
  <si>
    <t>-110489119</t>
  </si>
  <si>
    <t>-1043666172</t>
  </si>
  <si>
    <t>-1184145422</t>
  </si>
  <si>
    <t>1578811604</t>
  </si>
  <si>
    <t>2.06 - Stoupací potrubí V5</t>
  </si>
  <si>
    <t>-1892808303</t>
  </si>
  <si>
    <t>-997950131</t>
  </si>
  <si>
    <t>177376098</t>
  </si>
  <si>
    <t>829722145</t>
  </si>
  <si>
    <t>-841251124</t>
  </si>
  <si>
    <t>-437862317</t>
  </si>
  <si>
    <t>726270068</t>
  </si>
  <si>
    <t>1215275562</t>
  </si>
  <si>
    <t>448188530</t>
  </si>
  <si>
    <t>1364438706</t>
  </si>
  <si>
    <t>477735822</t>
  </si>
  <si>
    <t>878208246</t>
  </si>
  <si>
    <t>1446988064</t>
  </si>
  <si>
    <t>838590310</t>
  </si>
  <si>
    <t>2018126957</t>
  </si>
  <si>
    <t>295972931</t>
  </si>
  <si>
    <t>-1184751416</t>
  </si>
  <si>
    <t>1887751280</t>
  </si>
  <si>
    <t>1674780328</t>
  </si>
  <si>
    <t>-1537383496</t>
  </si>
  <si>
    <t>-540867786</t>
  </si>
  <si>
    <t>-22036682</t>
  </si>
  <si>
    <t>-1771404242</t>
  </si>
  <si>
    <t>-246016216</t>
  </si>
  <si>
    <t>838667423</t>
  </si>
  <si>
    <t>-1073997285</t>
  </si>
  <si>
    <t>893545618</t>
  </si>
  <si>
    <t>1109034395</t>
  </si>
  <si>
    <t>-1666270684</t>
  </si>
  <si>
    <t>1000285251</t>
  </si>
  <si>
    <t>-1772090255</t>
  </si>
  <si>
    <t>1346155103</t>
  </si>
  <si>
    <t>1107541913</t>
  </si>
  <si>
    <t>-660024628</t>
  </si>
  <si>
    <t>-791198455</t>
  </si>
  <si>
    <t>1529633526</t>
  </si>
  <si>
    <t>393671077</t>
  </si>
  <si>
    <t>-1768394049</t>
  </si>
  <si>
    <t>-1514751559</t>
  </si>
  <si>
    <t>-1950740964</t>
  </si>
  <si>
    <t>-907532008</t>
  </si>
  <si>
    <t>2.07 - Stoupací potrubí V6</t>
  </si>
  <si>
    <t>-1973181032</t>
  </si>
  <si>
    <t>1066169070</t>
  </si>
  <si>
    <t>1119958751</t>
  </si>
  <si>
    <t>-81176733</t>
  </si>
  <si>
    <t>328857349</t>
  </si>
  <si>
    <t>-437476041</t>
  </si>
  <si>
    <t>925124500</t>
  </si>
  <si>
    <t>-88842290</t>
  </si>
  <si>
    <t>1641308540</t>
  </si>
  <si>
    <t>-904876458</t>
  </si>
  <si>
    <t>-1776170067</t>
  </si>
  <si>
    <t>1322896875</t>
  </si>
  <si>
    <t>-1561878747</t>
  </si>
  <si>
    <t>1510824392</t>
  </si>
  <si>
    <t>1696528443</t>
  </si>
  <si>
    <t>1000235847</t>
  </si>
  <si>
    <t>1985501128</t>
  </si>
  <si>
    <t>-1177001256</t>
  </si>
  <si>
    <t>1855942620</t>
  </si>
  <si>
    <t>-1703618046</t>
  </si>
  <si>
    <t>1214145493</t>
  </si>
  <si>
    <t>-2091524486</t>
  </si>
  <si>
    <t>1770494238</t>
  </si>
  <si>
    <t>-1587881074</t>
  </si>
  <si>
    <t>-1906212142</t>
  </si>
  <si>
    <t>1804695291</t>
  </si>
  <si>
    <t>1821677425</t>
  </si>
  <si>
    <t>719225402</t>
  </si>
  <si>
    <t>1077915333</t>
  </si>
  <si>
    <t>701089320</t>
  </si>
  <si>
    <t>627662074</t>
  </si>
  <si>
    <t>-1683298245</t>
  </si>
  <si>
    <t>2106601567</t>
  </si>
  <si>
    <t>226443673</t>
  </si>
  <si>
    <t>1710177974</t>
  </si>
  <si>
    <t>1693990682</t>
  </si>
  <si>
    <t>632284836</t>
  </si>
  <si>
    <t>856519557</t>
  </si>
  <si>
    <t>1532724160</t>
  </si>
  <si>
    <t>-1813280505</t>
  </si>
  <si>
    <t>-2029206700</t>
  </si>
  <si>
    <t>2.08 - Stoupací potrubí V7</t>
  </si>
  <si>
    <t>-305129314</t>
  </si>
  <si>
    <t>-1221642613</t>
  </si>
  <si>
    <t>-734802582</t>
  </si>
  <si>
    <t>1456694603</t>
  </si>
  <si>
    <t>952147740</t>
  </si>
  <si>
    <t>-28954176</t>
  </si>
  <si>
    <t>-651694999</t>
  </si>
  <si>
    <t>149762898</t>
  </si>
  <si>
    <t>1545428429</t>
  </si>
  <si>
    <t>283079879</t>
  </si>
  <si>
    <t>1836532343</t>
  </si>
  <si>
    <t>1044863490</t>
  </si>
  <si>
    <t>-1599480261</t>
  </si>
  <si>
    <t>844938830</t>
  </si>
  <si>
    <t>1101208957</t>
  </si>
  <si>
    <t>-680245988</t>
  </si>
  <si>
    <t>2125330558</t>
  </si>
  <si>
    <t>-1117365784</t>
  </si>
  <si>
    <t>707512064</t>
  </si>
  <si>
    <t>1274589976</t>
  </si>
  <si>
    <t>-1168563360</t>
  </si>
  <si>
    <t>1916576438</t>
  </si>
  <si>
    <t>488284730</t>
  </si>
  <si>
    <t>-646869377</t>
  </si>
  <si>
    <t>-1734825369</t>
  </si>
  <si>
    <t>1268999049</t>
  </si>
  <si>
    <t>1963315438</t>
  </si>
  <si>
    <t>1648989858</t>
  </si>
  <si>
    <t>189165161</t>
  </si>
  <si>
    <t>107954774</t>
  </si>
  <si>
    <t>1434816161</t>
  </si>
  <si>
    <t>-1623705216</t>
  </si>
  <si>
    <t>39285348</t>
  </si>
  <si>
    <t>-2045010032</t>
  </si>
  <si>
    <t>1548597415</t>
  </si>
  <si>
    <t>-387239738</t>
  </si>
  <si>
    <t>-1032669610</t>
  </si>
  <si>
    <t>720912153</t>
  </si>
  <si>
    <t>1902463385</t>
  </si>
  <si>
    <t>1545401382</t>
  </si>
  <si>
    <t>421754655</t>
  </si>
  <si>
    <t>2.09 - Stoupací potrubí V9</t>
  </si>
  <si>
    <t>2004227118</t>
  </si>
  <si>
    <t>1334426562</t>
  </si>
  <si>
    <t>1424178346</t>
  </si>
  <si>
    <t>-565639632</t>
  </si>
  <si>
    <t>1443850053</t>
  </si>
  <si>
    <t>402325306</t>
  </si>
  <si>
    <t>530842072</t>
  </si>
  <si>
    <t>972555006</t>
  </si>
  <si>
    <t>1390413542</t>
  </si>
  <si>
    <t>648060900</t>
  </si>
  <si>
    <t>-138622597</t>
  </si>
  <si>
    <t>416733680</t>
  </si>
  <si>
    <t>-449862521</t>
  </si>
  <si>
    <t>1158672562</t>
  </si>
  <si>
    <t>-1864624398</t>
  </si>
  <si>
    <t>-2077674590</t>
  </si>
  <si>
    <t>-1482875986</t>
  </si>
  <si>
    <t>2125172226</t>
  </si>
  <si>
    <t>915409871</t>
  </si>
  <si>
    <t>2105955657</t>
  </si>
  <si>
    <t>-1450662765</t>
  </si>
  <si>
    <t>668920134</t>
  </si>
  <si>
    <t>-1313971851</t>
  </si>
  <si>
    <t>-2074761282</t>
  </si>
  <si>
    <t>107973692</t>
  </si>
  <si>
    <t>1357229197</t>
  </si>
  <si>
    <t>1375630437</t>
  </si>
  <si>
    <t>1596092385</t>
  </si>
  <si>
    <t>-786478130</t>
  </si>
  <si>
    <t>-1631067772</t>
  </si>
  <si>
    <t>437241955</t>
  </si>
  <si>
    <t>-1489500791</t>
  </si>
  <si>
    <t>1738798515</t>
  </si>
  <si>
    <t>894952876</t>
  </si>
  <si>
    <t>-425444385</t>
  </si>
  <si>
    <t>-1103941519</t>
  </si>
  <si>
    <t>-1470936195</t>
  </si>
  <si>
    <t>-1659848153</t>
  </si>
  <si>
    <t>-769082758</t>
  </si>
  <si>
    <t>859587854</t>
  </si>
  <si>
    <t>2.10 - Stoupací potrubí V10</t>
  </si>
  <si>
    <t>203893922</t>
  </si>
  <si>
    <t>31086400</t>
  </si>
  <si>
    <t>896681240</t>
  </si>
  <si>
    <t>-1768762318</t>
  </si>
  <si>
    <t>2090339366</t>
  </si>
  <si>
    <t>1560598081</t>
  </si>
  <si>
    <t>-835425123</t>
  </si>
  <si>
    <t>1433843799</t>
  </si>
  <si>
    <t>1873712420</t>
  </si>
  <si>
    <t>1220283233</t>
  </si>
  <si>
    <t>55770784</t>
  </si>
  <si>
    <t>1378733303</t>
  </si>
  <si>
    <t>-702048935</t>
  </si>
  <si>
    <t>70643311</t>
  </si>
  <si>
    <t>-720478248</t>
  </si>
  <si>
    <t>-720622074</t>
  </si>
  <si>
    <t>-606135382</t>
  </si>
  <si>
    <t>-1834904989</t>
  </si>
  <si>
    <t>-1072656711</t>
  </si>
  <si>
    <t>1996017776</t>
  </si>
  <si>
    <t>1945265001</t>
  </si>
  <si>
    <t>-1149825257</t>
  </si>
  <si>
    <t>462756443</t>
  </si>
  <si>
    <t>-1465488489</t>
  </si>
  <si>
    <t>-1132440966</t>
  </si>
  <si>
    <t>1300744098</t>
  </si>
  <si>
    <t>-2094591252</t>
  </si>
  <si>
    <t>-785851679</t>
  </si>
  <si>
    <t>1493995639</t>
  </si>
  <si>
    <t>916139181</t>
  </si>
  <si>
    <t>-813407641</t>
  </si>
  <si>
    <t>-1588918286</t>
  </si>
  <si>
    <t>892257708</t>
  </si>
  <si>
    <t>-288819738</t>
  </si>
  <si>
    <t>-259028067</t>
  </si>
  <si>
    <t>1873506447</t>
  </si>
  <si>
    <t>921882516</t>
  </si>
  <si>
    <t>1050763221</t>
  </si>
  <si>
    <t>253718435</t>
  </si>
  <si>
    <t>1035290857</t>
  </si>
  <si>
    <t>2.11 - Stoupací potrubí V11</t>
  </si>
  <si>
    <t>115429734</t>
  </si>
  <si>
    <t>-806197714</t>
  </si>
  <si>
    <t>-1705405578</t>
  </si>
  <si>
    <t>349786959</t>
  </si>
  <si>
    <t>-2020886341</t>
  </si>
  <si>
    <t>-210298172</t>
  </si>
  <si>
    <t>-719204350</t>
  </si>
  <si>
    <t>27487784</t>
  </si>
  <si>
    <t>2026563495</t>
  </si>
  <si>
    <t>1479096836</t>
  </si>
  <si>
    <t>1089201976</t>
  </si>
  <si>
    <t>-1149340833</t>
  </si>
  <si>
    <t>522156632</t>
  </si>
  <si>
    <t>-1364019106</t>
  </si>
  <si>
    <t>-1172878847</t>
  </si>
  <si>
    <t>1096687045</t>
  </si>
  <si>
    <t>2127366018</t>
  </si>
  <si>
    <t>2128017806</t>
  </si>
  <si>
    <t>1760229058</t>
  </si>
  <si>
    <t>210902201</t>
  </si>
  <si>
    <t>-1682461996</t>
  </si>
  <si>
    <t>768931360</t>
  </si>
  <si>
    <t>620079325</t>
  </si>
  <si>
    <t>-2071663498</t>
  </si>
  <si>
    <t>-1937980539</t>
  </si>
  <si>
    <t>-1599849543</t>
  </si>
  <si>
    <t>-1596929698</t>
  </si>
  <si>
    <t>524301083</t>
  </si>
  <si>
    <t>976917655</t>
  </si>
  <si>
    <t>-1690409548</t>
  </si>
  <si>
    <t>1826034655</t>
  </si>
  <si>
    <t>927997291</t>
  </si>
  <si>
    <t>439759115</t>
  </si>
  <si>
    <t>628771351</t>
  </si>
  <si>
    <t>-1326263426</t>
  </si>
  <si>
    <t>1316536197</t>
  </si>
  <si>
    <t>-795465947</t>
  </si>
  <si>
    <t>-291126367</t>
  </si>
  <si>
    <t>1267431617</t>
  </si>
  <si>
    <t>2146233300</t>
  </si>
  <si>
    <t>1225484160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</si>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</sst>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37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39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41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43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44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45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46</v>
      </c>
      <c r="E29" s="47"/>
      <c r="F29" s="32" t="s">
        <v>47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48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49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50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51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53</v>
      </c>
      <c r="U35" s="54"/>
      <c r="V35" s="54"/>
      <c r="W35" s="54"/>
      <c r="X35" s="56" t="s">
        <v>54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55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064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Výměna vnitřního rozvodu teplé a studené vody v objektu bytového domu Dvořákova 1331/20 a 1330/22, Děčín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Děčín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19. 5. 2021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Statutární město Děčín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>David Šašek</v>
      </c>
      <c r="AN49" s="64"/>
      <c r="AO49" s="64"/>
      <c r="AP49" s="64"/>
      <c r="AQ49" s="40"/>
      <c r="AR49" s="44"/>
      <c r="AS49" s="74" t="s">
        <v>56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3" t="str">
        <f>IF(E20="","",E20)</f>
        <v>Vladimír Vidai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57</v>
      </c>
      <c r="D52" s="87"/>
      <c r="E52" s="87"/>
      <c r="F52" s="87"/>
      <c r="G52" s="87"/>
      <c r="H52" s="88"/>
      <c r="I52" s="89" t="s">
        <v>58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59</v>
      </c>
      <c r="AH52" s="87"/>
      <c r="AI52" s="87"/>
      <c r="AJ52" s="87"/>
      <c r="AK52" s="87"/>
      <c r="AL52" s="87"/>
      <c r="AM52" s="87"/>
      <c r="AN52" s="89" t="s">
        <v>60</v>
      </c>
      <c r="AO52" s="87"/>
      <c r="AP52" s="87"/>
      <c r="AQ52" s="91" t="s">
        <v>61</v>
      </c>
      <c r="AR52" s="44"/>
      <c r="AS52" s="92" t="s">
        <v>62</v>
      </c>
      <c r="AT52" s="93" t="s">
        <v>63</v>
      </c>
      <c r="AU52" s="93" t="s">
        <v>64</v>
      </c>
      <c r="AV52" s="93" t="s">
        <v>65</v>
      </c>
      <c r="AW52" s="93" t="s">
        <v>66</v>
      </c>
      <c r="AX52" s="93" t="s">
        <v>67</v>
      </c>
      <c r="AY52" s="93" t="s">
        <v>68</v>
      </c>
      <c r="AZ52" s="93" t="s">
        <v>69</v>
      </c>
      <c r="BA52" s="93" t="s">
        <v>70</v>
      </c>
      <c r="BB52" s="93" t="s">
        <v>71</v>
      </c>
      <c r="BC52" s="93" t="s">
        <v>72</v>
      </c>
      <c r="BD52" s="94" t="s">
        <v>73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74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ROUND(AG55+AG67,2)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ROUND(AS55+AS67,2)</f>
        <v>0</v>
      </c>
      <c r="AT54" s="106">
        <f>ROUND(SUM(AV54:AW54),2)</f>
        <v>0</v>
      </c>
      <c r="AU54" s="107">
        <f>ROUND(AU55+AU67,5)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ROUND(AZ55+AZ67,2)</f>
        <v>0</v>
      </c>
      <c r="BA54" s="106">
        <f>ROUND(BA55+BA67,2)</f>
        <v>0</v>
      </c>
      <c r="BB54" s="106">
        <f>ROUND(BB55+BB67,2)</f>
        <v>0</v>
      </c>
      <c r="BC54" s="106">
        <f>ROUND(BC55+BC67,2)</f>
        <v>0</v>
      </c>
      <c r="BD54" s="108">
        <f>ROUND(BD55+BD67,2)</f>
        <v>0</v>
      </c>
      <c r="BE54" s="6"/>
      <c r="BS54" s="109" t="s">
        <v>75</v>
      </c>
      <c r="BT54" s="109" t="s">
        <v>76</v>
      </c>
      <c r="BU54" s="110" t="s">
        <v>77</v>
      </c>
      <c r="BV54" s="109" t="s">
        <v>78</v>
      </c>
      <c r="BW54" s="109" t="s">
        <v>5</v>
      </c>
      <c r="BX54" s="109" t="s">
        <v>79</v>
      </c>
      <c r="CL54" s="109" t="s">
        <v>19</v>
      </c>
    </row>
    <row r="55" spans="1:91" s="7" customFormat="1" ht="16.5" customHeight="1">
      <c r="A55" s="7"/>
      <c r="B55" s="111"/>
      <c r="C55" s="112"/>
      <c r="D55" s="113" t="s">
        <v>80</v>
      </c>
      <c r="E55" s="113"/>
      <c r="F55" s="113"/>
      <c r="G55" s="113"/>
      <c r="H55" s="113"/>
      <c r="I55" s="114"/>
      <c r="J55" s="113" t="s">
        <v>81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ROUND(SUM(AG56:AG66),2)</f>
        <v>0</v>
      </c>
      <c r="AH55" s="114"/>
      <c r="AI55" s="114"/>
      <c r="AJ55" s="114"/>
      <c r="AK55" s="114"/>
      <c r="AL55" s="114"/>
      <c r="AM55" s="114"/>
      <c r="AN55" s="116">
        <f>SUM(AG55,AT55)</f>
        <v>0</v>
      </c>
      <c r="AO55" s="114"/>
      <c r="AP55" s="114"/>
      <c r="AQ55" s="117" t="s">
        <v>82</v>
      </c>
      <c r="AR55" s="118"/>
      <c r="AS55" s="119">
        <f>ROUND(SUM(AS56:AS66),2)</f>
        <v>0</v>
      </c>
      <c r="AT55" s="120">
        <f>ROUND(SUM(AV55:AW55),2)</f>
        <v>0</v>
      </c>
      <c r="AU55" s="121">
        <f>ROUND(SUM(AU56:AU66),5)</f>
        <v>0</v>
      </c>
      <c r="AV55" s="120">
        <f>ROUND(AZ55*L29,2)</f>
        <v>0</v>
      </c>
      <c r="AW55" s="120">
        <f>ROUND(BA55*L30,2)</f>
        <v>0</v>
      </c>
      <c r="AX55" s="120">
        <f>ROUND(BB55*L29,2)</f>
        <v>0</v>
      </c>
      <c r="AY55" s="120">
        <f>ROUND(BC55*L30,2)</f>
        <v>0</v>
      </c>
      <c r="AZ55" s="120">
        <f>ROUND(SUM(AZ56:AZ66),2)</f>
        <v>0</v>
      </c>
      <c r="BA55" s="120">
        <f>ROUND(SUM(BA56:BA66),2)</f>
        <v>0</v>
      </c>
      <c r="BB55" s="120">
        <f>ROUND(SUM(BB56:BB66),2)</f>
        <v>0</v>
      </c>
      <c r="BC55" s="120">
        <f>ROUND(SUM(BC56:BC66),2)</f>
        <v>0</v>
      </c>
      <c r="BD55" s="122">
        <f>ROUND(SUM(BD56:BD66),2)</f>
        <v>0</v>
      </c>
      <c r="BE55" s="7"/>
      <c r="BS55" s="123" t="s">
        <v>75</v>
      </c>
      <c r="BT55" s="123" t="s">
        <v>80</v>
      </c>
      <c r="BU55" s="123" t="s">
        <v>77</v>
      </c>
      <c r="BV55" s="123" t="s">
        <v>78</v>
      </c>
      <c r="BW55" s="123" t="s">
        <v>83</v>
      </c>
      <c r="BX55" s="123" t="s">
        <v>5</v>
      </c>
      <c r="CL55" s="123" t="s">
        <v>19</v>
      </c>
      <c r="CM55" s="123" t="s">
        <v>80</v>
      </c>
    </row>
    <row r="56" spans="1:90" s="4" customFormat="1" ht="16.5" customHeight="1">
      <c r="A56" s="124" t="s">
        <v>84</v>
      </c>
      <c r="B56" s="63"/>
      <c r="C56" s="125"/>
      <c r="D56" s="125"/>
      <c r="E56" s="126" t="s">
        <v>85</v>
      </c>
      <c r="F56" s="126"/>
      <c r="G56" s="126"/>
      <c r="H56" s="126"/>
      <c r="I56" s="126"/>
      <c r="J56" s="125"/>
      <c r="K56" s="126" t="s">
        <v>86</v>
      </c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7">
        <f>'1.01 - Rozvody potrubí v ...'!J32</f>
        <v>0</v>
      </c>
      <c r="AH56" s="125"/>
      <c r="AI56" s="125"/>
      <c r="AJ56" s="125"/>
      <c r="AK56" s="125"/>
      <c r="AL56" s="125"/>
      <c r="AM56" s="125"/>
      <c r="AN56" s="127">
        <f>SUM(AG56,AT56)</f>
        <v>0</v>
      </c>
      <c r="AO56" s="125"/>
      <c r="AP56" s="125"/>
      <c r="AQ56" s="128" t="s">
        <v>87</v>
      </c>
      <c r="AR56" s="65"/>
      <c r="AS56" s="129">
        <v>0</v>
      </c>
      <c r="AT56" s="130">
        <f>ROUND(SUM(AV56:AW56),2)</f>
        <v>0</v>
      </c>
      <c r="AU56" s="131">
        <f>'1.01 - Rozvody potrubí v ...'!P99</f>
        <v>0</v>
      </c>
      <c r="AV56" s="130">
        <f>'1.01 - Rozvody potrubí v ...'!J35</f>
        <v>0</v>
      </c>
      <c r="AW56" s="130">
        <f>'1.01 - Rozvody potrubí v ...'!J36</f>
        <v>0</v>
      </c>
      <c r="AX56" s="130">
        <f>'1.01 - Rozvody potrubí v ...'!J37</f>
        <v>0</v>
      </c>
      <c r="AY56" s="130">
        <f>'1.01 - Rozvody potrubí v ...'!J38</f>
        <v>0</v>
      </c>
      <c r="AZ56" s="130">
        <f>'1.01 - Rozvody potrubí v ...'!F35</f>
        <v>0</v>
      </c>
      <c r="BA56" s="130">
        <f>'1.01 - Rozvody potrubí v ...'!F36</f>
        <v>0</v>
      </c>
      <c r="BB56" s="130">
        <f>'1.01 - Rozvody potrubí v ...'!F37</f>
        <v>0</v>
      </c>
      <c r="BC56" s="130">
        <f>'1.01 - Rozvody potrubí v ...'!F38</f>
        <v>0</v>
      </c>
      <c r="BD56" s="132">
        <f>'1.01 - Rozvody potrubí v ...'!F39</f>
        <v>0</v>
      </c>
      <c r="BE56" s="4"/>
      <c r="BT56" s="133" t="s">
        <v>88</v>
      </c>
      <c r="BV56" s="133" t="s">
        <v>78</v>
      </c>
      <c r="BW56" s="133" t="s">
        <v>89</v>
      </c>
      <c r="BX56" s="133" t="s">
        <v>83</v>
      </c>
      <c r="CL56" s="133" t="s">
        <v>19</v>
      </c>
    </row>
    <row r="57" spans="1:90" s="4" customFormat="1" ht="16.5" customHeight="1">
      <c r="A57" s="124" t="s">
        <v>84</v>
      </c>
      <c r="B57" s="63"/>
      <c r="C57" s="125"/>
      <c r="D57" s="125"/>
      <c r="E57" s="126" t="s">
        <v>90</v>
      </c>
      <c r="F57" s="126"/>
      <c r="G57" s="126"/>
      <c r="H57" s="126"/>
      <c r="I57" s="126"/>
      <c r="J57" s="125"/>
      <c r="K57" s="126" t="s">
        <v>91</v>
      </c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7">
        <f>'1.02 - Stoupací potrubí V1'!J32</f>
        <v>0</v>
      </c>
      <c r="AH57" s="125"/>
      <c r="AI57" s="125"/>
      <c r="AJ57" s="125"/>
      <c r="AK57" s="125"/>
      <c r="AL57" s="125"/>
      <c r="AM57" s="125"/>
      <c r="AN57" s="127">
        <f>SUM(AG57,AT57)</f>
        <v>0</v>
      </c>
      <c r="AO57" s="125"/>
      <c r="AP57" s="125"/>
      <c r="AQ57" s="128" t="s">
        <v>87</v>
      </c>
      <c r="AR57" s="65"/>
      <c r="AS57" s="129">
        <v>0</v>
      </c>
      <c r="AT57" s="130">
        <f>ROUND(SUM(AV57:AW57),2)</f>
        <v>0</v>
      </c>
      <c r="AU57" s="131">
        <f>'1.02 - Stoupací potrubí V1'!P100</f>
        <v>0</v>
      </c>
      <c r="AV57" s="130">
        <f>'1.02 - Stoupací potrubí V1'!J35</f>
        <v>0</v>
      </c>
      <c r="AW57" s="130">
        <f>'1.02 - Stoupací potrubí V1'!J36</f>
        <v>0</v>
      </c>
      <c r="AX57" s="130">
        <f>'1.02 - Stoupací potrubí V1'!J37</f>
        <v>0</v>
      </c>
      <c r="AY57" s="130">
        <f>'1.02 - Stoupací potrubí V1'!J38</f>
        <v>0</v>
      </c>
      <c r="AZ57" s="130">
        <f>'1.02 - Stoupací potrubí V1'!F35</f>
        <v>0</v>
      </c>
      <c r="BA57" s="130">
        <f>'1.02 - Stoupací potrubí V1'!F36</f>
        <v>0</v>
      </c>
      <c r="BB57" s="130">
        <f>'1.02 - Stoupací potrubí V1'!F37</f>
        <v>0</v>
      </c>
      <c r="BC57" s="130">
        <f>'1.02 - Stoupací potrubí V1'!F38</f>
        <v>0</v>
      </c>
      <c r="BD57" s="132">
        <f>'1.02 - Stoupací potrubí V1'!F39</f>
        <v>0</v>
      </c>
      <c r="BE57" s="4"/>
      <c r="BT57" s="133" t="s">
        <v>88</v>
      </c>
      <c r="BV57" s="133" t="s">
        <v>78</v>
      </c>
      <c r="BW57" s="133" t="s">
        <v>92</v>
      </c>
      <c r="BX57" s="133" t="s">
        <v>83</v>
      </c>
      <c r="CL57" s="133" t="s">
        <v>19</v>
      </c>
    </row>
    <row r="58" spans="1:90" s="4" customFormat="1" ht="16.5" customHeight="1">
      <c r="A58" s="124" t="s">
        <v>84</v>
      </c>
      <c r="B58" s="63"/>
      <c r="C58" s="125"/>
      <c r="D58" s="125"/>
      <c r="E58" s="126" t="s">
        <v>93</v>
      </c>
      <c r="F58" s="126"/>
      <c r="G58" s="126"/>
      <c r="H58" s="126"/>
      <c r="I58" s="126"/>
      <c r="J58" s="125"/>
      <c r="K58" s="126" t="s">
        <v>94</v>
      </c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7">
        <f>'1.03 - Stoupací potrubí V2'!J32</f>
        <v>0</v>
      </c>
      <c r="AH58" s="125"/>
      <c r="AI58" s="125"/>
      <c r="AJ58" s="125"/>
      <c r="AK58" s="125"/>
      <c r="AL58" s="125"/>
      <c r="AM58" s="125"/>
      <c r="AN58" s="127">
        <f>SUM(AG58,AT58)</f>
        <v>0</v>
      </c>
      <c r="AO58" s="125"/>
      <c r="AP58" s="125"/>
      <c r="AQ58" s="128" t="s">
        <v>87</v>
      </c>
      <c r="AR58" s="65"/>
      <c r="AS58" s="129">
        <v>0</v>
      </c>
      <c r="AT58" s="130">
        <f>ROUND(SUM(AV58:AW58),2)</f>
        <v>0</v>
      </c>
      <c r="AU58" s="131">
        <f>'1.03 - Stoupací potrubí V2'!P100</f>
        <v>0</v>
      </c>
      <c r="AV58" s="130">
        <f>'1.03 - Stoupací potrubí V2'!J35</f>
        <v>0</v>
      </c>
      <c r="AW58" s="130">
        <f>'1.03 - Stoupací potrubí V2'!J36</f>
        <v>0</v>
      </c>
      <c r="AX58" s="130">
        <f>'1.03 - Stoupací potrubí V2'!J37</f>
        <v>0</v>
      </c>
      <c r="AY58" s="130">
        <f>'1.03 - Stoupací potrubí V2'!J38</f>
        <v>0</v>
      </c>
      <c r="AZ58" s="130">
        <f>'1.03 - Stoupací potrubí V2'!F35</f>
        <v>0</v>
      </c>
      <c r="BA58" s="130">
        <f>'1.03 - Stoupací potrubí V2'!F36</f>
        <v>0</v>
      </c>
      <c r="BB58" s="130">
        <f>'1.03 - Stoupací potrubí V2'!F37</f>
        <v>0</v>
      </c>
      <c r="BC58" s="130">
        <f>'1.03 - Stoupací potrubí V2'!F38</f>
        <v>0</v>
      </c>
      <c r="BD58" s="132">
        <f>'1.03 - Stoupací potrubí V2'!F39</f>
        <v>0</v>
      </c>
      <c r="BE58" s="4"/>
      <c r="BT58" s="133" t="s">
        <v>88</v>
      </c>
      <c r="BV58" s="133" t="s">
        <v>78</v>
      </c>
      <c r="BW58" s="133" t="s">
        <v>95</v>
      </c>
      <c r="BX58" s="133" t="s">
        <v>83</v>
      </c>
      <c r="CL58" s="133" t="s">
        <v>19</v>
      </c>
    </row>
    <row r="59" spans="1:90" s="4" customFormat="1" ht="16.5" customHeight="1">
      <c r="A59" s="124" t="s">
        <v>84</v>
      </c>
      <c r="B59" s="63"/>
      <c r="C59" s="125"/>
      <c r="D59" s="125"/>
      <c r="E59" s="126" t="s">
        <v>96</v>
      </c>
      <c r="F59" s="126"/>
      <c r="G59" s="126"/>
      <c r="H59" s="126"/>
      <c r="I59" s="126"/>
      <c r="J59" s="125"/>
      <c r="K59" s="126" t="s">
        <v>97</v>
      </c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7">
        <f>'1.04 - Stoupací potrubí V3'!J32</f>
        <v>0</v>
      </c>
      <c r="AH59" s="125"/>
      <c r="AI59" s="125"/>
      <c r="AJ59" s="125"/>
      <c r="AK59" s="125"/>
      <c r="AL59" s="125"/>
      <c r="AM59" s="125"/>
      <c r="AN59" s="127">
        <f>SUM(AG59,AT59)</f>
        <v>0</v>
      </c>
      <c r="AO59" s="125"/>
      <c r="AP59" s="125"/>
      <c r="AQ59" s="128" t="s">
        <v>87</v>
      </c>
      <c r="AR59" s="65"/>
      <c r="AS59" s="129">
        <v>0</v>
      </c>
      <c r="AT59" s="130">
        <f>ROUND(SUM(AV59:AW59),2)</f>
        <v>0</v>
      </c>
      <c r="AU59" s="131">
        <f>'1.04 - Stoupací potrubí V3'!P100</f>
        <v>0</v>
      </c>
      <c r="AV59" s="130">
        <f>'1.04 - Stoupací potrubí V3'!J35</f>
        <v>0</v>
      </c>
      <c r="AW59" s="130">
        <f>'1.04 - Stoupací potrubí V3'!J36</f>
        <v>0</v>
      </c>
      <c r="AX59" s="130">
        <f>'1.04 - Stoupací potrubí V3'!J37</f>
        <v>0</v>
      </c>
      <c r="AY59" s="130">
        <f>'1.04 - Stoupací potrubí V3'!J38</f>
        <v>0</v>
      </c>
      <c r="AZ59" s="130">
        <f>'1.04 - Stoupací potrubí V3'!F35</f>
        <v>0</v>
      </c>
      <c r="BA59" s="130">
        <f>'1.04 - Stoupací potrubí V3'!F36</f>
        <v>0</v>
      </c>
      <c r="BB59" s="130">
        <f>'1.04 - Stoupací potrubí V3'!F37</f>
        <v>0</v>
      </c>
      <c r="BC59" s="130">
        <f>'1.04 - Stoupací potrubí V3'!F38</f>
        <v>0</v>
      </c>
      <c r="BD59" s="132">
        <f>'1.04 - Stoupací potrubí V3'!F39</f>
        <v>0</v>
      </c>
      <c r="BE59" s="4"/>
      <c r="BT59" s="133" t="s">
        <v>88</v>
      </c>
      <c r="BV59" s="133" t="s">
        <v>78</v>
      </c>
      <c r="BW59" s="133" t="s">
        <v>98</v>
      </c>
      <c r="BX59" s="133" t="s">
        <v>83</v>
      </c>
      <c r="CL59" s="133" t="s">
        <v>19</v>
      </c>
    </row>
    <row r="60" spans="1:90" s="4" customFormat="1" ht="16.5" customHeight="1">
      <c r="A60" s="124" t="s">
        <v>84</v>
      </c>
      <c r="B60" s="63"/>
      <c r="C60" s="125"/>
      <c r="D60" s="125"/>
      <c r="E60" s="126" t="s">
        <v>99</v>
      </c>
      <c r="F60" s="126"/>
      <c r="G60" s="126"/>
      <c r="H60" s="126"/>
      <c r="I60" s="126"/>
      <c r="J60" s="125"/>
      <c r="K60" s="126" t="s">
        <v>100</v>
      </c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7">
        <f>'1.05 - Stoupací potrubí V4'!J32</f>
        <v>0</v>
      </c>
      <c r="AH60" s="125"/>
      <c r="AI60" s="125"/>
      <c r="AJ60" s="125"/>
      <c r="AK60" s="125"/>
      <c r="AL60" s="125"/>
      <c r="AM60" s="125"/>
      <c r="AN60" s="127">
        <f>SUM(AG60,AT60)</f>
        <v>0</v>
      </c>
      <c r="AO60" s="125"/>
      <c r="AP60" s="125"/>
      <c r="AQ60" s="128" t="s">
        <v>87</v>
      </c>
      <c r="AR60" s="65"/>
      <c r="AS60" s="129">
        <v>0</v>
      </c>
      <c r="AT60" s="130">
        <f>ROUND(SUM(AV60:AW60),2)</f>
        <v>0</v>
      </c>
      <c r="AU60" s="131">
        <f>'1.05 - Stoupací potrubí V4'!P100</f>
        <v>0</v>
      </c>
      <c r="AV60" s="130">
        <f>'1.05 - Stoupací potrubí V4'!J35</f>
        <v>0</v>
      </c>
      <c r="AW60" s="130">
        <f>'1.05 - Stoupací potrubí V4'!J36</f>
        <v>0</v>
      </c>
      <c r="AX60" s="130">
        <f>'1.05 - Stoupací potrubí V4'!J37</f>
        <v>0</v>
      </c>
      <c r="AY60" s="130">
        <f>'1.05 - Stoupací potrubí V4'!J38</f>
        <v>0</v>
      </c>
      <c r="AZ60" s="130">
        <f>'1.05 - Stoupací potrubí V4'!F35</f>
        <v>0</v>
      </c>
      <c r="BA60" s="130">
        <f>'1.05 - Stoupací potrubí V4'!F36</f>
        <v>0</v>
      </c>
      <c r="BB60" s="130">
        <f>'1.05 - Stoupací potrubí V4'!F37</f>
        <v>0</v>
      </c>
      <c r="BC60" s="130">
        <f>'1.05 - Stoupací potrubí V4'!F38</f>
        <v>0</v>
      </c>
      <c r="BD60" s="132">
        <f>'1.05 - Stoupací potrubí V4'!F39</f>
        <v>0</v>
      </c>
      <c r="BE60" s="4"/>
      <c r="BT60" s="133" t="s">
        <v>88</v>
      </c>
      <c r="BV60" s="133" t="s">
        <v>78</v>
      </c>
      <c r="BW60" s="133" t="s">
        <v>101</v>
      </c>
      <c r="BX60" s="133" t="s">
        <v>83</v>
      </c>
      <c r="CL60" s="133" t="s">
        <v>19</v>
      </c>
    </row>
    <row r="61" spans="1:90" s="4" customFormat="1" ht="16.5" customHeight="1">
      <c r="A61" s="124" t="s">
        <v>84</v>
      </c>
      <c r="B61" s="63"/>
      <c r="C61" s="125"/>
      <c r="D61" s="125"/>
      <c r="E61" s="126" t="s">
        <v>102</v>
      </c>
      <c r="F61" s="126"/>
      <c r="G61" s="126"/>
      <c r="H61" s="126"/>
      <c r="I61" s="126"/>
      <c r="J61" s="125"/>
      <c r="K61" s="126" t="s">
        <v>103</v>
      </c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>
        <f>'1.06 - Stoupací potrubí V5'!J32</f>
        <v>0</v>
      </c>
      <c r="AH61" s="125"/>
      <c r="AI61" s="125"/>
      <c r="AJ61" s="125"/>
      <c r="AK61" s="125"/>
      <c r="AL61" s="125"/>
      <c r="AM61" s="125"/>
      <c r="AN61" s="127">
        <f>SUM(AG61,AT61)</f>
        <v>0</v>
      </c>
      <c r="AO61" s="125"/>
      <c r="AP61" s="125"/>
      <c r="AQ61" s="128" t="s">
        <v>87</v>
      </c>
      <c r="AR61" s="65"/>
      <c r="AS61" s="129">
        <v>0</v>
      </c>
      <c r="AT61" s="130">
        <f>ROUND(SUM(AV61:AW61),2)</f>
        <v>0</v>
      </c>
      <c r="AU61" s="131">
        <f>'1.06 - Stoupací potrubí V5'!P100</f>
        <v>0</v>
      </c>
      <c r="AV61" s="130">
        <f>'1.06 - Stoupací potrubí V5'!J35</f>
        <v>0</v>
      </c>
      <c r="AW61" s="130">
        <f>'1.06 - Stoupací potrubí V5'!J36</f>
        <v>0</v>
      </c>
      <c r="AX61" s="130">
        <f>'1.06 - Stoupací potrubí V5'!J37</f>
        <v>0</v>
      </c>
      <c r="AY61" s="130">
        <f>'1.06 - Stoupací potrubí V5'!J38</f>
        <v>0</v>
      </c>
      <c r="AZ61" s="130">
        <f>'1.06 - Stoupací potrubí V5'!F35</f>
        <v>0</v>
      </c>
      <c r="BA61" s="130">
        <f>'1.06 - Stoupací potrubí V5'!F36</f>
        <v>0</v>
      </c>
      <c r="BB61" s="130">
        <f>'1.06 - Stoupací potrubí V5'!F37</f>
        <v>0</v>
      </c>
      <c r="BC61" s="130">
        <f>'1.06 - Stoupací potrubí V5'!F38</f>
        <v>0</v>
      </c>
      <c r="BD61" s="132">
        <f>'1.06 - Stoupací potrubí V5'!F39</f>
        <v>0</v>
      </c>
      <c r="BE61" s="4"/>
      <c r="BT61" s="133" t="s">
        <v>88</v>
      </c>
      <c r="BV61" s="133" t="s">
        <v>78</v>
      </c>
      <c r="BW61" s="133" t="s">
        <v>104</v>
      </c>
      <c r="BX61" s="133" t="s">
        <v>83</v>
      </c>
      <c r="CL61" s="133" t="s">
        <v>19</v>
      </c>
    </row>
    <row r="62" spans="1:90" s="4" customFormat="1" ht="16.5" customHeight="1">
      <c r="A62" s="124" t="s">
        <v>84</v>
      </c>
      <c r="B62" s="63"/>
      <c r="C62" s="125"/>
      <c r="D62" s="125"/>
      <c r="E62" s="126" t="s">
        <v>105</v>
      </c>
      <c r="F62" s="126"/>
      <c r="G62" s="126"/>
      <c r="H62" s="126"/>
      <c r="I62" s="126"/>
      <c r="J62" s="125"/>
      <c r="K62" s="126" t="s">
        <v>106</v>
      </c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7">
        <f>'1.07 - Stoupací potrubí V6'!J32</f>
        <v>0</v>
      </c>
      <c r="AH62" s="125"/>
      <c r="AI62" s="125"/>
      <c r="AJ62" s="125"/>
      <c r="AK62" s="125"/>
      <c r="AL62" s="125"/>
      <c r="AM62" s="125"/>
      <c r="AN62" s="127">
        <f>SUM(AG62,AT62)</f>
        <v>0</v>
      </c>
      <c r="AO62" s="125"/>
      <c r="AP62" s="125"/>
      <c r="AQ62" s="128" t="s">
        <v>87</v>
      </c>
      <c r="AR62" s="65"/>
      <c r="AS62" s="129">
        <v>0</v>
      </c>
      <c r="AT62" s="130">
        <f>ROUND(SUM(AV62:AW62),2)</f>
        <v>0</v>
      </c>
      <c r="AU62" s="131">
        <f>'1.07 - Stoupací potrubí V6'!P100</f>
        <v>0</v>
      </c>
      <c r="AV62" s="130">
        <f>'1.07 - Stoupací potrubí V6'!J35</f>
        <v>0</v>
      </c>
      <c r="AW62" s="130">
        <f>'1.07 - Stoupací potrubí V6'!J36</f>
        <v>0</v>
      </c>
      <c r="AX62" s="130">
        <f>'1.07 - Stoupací potrubí V6'!J37</f>
        <v>0</v>
      </c>
      <c r="AY62" s="130">
        <f>'1.07 - Stoupací potrubí V6'!J38</f>
        <v>0</v>
      </c>
      <c r="AZ62" s="130">
        <f>'1.07 - Stoupací potrubí V6'!F35</f>
        <v>0</v>
      </c>
      <c r="BA62" s="130">
        <f>'1.07 - Stoupací potrubí V6'!F36</f>
        <v>0</v>
      </c>
      <c r="BB62" s="130">
        <f>'1.07 - Stoupací potrubí V6'!F37</f>
        <v>0</v>
      </c>
      <c r="BC62" s="130">
        <f>'1.07 - Stoupací potrubí V6'!F38</f>
        <v>0</v>
      </c>
      <c r="BD62" s="132">
        <f>'1.07 - Stoupací potrubí V6'!F39</f>
        <v>0</v>
      </c>
      <c r="BE62" s="4"/>
      <c r="BT62" s="133" t="s">
        <v>88</v>
      </c>
      <c r="BV62" s="133" t="s">
        <v>78</v>
      </c>
      <c r="BW62" s="133" t="s">
        <v>107</v>
      </c>
      <c r="BX62" s="133" t="s">
        <v>83</v>
      </c>
      <c r="CL62" s="133" t="s">
        <v>19</v>
      </c>
    </row>
    <row r="63" spans="1:90" s="4" customFormat="1" ht="16.5" customHeight="1">
      <c r="A63" s="124" t="s">
        <v>84</v>
      </c>
      <c r="B63" s="63"/>
      <c r="C63" s="125"/>
      <c r="D63" s="125"/>
      <c r="E63" s="126" t="s">
        <v>108</v>
      </c>
      <c r="F63" s="126"/>
      <c r="G63" s="126"/>
      <c r="H63" s="126"/>
      <c r="I63" s="126"/>
      <c r="J63" s="125"/>
      <c r="K63" s="126" t="s">
        <v>109</v>
      </c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7">
        <f>'1.08 - Stoupací potrubí V7'!J32</f>
        <v>0</v>
      </c>
      <c r="AH63" s="125"/>
      <c r="AI63" s="125"/>
      <c r="AJ63" s="125"/>
      <c r="AK63" s="125"/>
      <c r="AL63" s="125"/>
      <c r="AM63" s="125"/>
      <c r="AN63" s="127">
        <f>SUM(AG63,AT63)</f>
        <v>0</v>
      </c>
      <c r="AO63" s="125"/>
      <c r="AP63" s="125"/>
      <c r="AQ63" s="128" t="s">
        <v>87</v>
      </c>
      <c r="AR63" s="65"/>
      <c r="AS63" s="129">
        <v>0</v>
      </c>
      <c r="AT63" s="130">
        <f>ROUND(SUM(AV63:AW63),2)</f>
        <v>0</v>
      </c>
      <c r="AU63" s="131">
        <f>'1.08 - Stoupací potrubí V7'!P100</f>
        <v>0</v>
      </c>
      <c r="AV63" s="130">
        <f>'1.08 - Stoupací potrubí V7'!J35</f>
        <v>0</v>
      </c>
      <c r="AW63" s="130">
        <f>'1.08 - Stoupací potrubí V7'!J36</f>
        <v>0</v>
      </c>
      <c r="AX63" s="130">
        <f>'1.08 - Stoupací potrubí V7'!J37</f>
        <v>0</v>
      </c>
      <c r="AY63" s="130">
        <f>'1.08 - Stoupací potrubí V7'!J38</f>
        <v>0</v>
      </c>
      <c r="AZ63" s="130">
        <f>'1.08 - Stoupací potrubí V7'!F35</f>
        <v>0</v>
      </c>
      <c r="BA63" s="130">
        <f>'1.08 - Stoupací potrubí V7'!F36</f>
        <v>0</v>
      </c>
      <c r="BB63" s="130">
        <f>'1.08 - Stoupací potrubí V7'!F37</f>
        <v>0</v>
      </c>
      <c r="BC63" s="130">
        <f>'1.08 - Stoupací potrubí V7'!F38</f>
        <v>0</v>
      </c>
      <c r="BD63" s="132">
        <f>'1.08 - Stoupací potrubí V7'!F39</f>
        <v>0</v>
      </c>
      <c r="BE63" s="4"/>
      <c r="BT63" s="133" t="s">
        <v>88</v>
      </c>
      <c r="BV63" s="133" t="s">
        <v>78</v>
      </c>
      <c r="BW63" s="133" t="s">
        <v>110</v>
      </c>
      <c r="BX63" s="133" t="s">
        <v>83</v>
      </c>
      <c r="CL63" s="133" t="s">
        <v>19</v>
      </c>
    </row>
    <row r="64" spans="1:90" s="4" customFormat="1" ht="16.5" customHeight="1">
      <c r="A64" s="124" t="s">
        <v>84</v>
      </c>
      <c r="B64" s="63"/>
      <c r="C64" s="125"/>
      <c r="D64" s="125"/>
      <c r="E64" s="126" t="s">
        <v>111</v>
      </c>
      <c r="F64" s="126"/>
      <c r="G64" s="126"/>
      <c r="H64" s="126"/>
      <c r="I64" s="126"/>
      <c r="J64" s="125"/>
      <c r="K64" s="126" t="s">
        <v>112</v>
      </c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7">
        <f>'1.09 - Stoupací potrubí V9'!J32</f>
        <v>0</v>
      </c>
      <c r="AH64" s="125"/>
      <c r="AI64" s="125"/>
      <c r="AJ64" s="125"/>
      <c r="AK64" s="125"/>
      <c r="AL64" s="125"/>
      <c r="AM64" s="125"/>
      <c r="AN64" s="127">
        <f>SUM(AG64,AT64)</f>
        <v>0</v>
      </c>
      <c r="AO64" s="125"/>
      <c r="AP64" s="125"/>
      <c r="AQ64" s="128" t="s">
        <v>87</v>
      </c>
      <c r="AR64" s="65"/>
      <c r="AS64" s="129">
        <v>0</v>
      </c>
      <c r="AT64" s="130">
        <f>ROUND(SUM(AV64:AW64),2)</f>
        <v>0</v>
      </c>
      <c r="AU64" s="131">
        <f>'1.09 - Stoupací potrubí V9'!P100</f>
        <v>0</v>
      </c>
      <c r="AV64" s="130">
        <f>'1.09 - Stoupací potrubí V9'!J35</f>
        <v>0</v>
      </c>
      <c r="AW64" s="130">
        <f>'1.09 - Stoupací potrubí V9'!J36</f>
        <v>0</v>
      </c>
      <c r="AX64" s="130">
        <f>'1.09 - Stoupací potrubí V9'!J37</f>
        <v>0</v>
      </c>
      <c r="AY64" s="130">
        <f>'1.09 - Stoupací potrubí V9'!J38</f>
        <v>0</v>
      </c>
      <c r="AZ64" s="130">
        <f>'1.09 - Stoupací potrubí V9'!F35</f>
        <v>0</v>
      </c>
      <c r="BA64" s="130">
        <f>'1.09 - Stoupací potrubí V9'!F36</f>
        <v>0</v>
      </c>
      <c r="BB64" s="130">
        <f>'1.09 - Stoupací potrubí V9'!F37</f>
        <v>0</v>
      </c>
      <c r="BC64" s="130">
        <f>'1.09 - Stoupací potrubí V9'!F38</f>
        <v>0</v>
      </c>
      <c r="BD64" s="132">
        <f>'1.09 - Stoupací potrubí V9'!F39</f>
        <v>0</v>
      </c>
      <c r="BE64" s="4"/>
      <c r="BT64" s="133" t="s">
        <v>88</v>
      </c>
      <c r="BV64" s="133" t="s">
        <v>78</v>
      </c>
      <c r="BW64" s="133" t="s">
        <v>113</v>
      </c>
      <c r="BX64" s="133" t="s">
        <v>83</v>
      </c>
      <c r="CL64" s="133" t="s">
        <v>19</v>
      </c>
    </row>
    <row r="65" spans="1:90" s="4" customFormat="1" ht="16.5" customHeight="1">
      <c r="A65" s="124" t="s">
        <v>84</v>
      </c>
      <c r="B65" s="63"/>
      <c r="C65" s="125"/>
      <c r="D65" s="125"/>
      <c r="E65" s="126" t="s">
        <v>114</v>
      </c>
      <c r="F65" s="126"/>
      <c r="G65" s="126"/>
      <c r="H65" s="126"/>
      <c r="I65" s="126"/>
      <c r="J65" s="125"/>
      <c r="K65" s="126" t="s">
        <v>115</v>
      </c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7">
        <f>'1.10 - Stoupací potrubí V10'!J32</f>
        <v>0</v>
      </c>
      <c r="AH65" s="125"/>
      <c r="AI65" s="125"/>
      <c r="AJ65" s="125"/>
      <c r="AK65" s="125"/>
      <c r="AL65" s="125"/>
      <c r="AM65" s="125"/>
      <c r="AN65" s="127">
        <f>SUM(AG65,AT65)</f>
        <v>0</v>
      </c>
      <c r="AO65" s="125"/>
      <c r="AP65" s="125"/>
      <c r="AQ65" s="128" t="s">
        <v>87</v>
      </c>
      <c r="AR65" s="65"/>
      <c r="AS65" s="129">
        <v>0</v>
      </c>
      <c r="AT65" s="130">
        <f>ROUND(SUM(AV65:AW65),2)</f>
        <v>0</v>
      </c>
      <c r="AU65" s="131">
        <f>'1.10 - Stoupací potrubí V10'!P100</f>
        <v>0</v>
      </c>
      <c r="AV65" s="130">
        <f>'1.10 - Stoupací potrubí V10'!J35</f>
        <v>0</v>
      </c>
      <c r="AW65" s="130">
        <f>'1.10 - Stoupací potrubí V10'!J36</f>
        <v>0</v>
      </c>
      <c r="AX65" s="130">
        <f>'1.10 - Stoupací potrubí V10'!J37</f>
        <v>0</v>
      </c>
      <c r="AY65" s="130">
        <f>'1.10 - Stoupací potrubí V10'!J38</f>
        <v>0</v>
      </c>
      <c r="AZ65" s="130">
        <f>'1.10 - Stoupací potrubí V10'!F35</f>
        <v>0</v>
      </c>
      <c r="BA65" s="130">
        <f>'1.10 - Stoupací potrubí V10'!F36</f>
        <v>0</v>
      </c>
      <c r="BB65" s="130">
        <f>'1.10 - Stoupací potrubí V10'!F37</f>
        <v>0</v>
      </c>
      <c r="BC65" s="130">
        <f>'1.10 - Stoupací potrubí V10'!F38</f>
        <v>0</v>
      </c>
      <c r="BD65" s="132">
        <f>'1.10 - Stoupací potrubí V10'!F39</f>
        <v>0</v>
      </c>
      <c r="BE65" s="4"/>
      <c r="BT65" s="133" t="s">
        <v>88</v>
      </c>
      <c r="BV65" s="133" t="s">
        <v>78</v>
      </c>
      <c r="BW65" s="133" t="s">
        <v>116</v>
      </c>
      <c r="BX65" s="133" t="s">
        <v>83</v>
      </c>
      <c r="CL65" s="133" t="s">
        <v>19</v>
      </c>
    </row>
    <row r="66" spans="1:90" s="4" customFormat="1" ht="16.5" customHeight="1">
      <c r="A66" s="124" t="s">
        <v>84</v>
      </c>
      <c r="B66" s="63"/>
      <c r="C66" s="125"/>
      <c r="D66" s="125"/>
      <c r="E66" s="126" t="s">
        <v>117</v>
      </c>
      <c r="F66" s="126"/>
      <c r="G66" s="126"/>
      <c r="H66" s="126"/>
      <c r="I66" s="126"/>
      <c r="J66" s="125"/>
      <c r="K66" s="126" t="s">
        <v>118</v>
      </c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7">
        <f>'1.11 - Stoupací potrubí V11'!J32</f>
        <v>0</v>
      </c>
      <c r="AH66" s="125"/>
      <c r="AI66" s="125"/>
      <c r="AJ66" s="125"/>
      <c r="AK66" s="125"/>
      <c r="AL66" s="125"/>
      <c r="AM66" s="125"/>
      <c r="AN66" s="127">
        <f>SUM(AG66,AT66)</f>
        <v>0</v>
      </c>
      <c r="AO66" s="125"/>
      <c r="AP66" s="125"/>
      <c r="AQ66" s="128" t="s">
        <v>87</v>
      </c>
      <c r="AR66" s="65"/>
      <c r="AS66" s="129">
        <v>0</v>
      </c>
      <c r="AT66" s="130">
        <f>ROUND(SUM(AV66:AW66),2)</f>
        <v>0</v>
      </c>
      <c r="AU66" s="131">
        <f>'1.11 - Stoupací potrubí V11'!P100</f>
        <v>0</v>
      </c>
      <c r="AV66" s="130">
        <f>'1.11 - Stoupací potrubí V11'!J35</f>
        <v>0</v>
      </c>
      <c r="AW66" s="130">
        <f>'1.11 - Stoupací potrubí V11'!J36</f>
        <v>0</v>
      </c>
      <c r="AX66" s="130">
        <f>'1.11 - Stoupací potrubí V11'!J37</f>
        <v>0</v>
      </c>
      <c r="AY66" s="130">
        <f>'1.11 - Stoupací potrubí V11'!J38</f>
        <v>0</v>
      </c>
      <c r="AZ66" s="130">
        <f>'1.11 - Stoupací potrubí V11'!F35</f>
        <v>0</v>
      </c>
      <c r="BA66" s="130">
        <f>'1.11 - Stoupací potrubí V11'!F36</f>
        <v>0</v>
      </c>
      <c r="BB66" s="130">
        <f>'1.11 - Stoupací potrubí V11'!F37</f>
        <v>0</v>
      </c>
      <c r="BC66" s="130">
        <f>'1.11 - Stoupací potrubí V11'!F38</f>
        <v>0</v>
      </c>
      <c r="BD66" s="132">
        <f>'1.11 - Stoupací potrubí V11'!F39</f>
        <v>0</v>
      </c>
      <c r="BE66" s="4"/>
      <c r="BT66" s="133" t="s">
        <v>88</v>
      </c>
      <c r="BV66" s="133" t="s">
        <v>78</v>
      </c>
      <c r="BW66" s="133" t="s">
        <v>119</v>
      </c>
      <c r="BX66" s="133" t="s">
        <v>83</v>
      </c>
      <c r="CL66" s="133" t="s">
        <v>19</v>
      </c>
    </row>
    <row r="67" spans="1:91" s="7" customFormat="1" ht="16.5" customHeight="1">
      <c r="A67" s="7"/>
      <c r="B67" s="111"/>
      <c r="C67" s="112"/>
      <c r="D67" s="113" t="s">
        <v>88</v>
      </c>
      <c r="E67" s="113"/>
      <c r="F67" s="113"/>
      <c r="G67" s="113"/>
      <c r="H67" s="113"/>
      <c r="I67" s="114"/>
      <c r="J67" s="113" t="s">
        <v>120</v>
      </c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5">
        <f>ROUND(SUM(AG68:AG78),2)</f>
        <v>0</v>
      </c>
      <c r="AH67" s="114"/>
      <c r="AI67" s="114"/>
      <c r="AJ67" s="114"/>
      <c r="AK67" s="114"/>
      <c r="AL67" s="114"/>
      <c r="AM67" s="114"/>
      <c r="AN67" s="116">
        <f>SUM(AG67,AT67)</f>
        <v>0</v>
      </c>
      <c r="AO67" s="114"/>
      <c r="AP67" s="114"/>
      <c r="AQ67" s="117" t="s">
        <v>82</v>
      </c>
      <c r="AR67" s="118"/>
      <c r="AS67" s="119">
        <f>ROUND(SUM(AS68:AS78),2)</f>
        <v>0</v>
      </c>
      <c r="AT67" s="120">
        <f>ROUND(SUM(AV67:AW67),2)</f>
        <v>0</v>
      </c>
      <c r="AU67" s="121">
        <f>ROUND(SUM(AU68:AU78),5)</f>
        <v>0</v>
      </c>
      <c r="AV67" s="120">
        <f>ROUND(AZ67*L29,2)</f>
        <v>0</v>
      </c>
      <c r="AW67" s="120">
        <f>ROUND(BA67*L30,2)</f>
        <v>0</v>
      </c>
      <c r="AX67" s="120">
        <f>ROUND(BB67*L29,2)</f>
        <v>0</v>
      </c>
      <c r="AY67" s="120">
        <f>ROUND(BC67*L30,2)</f>
        <v>0</v>
      </c>
      <c r="AZ67" s="120">
        <f>ROUND(SUM(AZ68:AZ78),2)</f>
        <v>0</v>
      </c>
      <c r="BA67" s="120">
        <f>ROUND(SUM(BA68:BA78),2)</f>
        <v>0</v>
      </c>
      <c r="BB67" s="120">
        <f>ROUND(SUM(BB68:BB78),2)</f>
        <v>0</v>
      </c>
      <c r="BC67" s="120">
        <f>ROUND(SUM(BC68:BC78),2)</f>
        <v>0</v>
      </c>
      <c r="BD67" s="122">
        <f>ROUND(SUM(BD68:BD78),2)</f>
        <v>0</v>
      </c>
      <c r="BE67" s="7"/>
      <c r="BS67" s="123" t="s">
        <v>75</v>
      </c>
      <c r="BT67" s="123" t="s">
        <v>80</v>
      </c>
      <c r="BU67" s="123" t="s">
        <v>77</v>
      </c>
      <c r="BV67" s="123" t="s">
        <v>78</v>
      </c>
      <c r="BW67" s="123" t="s">
        <v>121</v>
      </c>
      <c r="BX67" s="123" t="s">
        <v>5</v>
      </c>
      <c r="CL67" s="123" t="s">
        <v>19</v>
      </c>
      <c r="CM67" s="123" t="s">
        <v>80</v>
      </c>
    </row>
    <row r="68" spans="1:90" s="4" customFormat="1" ht="16.5" customHeight="1">
      <c r="A68" s="124" t="s">
        <v>84</v>
      </c>
      <c r="B68" s="63"/>
      <c r="C68" s="125"/>
      <c r="D68" s="125"/>
      <c r="E68" s="126" t="s">
        <v>122</v>
      </c>
      <c r="F68" s="126"/>
      <c r="G68" s="126"/>
      <c r="H68" s="126"/>
      <c r="I68" s="126"/>
      <c r="J68" s="125"/>
      <c r="K68" s="126" t="s">
        <v>86</v>
      </c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7">
        <f>'2.01 - Rozvody potrubí v ...'!J32</f>
        <v>0</v>
      </c>
      <c r="AH68" s="125"/>
      <c r="AI68" s="125"/>
      <c r="AJ68" s="125"/>
      <c r="AK68" s="125"/>
      <c r="AL68" s="125"/>
      <c r="AM68" s="125"/>
      <c r="AN68" s="127">
        <f>SUM(AG68,AT68)</f>
        <v>0</v>
      </c>
      <c r="AO68" s="125"/>
      <c r="AP68" s="125"/>
      <c r="AQ68" s="128" t="s">
        <v>87</v>
      </c>
      <c r="AR68" s="65"/>
      <c r="AS68" s="129">
        <v>0</v>
      </c>
      <c r="AT68" s="130">
        <f>ROUND(SUM(AV68:AW68),2)</f>
        <v>0</v>
      </c>
      <c r="AU68" s="131">
        <f>'2.01 - Rozvody potrubí v ...'!P99</f>
        <v>0</v>
      </c>
      <c r="AV68" s="130">
        <f>'2.01 - Rozvody potrubí v ...'!J35</f>
        <v>0</v>
      </c>
      <c r="AW68" s="130">
        <f>'2.01 - Rozvody potrubí v ...'!J36</f>
        <v>0</v>
      </c>
      <c r="AX68" s="130">
        <f>'2.01 - Rozvody potrubí v ...'!J37</f>
        <v>0</v>
      </c>
      <c r="AY68" s="130">
        <f>'2.01 - Rozvody potrubí v ...'!J38</f>
        <v>0</v>
      </c>
      <c r="AZ68" s="130">
        <f>'2.01 - Rozvody potrubí v ...'!F35</f>
        <v>0</v>
      </c>
      <c r="BA68" s="130">
        <f>'2.01 - Rozvody potrubí v ...'!F36</f>
        <v>0</v>
      </c>
      <c r="BB68" s="130">
        <f>'2.01 - Rozvody potrubí v ...'!F37</f>
        <v>0</v>
      </c>
      <c r="BC68" s="130">
        <f>'2.01 - Rozvody potrubí v ...'!F38</f>
        <v>0</v>
      </c>
      <c r="BD68" s="132">
        <f>'2.01 - Rozvody potrubí v ...'!F39</f>
        <v>0</v>
      </c>
      <c r="BE68" s="4"/>
      <c r="BT68" s="133" t="s">
        <v>88</v>
      </c>
      <c r="BV68" s="133" t="s">
        <v>78</v>
      </c>
      <c r="BW68" s="133" t="s">
        <v>123</v>
      </c>
      <c r="BX68" s="133" t="s">
        <v>121</v>
      </c>
      <c r="CL68" s="133" t="s">
        <v>19</v>
      </c>
    </row>
    <row r="69" spans="1:90" s="4" customFormat="1" ht="16.5" customHeight="1">
      <c r="A69" s="124" t="s">
        <v>84</v>
      </c>
      <c r="B69" s="63"/>
      <c r="C69" s="125"/>
      <c r="D69" s="125"/>
      <c r="E69" s="126" t="s">
        <v>124</v>
      </c>
      <c r="F69" s="126"/>
      <c r="G69" s="126"/>
      <c r="H69" s="126"/>
      <c r="I69" s="126"/>
      <c r="J69" s="125"/>
      <c r="K69" s="126" t="s">
        <v>91</v>
      </c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7">
        <f>'2.02 - Stoupací potrubí V1'!J32</f>
        <v>0</v>
      </c>
      <c r="AH69" s="125"/>
      <c r="AI69" s="125"/>
      <c r="AJ69" s="125"/>
      <c r="AK69" s="125"/>
      <c r="AL69" s="125"/>
      <c r="AM69" s="125"/>
      <c r="AN69" s="127">
        <f>SUM(AG69,AT69)</f>
        <v>0</v>
      </c>
      <c r="AO69" s="125"/>
      <c r="AP69" s="125"/>
      <c r="AQ69" s="128" t="s">
        <v>87</v>
      </c>
      <c r="AR69" s="65"/>
      <c r="AS69" s="129">
        <v>0</v>
      </c>
      <c r="AT69" s="130">
        <f>ROUND(SUM(AV69:AW69),2)</f>
        <v>0</v>
      </c>
      <c r="AU69" s="131">
        <f>'2.02 - Stoupací potrubí V1'!P100</f>
        <v>0</v>
      </c>
      <c r="AV69" s="130">
        <f>'2.02 - Stoupací potrubí V1'!J35</f>
        <v>0</v>
      </c>
      <c r="AW69" s="130">
        <f>'2.02 - Stoupací potrubí V1'!J36</f>
        <v>0</v>
      </c>
      <c r="AX69" s="130">
        <f>'2.02 - Stoupací potrubí V1'!J37</f>
        <v>0</v>
      </c>
      <c r="AY69" s="130">
        <f>'2.02 - Stoupací potrubí V1'!J38</f>
        <v>0</v>
      </c>
      <c r="AZ69" s="130">
        <f>'2.02 - Stoupací potrubí V1'!F35</f>
        <v>0</v>
      </c>
      <c r="BA69" s="130">
        <f>'2.02 - Stoupací potrubí V1'!F36</f>
        <v>0</v>
      </c>
      <c r="BB69" s="130">
        <f>'2.02 - Stoupací potrubí V1'!F37</f>
        <v>0</v>
      </c>
      <c r="BC69" s="130">
        <f>'2.02 - Stoupací potrubí V1'!F38</f>
        <v>0</v>
      </c>
      <c r="BD69" s="132">
        <f>'2.02 - Stoupací potrubí V1'!F39</f>
        <v>0</v>
      </c>
      <c r="BE69" s="4"/>
      <c r="BT69" s="133" t="s">
        <v>88</v>
      </c>
      <c r="BV69" s="133" t="s">
        <v>78</v>
      </c>
      <c r="BW69" s="133" t="s">
        <v>125</v>
      </c>
      <c r="BX69" s="133" t="s">
        <v>121</v>
      </c>
      <c r="CL69" s="133" t="s">
        <v>19</v>
      </c>
    </row>
    <row r="70" spans="1:90" s="4" customFormat="1" ht="16.5" customHeight="1">
      <c r="A70" s="124" t="s">
        <v>84</v>
      </c>
      <c r="B70" s="63"/>
      <c r="C70" s="125"/>
      <c r="D70" s="125"/>
      <c r="E70" s="126" t="s">
        <v>126</v>
      </c>
      <c r="F70" s="126"/>
      <c r="G70" s="126"/>
      <c r="H70" s="126"/>
      <c r="I70" s="126"/>
      <c r="J70" s="125"/>
      <c r="K70" s="126" t="s">
        <v>94</v>
      </c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7">
        <f>'2.03 - Stoupací potrubí V2'!J32</f>
        <v>0</v>
      </c>
      <c r="AH70" s="125"/>
      <c r="AI70" s="125"/>
      <c r="AJ70" s="125"/>
      <c r="AK70" s="125"/>
      <c r="AL70" s="125"/>
      <c r="AM70" s="125"/>
      <c r="AN70" s="127">
        <f>SUM(AG70,AT70)</f>
        <v>0</v>
      </c>
      <c r="AO70" s="125"/>
      <c r="AP70" s="125"/>
      <c r="AQ70" s="128" t="s">
        <v>87</v>
      </c>
      <c r="AR70" s="65"/>
      <c r="AS70" s="129">
        <v>0</v>
      </c>
      <c r="AT70" s="130">
        <f>ROUND(SUM(AV70:AW70),2)</f>
        <v>0</v>
      </c>
      <c r="AU70" s="131">
        <f>'2.03 - Stoupací potrubí V2'!P100</f>
        <v>0</v>
      </c>
      <c r="AV70" s="130">
        <f>'2.03 - Stoupací potrubí V2'!J35</f>
        <v>0</v>
      </c>
      <c r="AW70" s="130">
        <f>'2.03 - Stoupací potrubí V2'!J36</f>
        <v>0</v>
      </c>
      <c r="AX70" s="130">
        <f>'2.03 - Stoupací potrubí V2'!J37</f>
        <v>0</v>
      </c>
      <c r="AY70" s="130">
        <f>'2.03 - Stoupací potrubí V2'!J38</f>
        <v>0</v>
      </c>
      <c r="AZ70" s="130">
        <f>'2.03 - Stoupací potrubí V2'!F35</f>
        <v>0</v>
      </c>
      <c r="BA70" s="130">
        <f>'2.03 - Stoupací potrubí V2'!F36</f>
        <v>0</v>
      </c>
      <c r="BB70" s="130">
        <f>'2.03 - Stoupací potrubí V2'!F37</f>
        <v>0</v>
      </c>
      <c r="BC70" s="130">
        <f>'2.03 - Stoupací potrubí V2'!F38</f>
        <v>0</v>
      </c>
      <c r="BD70" s="132">
        <f>'2.03 - Stoupací potrubí V2'!F39</f>
        <v>0</v>
      </c>
      <c r="BE70" s="4"/>
      <c r="BT70" s="133" t="s">
        <v>88</v>
      </c>
      <c r="BV70" s="133" t="s">
        <v>78</v>
      </c>
      <c r="BW70" s="133" t="s">
        <v>127</v>
      </c>
      <c r="BX70" s="133" t="s">
        <v>121</v>
      </c>
      <c r="CL70" s="133" t="s">
        <v>19</v>
      </c>
    </row>
    <row r="71" spans="1:90" s="4" customFormat="1" ht="16.5" customHeight="1">
      <c r="A71" s="124" t="s">
        <v>84</v>
      </c>
      <c r="B71" s="63"/>
      <c r="C71" s="125"/>
      <c r="D71" s="125"/>
      <c r="E71" s="126" t="s">
        <v>128</v>
      </c>
      <c r="F71" s="126"/>
      <c r="G71" s="126"/>
      <c r="H71" s="126"/>
      <c r="I71" s="126"/>
      <c r="J71" s="125"/>
      <c r="K71" s="126" t="s">
        <v>97</v>
      </c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7">
        <f>'2.04 - Stoupací potrubí V3'!J32</f>
        <v>0</v>
      </c>
      <c r="AH71" s="125"/>
      <c r="AI71" s="125"/>
      <c r="AJ71" s="125"/>
      <c r="AK71" s="125"/>
      <c r="AL71" s="125"/>
      <c r="AM71" s="125"/>
      <c r="AN71" s="127">
        <f>SUM(AG71,AT71)</f>
        <v>0</v>
      </c>
      <c r="AO71" s="125"/>
      <c r="AP71" s="125"/>
      <c r="AQ71" s="128" t="s">
        <v>87</v>
      </c>
      <c r="AR71" s="65"/>
      <c r="AS71" s="129">
        <v>0</v>
      </c>
      <c r="AT71" s="130">
        <f>ROUND(SUM(AV71:AW71),2)</f>
        <v>0</v>
      </c>
      <c r="AU71" s="131">
        <f>'2.04 - Stoupací potrubí V3'!P100</f>
        <v>0</v>
      </c>
      <c r="AV71" s="130">
        <f>'2.04 - Stoupací potrubí V3'!J35</f>
        <v>0</v>
      </c>
      <c r="AW71" s="130">
        <f>'2.04 - Stoupací potrubí V3'!J36</f>
        <v>0</v>
      </c>
      <c r="AX71" s="130">
        <f>'2.04 - Stoupací potrubí V3'!J37</f>
        <v>0</v>
      </c>
      <c r="AY71" s="130">
        <f>'2.04 - Stoupací potrubí V3'!J38</f>
        <v>0</v>
      </c>
      <c r="AZ71" s="130">
        <f>'2.04 - Stoupací potrubí V3'!F35</f>
        <v>0</v>
      </c>
      <c r="BA71" s="130">
        <f>'2.04 - Stoupací potrubí V3'!F36</f>
        <v>0</v>
      </c>
      <c r="BB71" s="130">
        <f>'2.04 - Stoupací potrubí V3'!F37</f>
        <v>0</v>
      </c>
      <c r="BC71" s="130">
        <f>'2.04 - Stoupací potrubí V3'!F38</f>
        <v>0</v>
      </c>
      <c r="BD71" s="132">
        <f>'2.04 - Stoupací potrubí V3'!F39</f>
        <v>0</v>
      </c>
      <c r="BE71" s="4"/>
      <c r="BT71" s="133" t="s">
        <v>88</v>
      </c>
      <c r="BV71" s="133" t="s">
        <v>78</v>
      </c>
      <c r="BW71" s="133" t="s">
        <v>129</v>
      </c>
      <c r="BX71" s="133" t="s">
        <v>121</v>
      </c>
      <c r="CL71" s="133" t="s">
        <v>19</v>
      </c>
    </row>
    <row r="72" spans="1:90" s="4" customFormat="1" ht="16.5" customHeight="1">
      <c r="A72" s="124" t="s">
        <v>84</v>
      </c>
      <c r="B72" s="63"/>
      <c r="C72" s="125"/>
      <c r="D72" s="125"/>
      <c r="E72" s="126" t="s">
        <v>130</v>
      </c>
      <c r="F72" s="126"/>
      <c r="G72" s="126"/>
      <c r="H72" s="126"/>
      <c r="I72" s="126"/>
      <c r="J72" s="125"/>
      <c r="K72" s="126" t="s">
        <v>100</v>
      </c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7">
        <f>'2.05 - Stoupací potrubí V4'!J32</f>
        <v>0</v>
      </c>
      <c r="AH72" s="125"/>
      <c r="AI72" s="125"/>
      <c r="AJ72" s="125"/>
      <c r="AK72" s="125"/>
      <c r="AL72" s="125"/>
      <c r="AM72" s="125"/>
      <c r="AN72" s="127">
        <f>SUM(AG72,AT72)</f>
        <v>0</v>
      </c>
      <c r="AO72" s="125"/>
      <c r="AP72" s="125"/>
      <c r="AQ72" s="128" t="s">
        <v>87</v>
      </c>
      <c r="AR72" s="65"/>
      <c r="AS72" s="129">
        <v>0</v>
      </c>
      <c r="AT72" s="130">
        <f>ROUND(SUM(AV72:AW72),2)</f>
        <v>0</v>
      </c>
      <c r="AU72" s="131">
        <f>'2.05 - Stoupací potrubí V4'!P100</f>
        <v>0</v>
      </c>
      <c r="AV72" s="130">
        <f>'2.05 - Stoupací potrubí V4'!J35</f>
        <v>0</v>
      </c>
      <c r="AW72" s="130">
        <f>'2.05 - Stoupací potrubí V4'!J36</f>
        <v>0</v>
      </c>
      <c r="AX72" s="130">
        <f>'2.05 - Stoupací potrubí V4'!J37</f>
        <v>0</v>
      </c>
      <c r="AY72" s="130">
        <f>'2.05 - Stoupací potrubí V4'!J38</f>
        <v>0</v>
      </c>
      <c r="AZ72" s="130">
        <f>'2.05 - Stoupací potrubí V4'!F35</f>
        <v>0</v>
      </c>
      <c r="BA72" s="130">
        <f>'2.05 - Stoupací potrubí V4'!F36</f>
        <v>0</v>
      </c>
      <c r="BB72" s="130">
        <f>'2.05 - Stoupací potrubí V4'!F37</f>
        <v>0</v>
      </c>
      <c r="BC72" s="130">
        <f>'2.05 - Stoupací potrubí V4'!F38</f>
        <v>0</v>
      </c>
      <c r="BD72" s="132">
        <f>'2.05 - Stoupací potrubí V4'!F39</f>
        <v>0</v>
      </c>
      <c r="BE72" s="4"/>
      <c r="BT72" s="133" t="s">
        <v>88</v>
      </c>
      <c r="BV72" s="133" t="s">
        <v>78</v>
      </c>
      <c r="BW72" s="133" t="s">
        <v>131</v>
      </c>
      <c r="BX72" s="133" t="s">
        <v>121</v>
      </c>
      <c r="CL72" s="133" t="s">
        <v>19</v>
      </c>
    </row>
    <row r="73" spans="1:90" s="4" customFormat="1" ht="16.5" customHeight="1">
      <c r="A73" s="124" t="s">
        <v>84</v>
      </c>
      <c r="B73" s="63"/>
      <c r="C73" s="125"/>
      <c r="D73" s="125"/>
      <c r="E73" s="126" t="s">
        <v>132</v>
      </c>
      <c r="F73" s="126"/>
      <c r="G73" s="126"/>
      <c r="H73" s="126"/>
      <c r="I73" s="126"/>
      <c r="J73" s="125"/>
      <c r="K73" s="126" t="s">
        <v>103</v>
      </c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7">
        <f>'2.06 - Stoupací potrubí V5'!J32</f>
        <v>0</v>
      </c>
      <c r="AH73" s="125"/>
      <c r="AI73" s="125"/>
      <c r="AJ73" s="125"/>
      <c r="AK73" s="125"/>
      <c r="AL73" s="125"/>
      <c r="AM73" s="125"/>
      <c r="AN73" s="127">
        <f>SUM(AG73,AT73)</f>
        <v>0</v>
      </c>
      <c r="AO73" s="125"/>
      <c r="AP73" s="125"/>
      <c r="AQ73" s="128" t="s">
        <v>87</v>
      </c>
      <c r="AR73" s="65"/>
      <c r="AS73" s="129">
        <v>0</v>
      </c>
      <c r="AT73" s="130">
        <f>ROUND(SUM(AV73:AW73),2)</f>
        <v>0</v>
      </c>
      <c r="AU73" s="131">
        <f>'2.06 - Stoupací potrubí V5'!P100</f>
        <v>0</v>
      </c>
      <c r="AV73" s="130">
        <f>'2.06 - Stoupací potrubí V5'!J35</f>
        <v>0</v>
      </c>
      <c r="AW73" s="130">
        <f>'2.06 - Stoupací potrubí V5'!J36</f>
        <v>0</v>
      </c>
      <c r="AX73" s="130">
        <f>'2.06 - Stoupací potrubí V5'!J37</f>
        <v>0</v>
      </c>
      <c r="AY73" s="130">
        <f>'2.06 - Stoupací potrubí V5'!J38</f>
        <v>0</v>
      </c>
      <c r="AZ73" s="130">
        <f>'2.06 - Stoupací potrubí V5'!F35</f>
        <v>0</v>
      </c>
      <c r="BA73" s="130">
        <f>'2.06 - Stoupací potrubí V5'!F36</f>
        <v>0</v>
      </c>
      <c r="BB73" s="130">
        <f>'2.06 - Stoupací potrubí V5'!F37</f>
        <v>0</v>
      </c>
      <c r="BC73" s="130">
        <f>'2.06 - Stoupací potrubí V5'!F38</f>
        <v>0</v>
      </c>
      <c r="BD73" s="132">
        <f>'2.06 - Stoupací potrubí V5'!F39</f>
        <v>0</v>
      </c>
      <c r="BE73" s="4"/>
      <c r="BT73" s="133" t="s">
        <v>88</v>
      </c>
      <c r="BV73" s="133" t="s">
        <v>78</v>
      </c>
      <c r="BW73" s="133" t="s">
        <v>133</v>
      </c>
      <c r="BX73" s="133" t="s">
        <v>121</v>
      </c>
      <c r="CL73" s="133" t="s">
        <v>19</v>
      </c>
    </row>
    <row r="74" spans="1:90" s="4" customFormat="1" ht="16.5" customHeight="1">
      <c r="A74" s="124" t="s">
        <v>84</v>
      </c>
      <c r="B74" s="63"/>
      <c r="C74" s="125"/>
      <c r="D74" s="125"/>
      <c r="E74" s="126" t="s">
        <v>134</v>
      </c>
      <c r="F74" s="126"/>
      <c r="G74" s="126"/>
      <c r="H74" s="126"/>
      <c r="I74" s="126"/>
      <c r="J74" s="125"/>
      <c r="K74" s="126" t="s">
        <v>106</v>
      </c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7">
        <f>'2.07 - Stoupací potrubí V6'!J32</f>
        <v>0</v>
      </c>
      <c r="AH74" s="125"/>
      <c r="AI74" s="125"/>
      <c r="AJ74" s="125"/>
      <c r="AK74" s="125"/>
      <c r="AL74" s="125"/>
      <c r="AM74" s="125"/>
      <c r="AN74" s="127">
        <f>SUM(AG74,AT74)</f>
        <v>0</v>
      </c>
      <c r="AO74" s="125"/>
      <c r="AP74" s="125"/>
      <c r="AQ74" s="128" t="s">
        <v>87</v>
      </c>
      <c r="AR74" s="65"/>
      <c r="AS74" s="129">
        <v>0</v>
      </c>
      <c r="AT74" s="130">
        <f>ROUND(SUM(AV74:AW74),2)</f>
        <v>0</v>
      </c>
      <c r="AU74" s="131">
        <f>'2.07 - Stoupací potrubí V6'!P100</f>
        <v>0</v>
      </c>
      <c r="AV74" s="130">
        <f>'2.07 - Stoupací potrubí V6'!J35</f>
        <v>0</v>
      </c>
      <c r="AW74" s="130">
        <f>'2.07 - Stoupací potrubí V6'!J36</f>
        <v>0</v>
      </c>
      <c r="AX74" s="130">
        <f>'2.07 - Stoupací potrubí V6'!J37</f>
        <v>0</v>
      </c>
      <c r="AY74" s="130">
        <f>'2.07 - Stoupací potrubí V6'!J38</f>
        <v>0</v>
      </c>
      <c r="AZ74" s="130">
        <f>'2.07 - Stoupací potrubí V6'!F35</f>
        <v>0</v>
      </c>
      <c r="BA74" s="130">
        <f>'2.07 - Stoupací potrubí V6'!F36</f>
        <v>0</v>
      </c>
      <c r="BB74" s="130">
        <f>'2.07 - Stoupací potrubí V6'!F37</f>
        <v>0</v>
      </c>
      <c r="BC74" s="130">
        <f>'2.07 - Stoupací potrubí V6'!F38</f>
        <v>0</v>
      </c>
      <c r="BD74" s="132">
        <f>'2.07 - Stoupací potrubí V6'!F39</f>
        <v>0</v>
      </c>
      <c r="BE74" s="4"/>
      <c r="BT74" s="133" t="s">
        <v>88</v>
      </c>
      <c r="BV74" s="133" t="s">
        <v>78</v>
      </c>
      <c r="BW74" s="133" t="s">
        <v>135</v>
      </c>
      <c r="BX74" s="133" t="s">
        <v>121</v>
      </c>
      <c r="CL74" s="133" t="s">
        <v>19</v>
      </c>
    </row>
    <row r="75" spans="1:90" s="4" customFormat="1" ht="16.5" customHeight="1">
      <c r="A75" s="124" t="s">
        <v>84</v>
      </c>
      <c r="B75" s="63"/>
      <c r="C75" s="125"/>
      <c r="D75" s="125"/>
      <c r="E75" s="126" t="s">
        <v>136</v>
      </c>
      <c r="F75" s="126"/>
      <c r="G75" s="126"/>
      <c r="H75" s="126"/>
      <c r="I75" s="126"/>
      <c r="J75" s="125"/>
      <c r="K75" s="126" t="s">
        <v>109</v>
      </c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7">
        <f>'2.08 - Stoupací potrubí V7'!J32</f>
        <v>0</v>
      </c>
      <c r="AH75" s="125"/>
      <c r="AI75" s="125"/>
      <c r="AJ75" s="125"/>
      <c r="AK75" s="125"/>
      <c r="AL75" s="125"/>
      <c r="AM75" s="125"/>
      <c r="AN75" s="127">
        <f>SUM(AG75,AT75)</f>
        <v>0</v>
      </c>
      <c r="AO75" s="125"/>
      <c r="AP75" s="125"/>
      <c r="AQ75" s="128" t="s">
        <v>87</v>
      </c>
      <c r="AR75" s="65"/>
      <c r="AS75" s="129">
        <v>0</v>
      </c>
      <c r="AT75" s="130">
        <f>ROUND(SUM(AV75:AW75),2)</f>
        <v>0</v>
      </c>
      <c r="AU75" s="131">
        <f>'2.08 - Stoupací potrubí V7'!P100</f>
        <v>0</v>
      </c>
      <c r="AV75" s="130">
        <f>'2.08 - Stoupací potrubí V7'!J35</f>
        <v>0</v>
      </c>
      <c r="AW75" s="130">
        <f>'2.08 - Stoupací potrubí V7'!J36</f>
        <v>0</v>
      </c>
      <c r="AX75" s="130">
        <f>'2.08 - Stoupací potrubí V7'!J37</f>
        <v>0</v>
      </c>
      <c r="AY75" s="130">
        <f>'2.08 - Stoupací potrubí V7'!J38</f>
        <v>0</v>
      </c>
      <c r="AZ75" s="130">
        <f>'2.08 - Stoupací potrubí V7'!F35</f>
        <v>0</v>
      </c>
      <c r="BA75" s="130">
        <f>'2.08 - Stoupací potrubí V7'!F36</f>
        <v>0</v>
      </c>
      <c r="BB75" s="130">
        <f>'2.08 - Stoupací potrubí V7'!F37</f>
        <v>0</v>
      </c>
      <c r="BC75" s="130">
        <f>'2.08 - Stoupací potrubí V7'!F38</f>
        <v>0</v>
      </c>
      <c r="BD75" s="132">
        <f>'2.08 - Stoupací potrubí V7'!F39</f>
        <v>0</v>
      </c>
      <c r="BE75" s="4"/>
      <c r="BT75" s="133" t="s">
        <v>88</v>
      </c>
      <c r="BV75" s="133" t="s">
        <v>78</v>
      </c>
      <c r="BW75" s="133" t="s">
        <v>137</v>
      </c>
      <c r="BX75" s="133" t="s">
        <v>121</v>
      </c>
      <c r="CL75" s="133" t="s">
        <v>19</v>
      </c>
    </row>
    <row r="76" spans="1:90" s="4" customFormat="1" ht="16.5" customHeight="1">
      <c r="A76" s="124" t="s">
        <v>84</v>
      </c>
      <c r="B76" s="63"/>
      <c r="C76" s="125"/>
      <c r="D76" s="125"/>
      <c r="E76" s="126" t="s">
        <v>138</v>
      </c>
      <c r="F76" s="126"/>
      <c r="G76" s="126"/>
      <c r="H76" s="126"/>
      <c r="I76" s="126"/>
      <c r="J76" s="125"/>
      <c r="K76" s="126" t="s">
        <v>112</v>
      </c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7">
        <f>'2.09 - Stoupací potrubí V9'!J32</f>
        <v>0</v>
      </c>
      <c r="AH76" s="125"/>
      <c r="AI76" s="125"/>
      <c r="AJ76" s="125"/>
      <c r="AK76" s="125"/>
      <c r="AL76" s="125"/>
      <c r="AM76" s="125"/>
      <c r="AN76" s="127">
        <f>SUM(AG76,AT76)</f>
        <v>0</v>
      </c>
      <c r="AO76" s="125"/>
      <c r="AP76" s="125"/>
      <c r="AQ76" s="128" t="s">
        <v>87</v>
      </c>
      <c r="AR76" s="65"/>
      <c r="AS76" s="129">
        <v>0</v>
      </c>
      <c r="AT76" s="130">
        <f>ROUND(SUM(AV76:AW76),2)</f>
        <v>0</v>
      </c>
      <c r="AU76" s="131">
        <f>'2.09 - Stoupací potrubí V9'!P100</f>
        <v>0</v>
      </c>
      <c r="AV76" s="130">
        <f>'2.09 - Stoupací potrubí V9'!J35</f>
        <v>0</v>
      </c>
      <c r="AW76" s="130">
        <f>'2.09 - Stoupací potrubí V9'!J36</f>
        <v>0</v>
      </c>
      <c r="AX76" s="130">
        <f>'2.09 - Stoupací potrubí V9'!J37</f>
        <v>0</v>
      </c>
      <c r="AY76" s="130">
        <f>'2.09 - Stoupací potrubí V9'!J38</f>
        <v>0</v>
      </c>
      <c r="AZ76" s="130">
        <f>'2.09 - Stoupací potrubí V9'!F35</f>
        <v>0</v>
      </c>
      <c r="BA76" s="130">
        <f>'2.09 - Stoupací potrubí V9'!F36</f>
        <v>0</v>
      </c>
      <c r="BB76" s="130">
        <f>'2.09 - Stoupací potrubí V9'!F37</f>
        <v>0</v>
      </c>
      <c r="BC76" s="130">
        <f>'2.09 - Stoupací potrubí V9'!F38</f>
        <v>0</v>
      </c>
      <c r="BD76" s="132">
        <f>'2.09 - Stoupací potrubí V9'!F39</f>
        <v>0</v>
      </c>
      <c r="BE76" s="4"/>
      <c r="BT76" s="133" t="s">
        <v>88</v>
      </c>
      <c r="BV76" s="133" t="s">
        <v>78</v>
      </c>
      <c r="BW76" s="133" t="s">
        <v>139</v>
      </c>
      <c r="BX76" s="133" t="s">
        <v>121</v>
      </c>
      <c r="CL76" s="133" t="s">
        <v>19</v>
      </c>
    </row>
    <row r="77" spans="1:90" s="4" customFormat="1" ht="16.5" customHeight="1">
      <c r="A77" s="124" t="s">
        <v>84</v>
      </c>
      <c r="B77" s="63"/>
      <c r="C77" s="125"/>
      <c r="D77" s="125"/>
      <c r="E77" s="126" t="s">
        <v>140</v>
      </c>
      <c r="F77" s="126"/>
      <c r="G77" s="126"/>
      <c r="H77" s="126"/>
      <c r="I77" s="126"/>
      <c r="J77" s="125"/>
      <c r="K77" s="126" t="s">
        <v>115</v>
      </c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7">
        <f>'2.10 - Stoupací potrubí V10'!J32</f>
        <v>0</v>
      </c>
      <c r="AH77" s="125"/>
      <c r="AI77" s="125"/>
      <c r="AJ77" s="125"/>
      <c r="AK77" s="125"/>
      <c r="AL77" s="125"/>
      <c r="AM77" s="125"/>
      <c r="AN77" s="127">
        <f>SUM(AG77,AT77)</f>
        <v>0</v>
      </c>
      <c r="AO77" s="125"/>
      <c r="AP77" s="125"/>
      <c r="AQ77" s="128" t="s">
        <v>87</v>
      </c>
      <c r="AR77" s="65"/>
      <c r="AS77" s="129">
        <v>0</v>
      </c>
      <c r="AT77" s="130">
        <f>ROUND(SUM(AV77:AW77),2)</f>
        <v>0</v>
      </c>
      <c r="AU77" s="131">
        <f>'2.10 - Stoupací potrubí V10'!P100</f>
        <v>0</v>
      </c>
      <c r="AV77" s="130">
        <f>'2.10 - Stoupací potrubí V10'!J35</f>
        <v>0</v>
      </c>
      <c r="AW77" s="130">
        <f>'2.10 - Stoupací potrubí V10'!J36</f>
        <v>0</v>
      </c>
      <c r="AX77" s="130">
        <f>'2.10 - Stoupací potrubí V10'!J37</f>
        <v>0</v>
      </c>
      <c r="AY77" s="130">
        <f>'2.10 - Stoupací potrubí V10'!J38</f>
        <v>0</v>
      </c>
      <c r="AZ77" s="130">
        <f>'2.10 - Stoupací potrubí V10'!F35</f>
        <v>0</v>
      </c>
      <c r="BA77" s="130">
        <f>'2.10 - Stoupací potrubí V10'!F36</f>
        <v>0</v>
      </c>
      <c r="BB77" s="130">
        <f>'2.10 - Stoupací potrubí V10'!F37</f>
        <v>0</v>
      </c>
      <c r="BC77" s="130">
        <f>'2.10 - Stoupací potrubí V10'!F38</f>
        <v>0</v>
      </c>
      <c r="BD77" s="132">
        <f>'2.10 - Stoupací potrubí V10'!F39</f>
        <v>0</v>
      </c>
      <c r="BE77" s="4"/>
      <c r="BT77" s="133" t="s">
        <v>88</v>
      </c>
      <c r="BV77" s="133" t="s">
        <v>78</v>
      </c>
      <c r="BW77" s="133" t="s">
        <v>141</v>
      </c>
      <c r="BX77" s="133" t="s">
        <v>121</v>
      </c>
      <c r="CL77" s="133" t="s">
        <v>19</v>
      </c>
    </row>
    <row r="78" spans="1:90" s="4" customFormat="1" ht="16.5" customHeight="1">
      <c r="A78" s="124" t="s">
        <v>84</v>
      </c>
      <c r="B78" s="63"/>
      <c r="C78" s="125"/>
      <c r="D78" s="125"/>
      <c r="E78" s="126" t="s">
        <v>142</v>
      </c>
      <c r="F78" s="126"/>
      <c r="G78" s="126"/>
      <c r="H78" s="126"/>
      <c r="I78" s="126"/>
      <c r="J78" s="125"/>
      <c r="K78" s="126" t="s">
        <v>118</v>
      </c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7">
        <f>'2.11 - Stoupací potrubí V11'!J32</f>
        <v>0</v>
      </c>
      <c r="AH78" s="125"/>
      <c r="AI78" s="125"/>
      <c r="AJ78" s="125"/>
      <c r="AK78" s="125"/>
      <c r="AL78" s="125"/>
      <c r="AM78" s="125"/>
      <c r="AN78" s="127">
        <f>SUM(AG78,AT78)</f>
        <v>0</v>
      </c>
      <c r="AO78" s="125"/>
      <c r="AP78" s="125"/>
      <c r="AQ78" s="128" t="s">
        <v>87</v>
      </c>
      <c r="AR78" s="65"/>
      <c r="AS78" s="134">
        <v>0</v>
      </c>
      <c r="AT78" s="135">
        <f>ROUND(SUM(AV78:AW78),2)</f>
        <v>0</v>
      </c>
      <c r="AU78" s="136">
        <f>'2.11 - Stoupací potrubí V11'!P100</f>
        <v>0</v>
      </c>
      <c r="AV78" s="135">
        <f>'2.11 - Stoupací potrubí V11'!J35</f>
        <v>0</v>
      </c>
      <c r="AW78" s="135">
        <f>'2.11 - Stoupací potrubí V11'!J36</f>
        <v>0</v>
      </c>
      <c r="AX78" s="135">
        <f>'2.11 - Stoupací potrubí V11'!J37</f>
        <v>0</v>
      </c>
      <c r="AY78" s="135">
        <f>'2.11 - Stoupací potrubí V11'!J38</f>
        <v>0</v>
      </c>
      <c r="AZ78" s="135">
        <f>'2.11 - Stoupací potrubí V11'!F35</f>
        <v>0</v>
      </c>
      <c r="BA78" s="135">
        <f>'2.11 - Stoupací potrubí V11'!F36</f>
        <v>0</v>
      </c>
      <c r="BB78" s="135">
        <f>'2.11 - Stoupací potrubí V11'!F37</f>
        <v>0</v>
      </c>
      <c r="BC78" s="135">
        <f>'2.11 - Stoupací potrubí V11'!F38</f>
        <v>0</v>
      </c>
      <c r="BD78" s="137">
        <f>'2.11 - Stoupací potrubí V11'!F39</f>
        <v>0</v>
      </c>
      <c r="BE78" s="4"/>
      <c r="BT78" s="133" t="s">
        <v>88</v>
      </c>
      <c r="BV78" s="133" t="s">
        <v>78</v>
      </c>
      <c r="BW78" s="133" t="s">
        <v>143</v>
      </c>
      <c r="BX78" s="133" t="s">
        <v>121</v>
      </c>
      <c r="CL78" s="133" t="s">
        <v>19</v>
      </c>
    </row>
    <row r="79" spans="1:57" s="2" customFormat="1" ht="30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4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s="2" customFormat="1" ht="6.95" customHeight="1">
      <c r="A80" s="38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44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</sheetData>
  <sheetProtection password="CC35" sheet="1" objects="1" scenarios="1" formatColumns="0" formatRows="0"/>
  <mergeCells count="134">
    <mergeCell ref="L45:AO45"/>
    <mergeCell ref="I52:AF52"/>
    <mergeCell ref="C52:G52"/>
    <mergeCell ref="D55:H55"/>
    <mergeCell ref="J55:AF55"/>
    <mergeCell ref="E56:I56"/>
    <mergeCell ref="K56:AF56"/>
    <mergeCell ref="K57:AF57"/>
    <mergeCell ref="E57:I57"/>
    <mergeCell ref="E58:I58"/>
    <mergeCell ref="K58:AF58"/>
    <mergeCell ref="E59:I59"/>
    <mergeCell ref="K59:AF59"/>
    <mergeCell ref="K60:AF60"/>
    <mergeCell ref="E60:I60"/>
    <mergeCell ref="E61:I61"/>
    <mergeCell ref="K61:AF61"/>
    <mergeCell ref="E62:I62"/>
    <mergeCell ref="K62:AF62"/>
    <mergeCell ref="E63:I63"/>
    <mergeCell ref="K63:AF63"/>
    <mergeCell ref="K64:AF64"/>
    <mergeCell ref="E64:I64"/>
    <mergeCell ref="K65:AF65"/>
    <mergeCell ref="E65:I65"/>
    <mergeCell ref="E66:I66"/>
    <mergeCell ref="K66:AF66"/>
    <mergeCell ref="J67:AF67"/>
    <mergeCell ref="D67:H67"/>
    <mergeCell ref="AM47:AN47"/>
    <mergeCell ref="AM49:AP49"/>
    <mergeCell ref="AS49:AT51"/>
    <mergeCell ref="AM50:AP50"/>
    <mergeCell ref="AG52:AM52"/>
    <mergeCell ref="AN52:AP52"/>
    <mergeCell ref="AN55:AP55"/>
    <mergeCell ref="AG55:AM55"/>
    <mergeCell ref="AN56:AP56"/>
    <mergeCell ref="AG56:AM56"/>
    <mergeCell ref="AG57:AM57"/>
    <mergeCell ref="AN57:AP57"/>
    <mergeCell ref="AN58:AP58"/>
    <mergeCell ref="AG58:AM58"/>
    <mergeCell ref="AN59:AP59"/>
    <mergeCell ref="AG59:AM59"/>
    <mergeCell ref="AN60:AP60"/>
    <mergeCell ref="AG60:AM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1:AM61"/>
    <mergeCell ref="AN61:AP61"/>
    <mergeCell ref="AG62:AM62"/>
    <mergeCell ref="AN62:AP62"/>
    <mergeCell ref="AG63:AM63"/>
    <mergeCell ref="AN63:AP63"/>
    <mergeCell ref="AN64:AP64"/>
    <mergeCell ref="AG64:AM64"/>
    <mergeCell ref="AN65:AP65"/>
    <mergeCell ref="AG65:AM65"/>
    <mergeCell ref="AN66:AP66"/>
    <mergeCell ref="AG66:AM66"/>
    <mergeCell ref="AG67:AM67"/>
    <mergeCell ref="AN67:AP67"/>
    <mergeCell ref="AN68:AP68"/>
    <mergeCell ref="AG68:AM68"/>
    <mergeCell ref="AN69:AP69"/>
    <mergeCell ref="AG69:AM69"/>
    <mergeCell ref="AG70:AM70"/>
    <mergeCell ref="AN70:AP70"/>
    <mergeCell ref="AG71:AM71"/>
    <mergeCell ref="AN71:AP71"/>
    <mergeCell ref="AG72:AM72"/>
    <mergeCell ref="AN72:AP72"/>
    <mergeCell ref="AG73:AM73"/>
    <mergeCell ref="AN73:AP73"/>
    <mergeCell ref="AN74:AP74"/>
    <mergeCell ref="AG74:AM74"/>
    <mergeCell ref="AG75:AM75"/>
    <mergeCell ref="AN75:AP75"/>
    <mergeCell ref="AN76:AP76"/>
    <mergeCell ref="AG76:AM76"/>
    <mergeCell ref="AN77:AP77"/>
    <mergeCell ref="AG77:AM77"/>
    <mergeCell ref="AN78:AP78"/>
    <mergeCell ref="AG78:AM78"/>
    <mergeCell ref="K68:AF68"/>
    <mergeCell ref="E68:I68"/>
    <mergeCell ref="K69:AF69"/>
    <mergeCell ref="E69:I69"/>
    <mergeCell ref="K70:AF70"/>
    <mergeCell ref="E70:I70"/>
    <mergeCell ref="K71:AF71"/>
    <mergeCell ref="E71:I71"/>
    <mergeCell ref="K72:AF72"/>
    <mergeCell ref="E72:I72"/>
    <mergeCell ref="E73:I73"/>
    <mergeCell ref="K73:AF73"/>
    <mergeCell ref="E74:I74"/>
    <mergeCell ref="K74:AF74"/>
    <mergeCell ref="E75:I75"/>
    <mergeCell ref="K75:AF75"/>
    <mergeCell ref="E76:I76"/>
    <mergeCell ref="K76:AF76"/>
    <mergeCell ref="E77:I77"/>
    <mergeCell ref="K77:AF77"/>
    <mergeCell ref="E78:I78"/>
    <mergeCell ref="K78:AF78"/>
  </mergeCells>
  <hyperlinks>
    <hyperlink ref="A56" location="'1.01 - Rozvody potrubí v ...'!C2" display="/"/>
    <hyperlink ref="A57" location="'1.02 - Stoupací potrubí V1'!C2" display="/"/>
    <hyperlink ref="A58" location="'1.03 - Stoupací potrubí V2'!C2" display="/"/>
    <hyperlink ref="A59" location="'1.04 - Stoupací potrubí V3'!C2" display="/"/>
    <hyperlink ref="A60" location="'1.05 - Stoupací potrubí V4'!C2" display="/"/>
    <hyperlink ref="A61" location="'1.06 - Stoupací potrubí V5'!C2" display="/"/>
    <hyperlink ref="A62" location="'1.07 - Stoupací potrubí V6'!C2" display="/"/>
    <hyperlink ref="A63" location="'1.08 - Stoupací potrubí V7'!C2" display="/"/>
    <hyperlink ref="A64" location="'1.09 - Stoupací potrubí V9'!C2" display="/"/>
    <hyperlink ref="A65" location="'1.10 - Stoupací potrubí V10'!C2" display="/"/>
    <hyperlink ref="A66" location="'1.11 - Stoupací potrubí V11'!C2" display="/"/>
    <hyperlink ref="A68" location="'2.01 - Rozvody potrubí v ...'!C2" display="/"/>
    <hyperlink ref="A69" location="'2.02 - Stoupací potrubí V1'!C2" display="/"/>
    <hyperlink ref="A70" location="'2.03 - Stoupací potrubí V2'!C2" display="/"/>
    <hyperlink ref="A71" location="'2.04 - Stoupací potrubí V3'!C2" display="/"/>
    <hyperlink ref="A72" location="'2.05 - Stoupací potrubí V4'!C2" display="/"/>
    <hyperlink ref="A73" location="'2.06 - Stoupací potrubí V5'!C2" display="/"/>
    <hyperlink ref="A74" location="'2.07 - Stoupací potrubí V6'!C2" display="/"/>
    <hyperlink ref="A75" location="'2.08 - Stoupací potrubí V7'!C2" display="/"/>
    <hyperlink ref="A76" location="'2.09 - Stoupací potrubí V9'!C2" display="/"/>
    <hyperlink ref="A77" location="'2.10 - Stoupací potrubí V10'!C2" display="/"/>
    <hyperlink ref="A78" location="'2.11 - Stoupací potrubí V11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26.25" customHeight="1">
      <c r="B7" s="20"/>
      <c r="E7" s="143" t="str">
        <f>'Rekapitulace stavby'!K6</f>
        <v>Výměna vnitřního rozvodu teplé a studené vody v objektu bytového domu Dvořákova 1331/20 a 1330/22, Děčín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146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147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585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19. 5. 2021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>69288992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>Vladimír Vidai</v>
      </c>
      <c r="F26" s="38"/>
      <c r="G26" s="38"/>
      <c r="H26" s="38"/>
      <c r="I26" s="142" t="s">
        <v>29</v>
      </c>
      <c r="J26" s="133" t="str">
        <f>IF('Rekapitulace stavby'!AN20="","",'Rekapitulace stavby'!AN20)</f>
        <v>CZ5705170625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40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42</v>
      </c>
      <c r="E32" s="38"/>
      <c r="F32" s="38"/>
      <c r="G32" s="38"/>
      <c r="H32" s="38"/>
      <c r="I32" s="38"/>
      <c r="J32" s="153">
        <f>ROUND(J100,2)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44</v>
      </c>
      <c r="G34" s="38"/>
      <c r="H34" s="38"/>
      <c r="I34" s="154" t="s">
        <v>43</v>
      </c>
      <c r="J34" s="154" t="s">
        <v>45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46</v>
      </c>
      <c r="E35" s="142" t="s">
        <v>47</v>
      </c>
      <c r="F35" s="156">
        <f>ROUND((SUM(BE100:BE176)),2)</f>
        <v>0</v>
      </c>
      <c r="G35" s="38"/>
      <c r="H35" s="38"/>
      <c r="I35" s="157">
        <v>0.21</v>
      </c>
      <c r="J35" s="156">
        <f>ROUND(((SUM(BE100:BE176))*I35),2)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48</v>
      </c>
      <c r="F36" s="156">
        <f>ROUND((SUM(BF100:BF176)),2)</f>
        <v>0</v>
      </c>
      <c r="G36" s="38"/>
      <c r="H36" s="38"/>
      <c r="I36" s="157">
        <v>0.15</v>
      </c>
      <c r="J36" s="156">
        <f>ROUND(((SUM(BF100:BF176))*I36),2)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56">
        <f>ROUND((SUM(BG100:BG176)),2)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50</v>
      </c>
      <c r="F38" s="156">
        <f>ROUND((SUM(BH100:BH176)),2)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51</v>
      </c>
      <c r="F39" s="156">
        <f>ROUND((SUM(BI100:BI176)),2)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52</v>
      </c>
      <c r="E41" s="160"/>
      <c r="F41" s="160"/>
      <c r="G41" s="161" t="s">
        <v>53</v>
      </c>
      <c r="H41" s="162" t="s">
        <v>54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169" t="str">
        <f>E7</f>
        <v>Výměna vnitřního rozvodu teplé a studené vody v objektu bytového domu Dvořákova 1331/20 a 1330/22, Děčín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146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147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1.09 - Stoupací potrubí V9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</v>
      </c>
      <c r="G56" s="40"/>
      <c r="H56" s="40"/>
      <c r="I56" s="32" t="s">
        <v>23</v>
      </c>
      <c r="J56" s="72" t="str">
        <f>IF(J14="","",J14)</f>
        <v>19. 5. 2021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David Šašek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>Vladimír Vidai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150</v>
      </c>
      <c r="D61" s="171"/>
      <c r="E61" s="171"/>
      <c r="F61" s="171"/>
      <c r="G61" s="171"/>
      <c r="H61" s="171"/>
      <c r="I61" s="171"/>
      <c r="J61" s="172" t="s">
        <v>151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74</v>
      </c>
      <c r="D63" s="40"/>
      <c r="E63" s="40"/>
      <c r="F63" s="40"/>
      <c r="G63" s="40"/>
      <c r="H63" s="40"/>
      <c r="I63" s="40"/>
      <c r="J63" s="102">
        <f>J100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152</v>
      </c>
    </row>
    <row r="64" spans="1:31" s="9" customFormat="1" ht="24.95" customHeight="1">
      <c r="A64" s="9"/>
      <c r="B64" s="174"/>
      <c r="C64" s="175"/>
      <c r="D64" s="176" t="s">
        <v>153</v>
      </c>
      <c r="E64" s="177"/>
      <c r="F64" s="177"/>
      <c r="G64" s="177"/>
      <c r="H64" s="177"/>
      <c r="I64" s="177"/>
      <c r="J64" s="178">
        <f>J101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154</v>
      </c>
      <c r="E65" s="182"/>
      <c r="F65" s="182"/>
      <c r="G65" s="182"/>
      <c r="H65" s="182"/>
      <c r="I65" s="182"/>
      <c r="J65" s="183">
        <f>J102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453</v>
      </c>
      <c r="E66" s="182"/>
      <c r="F66" s="182"/>
      <c r="G66" s="182"/>
      <c r="H66" s="182"/>
      <c r="I66" s="182"/>
      <c r="J66" s="183">
        <f>J107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155</v>
      </c>
      <c r="E67" s="182"/>
      <c r="F67" s="182"/>
      <c r="G67" s="182"/>
      <c r="H67" s="182"/>
      <c r="I67" s="182"/>
      <c r="J67" s="183">
        <f>J109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156</v>
      </c>
      <c r="E68" s="182"/>
      <c r="F68" s="182"/>
      <c r="G68" s="182"/>
      <c r="H68" s="182"/>
      <c r="I68" s="182"/>
      <c r="J68" s="183">
        <f>J116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157</v>
      </c>
      <c r="E69" s="182"/>
      <c r="F69" s="182"/>
      <c r="G69" s="182"/>
      <c r="H69" s="182"/>
      <c r="I69" s="182"/>
      <c r="J69" s="183">
        <f>J119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158</v>
      </c>
      <c r="E70" s="182"/>
      <c r="F70" s="182"/>
      <c r="G70" s="182"/>
      <c r="H70" s="182"/>
      <c r="I70" s="182"/>
      <c r="J70" s="183">
        <f>J122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159</v>
      </c>
      <c r="E71" s="182"/>
      <c r="F71" s="182"/>
      <c r="G71" s="182"/>
      <c r="H71" s="182"/>
      <c r="I71" s="182"/>
      <c r="J71" s="183">
        <f>J134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160</v>
      </c>
      <c r="E72" s="182"/>
      <c r="F72" s="182"/>
      <c r="G72" s="182"/>
      <c r="H72" s="182"/>
      <c r="I72" s="182"/>
      <c r="J72" s="183">
        <f>J140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4"/>
      <c r="C73" s="175"/>
      <c r="D73" s="176" t="s">
        <v>161</v>
      </c>
      <c r="E73" s="177"/>
      <c r="F73" s="177"/>
      <c r="G73" s="177"/>
      <c r="H73" s="177"/>
      <c r="I73" s="177"/>
      <c r="J73" s="178">
        <f>J142</f>
        <v>0</v>
      </c>
      <c r="K73" s="175"/>
      <c r="L73" s="17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0"/>
      <c r="C74" s="125"/>
      <c r="D74" s="181" t="s">
        <v>162</v>
      </c>
      <c r="E74" s="182"/>
      <c r="F74" s="182"/>
      <c r="G74" s="182"/>
      <c r="H74" s="182"/>
      <c r="I74" s="182"/>
      <c r="J74" s="183">
        <f>J143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163</v>
      </c>
      <c r="E75" s="182"/>
      <c r="F75" s="182"/>
      <c r="G75" s="182"/>
      <c r="H75" s="182"/>
      <c r="I75" s="182"/>
      <c r="J75" s="183">
        <f>J154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164</v>
      </c>
      <c r="E76" s="182"/>
      <c r="F76" s="182"/>
      <c r="G76" s="182"/>
      <c r="H76" s="182"/>
      <c r="I76" s="182"/>
      <c r="J76" s="183">
        <f>J157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166</v>
      </c>
      <c r="E77" s="182"/>
      <c r="F77" s="182"/>
      <c r="G77" s="182"/>
      <c r="H77" s="182"/>
      <c r="I77" s="182"/>
      <c r="J77" s="183">
        <f>J160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454</v>
      </c>
      <c r="E78" s="182"/>
      <c r="F78" s="182"/>
      <c r="G78" s="182"/>
      <c r="H78" s="182"/>
      <c r="I78" s="182"/>
      <c r="J78" s="183">
        <f>J171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4" spans="1:31" s="2" customFormat="1" ht="6.95" customHeight="1">
      <c r="A84" s="38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4.95" customHeight="1">
      <c r="A85" s="38"/>
      <c r="B85" s="39"/>
      <c r="C85" s="23" t="s">
        <v>167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16</v>
      </c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6.25" customHeight="1">
      <c r="A88" s="38"/>
      <c r="B88" s="39"/>
      <c r="C88" s="40"/>
      <c r="D88" s="40"/>
      <c r="E88" s="169" t="str">
        <f>E7</f>
        <v>Výměna vnitřního rozvodu teplé a studené vody v objektu bytového domu Dvořákova 1331/20 a 1330/22, Děčín</v>
      </c>
      <c r="F88" s="32"/>
      <c r="G88" s="32"/>
      <c r="H88" s="32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2:12" s="1" customFormat="1" ht="12" customHeight="1">
      <c r="B89" s="21"/>
      <c r="C89" s="32" t="s">
        <v>145</v>
      </c>
      <c r="D89" s="22"/>
      <c r="E89" s="22"/>
      <c r="F89" s="22"/>
      <c r="G89" s="22"/>
      <c r="H89" s="22"/>
      <c r="I89" s="22"/>
      <c r="J89" s="22"/>
      <c r="K89" s="22"/>
      <c r="L89" s="20"/>
    </row>
    <row r="90" spans="1:31" s="2" customFormat="1" ht="16.5" customHeight="1">
      <c r="A90" s="38"/>
      <c r="B90" s="39"/>
      <c r="C90" s="40"/>
      <c r="D90" s="40"/>
      <c r="E90" s="169" t="s">
        <v>146</v>
      </c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147</v>
      </c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6.5" customHeight="1">
      <c r="A92" s="38"/>
      <c r="B92" s="39"/>
      <c r="C92" s="40"/>
      <c r="D92" s="40"/>
      <c r="E92" s="69" t="str">
        <f>E11</f>
        <v>1.09 - Stoupací potrubí V9</v>
      </c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2" customHeight="1">
      <c r="A94" s="38"/>
      <c r="B94" s="39"/>
      <c r="C94" s="32" t="s">
        <v>21</v>
      </c>
      <c r="D94" s="40"/>
      <c r="E94" s="40"/>
      <c r="F94" s="27" t="str">
        <f>F14</f>
        <v>Děčín</v>
      </c>
      <c r="G94" s="40"/>
      <c r="H94" s="40"/>
      <c r="I94" s="32" t="s">
        <v>23</v>
      </c>
      <c r="J94" s="72" t="str">
        <f>IF(J14="","",J14)</f>
        <v>19. 5. 2021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25</v>
      </c>
      <c r="D96" s="40"/>
      <c r="E96" s="40"/>
      <c r="F96" s="27" t="str">
        <f>E17</f>
        <v>Statutární město Děčín</v>
      </c>
      <c r="G96" s="40"/>
      <c r="H96" s="40"/>
      <c r="I96" s="32" t="s">
        <v>32</v>
      </c>
      <c r="J96" s="36" t="str">
        <f>E23</f>
        <v>David Šašek</v>
      </c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30</v>
      </c>
      <c r="D97" s="40"/>
      <c r="E97" s="40"/>
      <c r="F97" s="27" t="str">
        <f>IF(E20="","",E20)</f>
        <v>Vyplň údaj</v>
      </c>
      <c r="G97" s="40"/>
      <c r="H97" s="40"/>
      <c r="I97" s="32" t="s">
        <v>36</v>
      </c>
      <c r="J97" s="36" t="str">
        <f>E26</f>
        <v>Vladimír Vidai</v>
      </c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11" customFormat="1" ht="29.25" customHeight="1">
      <c r="A99" s="185"/>
      <c r="B99" s="186"/>
      <c r="C99" s="187" t="s">
        <v>168</v>
      </c>
      <c r="D99" s="188" t="s">
        <v>61</v>
      </c>
      <c r="E99" s="188" t="s">
        <v>57</v>
      </c>
      <c r="F99" s="188" t="s">
        <v>58</v>
      </c>
      <c r="G99" s="188" t="s">
        <v>169</v>
      </c>
      <c r="H99" s="188" t="s">
        <v>170</v>
      </c>
      <c r="I99" s="188" t="s">
        <v>171</v>
      </c>
      <c r="J99" s="188" t="s">
        <v>151</v>
      </c>
      <c r="K99" s="189" t="s">
        <v>172</v>
      </c>
      <c r="L99" s="190"/>
      <c r="M99" s="92" t="s">
        <v>19</v>
      </c>
      <c r="N99" s="93" t="s">
        <v>46</v>
      </c>
      <c r="O99" s="93" t="s">
        <v>173</v>
      </c>
      <c r="P99" s="93" t="s">
        <v>174</v>
      </c>
      <c r="Q99" s="93" t="s">
        <v>175</v>
      </c>
      <c r="R99" s="93" t="s">
        <v>176</v>
      </c>
      <c r="S99" s="93" t="s">
        <v>177</v>
      </c>
      <c r="T99" s="94" t="s">
        <v>178</v>
      </c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</row>
    <row r="100" spans="1:63" s="2" customFormat="1" ht="22.8" customHeight="1">
      <c r="A100" s="38"/>
      <c r="B100" s="39"/>
      <c r="C100" s="99" t="s">
        <v>179</v>
      </c>
      <c r="D100" s="40"/>
      <c r="E100" s="40"/>
      <c r="F100" s="40"/>
      <c r="G100" s="40"/>
      <c r="H100" s="40"/>
      <c r="I100" s="40"/>
      <c r="J100" s="191">
        <f>BK100</f>
        <v>0</v>
      </c>
      <c r="K100" s="40"/>
      <c r="L100" s="44"/>
      <c r="M100" s="95"/>
      <c r="N100" s="192"/>
      <c r="O100" s="96"/>
      <c r="P100" s="193">
        <f>P101+P142</f>
        <v>0</v>
      </c>
      <c r="Q100" s="96"/>
      <c r="R100" s="193">
        <f>R101+R142</f>
        <v>0.9779281</v>
      </c>
      <c r="S100" s="96"/>
      <c r="T100" s="194">
        <f>T101+T142</f>
        <v>2.0399000000000003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75</v>
      </c>
      <c r="AU100" s="17" t="s">
        <v>152</v>
      </c>
      <c r="BK100" s="195">
        <f>BK101+BK142</f>
        <v>0</v>
      </c>
    </row>
    <row r="101" spans="1:63" s="12" customFormat="1" ht="25.9" customHeight="1">
      <c r="A101" s="12"/>
      <c r="B101" s="196"/>
      <c r="C101" s="197"/>
      <c r="D101" s="198" t="s">
        <v>75</v>
      </c>
      <c r="E101" s="199" t="s">
        <v>180</v>
      </c>
      <c r="F101" s="199" t="s">
        <v>181</v>
      </c>
      <c r="G101" s="197"/>
      <c r="H101" s="197"/>
      <c r="I101" s="200"/>
      <c r="J101" s="201">
        <f>BK101</f>
        <v>0</v>
      </c>
      <c r="K101" s="197"/>
      <c r="L101" s="202"/>
      <c r="M101" s="203"/>
      <c r="N101" s="204"/>
      <c r="O101" s="204"/>
      <c r="P101" s="205">
        <f>P102+P107+P109+P116+P119+P122+P134+P140</f>
        <v>0</v>
      </c>
      <c r="Q101" s="204"/>
      <c r="R101" s="205">
        <f>R102+R107+R109+R116+R119+R122+R134+R140</f>
        <v>0.7146325</v>
      </c>
      <c r="S101" s="204"/>
      <c r="T101" s="206">
        <f>T102+T107+T109+T116+T119+T122+T134+T140</f>
        <v>1.9640000000000002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80</v>
      </c>
      <c r="AT101" s="208" t="s">
        <v>75</v>
      </c>
      <c r="AU101" s="208" t="s">
        <v>76</v>
      </c>
      <c r="AY101" s="207" t="s">
        <v>182</v>
      </c>
      <c r="BK101" s="209">
        <f>BK102+BK107+BK109+BK116+BK119+BK122+BK134+BK140</f>
        <v>0</v>
      </c>
    </row>
    <row r="102" spans="1:63" s="12" customFormat="1" ht="22.8" customHeight="1">
      <c r="A102" s="12"/>
      <c r="B102" s="196"/>
      <c r="C102" s="197"/>
      <c r="D102" s="198" t="s">
        <v>75</v>
      </c>
      <c r="E102" s="210" t="s">
        <v>183</v>
      </c>
      <c r="F102" s="210" t="s">
        <v>184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SUM(P103:P106)</f>
        <v>0</v>
      </c>
      <c r="Q102" s="204"/>
      <c r="R102" s="205">
        <f>SUM(R103:R106)</f>
        <v>0.2369</v>
      </c>
      <c r="S102" s="204"/>
      <c r="T102" s="206">
        <f>SUM(T103:T106)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80</v>
      </c>
      <c r="AT102" s="208" t="s">
        <v>75</v>
      </c>
      <c r="AU102" s="208" t="s">
        <v>80</v>
      </c>
      <c r="AY102" s="207" t="s">
        <v>182</v>
      </c>
      <c r="BK102" s="209">
        <f>SUM(BK103:BK106)</f>
        <v>0</v>
      </c>
    </row>
    <row r="103" spans="1:65" s="2" customFormat="1" ht="24.15" customHeight="1">
      <c r="A103" s="38"/>
      <c r="B103" s="39"/>
      <c r="C103" s="212" t="s">
        <v>80</v>
      </c>
      <c r="D103" s="212" t="s">
        <v>185</v>
      </c>
      <c r="E103" s="213" t="s">
        <v>455</v>
      </c>
      <c r="F103" s="214" t="s">
        <v>456</v>
      </c>
      <c r="G103" s="215" t="s">
        <v>188</v>
      </c>
      <c r="H103" s="216">
        <v>10</v>
      </c>
      <c r="I103" s="217"/>
      <c r="J103" s="218">
        <f>ROUND(I103*H103,2)</f>
        <v>0</v>
      </c>
      <c r="K103" s="214" t="s">
        <v>189</v>
      </c>
      <c r="L103" s="44"/>
      <c r="M103" s="219" t="s">
        <v>19</v>
      </c>
      <c r="N103" s="220" t="s">
        <v>48</v>
      </c>
      <c r="O103" s="84"/>
      <c r="P103" s="221">
        <f>O103*H103</f>
        <v>0</v>
      </c>
      <c r="Q103" s="221">
        <v>0.02369</v>
      </c>
      <c r="R103" s="221">
        <f>Q103*H103</f>
        <v>0.2369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190</v>
      </c>
      <c r="AT103" s="223" t="s">
        <v>185</v>
      </c>
      <c r="AU103" s="223" t="s">
        <v>88</v>
      </c>
      <c r="AY103" s="17" t="s">
        <v>182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88</v>
      </c>
      <c r="BK103" s="224">
        <f>ROUND(I103*H103,2)</f>
        <v>0</v>
      </c>
      <c r="BL103" s="17" t="s">
        <v>190</v>
      </c>
      <c r="BM103" s="223" t="s">
        <v>457</v>
      </c>
    </row>
    <row r="104" spans="1:51" s="13" customFormat="1" ht="12">
      <c r="A104" s="13"/>
      <c r="B104" s="225"/>
      <c r="C104" s="226"/>
      <c r="D104" s="227" t="s">
        <v>203</v>
      </c>
      <c r="E104" s="228" t="s">
        <v>19</v>
      </c>
      <c r="F104" s="229" t="s">
        <v>458</v>
      </c>
      <c r="G104" s="226"/>
      <c r="H104" s="230">
        <v>5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203</v>
      </c>
      <c r="AU104" s="236" t="s">
        <v>88</v>
      </c>
      <c r="AV104" s="13" t="s">
        <v>88</v>
      </c>
      <c r="AW104" s="13" t="s">
        <v>35</v>
      </c>
      <c r="AX104" s="13" t="s">
        <v>76</v>
      </c>
      <c r="AY104" s="236" t="s">
        <v>182</v>
      </c>
    </row>
    <row r="105" spans="1:51" s="13" customFormat="1" ht="12">
      <c r="A105" s="13"/>
      <c r="B105" s="225"/>
      <c r="C105" s="226"/>
      <c r="D105" s="227" t="s">
        <v>203</v>
      </c>
      <c r="E105" s="228" t="s">
        <v>19</v>
      </c>
      <c r="F105" s="229" t="s">
        <v>459</v>
      </c>
      <c r="G105" s="226"/>
      <c r="H105" s="230">
        <v>5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203</v>
      </c>
      <c r="AU105" s="236" t="s">
        <v>88</v>
      </c>
      <c r="AV105" s="13" t="s">
        <v>88</v>
      </c>
      <c r="AW105" s="13" t="s">
        <v>35</v>
      </c>
      <c r="AX105" s="13" t="s">
        <v>76</v>
      </c>
      <c r="AY105" s="236" t="s">
        <v>182</v>
      </c>
    </row>
    <row r="106" spans="1:51" s="14" customFormat="1" ht="12">
      <c r="A106" s="14"/>
      <c r="B106" s="237"/>
      <c r="C106" s="238"/>
      <c r="D106" s="227" t="s">
        <v>203</v>
      </c>
      <c r="E106" s="239" t="s">
        <v>19</v>
      </c>
      <c r="F106" s="240" t="s">
        <v>241</v>
      </c>
      <c r="G106" s="238"/>
      <c r="H106" s="241">
        <v>10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203</v>
      </c>
      <c r="AU106" s="247" t="s">
        <v>88</v>
      </c>
      <c r="AV106" s="14" t="s">
        <v>190</v>
      </c>
      <c r="AW106" s="14" t="s">
        <v>35</v>
      </c>
      <c r="AX106" s="14" t="s">
        <v>80</v>
      </c>
      <c r="AY106" s="247" t="s">
        <v>182</v>
      </c>
    </row>
    <row r="107" spans="1:63" s="12" customFormat="1" ht="22.8" customHeight="1">
      <c r="A107" s="12"/>
      <c r="B107" s="196"/>
      <c r="C107" s="197"/>
      <c r="D107" s="198" t="s">
        <v>75</v>
      </c>
      <c r="E107" s="210" t="s">
        <v>190</v>
      </c>
      <c r="F107" s="210" t="s">
        <v>460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P108</f>
        <v>0</v>
      </c>
      <c r="Q107" s="204"/>
      <c r="R107" s="205">
        <f>R108</f>
        <v>0.2955</v>
      </c>
      <c r="S107" s="204"/>
      <c r="T107" s="206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80</v>
      </c>
      <c r="AT107" s="208" t="s">
        <v>75</v>
      </c>
      <c r="AU107" s="208" t="s">
        <v>80</v>
      </c>
      <c r="AY107" s="207" t="s">
        <v>182</v>
      </c>
      <c r="BK107" s="209">
        <f>BK108</f>
        <v>0</v>
      </c>
    </row>
    <row r="108" spans="1:65" s="2" customFormat="1" ht="24.15" customHeight="1">
      <c r="A108" s="38"/>
      <c r="B108" s="39"/>
      <c r="C108" s="212" t="s">
        <v>88</v>
      </c>
      <c r="D108" s="212" t="s">
        <v>185</v>
      </c>
      <c r="E108" s="213" t="s">
        <v>461</v>
      </c>
      <c r="F108" s="214" t="s">
        <v>462</v>
      </c>
      <c r="G108" s="215" t="s">
        <v>188</v>
      </c>
      <c r="H108" s="216">
        <v>15</v>
      </c>
      <c r="I108" s="217"/>
      <c r="J108" s="218">
        <f>ROUND(I108*H108,2)</f>
        <v>0</v>
      </c>
      <c r="K108" s="214" t="s">
        <v>189</v>
      </c>
      <c r="L108" s="44"/>
      <c r="M108" s="219" t="s">
        <v>19</v>
      </c>
      <c r="N108" s="220" t="s">
        <v>48</v>
      </c>
      <c r="O108" s="84"/>
      <c r="P108" s="221">
        <f>O108*H108</f>
        <v>0</v>
      </c>
      <c r="Q108" s="221">
        <v>0.0197</v>
      </c>
      <c r="R108" s="221">
        <f>Q108*H108</f>
        <v>0.2955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190</v>
      </c>
      <c r="AT108" s="223" t="s">
        <v>185</v>
      </c>
      <c r="AU108" s="223" t="s">
        <v>88</v>
      </c>
      <c r="AY108" s="17" t="s">
        <v>182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88</v>
      </c>
      <c r="BK108" s="224">
        <f>ROUND(I108*H108,2)</f>
        <v>0</v>
      </c>
      <c r="BL108" s="17" t="s">
        <v>190</v>
      </c>
      <c r="BM108" s="223" t="s">
        <v>463</v>
      </c>
    </row>
    <row r="109" spans="1:63" s="12" customFormat="1" ht="22.8" customHeight="1">
      <c r="A109" s="12"/>
      <c r="B109" s="196"/>
      <c r="C109" s="197"/>
      <c r="D109" s="198" t="s">
        <v>75</v>
      </c>
      <c r="E109" s="210" t="s">
        <v>192</v>
      </c>
      <c r="F109" s="210" t="s">
        <v>193</v>
      </c>
      <c r="G109" s="197"/>
      <c r="H109" s="197"/>
      <c r="I109" s="200"/>
      <c r="J109" s="211">
        <f>BK109</f>
        <v>0</v>
      </c>
      <c r="K109" s="197"/>
      <c r="L109" s="202"/>
      <c r="M109" s="203"/>
      <c r="N109" s="204"/>
      <c r="O109" s="204"/>
      <c r="P109" s="205">
        <f>SUM(P110:P115)</f>
        <v>0</v>
      </c>
      <c r="Q109" s="204"/>
      <c r="R109" s="205">
        <f>SUM(R110:R115)</f>
        <v>0.1804125</v>
      </c>
      <c r="S109" s="204"/>
      <c r="T109" s="206">
        <f>SUM(T110:T115)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80</v>
      </c>
      <c r="AT109" s="208" t="s">
        <v>75</v>
      </c>
      <c r="AU109" s="208" t="s">
        <v>80</v>
      </c>
      <c r="AY109" s="207" t="s">
        <v>182</v>
      </c>
      <c r="BK109" s="209">
        <f>SUM(BK110:BK115)</f>
        <v>0</v>
      </c>
    </row>
    <row r="110" spans="1:65" s="2" customFormat="1" ht="14.4" customHeight="1">
      <c r="A110" s="38"/>
      <c r="B110" s="39"/>
      <c r="C110" s="212" t="s">
        <v>183</v>
      </c>
      <c r="D110" s="212" t="s">
        <v>185</v>
      </c>
      <c r="E110" s="213" t="s">
        <v>464</v>
      </c>
      <c r="F110" s="214" t="s">
        <v>465</v>
      </c>
      <c r="G110" s="215" t="s">
        <v>201</v>
      </c>
      <c r="H110" s="216">
        <v>3.75</v>
      </c>
      <c r="I110" s="217"/>
      <c r="J110" s="218">
        <f>ROUND(I110*H110,2)</f>
        <v>0</v>
      </c>
      <c r="K110" s="214" t="s">
        <v>189</v>
      </c>
      <c r="L110" s="44"/>
      <c r="M110" s="219" t="s">
        <v>19</v>
      </c>
      <c r="N110" s="220" t="s">
        <v>48</v>
      </c>
      <c r="O110" s="84"/>
      <c r="P110" s="221">
        <f>O110*H110</f>
        <v>0</v>
      </c>
      <c r="Q110" s="221">
        <v>0.00735</v>
      </c>
      <c r="R110" s="221">
        <f>Q110*H110</f>
        <v>0.0275625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190</v>
      </c>
      <c r="AT110" s="223" t="s">
        <v>185</v>
      </c>
      <c r="AU110" s="223" t="s">
        <v>88</v>
      </c>
      <c r="AY110" s="17" t="s">
        <v>182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88</v>
      </c>
      <c r="BK110" s="224">
        <f>ROUND(I110*H110,2)</f>
        <v>0</v>
      </c>
      <c r="BL110" s="17" t="s">
        <v>190</v>
      </c>
      <c r="BM110" s="223" t="s">
        <v>466</v>
      </c>
    </row>
    <row r="111" spans="1:51" s="13" customFormat="1" ht="12">
      <c r="A111" s="13"/>
      <c r="B111" s="225"/>
      <c r="C111" s="226"/>
      <c r="D111" s="227" t="s">
        <v>203</v>
      </c>
      <c r="E111" s="228" t="s">
        <v>19</v>
      </c>
      <c r="F111" s="229" t="s">
        <v>467</v>
      </c>
      <c r="G111" s="226"/>
      <c r="H111" s="230">
        <v>3.75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203</v>
      </c>
      <c r="AU111" s="236" t="s">
        <v>88</v>
      </c>
      <c r="AV111" s="13" t="s">
        <v>88</v>
      </c>
      <c r="AW111" s="13" t="s">
        <v>35</v>
      </c>
      <c r="AX111" s="13" t="s">
        <v>80</v>
      </c>
      <c r="AY111" s="236" t="s">
        <v>182</v>
      </c>
    </row>
    <row r="112" spans="1:65" s="2" customFormat="1" ht="24.15" customHeight="1">
      <c r="A112" s="38"/>
      <c r="B112" s="39"/>
      <c r="C112" s="212" t="s">
        <v>190</v>
      </c>
      <c r="D112" s="212" t="s">
        <v>185</v>
      </c>
      <c r="E112" s="213" t="s">
        <v>468</v>
      </c>
      <c r="F112" s="214" t="s">
        <v>469</v>
      </c>
      <c r="G112" s="215" t="s">
        <v>201</v>
      </c>
      <c r="H112" s="216">
        <v>3.75</v>
      </c>
      <c r="I112" s="217"/>
      <c r="J112" s="218">
        <f>ROUND(I112*H112,2)</f>
        <v>0</v>
      </c>
      <c r="K112" s="214" t="s">
        <v>189</v>
      </c>
      <c r="L112" s="44"/>
      <c r="M112" s="219" t="s">
        <v>19</v>
      </c>
      <c r="N112" s="220" t="s">
        <v>48</v>
      </c>
      <c r="O112" s="84"/>
      <c r="P112" s="221">
        <f>O112*H112</f>
        <v>0</v>
      </c>
      <c r="Q112" s="221">
        <v>0.0154</v>
      </c>
      <c r="R112" s="221">
        <f>Q112*H112</f>
        <v>0.05775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190</v>
      </c>
      <c r="AT112" s="223" t="s">
        <v>185</v>
      </c>
      <c r="AU112" s="223" t="s">
        <v>88</v>
      </c>
      <c r="AY112" s="17" t="s">
        <v>182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88</v>
      </c>
      <c r="BK112" s="224">
        <f>ROUND(I112*H112,2)</f>
        <v>0</v>
      </c>
      <c r="BL112" s="17" t="s">
        <v>190</v>
      </c>
      <c r="BM112" s="223" t="s">
        <v>470</v>
      </c>
    </row>
    <row r="113" spans="1:65" s="2" customFormat="1" ht="14.4" customHeight="1">
      <c r="A113" s="38"/>
      <c r="B113" s="39"/>
      <c r="C113" s="212" t="s">
        <v>212</v>
      </c>
      <c r="D113" s="212" t="s">
        <v>185</v>
      </c>
      <c r="E113" s="213" t="s">
        <v>471</v>
      </c>
      <c r="F113" s="214" t="s">
        <v>472</v>
      </c>
      <c r="G113" s="215" t="s">
        <v>201</v>
      </c>
      <c r="H113" s="216">
        <v>3.75</v>
      </c>
      <c r="I113" s="217"/>
      <c r="J113" s="218">
        <f>ROUND(I113*H113,2)</f>
        <v>0</v>
      </c>
      <c r="K113" s="214" t="s">
        <v>189</v>
      </c>
      <c r="L113" s="44"/>
      <c r="M113" s="219" t="s">
        <v>19</v>
      </c>
      <c r="N113" s="220" t="s">
        <v>48</v>
      </c>
      <c r="O113" s="84"/>
      <c r="P113" s="221">
        <f>O113*H113</f>
        <v>0</v>
      </c>
      <c r="Q113" s="221">
        <v>0.02048</v>
      </c>
      <c r="R113" s="221">
        <f>Q113*H113</f>
        <v>0.07680000000000001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190</v>
      </c>
      <c r="AT113" s="223" t="s">
        <v>185</v>
      </c>
      <c r="AU113" s="223" t="s">
        <v>88</v>
      </c>
      <c r="AY113" s="17" t="s">
        <v>182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88</v>
      </c>
      <c r="BK113" s="224">
        <f>ROUND(I113*H113,2)</f>
        <v>0</v>
      </c>
      <c r="BL113" s="17" t="s">
        <v>190</v>
      </c>
      <c r="BM113" s="223" t="s">
        <v>473</v>
      </c>
    </row>
    <row r="114" spans="1:65" s="2" customFormat="1" ht="14.4" customHeight="1">
      <c r="A114" s="38"/>
      <c r="B114" s="39"/>
      <c r="C114" s="212" t="s">
        <v>218</v>
      </c>
      <c r="D114" s="212" t="s">
        <v>185</v>
      </c>
      <c r="E114" s="213" t="s">
        <v>194</v>
      </c>
      <c r="F114" s="214" t="s">
        <v>195</v>
      </c>
      <c r="G114" s="215" t="s">
        <v>188</v>
      </c>
      <c r="H114" s="216">
        <v>5</v>
      </c>
      <c r="I114" s="217"/>
      <c r="J114" s="218">
        <f>ROUND(I114*H114,2)</f>
        <v>0</v>
      </c>
      <c r="K114" s="214" t="s">
        <v>189</v>
      </c>
      <c r="L114" s="44"/>
      <c r="M114" s="219" t="s">
        <v>19</v>
      </c>
      <c r="N114" s="220" t="s">
        <v>48</v>
      </c>
      <c r="O114" s="84"/>
      <c r="P114" s="221">
        <f>O114*H114</f>
        <v>0</v>
      </c>
      <c r="Q114" s="221">
        <v>0.00366</v>
      </c>
      <c r="R114" s="221">
        <f>Q114*H114</f>
        <v>0.0183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190</v>
      </c>
      <c r="AT114" s="223" t="s">
        <v>185</v>
      </c>
      <c r="AU114" s="223" t="s">
        <v>88</v>
      </c>
      <c r="AY114" s="17" t="s">
        <v>182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88</v>
      </c>
      <c r="BK114" s="224">
        <f>ROUND(I114*H114,2)</f>
        <v>0</v>
      </c>
      <c r="BL114" s="17" t="s">
        <v>190</v>
      </c>
      <c r="BM114" s="223" t="s">
        <v>474</v>
      </c>
    </row>
    <row r="115" spans="1:51" s="13" customFormat="1" ht="12">
      <c r="A115" s="13"/>
      <c r="B115" s="225"/>
      <c r="C115" s="226"/>
      <c r="D115" s="227" t="s">
        <v>203</v>
      </c>
      <c r="E115" s="228" t="s">
        <v>19</v>
      </c>
      <c r="F115" s="229" t="s">
        <v>458</v>
      </c>
      <c r="G115" s="226"/>
      <c r="H115" s="230">
        <v>5</v>
      </c>
      <c r="I115" s="231"/>
      <c r="J115" s="226"/>
      <c r="K115" s="226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203</v>
      </c>
      <c r="AU115" s="236" t="s">
        <v>88</v>
      </c>
      <c r="AV115" s="13" t="s">
        <v>88</v>
      </c>
      <c r="AW115" s="13" t="s">
        <v>35</v>
      </c>
      <c r="AX115" s="13" t="s">
        <v>80</v>
      </c>
      <c r="AY115" s="236" t="s">
        <v>182</v>
      </c>
    </row>
    <row r="116" spans="1:63" s="12" customFormat="1" ht="22.8" customHeight="1">
      <c r="A116" s="12"/>
      <c r="B116" s="196"/>
      <c r="C116" s="197"/>
      <c r="D116" s="198" t="s">
        <v>75</v>
      </c>
      <c r="E116" s="210" t="s">
        <v>197</v>
      </c>
      <c r="F116" s="210" t="s">
        <v>198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SUM(P117:P118)</f>
        <v>0</v>
      </c>
      <c r="Q116" s="204"/>
      <c r="R116" s="205">
        <f>SUM(R117:R118)</f>
        <v>0.0018199999999999998</v>
      </c>
      <c r="S116" s="204"/>
      <c r="T116" s="206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80</v>
      </c>
      <c r="AT116" s="208" t="s">
        <v>75</v>
      </c>
      <c r="AU116" s="208" t="s">
        <v>80</v>
      </c>
      <c r="AY116" s="207" t="s">
        <v>182</v>
      </c>
      <c r="BK116" s="209">
        <f>SUM(BK117:BK118)</f>
        <v>0</v>
      </c>
    </row>
    <row r="117" spans="1:65" s="2" customFormat="1" ht="24.15" customHeight="1">
      <c r="A117" s="38"/>
      <c r="B117" s="39"/>
      <c r="C117" s="212" t="s">
        <v>222</v>
      </c>
      <c r="D117" s="212" t="s">
        <v>185</v>
      </c>
      <c r="E117" s="213" t="s">
        <v>199</v>
      </c>
      <c r="F117" s="214" t="s">
        <v>200</v>
      </c>
      <c r="G117" s="215" t="s">
        <v>201</v>
      </c>
      <c r="H117" s="216">
        <v>14</v>
      </c>
      <c r="I117" s="217"/>
      <c r="J117" s="218">
        <f>ROUND(I117*H117,2)</f>
        <v>0</v>
      </c>
      <c r="K117" s="214" t="s">
        <v>189</v>
      </c>
      <c r="L117" s="44"/>
      <c r="M117" s="219" t="s">
        <v>19</v>
      </c>
      <c r="N117" s="220" t="s">
        <v>48</v>
      </c>
      <c r="O117" s="84"/>
      <c r="P117" s="221">
        <f>O117*H117</f>
        <v>0</v>
      </c>
      <c r="Q117" s="221">
        <v>0.00013</v>
      </c>
      <c r="R117" s="221">
        <f>Q117*H117</f>
        <v>0.0018199999999999998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190</v>
      </c>
      <c r="AT117" s="223" t="s">
        <v>185</v>
      </c>
      <c r="AU117" s="223" t="s">
        <v>88</v>
      </c>
      <c r="AY117" s="17" t="s">
        <v>182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88</v>
      </c>
      <c r="BK117" s="224">
        <f>ROUND(I117*H117,2)</f>
        <v>0</v>
      </c>
      <c r="BL117" s="17" t="s">
        <v>190</v>
      </c>
      <c r="BM117" s="223" t="s">
        <v>475</v>
      </c>
    </row>
    <row r="118" spans="1:51" s="13" customFormat="1" ht="12">
      <c r="A118" s="13"/>
      <c r="B118" s="225"/>
      <c r="C118" s="226"/>
      <c r="D118" s="227" t="s">
        <v>203</v>
      </c>
      <c r="E118" s="228" t="s">
        <v>19</v>
      </c>
      <c r="F118" s="229" t="s">
        <v>476</v>
      </c>
      <c r="G118" s="226"/>
      <c r="H118" s="230">
        <v>14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203</v>
      </c>
      <c r="AU118" s="236" t="s">
        <v>88</v>
      </c>
      <c r="AV118" s="13" t="s">
        <v>88</v>
      </c>
      <c r="AW118" s="13" t="s">
        <v>35</v>
      </c>
      <c r="AX118" s="13" t="s">
        <v>80</v>
      </c>
      <c r="AY118" s="236" t="s">
        <v>182</v>
      </c>
    </row>
    <row r="119" spans="1:63" s="12" customFormat="1" ht="22.8" customHeight="1">
      <c r="A119" s="12"/>
      <c r="B119" s="196"/>
      <c r="C119" s="197"/>
      <c r="D119" s="198" t="s">
        <v>75</v>
      </c>
      <c r="E119" s="210" t="s">
        <v>205</v>
      </c>
      <c r="F119" s="210" t="s">
        <v>206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SUM(P120:P121)</f>
        <v>0</v>
      </c>
      <c r="Q119" s="204"/>
      <c r="R119" s="205">
        <f>SUM(R120:R121)</f>
        <v>0</v>
      </c>
      <c r="S119" s="204"/>
      <c r="T119" s="206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7" t="s">
        <v>80</v>
      </c>
      <c r="AT119" s="208" t="s">
        <v>75</v>
      </c>
      <c r="AU119" s="208" t="s">
        <v>80</v>
      </c>
      <c r="AY119" s="207" t="s">
        <v>182</v>
      </c>
      <c r="BK119" s="209">
        <f>SUM(BK120:BK121)</f>
        <v>0</v>
      </c>
    </row>
    <row r="120" spans="1:65" s="2" customFormat="1" ht="14.4" customHeight="1">
      <c r="A120" s="38"/>
      <c r="B120" s="39"/>
      <c r="C120" s="212" t="s">
        <v>226</v>
      </c>
      <c r="D120" s="212" t="s">
        <v>185</v>
      </c>
      <c r="E120" s="213" t="s">
        <v>207</v>
      </c>
      <c r="F120" s="214" t="s">
        <v>208</v>
      </c>
      <c r="G120" s="215" t="s">
        <v>201</v>
      </c>
      <c r="H120" s="216">
        <v>60</v>
      </c>
      <c r="I120" s="217"/>
      <c r="J120" s="218">
        <f>ROUND(I120*H120,2)</f>
        <v>0</v>
      </c>
      <c r="K120" s="214" t="s">
        <v>189</v>
      </c>
      <c r="L120" s="44"/>
      <c r="M120" s="219" t="s">
        <v>19</v>
      </c>
      <c r="N120" s="220" t="s">
        <v>48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190</v>
      </c>
      <c r="AT120" s="223" t="s">
        <v>185</v>
      </c>
      <c r="AU120" s="223" t="s">
        <v>88</v>
      </c>
      <c r="AY120" s="17" t="s">
        <v>182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88</v>
      </c>
      <c r="BK120" s="224">
        <f>ROUND(I120*H120,2)</f>
        <v>0</v>
      </c>
      <c r="BL120" s="17" t="s">
        <v>190</v>
      </c>
      <c r="BM120" s="223" t="s">
        <v>477</v>
      </c>
    </row>
    <row r="121" spans="1:51" s="13" customFormat="1" ht="12">
      <c r="A121" s="13"/>
      <c r="B121" s="225"/>
      <c r="C121" s="226"/>
      <c r="D121" s="227" t="s">
        <v>203</v>
      </c>
      <c r="E121" s="228" t="s">
        <v>19</v>
      </c>
      <c r="F121" s="229" t="s">
        <v>478</v>
      </c>
      <c r="G121" s="226"/>
      <c r="H121" s="230">
        <v>60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203</v>
      </c>
      <c r="AU121" s="236" t="s">
        <v>88</v>
      </c>
      <c r="AV121" s="13" t="s">
        <v>88</v>
      </c>
      <c r="AW121" s="13" t="s">
        <v>35</v>
      </c>
      <c r="AX121" s="13" t="s">
        <v>80</v>
      </c>
      <c r="AY121" s="236" t="s">
        <v>182</v>
      </c>
    </row>
    <row r="122" spans="1:63" s="12" customFormat="1" ht="22.8" customHeight="1">
      <c r="A122" s="12"/>
      <c r="B122" s="196"/>
      <c r="C122" s="197"/>
      <c r="D122" s="198" t="s">
        <v>75</v>
      </c>
      <c r="E122" s="210" t="s">
        <v>210</v>
      </c>
      <c r="F122" s="210" t="s">
        <v>211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SUM(P123:P133)</f>
        <v>0</v>
      </c>
      <c r="Q122" s="204"/>
      <c r="R122" s="205">
        <f>SUM(R123:R133)</f>
        <v>0</v>
      </c>
      <c r="S122" s="204"/>
      <c r="T122" s="206">
        <f>SUM(T123:T133)</f>
        <v>1.9640000000000002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80</v>
      </c>
      <c r="AT122" s="208" t="s">
        <v>75</v>
      </c>
      <c r="AU122" s="208" t="s">
        <v>80</v>
      </c>
      <c r="AY122" s="207" t="s">
        <v>182</v>
      </c>
      <c r="BK122" s="209">
        <f>SUM(BK123:BK133)</f>
        <v>0</v>
      </c>
    </row>
    <row r="123" spans="1:65" s="2" customFormat="1" ht="14.4" customHeight="1">
      <c r="A123" s="38"/>
      <c r="B123" s="39"/>
      <c r="C123" s="212" t="s">
        <v>231</v>
      </c>
      <c r="D123" s="212" t="s">
        <v>185</v>
      </c>
      <c r="E123" s="213" t="s">
        <v>213</v>
      </c>
      <c r="F123" s="214" t="s">
        <v>214</v>
      </c>
      <c r="G123" s="215" t="s">
        <v>215</v>
      </c>
      <c r="H123" s="216">
        <v>70</v>
      </c>
      <c r="I123" s="217"/>
      <c r="J123" s="218">
        <f>ROUND(I123*H123,2)</f>
        <v>0</v>
      </c>
      <c r="K123" s="214" t="s">
        <v>189</v>
      </c>
      <c r="L123" s="44"/>
      <c r="M123" s="219" t="s">
        <v>19</v>
      </c>
      <c r="N123" s="220" t="s">
        <v>48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0.0067</v>
      </c>
      <c r="T123" s="222">
        <f>S123*H123</f>
        <v>0.46900000000000003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216</v>
      </c>
      <c r="AT123" s="223" t="s">
        <v>185</v>
      </c>
      <c r="AU123" s="223" t="s">
        <v>88</v>
      </c>
      <c r="AY123" s="17" t="s">
        <v>182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88</v>
      </c>
      <c r="BK123" s="224">
        <f>ROUND(I123*H123,2)</f>
        <v>0</v>
      </c>
      <c r="BL123" s="17" t="s">
        <v>216</v>
      </c>
      <c r="BM123" s="223" t="s">
        <v>479</v>
      </c>
    </row>
    <row r="124" spans="1:65" s="2" customFormat="1" ht="24.15" customHeight="1">
      <c r="A124" s="38"/>
      <c r="B124" s="39"/>
      <c r="C124" s="212" t="s">
        <v>242</v>
      </c>
      <c r="D124" s="212" t="s">
        <v>185</v>
      </c>
      <c r="E124" s="213" t="s">
        <v>480</v>
      </c>
      <c r="F124" s="214" t="s">
        <v>481</v>
      </c>
      <c r="G124" s="215" t="s">
        <v>188</v>
      </c>
      <c r="H124" s="216">
        <v>15</v>
      </c>
      <c r="I124" s="217"/>
      <c r="J124" s="218">
        <f>ROUND(I124*H124,2)</f>
        <v>0</v>
      </c>
      <c r="K124" s="214" t="s">
        <v>189</v>
      </c>
      <c r="L124" s="44"/>
      <c r="M124" s="219" t="s">
        <v>19</v>
      </c>
      <c r="N124" s="220" t="s">
        <v>48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0.069</v>
      </c>
      <c r="T124" s="222">
        <f>S124*H124</f>
        <v>1.0350000000000001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190</v>
      </c>
      <c r="AT124" s="223" t="s">
        <v>185</v>
      </c>
      <c r="AU124" s="223" t="s">
        <v>88</v>
      </c>
      <c r="AY124" s="17" t="s">
        <v>182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88</v>
      </c>
      <c r="BK124" s="224">
        <f>ROUND(I124*H124,2)</f>
        <v>0</v>
      </c>
      <c r="BL124" s="17" t="s">
        <v>190</v>
      </c>
      <c r="BM124" s="223" t="s">
        <v>482</v>
      </c>
    </row>
    <row r="125" spans="1:51" s="13" customFormat="1" ht="12">
      <c r="A125" s="13"/>
      <c r="B125" s="225"/>
      <c r="C125" s="226"/>
      <c r="D125" s="227" t="s">
        <v>203</v>
      </c>
      <c r="E125" s="228" t="s">
        <v>19</v>
      </c>
      <c r="F125" s="229" t="s">
        <v>458</v>
      </c>
      <c r="G125" s="226"/>
      <c r="H125" s="230">
        <v>5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203</v>
      </c>
      <c r="AU125" s="236" t="s">
        <v>88</v>
      </c>
      <c r="AV125" s="13" t="s">
        <v>88</v>
      </c>
      <c r="AW125" s="13" t="s">
        <v>35</v>
      </c>
      <c r="AX125" s="13" t="s">
        <v>76</v>
      </c>
      <c r="AY125" s="236" t="s">
        <v>182</v>
      </c>
    </row>
    <row r="126" spans="1:51" s="13" customFormat="1" ht="12">
      <c r="A126" s="13"/>
      <c r="B126" s="225"/>
      <c r="C126" s="226"/>
      <c r="D126" s="227" t="s">
        <v>203</v>
      </c>
      <c r="E126" s="228" t="s">
        <v>19</v>
      </c>
      <c r="F126" s="229" t="s">
        <v>548</v>
      </c>
      <c r="G126" s="226"/>
      <c r="H126" s="230">
        <v>5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203</v>
      </c>
      <c r="AU126" s="236" t="s">
        <v>88</v>
      </c>
      <c r="AV126" s="13" t="s">
        <v>88</v>
      </c>
      <c r="AW126" s="13" t="s">
        <v>35</v>
      </c>
      <c r="AX126" s="13" t="s">
        <v>76</v>
      </c>
      <c r="AY126" s="236" t="s">
        <v>182</v>
      </c>
    </row>
    <row r="127" spans="1:51" s="13" customFormat="1" ht="12">
      <c r="A127" s="13"/>
      <c r="B127" s="225"/>
      <c r="C127" s="226"/>
      <c r="D127" s="227" t="s">
        <v>203</v>
      </c>
      <c r="E127" s="228" t="s">
        <v>19</v>
      </c>
      <c r="F127" s="229" t="s">
        <v>459</v>
      </c>
      <c r="G127" s="226"/>
      <c r="H127" s="230">
        <v>5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203</v>
      </c>
      <c r="AU127" s="236" t="s">
        <v>88</v>
      </c>
      <c r="AV127" s="13" t="s">
        <v>88</v>
      </c>
      <c r="AW127" s="13" t="s">
        <v>35</v>
      </c>
      <c r="AX127" s="13" t="s">
        <v>76</v>
      </c>
      <c r="AY127" s="236" t="s">
        <v>182</v>
      </c>
    </row>
    <row r="128" spans="1:51" s="14" customFormat="1" ht="12">
      <c r="A128" s="14"/>
      <c r="B128" s="237"/>
      <c r="C128" s="238"/>
      <c r="D128" s="227" t="s">
        <v>203</v>
      </c>
      <c r="E128" s="239" t="s">
        <v>19</v>
      </c>
      <c r="F128" s="240" t="s">
        <v>241</v>
      </c>
      <c r="G128" s="238"/>
      <c r="H128" s="241">
        <v>15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203</v>
      </c>
      <c r="AU128" s="247" t="s">
        <v>88</v>
      </c>
      <c r="AV128" s="14" t="s">
        <v>190</v>
      </c>
      <c r="AW128" s="14" t="s">
        <v>35</v>
      </c>
      <c r="AX128" s="14" t="s">
        <v>80</v>
      </c>
      <c r="AY128" s="247" t="s">
        <v>182</v>
      </c>
    </row>
    <row r="129" spans="1:65" s="2" customFormat="1" ht="24.15" customHeight="1">
      <c r="A129" s="38"/>
      <c r="B129" s="39"/>
      <c r="C129" s="212" t="s">
        <v>248</v>
      </c>
      <c r="D129" s="212" t="s">
        <v>185</v>
      </c>
      <c r="E129" s="213" t="s">
        <v>484</v>
      </c>
      <c r="F129" s="214" t="s">
        <v>485</v>
      </c>
      <c r="G129" s="215" t="s">
        <v>188</v>
      </c>
      <c r="H129" s="216">
        <v>15</v>
      </c>
      <c r="I129" s="217"/>
      <c r="J129" s="218">
        <f>ROUND(I129*H129,2)</f>
        <v>0</v>
      </c>
      <c r="K129" s="214" t="s">
        <v>189</v>
      </c>
      <c r="L129" s="44"/>
      <c r="M129" s="219" t="s">
        <v>19</v>
      </c>
      <c r="N129" s="220" t="s">
        <v>48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0.008</v>
      </c>
      <c r="T129" s="222">
        <f>S129*H129</f>
        <v>0.12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190</v>
      </c>
      <c r="AT129" s="223" t="s">
        <v>185</v>
      </c>
      <c r="AU129" s="223" t="s">
        <v>88</v>
      </c>
      <c r="AY129" s="17" t="s">
        <v>182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88</v>
      </c>
      <c r="BK129" s="224">
        <f>ROUND(I129*H129,2)</f>
        <v>0</v>
      </c>
      <c r="BL129" s="17" t="s">
        <v>190</v>
      </c>
      <c r="BM129" s="223" t="s">
        <v>486</v>
      </c>
    </row>
    <row r="130" spans="1:65" s="2" customFormat="1" ht="24.15" customHeight="1">
      <c r="A130" s="38"/>
      <c r="B130" s="39"/>
      <c r="C130" s="212" t="s">
        <v>253</v>
      </c>
      <c r="D130" s="212" t="s">
        <v>185</v>
      </c>
      <c r="E130" s="213" t="s">
        <v>487</v>
      </c>
      <c r="F130" s="214" t="s">
        <v>488</v>
      </c>
      <c r="G130" s="215" t="s">
        <v>201</v>
      </c>
      <c r="H130" s="216">
        <v>5</v>
      </c>
      <c r="I130" s="217"/>
      <c r="J130" s="218">
        <f>ROUND(I130*H130,2)</f>
        <v>0</v>
      </c>
      <c r="K130" s="214" t="s">
        <v>189</v>
      </c>
      <c r="L130" s="44"/>
      <c r="M130" s="219" t="s">
        <v>19</v>
      </c>
      <c r="N130" s="220" t="s">
        <v>48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0.068</v>
      </c>
      <c r="T130" s="222">
        <f>S130*H130</f>
        <v>0.34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190</v>
      </c>
      <c r="AT130" s="223" t="s">
        <v>185</v>
      </c>
      <c r="AU130" s="223" t="s">
        <v>88</v>
      </c>
      <c r="AY130" s="17" t="s">
        <v>182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88</v>
      </c>
      <c r="BK130" s="224">
        <f>ROUND(I130*H130,2)</f>
        <v>0</v>
      </c>
      <c r="BL130" s="17" t="s">
        <v>190</v>
      </c>
      <c r="BM130" s="223" t="s">
        <v>489</v>
      </c>
    </row>
    <row r="131" spans="1:51" s="13" customFormat="1" ht="12">
      <c r="A131" s="13"/>
      <c r="B131" s="225"/>
      <c r="C131" s="226"/>
      <c r="D131" s="227" t="s">
        <v>203</v>
      </c>
      <c r="E131" s="228" t="s">
        <v>19</v>
      </c>
      <c r="F131" s="229" t="s">
        <v>549</v>
      </c>
      <c r="G131" s="226"/>
      <c r="H131" s="230">
        <v>1.25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203</v>
      </c>
      <c r="AU131" s="236" t="s">
        <v>88</v>
      </c>
      <c r="AV131" s="13" t="s">
        <v>88</v>
      </c>
      <c r="AW131" s="13" t="s">
        <v>35</v>
      </c>
      <c r="AX131" s="13" t="s">
        <v>76</v>
      </c>
      <c r="AY131" s="236" t="s">
        <v>182</v>
      </c>
    </row>
    <row r="132" spans="1:51" s="13" customFormat="1" ht="12">
      <c r="A132" s="13"/>
      <c r="B132" s="225"/>
      <c r="C132" s="226"/>
      <c r="D132" s="227" t="s">
        <v>203</v>
      </c>
      <c r="E132" s="228" t="s">
        <v>19</v>
      </c>
      <c r="F132" s="229" t="s">
        <v>467</v>
      </c>
      <c r="G132" s="226"/>
      <c r="H132" s="230">
        <v>3.75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203</v>
      </c>
      <c r="AU132" s="236" t="s">
        <v>88</v>
      </c>
      <c r="AV132" s="13" t="s">
        <v>88</v>
      </c>
      <c r="AW132" s="13" t="s">
        <v>35</v>
      </c>
      <c r="AX132" s="13" t="s">
        <v>76</v>
      </c>
      <c r="AY132" s="236" t="s">
        <v>182</v>
      </c>
    </row>
    <row r="133" spans="1:51" s="14" customFormat="1" ht="12">
      <c r="A133" s="14"/>
      <c r="B133" s="237"/>
      <c r="C133" s="238"/>
      <c r="D133" s="227" t="s">
        <v>203</v>
      </c>
      <c r="E133" s="239" t="s">
        <v>19</v>
      </c>
      <c r="F133" s="240" t="s">
        <v>241</v>
      </c>
      <c r="G133" s="238"/>
      <c r="H133" s="241">
        <v>5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203</v>
      </c>
      <c r="AU133" s="247" t="s">
        <v>88</v>
      </c>
      <c r="AV133" s="14" t="s">
        <v>190</v>
      </c>
      <c r="AW133" s="14" t="s">
        <v>35</v>
      </c>
      <c r="AX133" s="14" t="s">
        <v>80</v>
      </c>
      <c r="AY133" s="247" t="s">
        <v>182</v>
      </c>
    </row>
    <row r="134" spans="1:63" s="12" customFormat="1" ht="22.8" customHeight="1">
      <c r="A134" s="12"/>
      <c r="B134" s="196"/>
      <c r="C134" s="197"/>
      <c r="D134" s="198" t="s">
        <v>75</v>
      </c>
      <c r="E134" s="210" t="s">
        <v>246</v>
      </c>
      <c r="F134" s="210" t="s">
        <v>247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SUM(P135:P139)</f>
        <v>0</v>
      </c>
      <c r="Q134" s="204"/>
      <c r="R134" s="205">
        <f>SUM(R135:R139)</f>
        <v>0</v>
      </c>
      <c r="S134" s="204"/>
      <c r="T134" s="206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80</v>
      </c>
      <c r="AT134" s="208" t="s">
        <v>75</v>
      </c>
      <c r="AU134" s="208" t="s">
        <v>80</v>
      </c>
      <c r="AY134" s="207" t="s">
        <v>182</v>
      </c>
      <c r="BK134" s="209">
        <f>SUM(BK135:BK139)</f>
        <v>0</v>
      </c>
    </row>
    <row r="135" spans="1:65" s="2" customFormat="1" ht="24.15" customHeight="1">
      <c r="A135" s="38"/>
      <c r="B135" s="39"/>
      <c r="C135" s="212" t="s">
        <v>257</v>
      </c>
      <c r="D135" s="212" t="s">
        <v>185</v>
      </c>
      <c r="E135" s="213" t="s">
        <v>249</v>
      </c>
      <c r="F135" s="214" t="s">
        <v>250</v>
      </c>
      <c r="G135" s="215" t="s">
        <v>251</v>
      </c>
      <c r="H135" s="216">
        <v>2.04</v>
      </c>
      <c r="I135" s="217"/>
      <c r="J135" s="218">
        <f>ROUND(I135*H135,2)</f>
        <v>0</v>
      </c>
      <c r="K135" s="214" t="s">
        <v>189</v>
      </c>
      <c r="L135" s="44"/>
      <c r="M135" s="219" t="s">
        <v>19</v>
      </c>
      <c r="N135" s="220" t="s">
        <v>48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190</v>
      </c>
      <c r="AT135" s="223" t="s">
        <v>185</v>
      </c>
      <c r="AU135" s="223" t="s">
        <v>88</v>
      </c>
      <c r="AY135" s="17" t="s">
        <v>182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88</v>
      </c>
      <c r="BK135" s="224">
        <f>ROUND(I135*H135,2)</f>
        <v>0</v>
      </c>
      <c r="BL135" s="17" t="s">
        <v>190</v>
      </c>
      <c r="BM135" s="223" t="s">
        <v>491</v>
      </c>
    </row>
    <row r="136" spans="1:65" s="2" customFormat="1" ht="14.4" customHeight="1">
      <c r="A136" s="38"/>
      <c r="B136" s="39"/>
      <c r="C136" s="212" t="s">
        <v>262</v>
      </c>
      <c r="D136" s="212" t="s">
        <v>185</v>
      </c>
      <c r="E136" s="213" t="s">
        <v>254</v>
      </c>
      <c r="F136" s="214" t="s">
        <v>255</v>
      </c>
      <c r="G136" s="215" t="s">
        <v>251</v>
      </c>
      <c r="H136" s="216">
        <v>2.04</v>
      </c>
      <c r="I136" s="217"/>
      <c r="J136" s="218">
        <f>ROUND(I136*H136,2)</f>
        <v>0</v>
      </c>
      <c r="K136" s="214" t="s">
        <v>189</v>
      </c>
      <c r="L136" s="44"/>
      <c r="M136" s="219" t="s">
        <v>19</v>
      </c>
      <c r="N136" s="220" t="s">
        <v>48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190</v>
      </c>
      <c r="AT136" s="223" t="s">
        <v>185</v>
      </c>
      <c r="AU136" s="223" t="s">
        <v>88</v>
      </c>
      <c r="AY136" s="17" t="s">
        <v>182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88</v>
      </c>
      <c r="BK136" s="224">
        <f>ROUND(I136*H136,2)</f>
        <v>0</v>
      </c>
      <c r="BL136" s="17" t="s">
        <v>190</v>
      </c>
      <c r="BM136" s="223" t="s">
        <v>492</v>
      </c>
    </row>
    <row r="137" spans="1:65" s="2" customFormat="1" ht="24.15" customHeight="1">
      <c r="A137" s="38"/>
      <c r="B137" s="39"/>
      <c r="C137" s="212" t="s">
        <v>8</v>
      </c>
      <c r="D137" s="212" t="s">
        <v>185</v>
      </c>
      <c r="E137" s="213" t="s">
        <v>258</v>
      </c>
      <c r="F137" s="214" t="s">
        <v>259</v>
      </c>
      <c r="G137" s="215" t="s">
        <v>251</v>
      </c>
      <c r="H137" s="216">
        <v>28.56</v>
      </c>
      <c r="I137" s="217"/>
      <c r="J137" s="218">
        <f>ROUND(I137*H137,2)</f>
        <v>0</v>
      </c>
      <c r="K137" s="214" t="s">
        <v>189</v>
      </c>
      <c r="L137" s="44"/>
      <c r="M137" s="219" t="s">
        <v>19</v>
      </c>
      <c r="N137" s="220" t="s">
        <v>48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190</v>
      </c>
      <c r="AT137" s="223" t="s">
        <v>185</v>
      </c>
      <c r="AU137" s="223" t="s">
        <v>88</v>
      </c>
      <c r="AY137" s="17" t="s">
        <v>182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88</v>
      </c>
      <c r="BK137" s="224">
        <f>ROUND(I137*H137,2)</f>
        <v>0</v>
      </c>
      <c r="BL137" s="17" t="s">
        <v>190</v>
      </c>
      <c r="BM137" s="223" t="s">
        <v>493</v>
      </c>
    </row>
    <row r="138" spans="1:51" s="13" customFormat="1" ht="12">
      <c r="A138" s="13"/>
      <c r="B138" s="225"/>
      <c r="C138" s="226"/>
      <c r="D138" s="227" t="s">
        <v>203</v>
      </c>
      <c r="E138" s="226"/>
      <c r="F138" s="229" t="s">
        <v>550</v>
      </c>
      <c r="G138" s="226"/>
      <c r="H138" s="230">
        <v>28.56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203</v>
      </c>
      <c r="AU138" s="236" t="s">
        <v>88</v>
      </c>
      <c r="AV138" s="13" t="s">
        <v>88</v>
      </c>
      <c r="AW138" s="13" t="s">
        <v>4</v>
      </c>
      <c r="AX138" s="13" t="s">
        <v>80</v>
      </c>
      <c r="AY138" s="236" t="s">
        <v>182</v>
      </c>
    </row>
    <row r="139" spans="1:65" s="2" customFormat="1" ht="14.4" customHeight="1">
      <c r="A139" s="38"/>
      <c r="B139" s="39"/>
      <c r="C139" s="248" t="s">
        <v>216</v>
      </c>
      <c r="D139" s="248" t="s">
        <v>263</v>
      </c>
      <c r="E139" s="249" t="s">
        <v>264</v>
      </c>
      <c r="F139" s="250" t="s">
        <v>265</v>
      </c>
      <c r="G139" s="251" t="s">
        <v>251</v>
      </c>
      <c r="H139" s="252">
        <v>2.04</v>
      </c>
      <c r="I139" s="253"/>
      <c r="J139" s="254">
        <f>ROUND(I139*H139,2)</f>
        <v>0</v>
      </c>
      <c r="K139" s="250" t="s">
        <v>189</v>
      </c>
      <c r="L139" s="255"/>
      <c r="M139" s="256" t="s">
        <v>19</v>
      </c>
      <c r="N139" s="257" t="s">
        <v>48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226</v>
      </c>
      <c r="AT139" s="223" t="s">
        <v>263</v>
      </c>
      <c r="AU139" s="223" t="s">
        <v>88</v>
      </c>
      <c r="AY139" s="17" t="s">
        <v>182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88</v>
      </c>
      <c r="BK139" s="224">
        <f>ROUND(I139*H139,2)</f>
        <v>0</v>
      </c>
      <c r="BL139" s="17" t="s">
        <v>190</v>
      </c>
      <c r="BM139" s="223" t="s">
        <v>495</v>
      </c>
    </row>
    <row r="140" spans="1:63" s="12" customFormat="1" ht="22.8" customHeight="1">
      <c r="A140" s="12"/>
      <c r="B140" s="196"/>
      <c r="C140" s="197"/>
      <c r="D140" s="198" t="s">
        <v>75</v>
      </c>
      <c r="E140" s="210" t="s">
        <v>267</v>
      </c>
      <c r="F140" s="210" t="s">
        <v>268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P141</f>
        <v>0</v>
      </c>
      <c r="Q140" s="204"/>
      <c r="R140" s="205">
        <f>R141</f>
        <v>0</v>
      </c>
      <c r="S140" s="204"/>
      <c r="T140" s="206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80</v>
      </c>
      <c r="AT140" s="208" t="s">
        <v>75</v>
      </c>
      <c r="AU140" s="208" t="s">
        <v>80</v>
      </c>
      <c r="AY140" s="207" t="s">
        <v>182</v>
      </c>
      <c r="BK140" s="209">
        <f>BK141</f>
        <v>0</v>
      </c>
    </row>
    <row r="141" spans="1:65" s="2" customFormat="1" ht="24.15" customHeight="1">
      <c r="A141" s="38"/>
      <c r="B141" s="39"/>
      <c r="C141" s="212" t="s">
        <v>281</v>
      </c>
      <c r="D141" s="212" t="s">
        <v>185</v>
      </c>
      <c r="E141" s="213" t="s">
        <v>496</v>
      </c>
      <c r="F141" s="214" t="s">
        <v>497</v>
      </c>
      <c r="G141" s="215" t="s">
        <v>251</v>
      </c>
      <c r="H141" s="216">
        <v>0.715</v>
      </c>
      <c r="I141" s="217"/>
      <c r="J141" s="218">
        <f>ROUND(I141*H141,2)</f>
        <v>0</v>
      </c>
      <c r="K141" s="214" t="s">
        <v>189</v>
      </c>
      <c r="L141" s="44"/>
      <c r="M141" s="219" t="s">
        <v>19</v>
      </c>
      <c r="N141" s="220" t="s">
        <v>48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190</v>
      </c>
      <c r="AT141" s="223" t="s">
        <v>185</v>
      </c>
      <c r="AU141" s="223" t="s">
        <v>88</v>
      </c>
      <c r="AY141" s="17" t="s">
        <v>182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88</v>
      </c>
      <c r="BK141" s="224">
        <f>ROUND(I141*H141,2)</f>
        <v>0</v>
      </c>
      <c r="BL141" s="17" t="s">
        <v>190</v>
      </c>
      <c r="BM141" s="223" t="s">
        <v>498</v>
      </c>
    </row>
    <row r="142" spans="1:63" s="12" customFormat="1" ht="25.9" customHeight="1">
      <c r="A142" s="12"/>
      <c r="B142" s="196"/>
      <c r="C142" s="197"/>
      <c r="D142" s="198" t="s">
        <v>75</v>
      </c>
      <c r="E142" s="199" t="s">
        <v>272</v>
      </c>
      <c r="F142" s="199" t="s">
        <v>273</v>
      </c>
      <c r="G142" s="197"/>
      <c r="H142" s="197"/>
      <c r="I142" s="200"/>
      <c r="J142" s="201">
        <f>BK142</f>
        <v>0</v>
      </c>
      <c r="K142" s="197"/>
      <c r="L142" s="202"/>
      <c r="M142" s="203"/>
      <c r="N142" s="204"/>
      <c r="O142" s="204"/>
      <c r="P142" s="205">
        <f>P143+P154+P157+P160+P171</f>
        <v>0</v>
      </c>
      <c r="Q142" s="204"/>
      <c r="R142" s="205">
        <f>R143+R154+R157+R160+R171</f>
        <v>0.2632956</v>
      </c>
      <c r="S142" s="204"/>
      <c r="T142" s="206">
        <f>T143+T154+T157+T160+T171</f>
        <v>0.07590000000000001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88</v>
      </c>
      <c r="AT142" s="208" t="s">
        <v>75</v>
      </c>
      <c r="AU142" s="208" t="s">
        <v>76</v>
      </c>
      <c r="AY142" s="207" t="s">
        <v>182</v>
      </c>
      <c r="BK142" s="209">
        <f>BK143+BK154+BK157+BK160+BK171</f>
        <v>0</v>
      </c>
    </row>
    <row r="143" spans="1:63" s="12" customFormat="1" ht="22.8" customHeight="1">
      <c r="A143" s="12"/>
      <c r="B143" s="196"/>
      <c r="C143" s="197"/>
      <c r="D143" s="198" t="s">
        <v>75</v>
      </c>
      <c r="E143" s="210" t="s">
        <v>274</v>
      </c>
      <c r="F143" s="210" t="s">
        <v>275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SUM(P144:P153)</f>
        <v>0</v>
      </c>
      <c r="Q143" s="204"/>
      <c r="R143" s="205">
        <f>SUM(R144:R153)</f>
        <v>0.11260000000000002</v>
      </c>
      <c r="S143" s="204"/>
      <c r="T143" s="206">
        <f>SUM(T144:T153)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88</v>
      </c>
      <c r="AT143" s="208" t="s">
        <v>75</v>
      </c>
      <c r="AU143" s="208" t="s">
        <v>80</v>
      </c>
      <c r="AY143" s="207" t="s">
        <v>182</v>
      </c>
      <c r="BK143" s="209">
        <f>SUM(BK144:BK153)</f>
        <v>0</v>
      </c>
    </row>
    <row r="144" spans="1:65" s="2" customFormat="1" ht="14.4" customHeight="1">
      <c r="A144" s="38"/>
      <c r="B144" s="39"/>
      <c r="C144" s="212" t="s">
        <v>285</v>
      </c>
      <c r="D144" s="212" t="s">
        <v>185</v>
      </c>
      <c r="E144" s="213" t="s">
        <v>276</v>
      </c>
      <c r="F144" s="214" t="s">
        <v>499</v>
      </c>
      <c r="G144" s="215" t="s">
        <v>278</v>
      </c>
      <c r="H144" s="216">
        <v>10</v>
      </c>
      <c r="I144" s="217"/>
      <c r="J144" s="218">
        <f>ROUND(I144*H144,2)</f>
        <v>0</v>
      </c>
      <c r="K144" s="214" t="s">
        <v>279</v>
      </c>
      <c r="L144" s="44"/>
      <c r="M144" s="219" t="s">
        <v>19</v>
      </c>
      <c r="N144" s="220" t="s">
        <v>48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216</v>
      </c>
      <c r="AT144" s="223" t="s">
        <v>185</v>
      </c>
      <c r="AU144" s="223" t="s">
        <v>88</v>
      </c>
      <c r="AY144" s="17" t="s">
        <v>182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88</v>
      </c>
      <c r="BK144" s="224">
        <f>ROUND(I144*H144,2)</f>
        <v>0</v>
      </c>
      <c r="BL144" s="17" t="s">
        <v>216</v>
      </c>
      <c r="BM144" s="223" t="s">
        <v>500</v>
      </c>
    </row>
    <row r="145" spans="1:65" s="2" customFormat="1" ht="14.4" customHeight="1">
      <c r="A145" s="38"/>
      <c r="B145" s="39"/>
      <c r="C145" s="212" t="s">
        <v>289</v>
      </c>
      <c r="D145" s="212" t="s">
        <v>185</v>
      </c>
      <c r="E145" s="213" t="s">
        <v>282</v>
      </c>
      <c r="F145" s="214" t="s">
        <v>283</v>
      </c>
      <c r="G145" s="215" t="s">
        <v>215</v>
      </c>
      <c r="H145" s="216">
        <v>36</v>
      </c>
      <c r="I145" s="217"/>
      <c r="J145" s="218">
        <f>ROUND(I145*H145,2)</f>
        <v>0</v>
      </c>
      <c r="K145" s="214" t="s">
        <v>189</v>
      </c>
      <c r="L145" s="44"/>
      <c r="M145" s="219" t="s">
        <v>19</v>
      </c>
      <c r="N145" s="220" t="s">
        <v>48</v>
      </c>
      <c r="O145" s="84"/>
      <c r="P145" s="221">
        <f>O145*H145</f>
        <v>0</v>
      </c>
      <c r="Q145" s="221">
        <v>0.00084</v>
      </c>
      <c r="R145" s="221">
        <f>Q145*H145</f>
        <v>0.030240000000000003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216</v>
      </c>
      <c r="AT145" s="223" t="s">
        <v>185</v>
      </c>
      <c r="AU145" s="223" t="s">
        <v>88</v>
      </c>
      <c r="AY145" s="17" t="s">
        <v>182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88</v>
      </c>
      <c r="BK145" s="224">
        <f>ROUND(I145*H145,2)</f>
        <v>0</v>
      </c>
      <c r="BL145" s="17" t="s">
        <v>216</v>
      </c>
      <c r="BM145" s="223" t="s">
        <v>501</v>
      </c>
    </row>
    <row r="146" spans="1:65" s="2" customFormat="1" ht="14.4" customHeight="1">
      <c r="A146" s="38"/>
      <c r="B146" s="39"/>
      <c r="C146" s="212" t="s">
        <v>293</v>
      </c>
      <c r="D146" s="212" t="s">
        <v>185</v>
      </c>
      <c r="E146" s="213" t="s">
        <v>286</v>
      </c>
      <c r="F146" s="214" t="s">
        <v>287</v>
      </c>
      <c r="G146" s="215" t="s">
        <v>215</v>
      </c>
      <c r="H146" s="216">
        <v>20</v>
      </c>
      <c r="I146" s="217"/>
      <c r="J146" s="218">
        <f>ROUND(I146*H146,2)</f>
        <v>0</v>
      </c>
      <c r="K146" s="214" t="s">
        <v>189</v>
      </c>
      <c r="L146" s="44"/>
      <c r="M146" s="219" t="s">
        <v>19</v>
      </c>
      <c r="N146" s="220" t="s">
        <v>48</v>
      </c>
      <c r="O146" s="84"/>
      <c r="P146" s="221">
        <f>O146*H146</f>
        <v>0</v>
      </c>
      <c r="Q146" s="221">
        <v>0.00116</v>
      </c>
      <c r="R146" s="221">
        <f>Q146*H146</f>
        <v>0.0232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216</v>
      </c>
      <c r="AT146" s="223" t="s">
        <v>185</v>
      </c>
      <c r="AU146" s="223" t="s">
        <v>88</v>
      </c>
      <c r="AY146" s="17" t="s">
        <v>182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88</v>
      </c>
      <c r="BK146" s="224">
        <f>ROUND(I146*H146,2)</f>
        <v>0</v>
      </c>
      <c r="BL146" s="17" t="s">
        <v>216</v>
      </c>
      <c r="BM146" s="223" t="s">
        <v>502</v>
      </c>
    </row>
    <row r="147" spans="1:65" s="2" customFormat="1" ht="14.4" customHeight="1">
      <c r="A147" s="38"/>
      <c r="B147" s="39"/>
      <c r="C147" s="212" t="s">
        <v>7</v>
      </c>
      <c r="D147" s="212" t="s">
        <v>185</v>
      </c>
      <c r="E147" s="213" t="s">
        <v>290</v>
      </c>
      <c r="F147" s="214" t="s">
        <v>291</v>
      </c>
      <c r="G147" s="215" t="s">
        <v>215</v>
      </c>
      <c r="H147" s="216">
        <v>14</v>
      </c>
      <c r="I147" s="217"/>
      <c r="J147" s="218">
        <f>ROUND(I147*H147,2)</f>
        <v>0</v>
      </c>
      <c r="K147" s="214" t="s">
        <v>189</v>
      </c>
      <c r="L147" s="44"/>
      <c r="M147" s="219" t="s">
        <v>19</v>
      </c>
      <c r="N147" s="220" t="s">
        <v>48</v>
      </c>
      <c r="O147" s="84"/>
      <c r="P147" s="221">
        <f>O147*H147</f>
        <v>0</v>
      </c>
      <c r="Q147" s="221">
        <v>0.00144</v>
      </c>
      <c r="R147" s="221">
        <f>Q147*H147</f>
        <v>0.02016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216</v>
      </c>
      <c r="AT147" s="223" t="s">
        <v>185</v>
      </c>
      <c r="AU147" s="223" t="s">
        <v>88</v>
      </c>
      <c r="AY147" s="17" t="s">
        <v>182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88</v>
      </c>
      <c r="BK147" s="224">
        <f>ROUND(I147*H147,2)</f>
        <v>0</v>
      </c>
      <c r="BL147" s="17" t="s">
        <v>216</v>
      </c>
      <c r="BM147" s="223" t="s">
        <v>503</v>
      </c>
    </row>
    <row r="148" spans="1:65" s="2" customFormat="1" ht="24.15" customHeight="1">
      <c r="A148" s="38"/>
      <c r="B148" s="39"/>
      <c r="C148" s="212" t="s">
        <v>300</v>
      </c>
      <c r="D148" s="212" t="s">
        <v>185</v>
      </c>
      <c r="E148" s="213" t="s">
        <v>301</v>
      </c>
      <c r="F148" s="214" t="s">
        <v>302</v>
      </c>
      <c r="G148" s="215" t="s">
        <v>215</v>
      </c>
      <c r="H148" s="216">
        <v>70</v>
      </c>
      <c r="I148" s="217"/>
      <c r="J148" s="218">
        <f>ROUND(I148*H148,2)</f>
        <v>0</v>
      </c>
      <c r="K148" s="214" t="s">
        <v>189</v>
      </c>
      <c r="L148" s="44"/>
      <c r="M148" s="219" t="s">
        <v>19</v>
      </c>
      <c r="N148" s="220" t="s">
        <v>48</v>
      </c>
      <c r="O148" s="84"/>
      <c r="P148" s="221">
        <f>O148*H148</f>
        <v>0</v>
      </c>
      <c r="Q148" s="221">
        <v>7E-05</v>
      </c>
      <c r="R148" s="221">
        <f>Q148*H148</f>
        <v>0.0049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216</v>
      </c>
      <c r="AT148" s="223" t="s">
        <v>185</v>
      </c>
      <c r="AU148" s="223" t="s">
        <v>88</v>
      </c>
      <c r="AY148" s="17" t="s">
        <v>182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88</v>
      </c>
      <c r="BK148" s="224">
        <f>ROUND(I148*H148,2)</f>
        <v>0</v>
      </c>
      <c r="BL148" s="17" t="s">
        <v>216</v>
      </c>
      <c r="BM148" s="223" t="s">
        <v>504</v>
      </c>
    </row>
    <row r="149" spans="1:65" s="2" customFormat="1" ht="14.4" customHeight="1">
      <c r="A149" s="38"/>
      <c r="B149" s="39"/>
      <c r="C149" s="212" t="s">
        <v>304</v>
      </c>
      <c r="D149" s="212" t="s">
        <v>185</v>
      </c>
      <c r="E149" s="213" t="s">
        <v>334</v>
      </c>
      <c r="F149" s="214" t="s">
        <v>335</v>
      </c>
      <c r="G149" s="215" t="s">
        <v>188</v>
      </c>
      <c r="H149" s="216">
        <v>20</v>
      </c>
      <c r="I149" s="217"/>
      <c r="J149" s="218">
        <f>ROUND(I149*H149,2)</f>
        <v>0</v>
      </c>
      <c r="K149" s="214" t="s">
        <v>189</v>
      </c>
      <c r="L149" s="44"/>
      <c r="M149" s="219" t="s">
        <v>19</v>
      </c>
      <c r="N149" s="220" t="s">
        <v>48</v>
      </c>
      <c r="O149" s="84"/>
      <c r="P149" s="221">
        <f>O149*H149</f>
        <v>0</v>
      </c>
      <c r="Q149" s="221">
        <v>0.00057</v>
      </c>
      <c r="R149" s="221">
        <f>Q149*H149</f>
        <v>0.0114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216</v>
      </c>
      <c r="AT149" s="223" t="s">
        <v>185</v>
      </c>
      <c r="AU149" s="223" t="s">
        <v>88</v>
      </c>
      <c r="AY149" s="17" t="s">
        <v>182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88</v>
      </c>
      <c r="BK149" s="224">
        <f>ROUND(I149*H149,2)</f>
        <v>0</v>
      </c>
      <c r="BL149" s="17" t="s">
        <v>216</v>
      </c>
      <c r="BM149" s="223" t="s">
        <v>505</v>
      </c>
    </row>
    <row r="150" spans="1:65" s="2" customFormat="1" ht="14.4" customHeight="1">
      <c r="A150" s="38"/>
      <c r="B150" s="39"/>
      <c r="C150" s="212" t="s">
        <v>308</v>
      </c>
      <c r="D150" s="212" t="s">
        <v>185</v>
      </c>
      <c r="E150" s="213" t="s">
        <v>506</v>
      </c>
      <c r="F150" s="214" t="s">
        <v>507</v>
      </c>
      <c r="G150" s="215" t="s">
        <v>188</v>
      </c>
      <c r="H150" s="216">
        <v>10</v>
      </c>
      <c r="I150" s="217"/>
      <c r="J150" s="218">
        <f>ROUND(I150*H150,2)</f>
        <v>0</v>
      </c>
      <c r="K150" s="214" t="s">
        <v>189</v>
      </c>
      <c r="L150" s="44"/>
      <c r="M150" s="219" t="s">
        <v>19</v>
      </c>
      <c r="N150" s="220" t="s">
        <v>48</v>
      </c>
      <c r="O150" s="84"/>
      <c r="P150" s="221">
        <f>O150*H150</f>
        <v>0</v>
      </c>
      <c r="Q150" s="221">
        <v>0.00087</v>
      </c>
      <c r="R150" s="221">
        <f>Q150*H150</f>
        <v>0.0087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216</v>
      </c>
      <c r="AT150" s="223" t="s">
        <v>185</v>
      </c>
      <c r="AU150" s="223" t="s">
        <v>88</v>
      </c>
      <c r="AY150" s="17" t="s">
        <v>182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88</v>
      </c>
      <c r="BK150" s="224">
        <f>ROUND(I150*H150,2)</f>
        <v>0</v>
      </c>
      <c r="BL150" s="17" t="s">
        <v>216</v>
      </c>
      <c r="BM150" s="223" t="s">
        <v>508</v>
      </c>
    </row>
    <row r="151" spans="1:65" s="2" customFormat="1" ht="24.15" customHeight="1">
      <c r="A151" s="38"/>
      <c r="B151" s="39"/>
      <c r="C151" s="212" t="s">
        <v>313</v>
      </c>
      <c r="D151" s="212" t="s">
        <v>185</v>
      </c>
      <c r="E151" s="213" t="s">
        <v>354</v>
      </c>
      <c r="F151" s="214" t="s">
        <v>355</v>
      </c>
      <c r="G151" s="215" t="s">
        <v>215</v>
      </c>
      <c r="H151" s="216">
        <v>70</v>
      </c>
      <c r="I151" s="217"/>
      <c r="J151" s="218">
        <f>ROUND(I151*H151,2)</f>
        <v>0</v>
      </c>
      <c r="K151" s="214" t="s">
        <v>189</v>
      </c>
      <c r="L151" s="44"/>
      <c r="M151" s="219" t="s">
        <v>19</v>
      </c>
      <c r="N151" s="220" t="s">
        <v>48</v>
      </c>
      <c r="O151" s="84"/>
      <c r="P151" s="221">
        <f>O151*H151</f>
        <v>0</v>
      </c>
      <c r="Q151" s="221">
        <v>0.00019</v>
      </c>
      <c r="R151" s="221">
        <f>Q151*H151</f>
        <v>0.013300000000000001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216</v>
      </c>
      <c r="AT151" s="223" t="s">
        <v>185</v>
      </c>
      <c r="AU151" s="223" t="s">
        <v>88</v>
      </c>
      <c r="AY151" s="17" t="s">
        <v>182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88</v>
      </c>
      <c r="BK151" s="224">
        <f>ROUND(I151*H151,2)</f>
        <v>0</v>
      </c>
      <c r="BL151" s="17" t="s">
        <v>216</v>
      </c>
      <c r="BM151" s="223" t="s">
        <v>509</v>
      </c>
    </row>
    <row r="152" spans="1:65" s="2" customFormat="1" ht="14.4" customHeight="1">
      <c r="A152" s="38"/>
      <c r="B152" s="39"/>
      <c r="C152" s="212" t="s">
        <v>317</v>
      </c>
      <c r="D152" s="212" t="s">
        <v>185</v>
      </c>
      <c r="E152" s="213" t="s">
        <v>358</v>
      </c>
      <c r="F152" s="214" t="s">
        <v>359</v>
      </c>
      <c r="G152" s="215" t="s">
        <v>215</v>
      </c>
      <c r="H152" s="216">
        <v>70</v>
      </c>
      <c r="I152" s="217"/>
      <c r="J152" s="218">
        <f>ROUND(I152*H152,2)</f>
        <v>0</v>
      </c>
      <c r="K152" s="214" t="s">
        <v>189</v>
      </c>
      <c r="L152" s="44"/>
      <c r="M152" s="219" t="s">
        <v>19</v>
      </c>
      <c r="N152" s="220" t="s">
        <v>48</v>
      </c>
      <c r="O152" s="84"/>
      <c r="P152" s="221">
        <f>O152*H152</f>
        <v>0</v>
      </c>
      <c r="Q152" s="221">
        <v>1E-05</v>
      </c>
      <c r="R152" s="221">
        <f>Q152*H152</f>
        <v>0.0007000000000000001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216</v>
      </c>
      <c r="AT152" s="223" t="s">
        <v>185</v>
      </c>
      <c r="AU152" s="223" t="s">
        <v>88</v>
      </c>
      <c r="AY152" s="17" t="s">
        <v>182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88</v>
      </c>
      <c r="BK152" s="224">
        <f>ROUND(I152*H152,2)</f>
        <v>0</v>
      </c>
      <c r="BL152" s="17" t="s">
        <v>216</v>
      </c>
      <c r="BM152" s="223" t="s">
        <v>510</v>
      </c>
    </row>
    <row r="153" spans="1:65" s="2" customFormat="1" ht="24.15" customHeight="1">
      <c r="A153" s="38"/>
      <c r="B153" s="39"/>
      <c r="C153" s="212" t="s">
        <v>321</v>
      </c>
      <c r="D153" s="212" t="s">
        <v>185</v>
      </c>
      <c r="E153" s="213" t="s">
        <v>511</v>
      </c>
      <c r="F153" s="214" t="s">
        <v>512</v>
      </c>
      <c r="G153" s="215" t="s">
        <v>251</v>
      </c>
      <c r="H153" s="216">
        <v>0.113</v>
      </c>
      <c r="I153" s="217"/>
      <c r="J153" s="218">
        <f>ROUND(I153*H153,2)</f>
        <v>0</v>
      </c>
      <c r="K153" s="214" t="s">
        <v>189</v>
      </c>
      <c r="L153" s="44"/>
      <c r="M153" s="219" t="s">
        <v>19</v>
      </c>
      <c r="N153" s="220" t="s">
        <v>48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216</v>
      </c>
      <c r="AT153" s="223" t="s">
        <v>185</v>
      </c>
      <c r="AU153" s="223" t="s">
        <v>88</v>
      </c>
      <c r="AY153" s="17" t="s">
        <v>182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88</v>
      </c>
      <c r="BK153" s="224">
        <f>ROUND(I153*H153,2)</f>
        <v>0</v>
      </c>
      <c r="BL153" s="17" t="s">
        <v>216</v>
      </c>
      <c r="BM153" s="223" t="s">
        <v>513</v>
      </c>
    </row>
    <row r="154" spans="1:63" s="12" customFormat="1" ht="22.8" customHeight="1">
      <c r="A154" s="12"/>
      <c r="B154" s="196"/>
      <c r="C154" s="197"/>
      <c r="D154" s="198" t="s">
        <v>75</v>
      </c>
      <c r="E154" s="210" t="s">
        <v>365</v>
      </c>
      <c r="F154" s="210" t="s">
        <v>366</v>
      </c>
      <c r="G154" s="197"/>
      <c r="H154" s="197"/>
      <c r="I154" s="200"/>
      <c r="J154" s="211">
        <f>BK154</f>
        <v>0</v>
      </c>
      <c r="K154" s="197"/>
      <c r="L154" s="202"/>
      <c r="M154" s="203"/>
      <c r="N154" s="204"/>
      <c r="O154" s="204"/>
      <c r="P154" s="205">
        <f>SUM(P155:P156)</f>
        <v>0</v>
      </c>
      <c r="Q154" s="204"/>
      <c r="R154" s="205">
        <f>SUM(R155:R156)</f>
        <v>0.00155</v>
      </c>
      <c r="S154" s="204"/>
      <c r="T154" s="206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7" t="s">
        <v>88</v>
      </c>
      <c r="AT154" s="208" t="s">
        <v>75</v>
      </c>
      <c r="AU154" s="208" t="s">
        <v>80</v>
      </c>
      <c r="AY154" s="207" t="s">
        <v>182</v>
      </c>
      <c r="BK154" s="209">
        <f>SUM(BK155:BK156)</f>
        <v>0</v>
      </c>
    </row>
    <row r="155" spans="1:65" s="2" customFormat="1" ht="14.4" customHeight="1">
      <c r="A155" s="38"/>
      <c r="B155" s="39"/>
      <c r="C155" s="212" t="s">
        <v>325</v>
      </c>
      <c r="D155" s="212" t="s">
        <v>185</v>
      </c>
      <c r="E155" s="213" t="s">
        <v>514</v>
      </c>
      <c r="F155" s="214" t="s">
        <v>515</v>
      </c>
      <c r="G155" s="215" t="s">
        <v>188</v>
      </c>
      <c r="H155" s="216">
        <v>5</v>
      </c>
      <c r="I155" s="217"/>
      <c r="J155" s="218">
        <f>ROUND(I155*H155,2)</f>
        <v>0</v>
      </c>
      <c r="K155" s="214" t="s">
        <v>279</v>
      </c>
      <c r="L155" s="44"/>
      <c r="M155" s="219" t="s">
        <v>19</v>
      </c>
      <c r="N155" s="220" t="s">
        <v>48</v>
      </c>
      <c r="O155" s="84"/>
      <c r="P155" s="221">
        <f>O155*H155</f>
        <v>0</v>
      </c>
      <c r="Q155" s="221">
        <v>0.00031</v>
      </c>
      <c r="R155" s="221">
        <f>Q155*H155</f>
        <v>0.00155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216</v>
      </c>
      <c r="AT155" s="223" t="s">
        <v>185</v>
      </c>
      <c r="AU155" s="223" t="s">
        <v>88</v>
      </c>
      <c r="AY155" s="17" t="s">
        <v>182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88</v>
      </c>
      <c r="BK155" s="224">
        <f>ROUND(I155*H155,2)</f>
        <v>0</v>
      </c>
      <c r="BL155" s="17" t="s">
        <v>216</v>
      </c>
      <c r="BM155" s="223" t="s">
        <v>516</v>
      </c>
    </row>
    <row r="156" spans="1:65" s="2" customFormat="1" ht="24.15" customHeight="1">
      <c r="A156" s="38"/>
      <c r="B156" s="39"/>
      <c r="C156" s="212" t="s">
        <v>329</v>
      </c>
      <c r="D156" s="212" t="s">
        <v>185</v>
      </c>
      <c r="E156" s="213" t="s">
        <v>517</v>
      </c>
      <c r="F156" s="214" t="s">
        <v>518</v>
      </c>
      <c r="G156" s="215" t="s">
        <v>251</v>
      </c>
      <c r="H156" s="216">
        <v>0.002</v>
      </c>
      <c r="I156" s="217"/>
      <c r="J156" s="218">
        <f>ROUND(I156*H156,2)</f>
        <v>0</v>
      </c>
      <c r="K156" s="214" t="s">
        <v>189</v>
      </c>
      <c r="L156" s="44"/>
      <c r="M156" s="219" t="s">
        <v>19</v>
      </c>
      <c r="N156" s="220" t="s">
        <v>48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216</v>
      </c>
      <c r="AT156" s="223" t="s">
        <v>185</v>
      </c>
      <c r="AU156" s="223" t="s">
        <v>88</v>
      </c>
      <c r="AY156" s="17" t="s">
        <v>182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88</v>
      </c>
      <c r="BK156" s="224">
        <f>ROUND(I156*H156,2)</f>
        <v>0</v>
      </c>
      <c r="BL156" s="17" t="s">
        <v>216</v>
      </c>
      <c r="BM156" s="223" t="s">
        <v>545</v>
      </c>
    </row>
    <row r="157" spans="1:63" s="12" customFormat="1" ht="22.8" customHeight="1">
      <c r="A157" s="12"/>
      <c r="B157" s="196"/>
      <c r="C157" s="197"/>
      <c r="D157" s="198" t="s">
        <v>75</v>
      </c>
      <c r="E157" s="210" t="s">
        <v>379</v>
      </c>
      <c r="F157" s="210" t="s">
        <v>380</v>
      </c>
      <c r="G157" s="197"/>
      <c r="H157" s="197"/>
      <c r="I157" s="200"/>
      <c r="J157" s="211">
        <f>BK157</f>
        <v>0</v>
      </c>
      <c r="K157" s="197"/>
      <c r="L157" s="202"/>
      <c r="M157" s="203"/>
      <c r="N157" s="204"/>
      <c r="O157" s="204"/>
      <c r="P157" s="205">
        <f>SUM(P158:P159)</f>
        <v>0</v>
      </c>
      <c r="Q157" s="204"/>
      <c r="R157" s="205">
        <f>SUM(R158:R159)</f>
        <v>0</v>
      </c>
      <c r="S157" s="204"/>
      <c r="T157" s="206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7" t="s">
        <v>88</v>
      </c>
      <c r="AT157" s="208" t="s">
        <v>75</v>
      </c>
      <c r="AU157" s="208" t="s">
        <v>80</v>
      </c>
      <c r="AY157" s="207" t="s">
        <v>182</v>
      </c>
      <c r="BK157" s="209">
        <f>SUM(BK158:BK159)</f>
        <v>0</v>
      </c>
    </row>
    <row r="158" spans="1:65" s="2" customFormat="1" ht="24.15" customHeight="1">
      <c r="A158" s="38"/>
      <c r="B158" s="39"/>
      <c r="C158" s="212" t="s">
        <v>333</v>
      </c>
      <c r="D158" s="212" t="s">
        <v>185</v>
      </c>
      <c r="E158" s="213" t="s">
        <v>382</v>
      </c>
      <c r="F158" s="214" t="s">
        <v>520</v>
      </c>
      <c r="G158" s="215" t="s">
        <v>188</v>
      </c>
      <c r="H158" s="216">
        <v>15</v>
      </c>
      <c r="I158" s="217"/>
      <c r="J158" s="218">
        <f>ROUND(I158*H158,2)</f>
        <v>0</v>
      </c>
      <c r="K158" s="214" t="s">
        <v>279</v>
      </c>
      <c r="L158" s="44"/>
      <c r="M158" s="219" t="s">
        <v>19</v>
      </c>
      <c r="N158" s="220" t="s">
        <v>48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216</v>
      </c>
      <c r="AT158" s="223" t="s">
        <v>185</v>
      </c>
      <c r="AU158" s="223" t="s">
        <v>88</v>
      </c>
      <c r="AY158" s="17" t="s">
        <v>182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88</v>
      </c>
      <c r="BK158" s="224">
        <f>ROUND(I158*H158,2)</f>
        <v>0</v>
      </c>
      <c r="BL158" s="17" t="s">
        <v>216</v>
      </c>
      <c r="BM158" s="223" t="s">
        <v>586</v>
      </c>
    </row>
    <row r="159" spans="1:47" s="2" customFormat="1" ht="12">
      <c r="A159" s="38"/>
      <c r="B159" s="39"/>
      <c r="C159" s="40"/>
      <c r="D159" s="227" t="s">
        <v>385</v>
      </c>
      <c r="E159" s="40"/>
      <c r="F159" s="258" t="s">
        <v>386</v>
      </c>
      <c r="G159" s="40"/>
      <c r="H159" s="40"/>
      <c r="I159" s="259"/>
      <c r="J159" s="40"/>
      <c r="K159" s="40"/>
      <c r="L159" s="44"/>
      <c r="M159" s="260"/>
      <c r="N159" s="26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385</v>
      </c>
      <c r="AU159" s="17" t="s">
        <v>88</v>
      </c>
    </row>
    <row r="160" spans="1:63" s="12" customFormat="1" ht="22.8" customHeight="1">
      <c r="A160" s="12"/>
      <c r="B160" s="196"/>
      <c r="C160" s="197"/>
      <c r="D160" s="198" t="s">
        <v>75</v>
      </c>
      <c r="E160" s="210" t="s">
        <v>418</v>
      </c>
      <c r="F160" s="210" t="s">
        <v>419</v>
      </c>
      <c r="G160" s="197"/>
      <c r="H160" s="197"/>
      <c r="I160" s="200"/>
      <c r="J160" s="211">
        <f>BK160</f>
        <v>0</v>
      </c>
      <c r="K160" s="197"/>
      <c r="L160" s="202"/>
      <c r="M160" s="203"/>
      <c r="N160" s="204"/>
      <c r="O160" s="204"/>
      <c r="P160" s="205">
        <f>SUM(P161:P170)</f>
        <v>0</v>
      </c>
      <c r="Q160" s="204"/>
      <c r="R160" s="205">
        <f>SUM(R161:R170)</f>
        <v>0.06916800000000001</v>
      </c>
      <c r="S160" s="204"/>
      <c r="T160" s="206">
        <f>SUM(T161:T170)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7" t="s">
        <v>88</v>
      </c>
      <c r="AT160" s="208" t="s">
        <v>75</v>
      </c>
      <c r="AU160" s="208" t="s">
        <v>80</v>
      </c>
      <c r="AY160" s="207" t="s">
        <v>182</v>
      </c>
      <c r="BK160" s="209">
        <f>SUM(BK161:BK170)</f>
        <v>0</v>
      </c>
    </row>
    <row r="161" spans="1:65" s="2" customFormat="1" ht="14.4" customHeight="1">
      <c r="A161" s="38"/>
      <c r="B161" s="39"/>
      <c r="C161" s="212" t="s">
        <v>337</v>
      </c>
      <c r="D161" s="212" t="s">
        <v>185</v>
      </c>
      <c r="E161" s="213" t="s">
        <v>421</v>
      </c>
      <c r="F161" s="214" t="s">
        <v>422</v>
      </c>
      <c r="G161" s="215" t="s">
        <v>423</v>
      </c>
      <c r="H161" s="216">
        <v>69</v>
      </c>
      <c r="I161" s="217"/>
      <c r="J161" s="218">
        <f>ROUND(I161*H161,2)</f>
        <v>0</v>
      </c>
      <c r="K161" s="214" t="s">
        <v>189</v>
      </c>
      <c r="L161" s="44"/>
      <c r="M161" s="219" t="s">
        <v>19</v>
      </c>
      <c r="N161" s="220" t="s">
        <v>48</v>
      </c>
      <c r="O161" s="84"/>
      <c r="P161" s="221">
        <f>O161*H161</f>
        <v>0</v>
      </c>
      <c r="Q161" s="221">
        <v>7E-05</v>
      </c>
      <c r="R161" s="221">
        <f>Q161*H161</f>
        <v>0.004829999999999999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216</v>
      </c>
      <c r="AT161" s="223" t="s">
        <v>185</v>
      </c>
      <c r="AU161" s="223" t="s">
        <v>88</v>
      </c>
      <c r="AY161" s="17" t="s">
        <v>182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88</v>
      </c>
      <c r="BK161" s="224">
        <f>ROUND(I161*H161,2)</f>
        <v>0</v>
      </c>
      <c r="BL161" s="17" t="s">
        <v>216</v>
      </c>
      <c r="BM161" s="223" t="s">
        <v>522</v>
      </c>
    </row>
    <row r="162" spans="1:47" s="2" customFormat="1" ht="12">
      <c r="A162" s="38"/>
      <c r="B162" s="39"/>
      <c r="C162" s="40"/>
      <c r="D162" s="227" t="s">
        <v>385</v>
      </c>
      <c r="E162" s="40"/>
      <c r="F162" s="258" t="s">
        <v>523</v>
      </c>
      <c r="G162" s="40"/>
      <c r="H162" s="40"/>
      <c r="I162" s="259"/>
      <c r="J162" s="40"/>
      <c r="K162" s="40"/>
      <c r="L162" s="44"/>
      <c r="M162" s="260"/>
      <c r="N162" s="26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385</v>
      </c>
      <c r="AU162" s="17" t="s">
        <v>88</v>
      </c>
    </row>
    <row r="163" spans="1:65" s="2" customFormat="1" ht="14.4" customHeight="1">
      <c r="A163" s="38"/>
      <c r="B163" s="39"/>
      <c r="C163" s="248" t="s">
        <v>341</v>
      </c>
      <c r="D163" s="248" t="s">
        <v>263</v>
      </c>
      <c r="E163" s="249" t="s">
        <v>427</v>
      </c>
      <c r="F163" s="250" t="s">
        <v>428</v>
      </c>
      <c r="G163" s="251" t="s">
        <v>251</v>
      </c>
      <c r="H163" s="252">
        <v>0.03</v>
      </c>
      <c r="I163" s="253"/>
      <c r="J163" s="254">
        <f>ROUND(I163*H163,2)</f>
        <v>0</v>
      </c>
      <c r="K163" s="250" t="s">
        <v>189</v>
      </c>
      <c r="L163" s="255"/>
      <c r="M163" s="256" t="s">
        <v>19</v>
      </c>
      <c r="N163" s="257" t="s">
        <v>48</v>
      </c>
      <c r="O163" s="84"/>
      <c r="P163" s="221">
        <f>O163*H163</f>
        <v>0</v>
      </c>
      <c r="Q163" s="221">
        <v>1</v>
      </c>
      <c r="R163" s="221">
        <f>Q163*H163</f>
        <v>0.03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341</v>
      </c>
      <c r="AT163" s="223" t="s">
        <v>263</v>
      </c>
      <c r="AU163" s="223" t="s">
        <v>88</v>
      </c>
      <c r="AY163" s="17" t="s">
        <v>182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88</v>
      </c>
      <c r="BK163" s="224">
        <f>ROUND(I163*H163,2)</f>
        <v>0</v>
      </c>
      <c r="BL163" s="17" t="s">
        <v>216</v>
      </c>
      <c r="BM163" s="223" t="s">
        <v>524</v>
      </c>
    </row>
    <row r="164" spans="1:65" s="2" customFormat="1" ht="24.15" customHeight="1">
      <c r="A164" s="38"/>
      <c r="B164" s="39"/>
      <c r="C164" s="248" t="s">
        <v>345</v>
      </c>
      <c r="D164" s="248" t="s">
        <v>263</v>
      </c>
      <c r="E164" s="249" t="s">
        <v>431</v>
      </c>
      <c r="F164" s="250" t="s">
        <v>432</v>
      </c>
      <c r="G164" s="251" t="s">
        <v>433</v>
      </c>
      <c r="H164" s="252">
        <v>0.9</v>
      </c>
      <c r="I164" s="253"/>
      <c r="J164" s="254">
        <f>ROUND(I164*H164,2)</f>
        <v>0</v>
      </c>
      <c r="K164" s="250" t="s">
        <v>189</v>
      </c>
      <c r="L164" s="255"/>
      <c r="M164" s="256" t="s">
        <v>19</v>
      </c>
      <c r="N164" s="257" t="s">
        <v>48</v>
      </c>
      <c r="O164" s="84"/>
      <c r="P164" s="221">
        <f>O164*H164</f>
        <v>0</v>
      </c>
      <c r="Q164" s="221">
        <v>0.00041</v>
      </c>
      <c r="R164" s="221">
        <f>Q164*H164</f>
        <v>0.000369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341</v>
      </c>
      <c r="AT164" s="223" t="s">
        <v>263</v>
      </c>
      <c r="AU164" s="223" t="s">
        <v>88</v>
      </c>
      <c r="AY164" s="17" t="s">
        <v>182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88</v>
      </c>
      <c r="BK164" s="224">
        <f>ROUND(I164*H164,2)</f>
        <v>0</v>
      </c>
      <c r="BL164" s="17" t="s">
        <v>216</v>
      </c>
      <c r="BM164" s="223" t="s">
        <v>525</v>
      </c>
    </row>
    <row r="165" spans="1:51" s="13" customFormat="1" ht="12">
      <c r="A165" s="13"/>
      <c r="B165" s="225"/>
      <c r="C165" s="226"/>
      <c r="D165" s="227" t="s">
        <v>203</v>
      </c>
      <c r="E165" s="226"/>
      <c r="F165" s="229" t="s">
        <v>435</v>
      </c>
      <c r="G165" s="226"/>
      <c r="H165" s="230">
        <v>0.9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203</v>
      </c>
      <c r="AU165" s="236" t="s">
        <v>88</v>
      </c>
      <c r="AV165" s="13" t="s">
        <v>88</v>
      </c>
      <c r="AW165" s="13" t="s">
        <v>4</v>
      </c>
      <c r="AX165" s="13" t="s">
        <v>80</v>
      </c>
      <c r="AY165" s="236" t="s">
        <v>182</v>
      </c>
    </row>
    <row r="166" spans="1:65" s="2" customFormat="1" ht="14.4" customHeight="1">
      <c r="A166" s="38"/>
      <c r="B166" s="39"/>
      <c r="C166" s="248" t="s">
        <v>349</v>
      </c>
      <c r="D166" s="248" t="s">
        <v>263</v>
      </c>
      <c r="E166" s="249" t="s">
        <v>437</v>
      </c>
      <c r="F166" s="250" t="s">
        <v>438</v>
      </c>
      <c r="G166" s="251" t="s">
        <v>215</v>
      </c>
      <c r="H166" s="252">
        <v>42</v>
      </c>
      <c r="I166" s="253"/>
      <c r="J166" s="254">
        <f>ROUND(I166*H166,2)</f>
        <v>0</v>
      </c>
      <c r="K166" s="250" t="s">
        <v>189</v>
      </c>
      <c r="L166" s="255"/>
      <c r="M166" s="256" t="s">
        <v>19</v>
      </c>
      <c r="N166" s="257" t="s">
        <v>48</v>
      </c>
      <c r="O166" s="84"/>
      <c r="P166" s="221">
        <f>O166*H166</f>
        <v>0</v>
      </c>
      <c r="Q166" s="221">
        <v>0.00046</v>
      </c>
      <c r="R166" s="221">
        <f>Q166*H166</f>
        <v>0.01932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341</v>
      </c>
      <c r="AT166" s="223" t="s">
        <v>263</v>
      </c>
      <c r="AU166" s="223" t="s">
        <v>88</v>
      </c>
      <c r="AY166" s="17" t="s">
        <v>182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88</v>
      </c>
      <c r="BK166" s="224">
        <f>ROUND(I166*H166,2)</f>
        <v>0</v>
      </c>
      <c r="BL166" s="17" t="s">
        <v>216</v>
      </c>
      <c r="BM166" s="223" t="s">
        <v>526</v>
      </c>
    </row>
    <row r="167" spans="1:65" s="2" customFormat="1" ht="24.15" customHeight="1">
      <c r="A167" s="38"/>
      <c r="B167" s="39"/>
      <c r="C167" s="248" t="s">
        <v>353</v>
      </c>
      <c r="D167" s="248" t="s">
        <v>263</v>
      </c>
      <c r="E167" s="249" t="s">
        <v>441</v>
      </c>
      <c r="F167" s="250" t="s">
        <v>442</v>
      </c>
      <c r="G167" s="251" t="s">
        <v>433</v>
      </c>
      <c r="H167" s="252">
        <v>0.9</v>
      </c>
      <c r="I167" s="253"/>
      <c r="J167" s="254">
        <f>ROUND(I167*H167,2)</f>
        <v>0</v>
      </c>
      <c r="K167" s="250" t="s">
        <v>189</v>
      </c>
      <c r="L167" s="255"/>
      <c r="M167" s="256" t="s">
        <v>19</v>
      </c>
      <c r="N167" s="257" t="s">
        <v>48</v>
      </c>
      <c r="O167" s="84"/>
      <c r="P167" s="221">
        <f>O167*H167</f>
        <v>0</v>
      </c>
      <c r="Q167" s="221">
        <v>0.00041</v>
      </c>
      <c r="R167" s="221">
        <f>Q167*H167</f>
        <v>0.000369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341</v>
      </c>
      <c r="AT167" s="223" t="s">
        <v>263</v>
      </c>
      <c r="AU167" s="223" t="s">
        <v>88</v>
      </c>
      <c r="AY167" s="17" t="s">
        <v>182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88</v>
      </c>
      <c r="BK167" s="224">
        <f>ROUND(I167*H167,2)</f>
        <v>0</v>
      </c>
      <c r="BL167" s="17" t="s">
        <v>216</v>
      </c>
      <c r="BM167" s="223" t="s">
        <v>527</v>
      </c>
    </row>
    <row r="168" spans="1:51" s="13" customFormat="1" ht="12">
      <c r="A168" s="13"/>
      <c r="B168" s="225"/>
      <c r="C168" s="226"/>
      <c r="D168" s="227" t="s">
        <v>203</v>
      </c>
      <c r="E168" s="226"/>
      <c r="F168" s="229" t="s">
        <v>435</v>
      </c>
      <c r="G168" s="226"/>
      <c r="H168" s="230">
        <v>0.9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203</v>
      </c>
      <c r="AU168" s="236" t="s">
        <v>88</v>
      </c>
      <c r="AV168" s="13" t="s">
        <v>88</v>
      </c>
      <c r="AW168" s="13" t="s">
        <v>4</v>
      </c>
      <c r="AX168" s="13" t="s">
        <v>80</v>
      </c>
      <c r="AY168" s="236" t="s">
        <v>182</v>
      </c>
    </row>
    <row r="169" spans="1:65" s="2" customFormat="1" ht="14.4" customHeight="1">
      <c r="A169" s="38"/>
      <c r="B169" s="39"/>
      <c r="C169" s="248" t="s">
        <v>357</v>
      </c>
      <c r="D169" s="248" t="s">
        <v>263</v>
      </c>
      <c r="E169" s="249" t="s">
        <v>445</v>
      </c>
      <c r="F169" s="250" t="s">
        <v>446</v>
      </c>
      <c r="G169" s="251" t="s">
        <v>188</v>
      </c>
      <c r="H169" s="252">
        <v>84</v>
      </c>
      <c r="I169" s="253"/>
      <c r="J169" s="254">
        <f>ROUND(I169*H169,2)</f>
        <v>0</v>
      </c>
      <c r="K169" s="250" t="s">
        <v>189</v>
      </c>
      <c r="L169" s="255"/>
      <c r="M169" s="256" t="s">
        <v>19</v>
      </c>
      <c r="N169" s="257" t="s">
        <v>48</v>
      </c>
      <c r="O169" s="84"/>
      <c r="P169" s="221">
        <f>O169*H169</f>
        <v>0</v>
      </c>
      <c r="Q169" s="221">
        <v>0.00017</v>
      </c>
      <c r="R169" s="221">
        <f>Q169*H169</f>
        <v>0.014280000000000001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341</v>
      </c>
      <c r="AT169" s="223" t="s">
        <v>263</v>
      </c>
      <c r="AU169" s="223" t="s">
        <v>88</v>
      </c>
      <c r="AY169" s="17" t="s">
        <v>182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88</v>
      </c>
      <c r="BK169" s="224">
        <f>ROUND(I169*H169,2)</f>
        <v>0</v>
      </c>
      <c r="BL169" s="17" t="s">
        <v>216</v>
      </c>
      <c r="BM169" s="223" t="s">
        <v>528</v>
      </c>
    </row>
    <row r="170" spans="1:65" s="2" customFormat="1" ht="24.15" customHeight="1">
      <c r="A170" s="38"/>
      <c r="B170" s="39"/>
      <c r="C170" s="212" t="s">
        <v>361</v>
      </c>
      <c r="D170" s="212" t="s">
        <v>185</v>
      </c>
      <c r="E170" s="213" t="s">
        <v>449</v>
      </c>
      <c r="F170" s="214" t="s">
        <v>450</v>
      </c>
      <c r="G170" s="215" t="s">
        <v>251</v>
      </c>
      <c r="H170" s="216">
        <v>0.069</v>
      </c>
      <c r="I170" s="217"/>
      <c r="J170" s="218">
        <f>ROUND(I170*H170,2)</f>
        <v>0</v>
      </c>
      <c r="K170" s="214" t="s">
        <v>189</v>
      </c>
      <c r="L170" s="44"/>
      <c r="M170" s="219" t="s">
        <v>19</v>
      </c>
      <c r="N170" s="220" t="s">
        <v>48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216</v>
      </c>
      <c r="AT170" s="223" t="s">
        <v>185</v>
      </c>
      <c r="AU170" s="223" t="s">
        <v>88</v>
      </c>
      <c r="AY170" s="17" t="s">
        <v>182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88</v>
      </c>
      <c r="BK170" s="224">
        <f>ROUND(I170*H170,2)</f>
        <v>0</v>
      </c>
      <c r="BL170" s="17" t="s">
        <v>216</v>
      </c>
      <c r="BM170" s="223" t="s">
        <v>529</v>
      </c>
    </row>
    <row r="171" spans="1:63" s="12" customFormat="1" ht="22.8" customHeight="1">
      <c r="A171" s="12"/>
      <c r="B171" s="196"/>
      <c r="C171" s="197"/>
      <c r="D171" s="198" t="s">
        <v>75</v>
      </c>
      <c r="E171" s="210" t="s">
        <v>530</v>
      </c>
      <c r="F171" s="210" t="s">
        <v>531</v>
      </c>
      <c r="G171" s="197"/>
      <c r="H171" s="197"/>
      <c r="I171" s="200"/>
      <c r="J171" s="211">
        <f>BK171</f>
        <v>0</v>
      </c>
      <c r="K171" s="197"/>
      <c r="L171" s="202"/>
      <c r="M171" s="203"/>
      <c r="N171" s="204"/>
      <c r="O171" s="204"/>
      <c r="P171" s="205">
        <f>SUM(P172:P176)</f>
        <v>0</v>
      </c>
      <c r="Q171" s="204"/>
      <c r="R171" s="205">
        <f>SUM(R172:R176)</f>
        <v>0.0799776</v>
      </c>
      <c r="S171" s="204"/>
      <c r="T171" s="206">
        <f>SUM(T172:T176)</f>
        <v>0.07590000000000001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7" t="s">
        <v>88</v>
      </c>
      <c r="AT171" s="208" t="s">
        <v>75</v>
      </c>
      <c r="AU171" s="208" t="s">
        <v>80</v>
      </c>
      <c r="AY171" s="207" t="s">
        <v>182</v>
      </c>
      <c r="BK171" s="209">
        <f>SUM(BK172:BK176)</f>
        <v>0</v>
      </c>
    </row>
    <row r="172" spans="1:65" s="2" customFormat="1" ht="14.4" customHeight="1">
      <c r="A172" s="38"/>
      <c r="B172" s="39"/>
      <c r="C172" s="212" t="s">
        <v>367</v>
      </c>
      <c r="D172" s="212" t="s">
        <v>185</v>
      </c>
      <c r="E172" s="213" t="s">
        <v>532</v>
      </c>
      <c r="F172" s="214" t="s">
        <v>533</v>
      </c>
      <c r="G172" s="215" t="s">
        <v>188</v>
      </c>
      <c r="H172" s="216">
        <v>82.5</v>
      </c>
      <c r="I172" s="217"/>
      <c r="J172" s="218">
        <f>ROUND(I172*H172,2)</f>
        <v>0</v>
      </c>
      <c r="K172" s="214" t="s">
        <v>189</v>
      </c>
      <c r="L172" s="44"/>
      <c r="M172" s="219" t="s">
        <v>19</v>
      </c>
      <c r="N172" s="220" t="s">
        <v>48</v>
      </c>
      <c r="O172" s="84"/>
      <c r="P172" s="221">
        <f>O172*H172</f>
        <v>0</v>
      </c>
      <c r="Q172" s="221">
        <v>0.00024</v>
      </c>
      <c r="R172" s="221">
        <f>Q172*H172</f>
        <v>0.0198</v>
      </c>
      <c r="S172" s="221">
        <v>0.00092</v>
      </c>
      <c r="T172" s="222">
        <f>S172*H172</f>
        <v>0.07590000000000001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216</v>
      </c>
      <c r="AT172" s="223" t="s">
        <v>185</v>
      </c>
      <c r="AU172" s="223" t="s">
        <v>88</v>
      </c>
      <c r="AY172" s="17" t="s">
        <v>182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88</v>
      </c>
      <c r="BK172" s="224">
        <f>ROUND(I172*H172,2)</f>
        <v>0</v>
      </c>
      <c r="BL172" s="17" t="s">
        <v>216</v>
      </c>
      <c r="BM172" s="223" t="s">
        <v>534</v>
      </c>
    </row>
    <row r="173" spans="1:51" s="13" customFormat="1" ht="12">
      <c r="A173" s="13"/>
      <c r="B173" s="225"/>
      <c r="C173" s="226"/>
      <c r="D173" s="227" t="s">
        <v>203</v>
      </c>
      <c r="E173" s="228" t="s">
        <v>19</v>
      </c>
      <c r="F173" s="229" t="s">
        <v>535</v>
      </c>
      <c r="G173" s="226"/>
      <c r="H173" s="230">
        <v>82.5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203</v>
      </c>
      <c r="AU173" s="236" t="s">
        <v>88</v>
      </c>
      <c r="AV173" s="13" t="s">
        <v>88</v>
      </c>
      <c r="AW173" s="13" t="s">
        <v>35</v>
      </c>
      <c r="AX173" s="13" t="s">
        <v>80</v>
      </c>
      <c r="AY173" s="236" t="s">
        <v>182</v>
      </c>
    </row>
    <row r="174" spans="1:65" s="2" customFormat="1" ht="14.4" customHeight="1">
      <c r="A174" s="38"/>
      <c r="B174" s="39"/>
      <c r="C174" s="248" t="s">
        <v>371</v>
      </c>
      <c r="D174" s="248" t="s">
        <v>263</v>
      </c>
      <c r="E174" s="249" t="s">
        <v>536</v>
      </c>
      <c r="F174" s="250" t="s">
        <v>537</v>
      </c>
      <c r="G174" s="251" t="s">
        <v>201</v>
      </c>
      <c r="H174" s="252">
        <v>4.776</v>
      </c>
      <c r="I174" s="253"/>
      <c r="J174" s="254">
        <f>ROUND(I174*H174,2)</f>
        <v>0</v>
      </c>
      <c r="K174" s="250" t="s">
        <v>189</v>
      </c>
      <c r="L174" s="255"/>
      <c r="M174" s="256" t="s">
        <v>19</v>
      </c>
      <c r="N174" s="257" t="s">
        <v>48</v>
      </c>
      <c r="O174" s="84"/>
      <c r="P174" s="221">
        <f>O174*H174</f>
        <v>0</v>
      </c>
      <c r="Q174" s="221">
        <v>0.0126</v>
      </c>
      <c r="R174" s="221">
        <f>Q174*H174</f>
        <v>0.0601776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341</v>
      </c>
      <c r="AT174" s="223" t="s">
        <v>263</v>
      </c>
      <c r="AU174" s="223" t="s">
        <v>88</v>
      </c>
      <c r="AY174" s="17" t="s">
        <v>182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88</v>
      </c>
      <c r="BK174" s="224">
        <f>ROUND(I174*H174,2)</f>
        <v>0</v>
      </c>
      <c r="BL174" s="17" t="s">
        <v>216</v>
      </c>
      <c r="BM174" s="223" t="s">
        <v>538</v>
      </c>
    </row>
    <row r="175" spans="1:51" s="13" customFormat="1" ht="12">
      <c r="A175" s="13"/>
      <c r="B175" s="225"/>
      <c r="C175" s="226"/>
      <c r="D175" s="227" t="s">
        <v>203</v>
      </c>
      <c r="E175" s="226"/>
      <c r="F175" s="229" t="s">
        <v>539</v>
      </c>
      <c r="G175" s="226"/>
      <c r="H175" s="230">
        <v>4.776</v>
      </c>
      <c r="I175" s="231"/>
      <c r="J175" s="226"/>
      <c r="K175" s="226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203</v>
      </c>
      <c r="AU175" s="236" t="s">
        <v>88</v>
      </c>
      <c r="AV175" s="13" t="s">
        <v>88</v>
      </c>
      <c r="AW175" s="13" t="s">
        <v>4</v>
      </c>
      <c r="AX175" s="13" t="s">
        <v>80</v>
      </c>
      <c r="AY175" s="236" t="s">
        <v>182</v>
      </c>
    </row>
    <row r="176" spans="1:65" s="2" customFormat="1" ht="24.15" customHeight="1">
      <c r="A176" s="38"/>
      <c r="B176" s="39"/>
      <c r="C176" s="212" t="s">
        <v>375</v>
      </c>
      <c r="D176" s="212" t="s">
        <v>185</v>
      </c>
      <c r="E176" s="213" t="s">
        <v>540</v>
      </c>
      <c r="F176" s="214" t="s">
        <v>541</v>
      </c>
      <c r="G176" s="215" t="s">
        <v>251</v>
      </c>
      <c r="H176" s="216">
        <v>0.08</v>
      </c>
      <c r="I176" s="217"/>
      <c r="J176" s="218">
        <f>ROUND(I176*H176,2)</f>
        <v>0</v>
      </c>
      <c r="K176" s="214" t="s">
        <v>189</v>
      </c>
      <c r="L176" s="44"/>
      <c r="M176" s="262" t="s">
        <v>19</v>
      </c>
      <c r="N176" s="263" t="s">
        <v>48</v>
      </c>
      <c r="O176" s="264"/>
      <c r="P176" s="265">
        <f>O176*H176</f>
        <v>0</v>
      </c>
      <c r="Q176" s="265">
        <v>0</v>
      </c>
      <c r="R176" s="265">
        <f>Q176*H176</f>
        <v>0</v>
      </c>
      <c r="S176" s="265">
        <v>0</v>
      </c>
      <c r="T176" s="26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216</v>
      </c>
      <c r="AT176" s="223" t="s">
        <v>185</v>
      </c>
      <c r="AU176" s="223" t="s">
        <v>88</v>
      </c>
      <c r="AY176" s="17" t="s">
        <v>182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88</v>
      </c>
      <c r="BK176" s="224">
        <f>ROUND(I176*H176,2)</f>
        <v>0</v>
      </c>
      <c r="BL176" s="17" t="s">
        <v>216</v>
      </c>
      <c r="BM176" s="223" t="s">
        <v>542</v>
      </c>
    </row>
    <row r="177" spans="1:31" s="2" customFormat="1" ht="6.95" customHeight="1">
      <c r="A177" s="38"/>
      <c r="B177" s="59"/>
      <c r="C177" s="60"/>
      <c r="D177" s="60"/>
      <c r="E177" s="60"/>
      <c r="F177" s="60"/>
      <c r="G177" s="60"/>
      <c r="H177" s="60"/>
      <c r="I177" s="60"/>
      <c r="J177" s="60"/>
      <c r="K177" s="60"/>
      <c r="L177" s="44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sheetProtection password="CC35" sheet="1" objects="1" scenarios="1" formatColumns="0" formatRows="0" autoFilter="0"/>
  <autoFilter ref="C99:K17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26.25" customHeight="1">
      <c r="B7" s="20"/>
      <c r="E7" s="143" t="str">
        <f>'Rekapitulace stavby'!K6</f>
        <v>Výměna vnitřního rozvodu teplé a studené vody v objektu bytového domu Dvořákova 1331/20 a 1330/22, Děčín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146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147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587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19. 5. 2021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>69288992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>Vladimír Vidai</v>
      </c>
      <c r="F26" s="38"/>
      <c r="G26" s="38"/>
      <c r="H26" s="38"/>
      <c r="I26" s="142" t="s">
        <v>29</v>
      </c>
      <c r="J26" s="133" t="str">
        <f>IF('Rekapitulace stavby'!AN20="","",'Rekapitulace stavby'!AN20)</f>
        <v>CZ5705170625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40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42</v>
      </c>
      <c r="E32" s="38"/>
      <c r="F32" s="38"/>
      <c r="G32" s="38"/>
      <c r="H32" s="38"/>
      <c r="I32" s="38"/>
      <c r="J32" s="153">
        <f>ROUND(J100,2)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44</v>
      </c>
      <c r="G34" s="38"/>
      <c r="H34" s="38"/>
      <c r="I34" s="154" t="s">
        <v>43</v>
      </c>
      <c r="J34" s="154" t="s">
        <v>45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46</v>
      </c>
      <c r="E35" s="142" t="s">
        <v>47</v>
      </c>
      <c r="F35" s="156">
        <f>ROUND((SUM(BE100:BE177)),2)</f>
        <v>0</v>
      </c>
      <c r="G35" s="38"/>
      <c r="H35" s="38"/>
      <c r="I35" s="157">
        <v>0.21</v>
      </c>
      <c r="J35" s="156">
        <f>ROUND(((SUM(BE100:BE177))*I35),2)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48</v>
      </c>
      <c r="F36" s="156">
        <f>ROUND((SUM(BF100:BF177)),2)</f>
        <v>0</v>
      </c>
      <c r="G36" s="38"/>
      <c r="H36" s="38"/>
      <c r="I36" s="157">
        <v>0.15</v>
      </c>
      <c r="J36" s="156">
        <f>ROUND(((SUM(BF100:BF177))*I36),2)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56">
        <f>ROUND((SUM(BG100:BG177)),2)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50</v>
      </c>
      <c r="F38" s="156">
        <f>ROUND((SUM(BH100:BH177)),2)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51</v>
      </c>
      <c r="F39" s="156">
        <f>ROUND((SUM(BI100:BI177)),2)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52</v>
      </c>
      <c r="E41" s="160"/>
      <c r="F41" s="160"/>
      <c r="G41" s="161" t="s">
        <v>53</v>
      </c>
      <c r="H41" s="162" t="s">
        <v>54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169" t="str">
        <f>E7</f>
        <v>Výměna vnitřního rozvodu teplé a studené vody v objektu bytového domu Dvořákova 1331/20 a 1330/22, Děčín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146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147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1.10 - Stoupací potrubí V10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</v>
      </c>
      <c r="G56" s="40"/>
      <c r="H56" s="40"/>
      <c r="I56" s="32" t="s">
        <v>23</v>
      </c>
      <c r="J56" s="72" t="str">
        <f>IF(J14="","",J14)</f>
        <v>19. 5. 2021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David Šašek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>Vladimír Vidai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150</v>
      </c>
      <c r="D61" s="171"/>
      <c r="E61" s="171"/>
      <c r="F61" s="171"/>
      <c r="G61" s="171"/>
      <c r="H61" s="171"/>
      <c r="I61" s="171"/>
      <c r="J61" s="172" t="s">
        <v>151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74</v>
      </c>
      <c r="D63" s="40"/>
      <c r="E63" s="40"/>
      <c r="F63" s="40"/>
      <c r="G63" s="40"/>
      <c r="H63" s="40"/>
      <c r="I63" s="40"/>
      <c r="J63" s="102">
        <f>J100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152</v>
      </c>
    </row>
    <row r="64" spans="1:31" s="9" customFormat="1" ht="24.95" customHeight="1">
      <c r="A64" s="9"/>
      <c r="B64" s="174"/>
      <c r="C64" s="175"/>
      <c r="D64" s="176" t="s">
        <v>153</v>
      </c>
      <c r="E64" s="177"/>
      <c r="F64" s="177"/>
      <c r="G64" s="177"/>
      <c r="H64" s="177"/>
      <c r="I64" s="177"/>
      <c r="J64" s="178">
        <f>J101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154</v>
      </c>
      <c r="E65" s="182"/>
      <c r="F65" s="182"/>
      <c r="G65" s="182"/>
      <c r="H65" s="182"/>
      <c r="I65" s="182"/>
      <c r="J65" s="183">
        <f>J102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453</v>
      </c>
      <c r="E66" s="182"/>
      <c r="F66" s="182"/>
      <c r="G66" s="182"/>
      <c r="H66" s="182"/>
      <c r="I66" s="182"/>
      <c r="J66" s="183">
        <f>J107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155</v>
      </c>
      <c r="E67" s="182"/>
      <c r="F67" s="182"/>
      <c r="G67" s="182"/>
      <c r="H67" s="182"/>
      <c r="I67" s="182"/>
      <c r="J67" s="183">
        <f>J109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156</v>
      </c>
      <c r="E68" s="182"/>
      <c r="F68" s="182"/>
      <c r="G68" s="182"/>
      <c r="H68" s="182"/>
      <c r="I68" s="182"/>
      <c r="J68" s="183">
        <f>J116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157</v>
      </c>
      <c r="E69" s="182"/>
      <c r="F69" s="182"/>
      <c r="G69" s="182"/>
      <c r="H69" s="182"/>
      <c r="I69" s="182"/>
      <c r="J69" s="183">
        <f>J119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158</v>
      </c>
      <c r="E70" s="182"/>
      <c r="F70" s="182"/>
      <c r="G70" s="182"/>
      <c r="H70" s="182"/>
      <c r="I70" s="182"/>
      <c r="J70" s="183">
        <f>J122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159</v>
      </c>
      <c r="E71" s="182"/>
      <c r="F71" s="182"/>
      <c r="G71" s="182"/>
      <c r="H71" s="182"/>
      <c r="I71" s="182"/>
      <c r="J71" s="183">
        <f>J134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160</v>
      </c>
      <c r="E72" s="182"/>
      <c r="F72" s="182"/>
      <c r="G72" s="182"/>
      <c r="H72" s="182"/>
      <c r="I72" s="182"/>
      <c r="J72" s="183">
        <f>J140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4"/>
      <c r="C73" s="175"/>
      <c r="D73" s="176" t="s">
        <v>161</v>
      </c>
      <c r="E73" s="177"/>
      <c r="F73" s="177"/>
      <c r="G73" s="177"/>
      <c r="H73" s="177"/>
      <c r="I73" s="177"/>
      <c r="J73" s="178">
        <f>J142</f>
        <v>0</v>
      </c>
      <c r="K73" s="175"/>
      <c r="L73" s="17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0"/>
      <c r="C74" s="125"/>
      <c r="D74" s="181" t="s">
        <v>162</v>
      </c>
      <c r="E74" s="182"/>
      <c r="F74" s="182"/>
      <c r="G74" s="182"/>
      <c r="H74" s="182"/>
      <c r="I74" s="182"/>
      <c r="J74" s="183">
        <f>J143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163</v>
      </c>
      <c r="E75" s="182"/>
      <c r="F75" s="182"/>
      <c r="G75" s="182"/>
      <c r="H75" s="182"/>
      <c r="I75" s="182"/>
      <c r="J75" s="183">
        <f>J155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164</v>
      </c>
      <c r="E76" s="182"/>
      <c r="F76" s="182"/>
      <c r="G76" s="182"/>
      <c r="H76" s="182"/>
      <c r="I76" s="182"/>
      <c r="J76" s="183">
        <f>J158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166</v>
      </c>
      <c r="E77" s="182"/>
      <c r="F77" s="182"/>
      <c r="G77" s="182"/>
      <c r="H77" s="182"/>
      <c r="I77" s="182"/>
      <c r="J77" s="183">
        <f>J161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454</v>
      </c>
      <c r="E78" s="182"/>
      <c r="F78" s="182"/>
      <c r="G78" s="182"/>
      <c r="H78" s="182"/>
      <c r="I78" s="182"/>
      <c r="J78" s="183">
        <f>J172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4" spans="1:31" s="2" customFormat="1" ht="6.95" customHeight="1">
      <c r="A84" s="38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4.95" customHeight="1">
      <c r="A85" s="38"/>
      <c r="B85" s="39"/>
      <c r="C85" s="23" t="s">
        <v>167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16</v>
      </c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6.25" customHeight="1">
      <c r="A88" s="38"/>
      <c r="B88" s="39"/>
      <c r="C88" s="40"/>
      <c r="D88" s="40"/>
      <c r="E88" s="169" t="str">
        <f>E7</f>
        <v>Výměna vnitřního rozvodu teplé a studené vody v objektu bytového domu Dvořákova 1331/20 a 1330/22, Děčín</v>
      </c>
      <c r="F88" s="32"/>
      <c r="G88" s="32"/>
      <c r="H88" s="32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2:12" s="1" customFormat="1" ht="12" customHeight="1">
      <c r="B89" s="21"/>
      <c r="C89" s="32" t="s">
        <v>145</v>
      </c>
      <c r="D89" s="22"/>
      <c r="E89" s="22"/>
      <c r="F89" s="22"/>
      <c r="G89" s="22"/>
      <c r="H89" s="22"/>
      <c r="I89" s="22"/>
      <c r="J89" s="22"/>
      <c r="K89" s="22"/>
      <c r="L89" s="20"/>
    </row>
    <row r="90" spans="1:31" s="2" customFormat="1" ht="16.5" customHeight="1">
      <c r="A90" s="38"/>
      <c r="B90" s="39"/>
      <c r="C90" s="40"/>
      <c r="D90" s="40"/>
      <c r="E90" s="169" t="s">
        <v>146</v>
      </c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147</v>
      </c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6.5" customHeight="1">
      <c r="A92" s="38"/>
      <c r="B92" s="39"/>
      <c r="C92" s="40"/>
      <c r="D92" s="40"/>
      <c r="E92" s="69" t="str">
        <f>E11</f>
        <v>1.10 - Stoupací potrubí V10</v>
      </c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2" customHeight="1">
      <c r="A94" s="38"/>
      <c r="B94" s="39"/>
      <c r="C94" s="32" t="s">
        <v>21</v>
      </c>
      <c r="D94" s="40"/>
      <c r="E94" s="40"/>
      <c r="F94" s="27" t="str">
        <f>F14</f>
        <v>Děčín</v>
      </c>
      <c r="G94" s="40"/>
      <c r="H94" s="40"/>
      <c r="I94" s="32" t="s">
        <v>23</v>
      </c>
      <c r="J94" s="72" t="str">
        <f>IF(J14="","",J14)</f>
        <v>19. 5. 2021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25</v>
      </c>
      <c r="D96" s="40"/>
      <c r="E96" s="40"/>
      <c r="F96" s="27" t="str">
        <f>E17</f>
        <v>Statutární město Děčín</v>
      </c>
      <c r="G96" s="40"/>
      <c r="H96" s="40"/>
      <c r="I96" s="32" t="s">
        <v>32</v>
      </c>
      <c r="J96" s="36" t="str">
        <f>E23</f>
        <v>David Šašek</v>
      </c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30</v>
      </c>
      <c r="D97" s="40"/>
      <c r="E97" s="40"/>
      <c r="F97" s="27" t="str">
        <f>IF(E20="","",E20)</f>
        <v>Vyplň údaj</v>
      </c>
      <c r="G97" s="40"/>
      <c r="H97" s="40"/>
      <c r="I97" s="32" t="s">
        <v>36</v>
      </c>
      <c r="J97" s="36" t="str">
        <f>E26</f>
        <v>Vladimír Vidai</v>
      </c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11" customFormat="1" ht="29.25" customHeight="1">
      <c r="A99" s="185"/>
      <c r="B99" s="186"/>
      <c r="C99" s="187" t="s">
        <v>168</v>
      </c>
      <c r="D99" s="188" t="s">
        <v>61</v>
      </c>
      <c r="E99" s="188" t="s">
        <v>57</v>
      </c>
      <c r="F99" s="188" t="s">
        <v>58</v>
      </c>
      <c r="G99" s="188" t="s">
        <v>169</v>
      </c>
      <c r="H99" s="188" t="s">
        <v>170</v>
      </c>
      <c r="I99" s="188" t="s">
        <v>171</v>
      </c>
      <c r="J99" s="188" t="s">
        <v>151</v>
      </c>
      <c r="K99" s="189" t="s">
        <v>172</v>
      </c>
      <c r="L99" s="190"/>
      <c r="M99" s="92" t="s">
        <v>19</v>
      </c>
      <c r="N99" s="93" t="s">
        <v>46</v>
      </c>
      <c r="O99" s="93" t="s">
        <v>173</v>
      </c>
      <c r="P99" s="93" t="s">
        <v>174</v>
      </c>
      <c r="Q99" s="93" t="s">
        <v>175</v>
      </c>
      <c r="R99" s="93" t="s">
        <v>176</v>
      </c>
      <c r="S99" s="93" t="s">
        <v>177</v>
      </c>
      <c r="T99" s="94" t="s">
        <v>178</v>
      </c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</row>
    <row r="100" spans="1:63" s="2" customFormat="1" ht="22.8" customHeight="1">
      <c r="A100" s="38"/>
      <c r="B100" s="39"/>
      <c r="C100" s="99" t="s">
        <v>179</v>
      </c>
      <c r="D100" s="40"/>
      <c r="E100" s="40"/>
      <c r="F100" s="40"/>
      <c r="G100" s="40"/>
      <c r="H100" s="40"/>
      <c r="I100" s="40"/>
      <c r="J100" s="191">
        <f>BK100</f>
        <v>0</v>
      </c>
      <c r="K100" s="40"/>
      <c r="L100" s="44"/>
      <c r="M100" s="95"/>
      <c r="N100" s="192"/>
      <c r="O100" s="96"/>
      <c r="P100" s="193">
        <f>P101+P142</f>
        <v>0</v>
      </c>
      <c r="Q100" s="96"/>
      <c r="R100" s="193">
        <f>R101+R142</f>
        <v>1.1372735999999999</v>
      </c>
      <c r="S100" s="96"/>
      <c r="T100" s="194">
        <f>T101+T142</f>
        <v>2.34068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75</v>
      </c>
      <c r="AU100" s="17" t="s">
        <v>152</v>
      </c>
      <c r="BK100" s="195">
        <f>BK101+BK142</f>
        <v>0</v>
      </c>
    </row>
    <row r="101" spans="1:63" s="12" customFormat="1" ht="25.9" customHeight="1">
      <c r="A101" s="12"/>
      <c r="B101" s="196"/>
      <c r="C101" s="197"/>
      <c r="D101" s="198" t="s">
        <v>75</v>
      </c>
      <c r="E101" s="199" t="s">
        <v>180</v>
      </c>
      <c r="F101" s="199" t="s">
        <v>181</v>
      </c>
      <c r="G101" s="197"/>
      <c r="H101" s="197"/>
      <c r="I101" s="200"/>
      <c r="J101" s="201">
        <f>BK101</f>
        <v>0</v>
      </c>
      <c r="K101" s="197"/>
      <c r="L101" s="202"/>
      <c r="M101" s="203"/>
      <c r="N101" s="204"/>
      <c r="O101" s="204"/>
      <c r="P101" s="205">
        <f>P102+P107+P109+P116+P119+P122+P134+P140</f>
        <v>0</v>
      </c>
      <c r="Q101" s="204"/>
      <c r="R101" s="205">
        <f>R102+R107+R109+R116+R119+R122+R134+R140</f>
        <v>0.8571949999999999</v>
      </c>
      <c r="S101" s="204"/>
      <c r="T101" s="206">
        <f>T102+T107+T109+T116+T119+T122+T134+T140</f>
        <v>2.2496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80</v>
      </c>
      <c r="AT101" s="208" t="s">
        <v>75</v>
      </c>
      <c r="AU101" s="208" t="s">
        <v>76</v>
      </c>
      <c r="AY101" s="207" t="s">
        <v>182</v>
      </c>
      <c r="BK101" s="209">
        <f>BK102+BK107+BK109+BK116+BK119+BK122+BK134+BK140</f>
        <v>0</v>
      </c>
    </row>
    <row r="102" spans="1:63" s="12" customFormat="1" ht="22.8" customHeight="1">
      <c r="A102" s="12"/>
      <c r="B102" s="196"/>
      <c r="C102" s="197"/>
      <c r="D102" s="198" t="s">
        <v>75</v>
      </c>
      <c r="E102" s="210" t="s">
        <v>183</v>
      </c>
      <c r="F102" s="210" t="s">
        <v>184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SUM(P103:P106)</f>
        <v>0</v>
      </c>
      <c r="Q102" s="204"/>
      <c r="R102" s="205">
        <f>SUM(R103:R106)</f>
        <v>0.28428</v>
      </c>
      <c r="S102" s="204"/>
      <c r="T102" s="206">
        <f>SUM(T103:T106)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80</v>
      </c>
      <c r="AT102" s="208" t="s">
        <v>75</v>
      </c>
      <c r="AU102" s="208" t="s">
        <v>80</v>
      </c>
      <c r="AY102" s="207" t="s">
        <v>182</v>
      </c>
      <c r="BK102" s="209">
        <f>SUM(BK103:BK106)</f>
        <v>0</v>
      </c>
    </row>
    <row r="103" spans="1:65" s="2" customFormat="1" ht="24.15" customHeight="1">
      <c r="A103" s="38"/>
      <c r="B103" s="39"/>
      <c r="C103" s="212" t="s">
        <v>80</v>
      </c>
      <c r="D103" s="212" t="s">
        <v>185</v>
      </c>
      <c r="E103" s="213" t="s">
        <v>455</v>
      </c>
      <c r="F103" s="214" t="s">
        <v>456</v>
      </c>
      <c r="G103" s="215" t="s">
        <v>188</v>
      </c>
      <c r="H103" s="216">
        <v>12</v>
      </c>
      <c r="I103" s="217"/>
      <c r="J103" s="218">
        <f>ROUND(I103*H103,2)</f>
        <v>0</v>
      </c>
      <c r="K103" s="214" t="s">
        <v>189</v>
      </c>
      <c r="L103" s="44"/>
      <c r="M103" s="219" t="s">
        <v>19</v>
      </c>
      <c r="N103" s="220" t="s">
        <v>48</v>
      </c>
      <c r="O103" s="84"/>
      <c r="P103" s="221">
        <f>O103*H103</f>
        <v>0</v>
      </c>
      <c r="Q103" s="221">
        <v>0.02369</v>
      </c>
      <c r="R103" s="221">
        <f>Q103*H103</f>
        <v>0.28428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190</v>
      </c>
      <c r="AT103" s="223" t="s">
        <v>185</v>
      </c>
      <c r="AU103" s="223" t="s">
        <v>88</v>
      </c>
      <c r="AY103" s="17" t="s">
        <v>182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88</v>
      </c>
      <c r="BK103" s="224">
        <f>ROUND(I103*H103,2)</f>
        <v>0</v>
      </c>
      <c r="BL103" s="17" t="s">
        <v>190</v>
      </c>
      <c r="BM103" s="223" t="s">
        <v>457</v>
      </c>
    </row>
    <row r="104" spans="1:51" s="13" customFormat="1" ht="12">
      <c r="A104" s="13"/>
      <c r="B104" s="225"/>
      <c r="C104" s="226"/>
      <c r="D104" s="227" t="s">
        <v>203</v>
      </c>
      <c r="E104" s="228" t="s">
        <v>19</v>
      </c>
      <c r="F104" s="229" t="s">
        <v>588</v>
      </c>
      <c r="G104" s="226"/>
      <c r="H104" s="230">
        <v>6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203</v>
      </c>
      <c r="AU104" s="236" t="s">
        <v>88</v>
      </c>
      <c r="AV104" s="13" t="s">
        <v>88</v>
      </c>
      <c r="AW104" s="13" t="s">
        <v>35</v>
      </c>
      <c r="AX104" s="13" t="s">
        <v>76</v>
      </c>
      <c r="AY104" s="236" t="s">
        <v>182</v>
      </c>
    </row>
    <row r="105" spans="1:51" s="13" customFormat="1" ht="12">
      <c r="A105" s="13"/>
      <c r="B105" s="225"/>
      <c r="C105" s="226"/>
      <c r="D105" s="227" t="s">
        <v>203</v>
      </c>
      <c r="E105" s="228" t="s">
        <v>19</v>
      </c>
      <c r="F105" s="229" t="s">
        <v>589</v>
      </c>
      <c r="G105" s="226"/>
      <c r="H105" s="230">
        <v>6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203</v>
      </c>
      <c r="AU105" s="236" t="s">
        <v>88</v>
      </c>
      <c r="AV105" s="13" t="s">
        <v>88</v>
      </c>
      <c r="AW105" s="13" t="s">
        <v>35</v>
      </c>
      <c r="AX105" s="13" t="s">
        <v>76</v>
      </c>
      <c r="AY105" s="236" t="s">
        <v>182</v>
      </c>
    </row>
    <row r="106" spans="1:51" s="14" customFormat="1" ht="12">
      <c r="A106" s="14"/>
      <c r="B106" s="237"/>
      <c r="C106" s="238"/>
      <c r="D106" s="227" t="s">
        <v>203</v>
      </c>
      <c r="E106" s="239" t="s">
        <v>19</v>
      </c>
      <c r="F106" s="240" t="s">
        <v>241</v>
      </c>
      <c r="G106" s="238"/>
      <c r="H106" s="241">
        <v>12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203</v>
      </c>
      <c r="AU106" s="247" t="s">
        <v>88</v>
      </c>
      <c r="AV106" s="14" t="s">
        <v>190</v>
      </c>
      <c r="AW106" s="14" t="s">
        <v>35</v>
      </c>
      <c r="AX106" s="14" t="s">
        <v>80</v>
      </c>
      <c r="AY106" s="247" t="s">
        <v>182</v>
      </c>
    </row>
    <row r="107" spans="1:63" s="12" customFormat="1" ht="22.8" customHeight="1">
      <c r="A107" s="12"/>
      <c r="B107" s="196"/>
      <c r="C107" s="197"/>
      <c r="D107" s="198" t="s">
        <v>75</v>
      </c>
      <c r="E107" s="210" t="s">
        <v>190</v>
      </c>
      <c r="F107" s="210" t="s">
        <v>460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P108</f>
        <v>0</v>
      </c>
      <c r="Q107" s="204"/>
      <c r="R107" s="205">
        <f>R108</f>
        <v>0.35459999999999997</v>
      </c>
      <c r="S107" s="204"/>
      <c r="T107" s="206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80</v>
      </c>
      <c r="AT107" s="208" t="s">
        <v>75</v>
      </c>
      <c r="AU107" s="208" t="s">
        <v>80</v>
      </c>
      <c r="AY107" s="207" t="s">
        <v>182</v>
      </c>
      <c r="BK107" s="209">
        <f>BK108</f>
        <v>0</v>
      </c>
    </row>
    <row r="108" spans="1:65" s="2" customFormat="1" ht="24.15" customHeight="1">
      <c r="A108" s="38"/>
      <c r="B108" s="39"/>
      <c r="C108" s="212" t="s">
        <v>88</v>
      </c>
      <c r="D108" s="212" t="s">
        <v>185</v>
      </c>
      <c r="E108" s="213" t="s">
        <v>461</v>
      </c>
      <c r="F108" s="214" t="s">
        <v>462</v>
      </c>
      <c r="G108" s="215" t="s">
        <v>188</v>
      </c>
      <c r="H108" s="216">
        <v>18</v>
      </c>
      <c r="I108" s="217"/>
      <c r="J108" s="218">
        <f>ROUND(I108*H108,2)</f>
        <v>0</v>
      </c>
      <c r="K108" s="214" t="s">
        <v>189</v>
      </c>
      <c r="L108" s="44"/>
      <c r="M108" s="219" t="s">
        <v>19</v>
      </c>
      <c r="N108" s="220" t="s">
        <v>48</v>
      </c>
      <c r="O108" s="84"/>
      <c r="P108" s="221">
        <f>O108*H108</f>
        <v>0</v>
      </c>
      <c r="Q108" s="221">
        <v>0.0197</v>
      </c>
      <c r="R108" s="221">
        <f>Q108*H108</f>
        <v>0.35459999999999997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190</v>
      </c>
      <c r="AT108" s="223" t="s">
        <v>185</v>
      </c>
      <c r="AU108" s="223" t="s">
        <v>88</v>
      </c>
      <c r="AY108" s="17" t="s">
        <v>182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88</v>
      </c>
      <c r="BK108" s="224">
        <f>ROUND(I108*H108,2)</f>
        <v>0</v>
      </c>
      <c r="BL108" s="17" t="s">
        <v>190</v>
      </c>
      <c r="BM108" s="223" t="s">
        <v>463</v>
      </c>
    </row>
    <row r="109" spans="1:63" s="12" customFormat="1" ht="22.8" customHeight="1">
      <c r="A109" s="12"/>
      <c r="B109" s="196"/>
      <c r="C109" s="197"/>
      <c r="D109" s="198" t="s">
        <v>75</v>
      </c>
      <c r="E109" s="210" t="s">
        <v>192</v>
      </c>
      <c r="F109" s="210" t="s">
        <v>193</v>
      </c>
      <c r="G109" s="197"/>
      <c r="H109" s="197"/>
      <c r="I109" s="200"/>
      <c r="J109" s="211">
        <f>BK109</f>
        <v>0</v>
      </c>
      <c r="K109" s="197"/>
      <c r="L109" s="202"/>
      <c r="M109" s="203"/>
      <c r="N109" s="204"/>
      <c r="O109" s="204"/>
      <c r="P109" s="205">
        <f>SUM(P110:P115)</f>
        <v>0</v>
      </c>
      <c r="Q109" s="204"/>
      <c r="R109" s="205">
        <f>SUM(R110:R115)</f>
        <v>0.21649500000000002</v>
      </c>
      <c r="S109" s="204"/>
      <c r="T109" s="206">
        <f>SUM(T110:T115)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80</v>
      </c>
      <c r="AT109" s="208" t="s">
        <v>75</v>
      </c>
      <c r="AU109" s="208" t="s">
        <v>80</v>
      </c>
      <c r="AY109" s="207" t="s">
        <v>182</v>
      </c>
      <c r="BK109" s="209">
        <f>SUM(BK110:BK115)</f>
        <v>0</v>
      </c>
    </row>
    <row r="110" spans="1:65" s="2" customFormat="1" ht="14.4" customHeight="1">
      <c r="A110" s="38"/>
      <c r="B110" s="39"/>
      <c r="C110" s="212" t="s">
        <v>183</v>
      </c>
      <c r="D110" s="212" t="s">
        <v>185</v>
      </c>
      <c r="E110" s="213" t="s">
        <v>464</v>
      </c>
      <c r="F110" s="214" t="s">
        <v>465</v>
      </c>
      <c r="G110" s="215" t="s">
        <v>201</v>
      </c>
      <c r="H110" s="216">
        <v>4.5</v>
      </c>
      <c r="I110" s="217"/>
      <c r="J110" s="218">
        <f>ROUND(I110*H110,2)</f>
        <v>0</v>
      </c>
      <c r="K110" s="214" t="s">
        <v>189</v>
      </c>
      <c r="L110" s="44"/>
      <c r="M110" s="219" t="s">
        <v>19</v>
      </c>
      <c r="N110" s="220" t="s">
        <v>48</v>
      </c>
      <c r="O110" s="84"/>
      <c r="P110" s="221">
        <f>O110*H110</f>
        <v>0</v>
      </c>
      <c r="Q110" s="221">
        <v>0.00735</v>
      </c>
      <c r="R110" s="221">
        <f>Q110*H110</f>
        <v>0.033075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190</v>
      </c>
      <c r="AT110" s="223" t="s">
        <v>185</v>
      </c>
      <c r="AU110" s="223" t="s">
        <v>88</v>
      </c>
      <c r="AY110" s="17" t="s">
        <v>182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88</v>
      </c>
      <c r="BK110" s="224">
        <f>ROUND(I110*H110,2)</f>
        <v>0</v>
      </c>
      <c r="BL110" s="17" t="s">
        <v>190</v>
      </c>
      <c r="BM110" s="223" t="s">
        <v>466</v>
      </c>
    </row>
    <row r="111" spans="1:51" s="13" customFormat="1" ht="12">
      <c r="A111" s="13"/>
      <c r="B111" s="225"/>
      <c r="C111" s="226"/>
      <c r="D111" s="227" t="s">
        <v>203</v>
      </c>
      <c r="E111" s="228" t="s">
        <v>19</v>
      </c>
      <c r="F111" s="229" t="s">
        <v>590</v>
      </c>
      <c r="G111" s="226"/>
      <c r="H111" s="230">
        <v>4.5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203</v>
      </c>
      <c r="AU111" s="236" t="s">
        <v>88</v>
      </c>
      <c r="AV111" s="13" t="s">
        <v>88</v>
      </c>
      <c r="AW111" s="13" t="s">
        <v>35</v>
      </c>
      <c r="AX111" s="13" t="s">
        <v>80</v>
      </c>
      <c r="AY111" s="236" t="s">
        <v>182</v>
      </c>
    </row>
    <row r="112" spans="1:65" s="2" customFormat="1" ht="24.15" customHeight="1">
      <c r="A112" s="38"/>
      <c r="B112" s="39"/>
      <c r="C112" s="212" t="s">
        <v>190</v>
      </c>
      <c r="D112" s="212" t="s">
        <v>185</v>
      </c>
      <c r="E112" s="213" t="s">
        <v>468</v>
      </c>
      <c r="F112" s="214" t="s">
        <v>469</v>
      </c>
      <c r="G112" s="215" t="s">
        <v>201</v>
      </c>
      <c r="H112" s="216">
        <v>4.5</v>
      </c>
      <c r="I112" s="217"/>
      <c r="J112" s="218">
        <f>ROUND(I112*H112,2)</f>
        <v>0</v>
      </c>
      <c r="K112" s="214" t="s">
        <v>189</v>
      </c>
      <c r="L112" s="44"/>
      <c r="M112" s="219" t="s">
        <v>19</v>
      </c>
      <c r="N112" s="220" t="s">
        <v>48</v>
      </c>
      <c r="O112" s="84"/>
      <c r="P112" s="221">
        <f>O112*H112</f>
        <v>0</v>
      </c>
      <c r="Q112" s="221">
        <v>0.0154</v>
      </c>
      <c r="R112" s="221">
        <f>Q112*H112</f>
        <v>0.0693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190</v>
      </c>
      <c r="AT112" s="223" t="s">
        <v>185</v>
      </c>
      <c r="AU112" s="223" t="s">
        <v>88</v>
      </c>
      <c r="AY112" s="17" t="s">
        <v>182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88</v>
      </c>
      <c r="BK112" s="224">
        <f>ROUND(I112*H112,2)</f>
        <v>0</v>
      </c>
      <c r="BL112" s="17" t="s">
        <v>190</v>
      </c>
      <c r="BM112" s="223" t="s">
        <v>470</v>
      </c>
    </row>
    <row r="113" spans="1:65" s="2" customFormat="1" ht="14.4" customHeight="1">
      <c r="A113" s="38"/>
      <c r="B113" s="39"/>
      <c r="C113" s="212" t="s">
        <v>212</v>
      </c>
      <c r="D113" s="212" t="s">
        <v>185</v>
      </c>
      <c r="E113" s="213" t="s">
        <v>471</v>
      </c>
      <c r="F113" s="214" t="s">
        <v>472</v>
      </c>
      <c r="G113" s="215" t="s">
        <v>201</v>
      </c>
      <c r="H113" s="216">
        <v>4.5</v>
      </c>
      <c r="I113" s="217"/>
      <c r="J113" s="218">
        <f>ROUND(I113*H113,2)</f>
        <v>0</v>
      </c>
      <c r="K113" s="214" t="s">
        <v>189</v>
      </c>
      <c r="L113" s="44"/>
      <c r="M113" s="219" t="s">
        <v>19</v>
      </c>
      <c r="N113" s="220" t="s">
        <v>48</v>
      </c>
      <c r="O113" s="84"/>
      <c r="P113" s="221">
        <f>O113*H113</f>
        <v>0</v>
      </c>
      <c r="Q113" s="221">
        <v>0.02048</v>
      </c>
      <c r="R113" s="221">
        <f>Q113*H113</f>
        <v>0.09216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190</v>
      </c>
      <c r="AT113" s="223" t="s">
        <v>185</v>
      </c>
      <c r="AU113" s="223" t="s">
        <v>88</v>
      </c>
      <c r="AY113" s="17" t="s">
        <v>182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88</v>
      </c>
      <c r="BK113" s="224">
        <f>ROUND(I113*H113,2)</f>
        <v>0</v>
      </c>
      <c r="BL113" s="17" t="s">
        <v>190</v>
      </c>
      <c r="BM113" s="223" t="s">
        <v>473</v>
      </c>
    </row>
    <row r="114" spans="1:65" s="2" customFormat="1" ht="14.4" customHeight="1">
      <c r="A114" s="38"/>
      <c r="B114" s="39"/>
      <c r="C114" s="212" t="s">
        <v>218</v>
      </c>
      <c r="D114" s="212" t="s">
        <v>185</v>
      </c>
      <c r="E114" s="213" t="s">
        <v>194</v>
      </c>
      <c r="F114" s="214" t="s">
        <v>195</v>
      </c>
      <c r="G114" s="215" t="s">
        <v>188</v>
      </c>
      <c r="H114" s="216">
        <v>6</v>
      </c>
      <c r="I114" s="217"/>
      <c r="J114" s="218">
        <f>ROUND(I114*H114,2)</f>
        <v>0</v>
      </c>
      <c r="K114" s="214" t="s">
        <v>189</v>
      </c>
      <c r="L114" s="44"/>
      <c r="M114" s="219" t="s">
        <v>19</v>
      </c>
      <c r="N114" s="220" t="s">
        <v>48</v>
      </c>
      <c r="O114" s="84"/>
      <c r="P114" s="221">
        <f>O114*H114</f>
        <v>0</v>
      </c>
      <c r="Q114" s="221">
        <v>0.00366</v>
      </c>
      <c r="R114" s="221">
        <f>Q114*H114</f>
        <v>0.02196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190</v>
      </c>
      <c r="AT114" s="223" t="s">
        <v>185</v>
      </c>
      <c r="AU114" s="223" t="s">
        <v>88</v>
      </c>
      <c r="AY114" s="17" t="s">
        <v>182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88</v>
      </c>
      <c r="BK114" s="224">
        <f>ROUND(I114*H114,2)</f>
        <v>0</v>
      </c>
      <c r="BL114" s="17" t="s">
        <v>190</v>
      </c>
      <c r="BM114" s="223" t="s">
        <v>474</v>
      </c>
    </row>
    <row r="115" spans="1:51" s="13" customFormat="1" ht="12">
      <c r="A115" s="13"/>
      <c r="B115" s="225"/>
      <c r="C115" s="226"/>
      <c r="D115" s="227" t="s">
        <v>203</v>
      </c>
      <c r="E115" s="228" t="s">
        <v>19</v>
      </c>
      <c r="F115" s="229" t="s">
        <v>588</v>
      </c>
      <c r="G115" s="226"/>
      <c r="H115" s="230">
        <v>6</v>
      </c>
      <c r="I115" s="231"/>
      <c r="J115" s="226"/>
      <c r="K115" s="226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203</v>
      </c>
      <c r="AU115" s="236" t="s">
        <v>88</v>
      </c>
      <c r="AV115" s="13" t="s">
        <v>88</v>
      </c>
      <c r="AW115" s="13" t="s">
        <v>35</v>
      </c>
      <c r="AX115" s="13" t="s">
        <v>80</v>
      </c>
      <c r="AY115" s="236" t="s">
        <v>182</v>
      </c>
    </row>
    <row r="116" spans="1:63" s="12" customFormat="1" ht="22.8" customHeight="1">
      <c r="A116" s="12"/>
      <c r="B116" s="196"/>
      <c r="C116" s="197"/>
      <c r="D116" s="198" t="s">
        <v>75</v>
      </c>
      <c r="E116" s="210" t="s">
        <v>197</v>
      </c>
      <c r="F116" s="210" t="s">
        <v>198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SUM(P117:P118)</f>
        <v>0</v>
      </c>
      <c r="Q116" s="204"/>
      <c r="R116" s="205">
        <f>SUM(R117:R118)</f>
        <v>0.0018199999999999998</v>
      </c>
      <c r="S116" s="204"/>
      <c r="T116" s="206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80</v>
      </c>
      <c r="AT116" s="208" t="s">
        <v>75</v>
      </c>
      <c r="AU116" s="208" t="s">
        <v>80</v>
      </c>
      <c r="AY116" s="207" t="s">
        <v>182</v>
      </c>
      <c r="BK116" s="209">
        <f>SUM(BK117:BK118)</f>
        <v>0</v>
      </c>
    </row>
    <row r="117" spans="1:65" s="2" customFormat="1" ht="24.15" customHeight="1">
      <c r="A117" s="38"/>
      <c r="B117" s="39"/>
      <c r="C117" s="212" t="s">
        <v>222</v>
      </c>
      <c r="D117" s="212" t="s">
        <v>185</v>
      </c>
      <c r="E117" s="213" t="s">
        <v>199</v>
      </c>
      <c r="F117" s="214" t="s">
        <v>200</v>
      </c>
      <c r="G117" s="215" t="s">
        <v>201</v>
      </c>
      <c r="H117" s="216">
        <v>14</v>
      </c>
      <c r="I117" s="217"/>
      <c r="J117" s="218">
        <f>ROUND(I117*H117,2)</f>
        <v>0</v>
      </c>
      <c r="K117" s="214" t="s">
        <v>189</v>
      </c>
      <c r="L117" s="44"/>
      <c r="M117" s="219" t="s">
        <v>19</v>
      </c>
      <c r="N117" s="220" t="s">
        <v>48</v>
      </c>
      <c r="O117" s="84"/>
      <c r="P117" s="221">
        <f>O117*H117</f>
        <v>0</v>
      </c>
      <c r="Q117" s="221">
        <v>0.00013</v>
      </c>
      <c r="R117" s="221">
        <f>Q117*H117</f>
        <v>0.0018199999999999998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190</v>
      </c>
      <c r="AT117" s="223" t="s">
        <v>185</v>
      </c>
      <c r="AU117" s="223" t="s">
        <v>88</v>
      </c>
      <c r="AY117" s="17" t="s">
        <v>182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88</v>
      </c>
      <c r="BK117" s="224">
        <f>ROUND(I117*H117,2)</f>
        <v>0</v>
      </c>
      <c r="BL117" s="17" t="s">
        <v>190</v>
      </c>
      <c r="BM117" s="223" t="s">
        <v>475</v>
      </c>
    </row>
    <row r="118" spans="1:51" s="13" customFormat="1" ht="12">
      <c r="A118" s="13"/>
      <c r="B118" s="225"/>
      <c r="C118" s="226"/>
      <c r="D118" s="227" t="s">
        <v>203</v>
      </c>
      <c r="E118" s="228" t="s">
        <v>19</v>
      </c>
      <c r="F118" s="229" t="s">
        <v>476</v>
      </c>
      <c r="G118" s="226"/>
      <c r="H118" s="230">
        <v>14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203</v>
      </c>
      <c r="AU118" s="236" t="s">
        <v>88</v>
      </c>
      <c r="AV118" s="13" t="s">
        <v>88</v>
      </c>
      <c r="AW118" s="13" t="s">
        <v>35</v>
      </c>
      <c r="AX118" s="13" t="s">
        <v>80</v>
      </c>
      <c r="AY118" s="236" t="s">
        <v>182</v>
      </c>
    </row>
    <row r="119" spans="1:63" s="12" customFormat="1" ht="22.8" customHeight="1">
      <c r="A119" s="12"/>
      <c r="B119" s="196"/>
      <c r="C119" s="197"/>
      <c r="D119" s="198" t="s">
        <v>75</v>
      </c>
      <c r="E119" s="210" t="s">
        <v>205</v>
      </c>
      <c r="F119" s="210" t="s">
        <v>206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SUM(P120:P121)</f>
        <v>0</v>
      </c>
      <c r="Q119" s="204"/>
      <c r="R119" s="205">
        <f>SUM(R120:R121)</f>
        <v>0</v>
      </c>
      <c r="S119" s="204"/>
      <c r="T119" s="206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7" t="s">
        <v>80</v>
      </c>
      <c r="AT119" s="208" t="s">
        <v>75</v>
      </c>
      <c r="AU119" s="208" t="s">
        <v>80</v>
      </c>
      <c r="AY119" s="207" t="s">
        <v>182</v>
      </c>
      <c r="BK119" s="209">
        <f>SUM(BK120:BK121)</f>
        <v>0</v>
      </c>
    </row>
    <row r="120" spans="1:65" s="2" customFormat="1" ht="14.4" customHeight="1">
      <c r="A120" s="38"/>
      <c r="B120" s="39"/>
      <c r="C120" s="212" t="s">
        <v>226</v>
      </c>
      <c r="D120" s="212" t="s">
        <v>185</v>
      </c>
      <c r="E120" s="213" t="s">
        <v>207</v>
      </c>
      <c r="F120" s="214" t="s">
        <v>208</v>
      </c>
      <c r="G120" s="215" t="s">
        <v>201</v>
      </c>
      <c r="H120" s="216">
        <v>60</v>
      </c>
      <c r="I120" s="217"/>
      <c r="J120" s="218">
        <f>ROUND(I120*H120,2)</f>
        <v>0</v>
      </c>
      <c r="K120" s="214" t="s">
        <v>189</v>
      </c>
      <c r="L120" s="44"/>
      <c r="M120" s="219" t="s">
        <v>19</v>
      </c>
      <c r="N120" s="220" t="s">
        <v>48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190</v>
      </c>
      <c r="AT120" s="223" t="s">
        <v>185</v>
      </c>
      <c r="AU120" s="223" t="s">
        <v>88</v>
      </c>
      <c r="AY120" s="17" t="s">
        <v>182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88</v>
      </c>
      <c r="BK120" s="224">
        <f>ROUND(I120*H120,2)</f>
        <v>0</v>
      </c>
      <c r="BL120" s="17" t="s">
        <v>190</v>
      </c>
      <c r="BM120" s="223" t="s">
        <v>477</v>
      </c>
    </row>
    <row r="121" spans="1:51" s="13" customFormat="1" ht="12">
      <c r="A121" s="13"/>
      <c r="B121" s="225"/>
      <c r="C121" s="226"/>
      <c r="D121" s="227" t="s">
        <v>203</v>
      </c>
      <c r="E121" s="228" t="s">
        <v>19</v>
      </c>
      <c r="F121" s="229" t="s">
        <v>478</v>
      </c>
      <c r="G121" s="226"/>
      <c r="H121" s="230">
        <v>60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203</v>
      </c>
      <c r="AU121" s="236" t="s">
        <v>88</v>
      </c>
      <c r="AV121" s="13" t="s">
        <v>88</v>
      </c>
      <c r="AW121" s="13" t="s">
        <v>35</v>
      </c>
      <c r="AX121" s="13" t="s">
        <v>80</v>
      </c>
      <c r="AY121" s="236" t="s">
        <v>182</v>
      </c>
    </row>
    <row r="122" spans="1:63" s="12" customFormat="1" ht="22.8" customHeight="1">
      <c r="A122" s="12"/>
      <c r="B122" s="196"/>
      <c r="C122" s="197"/>
      <c r="D122" s="198" t="s">
        <v>75</v>
      </c>
      <c r="E122" s="210" t="s">
        <v>210</v>
      </c>
      <c r="F122" s="210" t="s">
        <v>211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SUM(P123:P133)</f>
        <v>0</v>
      </c>
      <c r="Q122" s="204"/>
      <c r="R122" s="205">
        <f>SUM(R123:R133)</f>
        <v>0</v>
      </c>
      <c r="S122" s="204"/>
      <c r="T122" s="206">
        <f>SUM(T123:T133)</f>
        <v>2.2496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80</v>
      </c>
      <c r="AT122" s="208" t="s">
        <v>75</v>
      </c>
      <c r="AU122" s="208" t="s">
        <v>80</v>
      </c>
      <c r="AY122" s="207" t="s">
        <v>182</v>
      </c>
      <c r="BK122" s="209">
        <f>SUM(BK123:BK133)</f>
        <v>0</v>
      </c>
    </row>
    <row r="123" spans="1:65" s="2" customFormat="1" ht="14.4" customHeight="1">
      <c r="A123" s="38"/>
      <c r="B123" s="39"/>
      <c r="C123" s="212" t="s">
        <v>231</v>
      </c>
      <c r="D123" s="212" t="s">
        <v>185</v>
      </c>
      <c r="E123" s="213" t="s">
        <v>213</v>
      </c>
      <c r="F123" s="214" t="s">
        <v>214</v>
      </c>
      <c r="G123" s="215" t="s">
        <v>215</v>
      </c>
      <c r="H123" s="216">
        <v>68</v>
      </c>
      <c r="I123" s="217"/>
      <c r="J123" s="218">
        <f>ROUND(I123*H123,2)</f>
        <v>0</v>
      </c>
      <c r="K123" s="214" t="s">
        <v>189</v>
      </c>
      <c r="L123" s="44"/>
      <c r="M123" s="219" t="s">
        <v>19</v>
      </c>
      <c r="N123" s="220" t="s">
        <v>48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0.0067</v>
      </c>
      <c r="T123" s="222">
        <f>S123*H123</f>
        <v>0.4556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216</v>
      </c>
      <c r="AT123" s="223" t="s">
        <v>185</v>
      </c>
      <c r="AU123" s="223" t="s">
        <v>88</v>
      </c>
      <c r="AY123" s="17" t="s">
        <v>182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88</v>
      </c>
      <c r="BK123" s="224">
        <f>ROUND(I123*H123,2)</f>
        <v>0</v>
      </c>
      <c r="BL123" s="17" t="s">
        <v>216</v>
      </c>
      <c r="BM123" s="223" t="s">
        <v>479</v>
      </c>
    </row>
    <row r="124" spans="1:65" s="2" customFormat="1" ht="24.15" customHeight="1">
      <c r="A124" s="38"/>
      <c r="B124" s="39"/>
      <c r="C124" s="212" t="s">
        <v>242</v>
      </c>
      <c r="D124" s="212" t="s">
        <v>185</v>
      </c>
      <c r="E124" s="213" t="s">
        <v>480</v>
      </c>
      <c r="F124" s="214" t="s">
        <v>481</v>
      </c>
      <c r="G124" s="215" t="s">
        <v>188</v>
      </c>
      <c r="H124" s="216">
        <v>18</v>
      </c>
      <c r="I124" s="217"/>
      <c r="J124" s="218">
        <f>ROUND(I124*H124,2)</f>
        <v>0</v>
      </c>
      <c r="K124" s="214" t="s">
        <v>189</v>
      </c>
      <c r="L124" s="44"/>
      <c r="M124" s="219" t="s">
        <v>19</v>
      </c>
      <c r="N124" s="220" t="s">
        <v>48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0.069</v>
      </c>
      <c r="T124" s="222">
        <f>S124*H124</f>
        <v>1.242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190</v>
      </c>
      <c r="AT124" s="223" t="s">
        <v>185</v>
      </c>
      <c r="AU124" s="223" t="s">
        <v>88</v>
      </c>
      <c r="AY124" s="17" t="s">
        <v>182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88</v>
      </c>
      <c r="BK124" s="224">
        <f>ROUND(I124*H124,2)</f>
        <v>0</v>
      </c>
      <c r="BL124" s="17" t="s">
        <v>190</v>
      </c>
      <c r="BM124" s="223" t="s">
        <v>482</v>
      </c>
    </row>
    <row r="125" spans="1:51" s="13" customFormat="1" ht="12">
      <c r="A125" s="13"/>
      <c r="B125" s="225"/>
      <c r="C125" s="226"/>
      <c r="D125" s="227" t="s">
        <v>203</v>
      </c>
      <c r="E125" s="228" t="s">
        <v>19</v>
      </c>
      <c r="F125" s="229" t="s">
        <v>588</v>
      </c>
      <c r="G125" s="226"/>
      <c r="H125" s="230">
        <v>6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203</v>
      </c>
      <c r="AU125" s="236" t="s">
        <v>88</v>
      </c>
      <c r="AV125" s="13" t="s">
        <v>88</v>
      </c>
      <c r="AW125" s="13" t="s">
        <v>35</v>
      </c>
      <c r="AX125" s="13" t="s">
        <v>76</v>
      </c>
      <c r="AY125" s="236" t="s">
        <v>182</v>
      </c>
    </row>
    <row r="126" spans="1:51" s="13" customFormat="1" ht="12">
      <c r="A126" s="13"/>
      <c r="B126" s="225"/>
      <c r="C126" s="226"/>
      <c r="D126" s="227" t="s">
        <v>203</v>
      </c>
      <c r="E126" s="228" t="s">
        <v>19</v>
      </c>
      <c r="F126" s="229" t="s">
        <v>483</v>
      </c>
      <c r="G126" s="226"/>
      <c r="H126" s="230">
        <v>6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203</v>
      </c>
      <c r="AU126" s="236" t="s">
        <v>88</v>
      </c>
      <c r="AV126" s="13" t="s">
        <v>88</v>
      </c>
      <c r="AW126" s="13" t="s">
        <v>35</v>
      </c>
      <c r="AX126" s="13" t="s">
        <v>76</v>
      </c>
      <c r="AY126" s="236" t="s">
        <v>182</v>
      </c>
    </row>
    <row r="127" spans="1:51" s="13" customFormat="1" ht="12">
      <c r="A127" s="13"/>
      <c r="B127" s="225"/>
      <c r="C127" s="226"/>
      <c r="D127" s="227" t="s">
        <v>203</v>
      </c>
      <c r="E127" s="228" t="s">
        <v>19</v>
      </c>
      <c r="F127" s="229" t="s">
        <v>589</v>
      </c>
      <c r="G127" s="226"/>
      <c r="H127" s="230">
        <v>6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203</v>
      </c>
      <c r="AU127" s="236" t="s">
        <v>88</v>
      </c>
      <c r="AV127" s="13" t="s">
        <v>88</v>
      </c>
      <c r="AW127" s="13" t="s">
        <v>35</v>
      </c>
      <c r="AX127" s="13" t="s">
        <v>76</v>
      </c>
      <c r="AY127" s="236" t="s">
        <v>182</v>
      </c>
    </row>
    <row r="128" spans="1:51" s="14" customFormat="1" ht="12">
      <c r="A128" s="14"/>
      <c r="B128" s="237"/>
      <c r="C128" s="238"/>
      <c r="D128" s="227" t="s">
        <v>203</v>
      </c>
      <c r="E128" s="239" t="s">
        <v>19</v>
      </c>
      <c r="F128" s="240" t="s">
        <v>241</v>
      </c>
      <c r="G128" s="238"/>
      <c r="H128" s="241">
        <v>18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203</v>
      </c>
      <c r="AU128" s="247" t="s">
        <v>88</v>
      </c>
      <c r="AV128" s="14" t="s">
        <v>190</v>
      </c>
      <c r="AW128" s="14" t="s">
        <v>35</v>
      </c>
      <c r="AX128" s="14" t="s">
        <v>80</v>
      </c>
      <c r="AY128" s="247" t="s">
        <v>182</v>
      </c>
    </row>
    <row r="129" spans="1:65" s="2" customFormat="1" ht="24.15" customHeight="1">
      <c r="A129" s="38"/>
      <c r="B129" s="39"/>
      <c r="C129" s="212" t="s">
        <v>248</v>
      </c>
      <c r="D129" s="212" t="s">
        <v>185</v>
      </c>
      <c r="E129" s="213" t="s">
        <v>484</v>
      </c>
      <c r="F129" s="214" t="s">
        <v>485</v>
      </c>
      <c r="G129" s="215" t="s">
        <v>188</v>
      </c>
      <c r="H129" s="216">
        <v>18</v>
      </c>
      <c r="I129" s="217"/>
      <c r="J129" s="218">
        <f>ROUND(I129*H129,2)</f>
        <v>0</v>
      </c>
      <c r="K129" s="214" t="s">
        <v>189</v>
      </c>
      <c r="L129" s="44"/>
      <c r="M129" s="219" t="s">
        <v>19</v>
      </c>
      <c r="N129" s="220" t="s">
        <v>48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0.008</v>
      </c>
      <c r="T129" s="222">
        <f>S129*H129</f>
        <v>0.14400000000000002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190</v>
      </c>
      <c r="AT129" s="223" t="s">
        <v>185</v>
      </c>
      <c r="AU129" s="223" t="s">
        <v>88</v>
      </c>
      <c r="AY129" s="17" t="s">
        <v>182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88</v>
      </c>
      <c r="BK129" s="224">
        <f>ROUND(I129*H129,2)</f>
        <v>0</v>
      </c>
      <c r="BL129" s="17" t="s">
        <v>190</v>
      </c>
      <c r="BM129" s="223" t="s">
        <v>486</v>
      </c>
    </row>
    <row r="130" spans="1:65" s="2" customFormat="1" ht="24.15" customHeight="1">
      <c r="A130" s="38"/>
      <c r="B130" s="39"/>
      <c r="C130" s="212" t="s">
        <v>253</v>
      </c>
      <c r="D130" s="212" t="s">
        <v>185</v>
      </c>
      <c r="E130" s="213" t="s">
        <v>487</v>
      </c>
      <c r="F130" s="214" t="s">
        <v>488</v>
      </c>
      <c r="G130" s="215" t="s">
        <v>201</v>
      </c>
      <c r="H130" s="216">
        <v>6</v>
      </c>
      <c r="I130" s="217"/>
      <c r="J130" s="218">
        <f>ROUND(I130*H130,2)</f>
        <v>0</v>
      </c>
      <c r="K130" s="214" t="s">
        <v>189</v>
      </c>
      <c r="L130" s="44"/>
      <c r="M130" s="219" t="s">
        <v>19</v>
      </c>
      <c r="N130" s="220" t="s">
        <v>48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0.068</v>
      </c>
      <c r="T130" s="222">
        <f>S130*H130</f>
        <v>0.40800000000000003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190</v>
      </c>
      <c r="AT130" s="223" t="s">
        <v>185</v>
      </c>
      <c r="AU130" s="223" t="s">
        <v>88</v>
      </c>
      <c r="AY130" s="17" t="s">
        <v>182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88</v>
      </c>
      <c r="BK130" s="224">
        <f>ROUND(I130*H130,2)</f>
        <v>0</v>
      </c>
      <c r="BL130" s="17" t="s">
        <v>190</v>
      </c>
      <c r="BM130" s="223" t="s">
        <v>489</v>
      </c>
    </row>
    <row r="131" spans="1:51" s="13" customFormat="1" ht="12">
      <c r="A131" s="13"/>
      <c r="B131" s="225"/>
      <c r="C131" s="226"/>
      <c r="D131" s="227" t="s">
        <v>203</v>
      </c>
      <c r="E131" s="228" t="s">
        <v>19</v>
      </c>
      <c r="F131" s="229" t="s">
        <v>490</v>
      </c>
      <c r="G131" s="226"/>
      <c r="H131" s="230">
        <v>1.5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203</v>
      </c>
      <c r="AU131" s="236" t="s">
        <v>88</v>
      </c>
      <c r="AV131" s="13" t="s">
        <v>88</v>
      </c>
      <c r="AW131" s="13" t="s">
        <v>35</v>
      </c>
      <c r="AX131" s="13" t="s">
        <v>76</v>
      </c>
      <c r="AY131" s="236" t="s">
        <v>182</v>
      </c>
    </row>
    <row r="132" spans="1:51" s="13" customFormat="1" ht="12">
      <c r="A132" s="13"/>
      <c r="B132" s="225"/>
      <c r="C132" s="226"/>
      <c r="D132" s="227" t="s">
        <v>203</v>
      </c>
      <c r="E132" s="228" t="s">
        <v>19</v>
      </c>
      <c r="F132" s="229" t="s">
        <v>590</v>
      </c>
      <c r="G132" s="226"/>
      <c r="H132" s="230">
        <v>4.5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203</v>
      </c>
      <c r="AU132" s="236" t="s">
        <v>88</v>
      </c>
      <c r="AV132" s="13" t="s">
        <v>88</v>
      </c>
      <c r="AW132" s="13" t="s">
        <v>35</v>
      </c>
      <c r="AX132" s="13" t="s">
        <v>76</v>
      </c>
      <c r="AY132" s="236" t="s">
        <v>182</v>
      </c>
    </row>
    <row r="133" spans="1:51" s="14" customFormat="1" ht="12">
      <c r="A133" s="14"/>
      <c r="B133" s="237"/>
      <c r="C133" s="238"/>
      <c r="D133" s="227" t="s">
        <v>203</v>
      </c>
      <c r="E133" s="239" t="s">
        <v>19</v>
      </c>
      <c r="F133" s="240" t="s">
        <v>241</v>
      </c>
      <c r="G133" s="238"/>
      <c r="H133" s="241">
        <v>6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203</v>
      </c>
      <c r="AU133" s="247" t="s">
        <v>88</v>
      </c>
      <c r="AV133" s="14" t="s">
        <v>190</v>
      </c>
      <c r="AW133" s="14" t="s">
        <v>35</v>
      </c>
      <c r="AX133" s="14" t="s">
        <v>80</v>
      </c>
      <c r="AY133" s="247" t="s">
        <v>182</v>
      </c>
    </row>
    <row r="134" spans="1:63" s="12" customFormat="1" ht="22.8" customHeight="1">
      <c r="A134" s="12"/>
      <c r="B134" s="196"/>
      <c r="C134" s="197"/>
      <c r="D134" s="198" t="s">
        <v>75</v>
      </c>
      <c r="E134" s="210" t="s">
        <v>246</v>
      </c>
      <c r="F134" s="210" t="s">
        <v>247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SUM(P135:P139)</f>
        <v>0</v>
      </c>
      <c r="Q134" s="204"/>
      <c r="R134" s="205">
        <f>SUM(R135:R139)</f>
        <v>0</v>
      </c>
      <c r="S134" s="204"/>
      <c r="T134" s="206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80</v>
      </c>
      <c r="AT134" s="208" t="s">
        <v>75</v>
      </c>
      <c r="AU134" s="208" t="s">
        <v>80</v>
      </c>
      <c r="AY134" s="207" t="s">
        <v>182</v>
      </c>
      <c r="BK134" s="209">
        <f>SUM(BK135:BK139)</f>
        <v>0</v>
      </c>
    </row>
    <row r="135" spans="1:65" s="2" customFormat="1" ht="24.15" customHeight="1">
      <c r="A135" s="38"/>
      <c r="B135" s="39"/>
      <c r="C135" s="212" t="s">
        <v>257</v>
      </c>
      <c r="D135" s="212" t="s">
        <v>185</v>
      </c>
      <c r="E135" s="213" t="s">
        <v>249</v>
      </c>
      <c r="F135" s="214" t="s">
        <v>250</v>
      </c>
      <c r="G135" s="215" t="s">
        <v>251</v>
      </c>
      <c r="H135" s="216">
        <v>2.341</v>
      </c>
      <c r="I135" s="217"/>
      <c r="J135" s="218">
        <f>ROUND(I135*H135,2)</f>
        <v>0</v>
      </c>
      <c r="K135" s="214" t="s">
        <v>189</v>
      </c>
      <c r="L135" s="44"/>
      <c r="M135" s="219" t="s">
        <v>19</v>
      </c>
      <c r="N135" s="220" t="s">
        <v>48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190</v>
      </c>
      <c r="AT135" s="223" t="s">
        <v>185</v>
      </c>
      <c r="AU135" s="223" t="s">
        <v>88</v>
      </c>
      <c r="AY135" s="17" t="s">
        <v>182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88</v>
      </c>
      <c r="BK135" s="224">
        <f>ROUND(I135*H135,2)</f>
        <v>0</v>
      </c>
      <c r="BL135" s="17" t="s">
        <v>190</v>
      </c>
      <c r="BM135" s="223" t="s">
        <v>491</v>
      </c>
    </row>
    <row r="136" spans="1:65" s="2" customFormat="1" ht="14.4" customHeight="1">
      <c r="A136" s="38"/>
      <c r="B136" s="39"/>
      <c r="C136" s="212" t="s">
        <v>262</v>
      </c>
      <c r="D136" s="212" t="s">
        <v>185</v>
      </c>
      <c r="E136" s="213" t="s">
        <v>254</v>
      </c>
      <c r="F136" s="214" t="s">
        <v>255</v>
      </c>
      <c r="G136" s="215" t="s">
        <v>251</v>
      </c>
      <c r="H136" s="216">
        <v>2.341</v>
      </c>
      <c r="I136" s="217"/>
      <c r="J136" s="218">
        <f>ROUND(I136*H136,2)</f>
        <v>0</v>
      </c>
      <c r="K136" s="214" t="s">
        <v>189</v>
      </c>
      <c r="L136" s="44"/>
      <c r="M136" s="219" t="s">
        <v>19</v>
      </c>
      <c r="N136" s="220" t="s">
        <v>48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190</v>
      </c>
      <c r="AT136" s="223" t="s">
        <v>185</v>
      </c>
      <c r="AU136" s="223" t="s">
        <v>88</v>
      </c>
      <c r="AY136" s="17" t="s">
        <v>182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88</v>
      </c>
      <c r="BK136" s="224">
        <f>ROUND(I136*H136,2)</f>
        <v>0</v>
      </c>
      <c r="BL136" s="17" t="s">
        <v>190</v>
      </c>
      <c r="BM136" s="223" t="s">
        <v>492</v>
      </c>
    </row>
    <row r="137" spans="1:65" s="2" customFormat="1" ht="24.15" customHeight="1">
      <c r="A137" s="38"/>
      <c r="B137" s="39"/>
      <c r="C137" s="212" t="s">
        <v>8</v>
      </c>
      <c r="D137" s="212" t="s">
        <v>185</v>
      </c>
      <c r="E137" s="213" t="s">
        <v>258</v>
      </c>
      <c r="F137" s="214" t="s">
        <v>259</v>
      </c>
      <c r="G137" s="215" t="s">
        <v>251</v>
      </c>
      <c r="H137" s="216">
        <v>32.774</v>
      </c>
      <c r="I137" s="217"/>
      <c r="J137" s="218">
        <f>ROUND(I137*H137,2)</f>
        <v>0</v>
      </c>
      <c r="K137" s="214" t="s">
        <v>189</v>
      </c>
      <c r="L137" s="44"/>
      <c r="M137" s="219" t="s">
        <v>19</v>
      </c>
      <c r="N137" s="220" t="s">
        <v>48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190</v>
      </c>
      <c r="AT137" s="223" t="s">
        <v>185</v>
      </c>
      <c r="AU137" s="223" t="s">
        <v>88</v>
      </c>
      <c r="AY137" s="17" t="s">
        <v>182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88</v>
      </c>
      <c r="BK137" s="224">
        <f>ROUND(I137*H137,2)</f>
        <v>0</v>
      </c>
      <c r="BL137" s="17" t="s">
        <v>190</v>
      </c>
      <c r="BM137" s="223" t="s">
        <v>493</v>
      </c>
    </row>
    <row r="138" spans="1:51" s="13" customFormat="1" ht="12">
      <c r="A138" s="13"/>
      <c r="B138" s="225"/>
      <c r="C138" s="226"/>
      <c r="D138" s="227" t="s">
        <v>203</v>
      </c>
      <c r="E138" s="226"/>
      <c r="F138" s="229" t="s">
        <v>591</v>
      </c>
      <c r="G138" s="226"/>
      <c r="H138" s="230">
        <v>32.774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203</v>
      </c>
      <c r="AU138" s="236" t="s">
        <v>88</v>
      </c>
      <c r="AV138" s="13" t="s">
        <v>88</v>
      </c>
      <c r="AW138" s="13" t="s">
        <v>4</v>
      </c>
      <c r="AX138" s="13" t="s">
        <v>80</v>
      </c>
      <c r="AY138" s="236" t="s">
        <v>182</v>
      </c>
    </row>
    <row r="139" spans="1:65" s="2" customFormat="1" ht="14.4" customHeight="1">
      <c r="A139" s="38"/>
      <c r="B139" s="39"/>
      <c r="C139" s="248" t="s">
        <v>216</v>
      </c>
      <c r="D139" s="248" t="s">
        <v>263</v>
      </c>
      <c r="E139" s="249" t="s">
        <v>264</v>
      </c>
      <c r="F139" s="250" t="s">
        <v>265</v>
      </c>
      <c r="G139" s="251" t="s">
        <v>251</v>
      </c>
      <c r="H139" s="252">
        <v>2.326</v>
      </c>
      <c r="I139" s="253"/>
      <c r="J139" s="254">
        <f>ROUND(I139*H139,2)</f>
        <v>0</v>
      </c>
      <c r="K139" s="250" t="s">
        <v>189</v>
      </c>
      <c r="L139" s="255"/>
      <c r="M139" s="256" t="s">
        <v>19</v>
      </c>
      <c r="N139" s="257" t="s">
        <v>48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226</v>
      </c>
      <c r="AT139" s="223" t="s">
        <v>263</v>
      </c>
      <c r="AU139" s="223" t="s">
        <v>88</v>
      </c>
      <c r="AY139" s="17" t="s">
        <v>182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88</v>
      </c>
      <c r="BK139" s="224">
        <f>ROUND(I139*H139,2)</f>
        <v>0</v>
      </c>
      <c r="BL139" s="17" t="s">
        <v>190</v>
      </c>
      <c r="BM139" s="223" t="s">
        <v>495</v>
      </c>
    </row>
    <row r="140" spans="1:63" s="12" customFormat="1" ht="22.8" customHeight="1">
      <c r="A140" s="12"/>
      <c r="B140" s="196"/>
      <c r="C140" s="197"/>
      <c r="D140" s="198" t="s">
        <v>75</v>
      </c>
      <c r="E140" s="210" t="s">
        <v>267</v>
      </c>
      <c r="F140" s="210" t="s">
        <v>268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P141</f>
        <v>0</v>
      </c>
      <c r="Q140" s="204"/>
      <c r="R140" s="205">
        <f>R141</f>
        <v>0</v>
      </c>
      <c r="S140" s="204"/>
      <c r="T140" s="206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80</v>
      </c>
      <c r="AT140" s="208" t="s">
        <v>75</v>
      </c>
      <c r="AU140" s="208" t="s">
        <v>80</v>
      </c>
      <c r="AY140" s="207" t="s">
        <v>182</v>
      </c>
      <c r="BK140" s="209">
        <f>BK141</f>
        <v>0</v>
      </c>
    </row>
    <row r="141" spans="1:65" s="2" customFormat="1" ht="24.15" customHeight="1">
      <c r="A141" s="38"/>
      <c r="B141" s="39"/>
      <c r="C141" s="212" t="s">
        <v>281</v>
      </c>
      <c r="D141" s="212" t="s">
        <v>185</v>
      </c>
      <c r="E141" s="213" t="s">
        <v>496</v>
      </c>
      <c r="F141" s="214" t="s">
        <v>497</v>
      </c>
      <c r="G141" s="215" t="s">
        <v>251</v>
      </c>
      <c r="H141" s="216">
        <v>0.857</v>
      </c>
      <c r="I141" s="217"/>
      <c r="J141" s="218">
        <f>ROUND(I141*H141,2)</f>
        <v>0</v>
      </c>
      <c r="K141" s="214" t="s">
        <v>189</v>
      </c>
      <c r="L141" s="44"/>
      <c r="M141" s="219" t="s">
        <v>19</v>
      </c>
      <c r="N141" s="220" t="s">
        <v>48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190</v>
      </c>
      <c r="AT141" s="223" t="s">
        <v>185</v>
      </c>
      <c r="AU141" s="223" t="s">
        <v>88</v>
      </c>
      <c r="AY141" s="17" t="s">
        <v>182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88</v>
      </c>
      <c r="BK141" s="224">
        <f>ROUND(I141*H141,2)</f>
        <v>0</v>
      </c>
      <c r="BL141" s="17" t="s">
        <v>190</v>
      </c>
      <c r="BM141" s="223" t="s">
        <v>498</v>
      </c>
    </row>
    <row r="142" spans="1:63" s="12" customFormat="1" ht="25.9" customHeight="1">
      <c r="A142" s="12"/>
      <c r="B142" s="196"/>
      <c r="C142" s="197"/>
      <c r="D142" s="198" t="s">
        <v>75</v>
      </c>
      <c r="E142" s="199" t="s">
        <v>272</v>
      </c>
      <c r="F142" s="199" t="s">
        <v>273</v>
      </c>
      <c r="G142" s="197"/>
      <c r="H142" s="197"/>
      <c r="I142" s="200"/>
      <c r="J142" s="201">
        <f>BK142</f>
        <v>0</v>
      </c>
      <c r="K142" s="197"/>
      <c r="L142" s="202"/>
      <c r="M142" s="203"/>
      <c r="N142" s="204"/>
      <c r="O142" s="204"/>
      <c r="P142" s="205">
        <f>P143+P155+P158+P161+P172</f>
        <v>0</v>
      </c>
      <c r="Q142" s="204"/>
      <c r="R142" s="205">
        <f>R143+R155+R158+R161+R172</f>
        <v>0.2800786</v>
      </c>
      <c r="S142" s="204"/>
      <c r="T142" s="206">
        <f>T143+T155+T158+T161+T172</f>
        <v>0.09108000000000001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88</v>
      </c>
      <c r="AT142" s="208" t="s">
        <v>75</v>
      </c>
      <c r="AU142" s="208" t="s">
        <v>76</v>
      </c>
      <c r="AY142" s="207" t="s">
        <v>182</v>
      </c>
      <c r="BK142" s="209">
        <f>BK143+BK155+BK158+BK161+BK172</f>
        <v>0</v>
      </c>
    </row>
    <row r="143" spans="1:63" s="12" customFormat="1" ht="22.8" customHeight="1">
      <c r="A143" s="12"/>
      <c r="B143" s="196"/>
      <c r="C143" s="197"/>
      <c r="D143" s="198" t="s">
        <v>75</v>
      </c>
      <c r="E143" s="210" t="s">
        <v>274</v>
      </c>
      <c r="F143" s="210" t="s">
        <v>275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SUM(P144:P154)</f>
        <v>0</v>
      </c>
      <c r="Q143" s="204"/>
      <c r="R143" s="205">
        <f>SUM(R144:R154)</f>
        <v>0.11308</v>
      </c>
      <c r="S143" s="204"/>
      <c r="T143" s="206">
        <f>SUM(T144:T154)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88</v>
      </c>
      <c r="AT143" s="208" t="s">
        <v>75</v>
      </c>
      <c r="AU143" s="208" t="s">
        <v>80</v>
      </c>
      <c r="AY143" s="207" t="s">
        <v>182</v>
      </c>
      <c r="BK143" s="209">
        <f>SUM(BK144:BK154)</f>
        <v>0</v>
      </c>
    </row>
    <row r="144" spans="1:65" s="2" customFormat="1" ht="14.4" customHeight="1">
      <c r="A144" s="38"/>
      <c r="B144" s="39"/>
      <c r="C144" s="212" t="s">
        <v>285</v>
      </c>
      <c r="D144" s="212" t="s">
        <v>185</v>
      </c>
      <c r="E144" s="213" t="s">
        <v>276</v>
      </c>
      <c r="F144" s="214" t="s">
        <v>499</v>
      </c>
      <c r="G144" s="215" t="s">
        <v>278</v>
      </c>
      <c r="H144" s="216">
        <v>12</v>
      </c>
      <c r="I144" s="217"/>
      <c r="J144" s="218">
        <f>ROUND(I144*H144,2)</f>
        <v>0</v>
      </c>
      <c r="K144" s="214" t="s">
        <v>279</v>
      </c>
      <c r="L144" s="44"/>
      <c r="M144" s="219" t="s">
        <v>19</v>
      </c>
      <c r="N144" s="220" t="s">
        <v>48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216</v>
      </c>
      <c r="AT144" s="223" t="s">
        <v>185</v>
      </c>
      <c r="AU144" s="223" t="s">
        <v>88</v>
      </c>
      <c r="AY144" s="17" t="s">
        <v>182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88</v>
      </c>
      <c r="BK144" s="224">
        <f>ROUND(I144*H144,2)</f>
        <v>0</v>
      </c>
      <c r="BL144" s="17" t="s">
        <v>216</v>
      </c>
      <c r="BM144" s="223" t="s">
        <v>500</v>
      </c>
    </row>
    <row r="145" spans="1:65" s="2" customFormat="1" ht="14.4" customHeight="1">
      <c r="A145" s="38"/>
      <c r="B145" s="39"/>
      <c r="C145" s="212" t="s">
        <v>289</v>
      </c>
      <c r="D145" s="212" t="s">
        <v>185</v>
      </c>
      <c r="E145" s="213" t="s">
        <v>556</v>
      </c>
      <c r="F145" s="214" t="s">
        <v>557</v>
      </c>
      <c r="G145" s="215" t="s">
        <v>215</v>
      </c>
      <c r="H145" s="216">
        <v>4</v>
      </c>
      <c r="I145" s="217"/>
      <c r="J145" s="218">
        <f>ROUND(I145*H145,2)</f>
        <v>0</v>
      </c>
      <c r="K145" s="214" t="s">
        <v>189</v>
      </c>
      <c r="L145" s="44"/>
      <c r="M145" s="219" t="s">
        <v>19</v>
      </c>
      <c r="N145" s="220" t="s">
        <v>48</v>
      </c>
      <c r="O145" s="84"/>
      <c r="P145" s="221">
        <f>O145*H145</f>
        <v>0</v>
      </c>
      <c r="Q145" s="221">
        <v>0.00051</v>
      </c>
      <c r="R145" s="221">
        <f>Q145*H145</f>
        <v>0.00204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216</v>
      </c>
      <c r="AT145" s="223" t="s">
        <v>185</v>
      </c>
      <c r="AU145" s="223" t="s">
        <v>88</v>
      </c>
      <c r="AY145" s="17" t="s">
        <v>182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88</v>
      </c>
      <c r="BK145" s="224">
        <f>ROUND(I145*H145,2)</f>
        <v>0</v>
      </c>
      <c r="BL145" s="17" t="s">
        <v>216</v>
      </c>
      <c r="BM145" s="223" t="s">
        <v>592</v>
      </c>
    </row>
    <row r="146" spans="1:65" s="2" customFormat="1" ht="14.4" customHeight="1">
      <c r="A146" s="38"/>
      <c r="B146" s="39"/>
      <c r="C146" s="212" t="s">
        <v>293</v>
      </c>
      <c r="D146" s="212" t="s">
        <v>185</v>
      </c>
      <c r="E146" s="213" t="s">
        <v>282</v>
      </c>
      <c r="F146" s="214" t="s">
        <v>283</v>
      </c>
      <c r="G146" s="215" t="s">
        <v>215</v>
      </c>
      <c r="H146" s="216">
        <v>30</v>
      </c>
      <c r="I146" s="217"/>
      <c r="J146" s="218">
        <f>ROUND(I146*H146,2)</f>
        <v>0</v>
      </c>
      <c r="K146" s="214" t="s">
        <v>189</v>
      </c>
      <c r="L146" s="44"/>
      <c r="M146" s="219" t="s">
        <v>19</v>
      </c>
      <c r="N146" s="220" t="s">
        <v>48</v>
      </c>
      <c r="O146" s="84"/>
      <c r="P146" s="221">
        <f>O146*H146</f>
        <v>0</v>
      </c>
      <c r="Q146" s="221">
        <v>0.00084</v>
      </c>
      <c r="R146" s="221">
        <f>Q146*H146</f>
        <v>0.0252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216</v>
      </c>
      <c r="AT146" s="223" t="s">
        <v>185</v>
      </c>
      <c r="AU146" s="223" t="s">
        <v>88</v>
      </c>
      <c r="AY146" s="17" t="s">
        <v>182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88</v>
      </c>
      <c r="BK146" s="224">
        <f>ROUND(I146*H146,2)</f>
        <v>0</v>
      </c>
      <c r="BL146" s="17" t="s">
        <v>216</v>
      </c>
      <c r="BM146" s="223" t="s">
        <v>501</v>
      </c>
    </row>
    <row r="147" spans="1:65" s="2" customFormat="1" ht="14.4" customHeight="1">
      <c r="A147" s="38"/>
      <c r="B147" s="39"/>
      <c r="C147" s="212" t="s">
        <v>7</v>
      </c>
      <c r="D147" s="212" t="s">
        <v>185</v>
      </c>
      <c r="E147" s="213" t="s">
        <v>286</v>
      </c>
      <c r="F147" s="214" t="s">
        <v>287</v>
      </c>
      <c r="G147" s="215" t="s">
        <v>215</v>
      </c>
      <c r="H147" s="216">
        <v>20</v>
      </c>
      <c r="I147" s="217"/>
      <c r="J147" s="218">
        <f>ROUND(I147*H147,2)</f>
        <v>0</v>
      </c>
      <c r="K147" s="214" t="s">
        <v>189</v>
      </c>
      <c r="L147" s="44"/>
      <c r="M147" s="219" t="s">
        <v>19</v>
      </c>
      <c r="N147" s="220" t="s">
        <v>48</v>
      </c>
      <c r="O147" s="84"/>
      <c r="P147" s="221">
        <f>O147*H147</f>
        <v>0</v>
      </c>
      <c r="Q147" s="221">
        <v>0.00116</v>
      </c>
      <c r="R147" s="221">
        <f>Q147*H147</f>
        <v>0.0232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216</v>
      </c>
      <c r="AT147" s="223" t="s">
        <v>185</v>
      </c>
      <c r="AU147" s="223" t="s">
        <v>88</v>
      </c>
      <c r="AY147" s="17" t="s">
        <v>182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88</v>
      </c>
      <c r="BK147" s="224">
        <f>ROUND(I147*H147,2)</f>
        <v>0</v>
      </c>
      <c r="BL147" s="17" t="s">
        <v>216</v>
      </c>
      <c r="BM147" s="223" t="s">
        <v>502</v>
      </c>
    </row>
    <row r="148" spans="1:65" s="2" customFormat="1" ht="14.4" customHeight="1">
      <c r="A148" s="38"/>
      <c r="B148" s="39"/>
      <c r="C148" s="212" t="s">
        <v>300</v>
      </c>
      <c r="D148" s="212" t="s">
        <v>185</v>
      </c>
      <c r="E148" s="213" t="s">
        <v>290</v>
      </c>
      <c r="F148" s="214" t="s">
        <v>291</v>
      </c>
      <c r="G148" s="215" t="s">
        <v>215</v>
      </c>
      <c r="H148" s="216">
        <v>14</v>
      </c>
      <c r="I148" s="217"/>
      <c r="J148" s="218">
        <f>ROUND(I148*H148,2)</f>
        <v>0</v>
      </c>
      <c r="K148" s="214" t="s">
        <v>189</v>
      </c>
      <c r="L148" s="44"/>
      <c r="M148" s="219" t="s">
        <v>19</v>
      </c>
      <c r="N148" s="220" t="s">
        <v>48</v>
      </c>
      <c r="O148" s="84"/>
      <c r="P148" s="221">
        <f>O148*H148</f>
        <v>0</v>
      </c>
      <c r="Q148" s="221">
        <v>0.00144</v>
      </c>
      <c r="R148" s="221">
        <f>Q148*H148</f>
        <v>0.02016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216</v>
      </c>
      <c r="AT148" s="223" t="s">
        <v>185</v>
      </c>
      <c r="AU148" s="223" t="s">
        <v>88</v>
      </c>
      <c r="AY148" s="17" t="s">
        <v>182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88</v>
      </c>
      <c r="BK148" s="224">
        <f>ROUND(I148*H148,2)</f>
        <v>0</v>
      </c>
      <c r="BL148" s="17" t="s">
        <v>216</v>
      </c>
      <c r="BM148" s="223" t="s">
        <v>503</v>
      </c>
    </row>
    <row r="149" spans="1:65" s="2" customFormat="1" ht="24.15" customHeight="1">
      <c r="A149" s="38"/>
      <c r="B149" s="39"/>
      <c r="C149" s="212" t="s">
        <v>304</v>
      </c>
      <c r="D149" s="212" t="s">
        <v>185</v>
      </c>
      <c r="E149" s="213" t="s">
        <v>301</v>
      </c>
      <c r="F149" s="214" t="s">
        <v>302</v>
      </c>
      <c r="G149" s="215" t="s">
        <v>215</v>
      </c>
      <c r="H149" s="216">
        <v>68</v>
      </c>
      <c r="I149" s="217"/>
      <c r="J149" s="218">
        <f>ROUND(I149*H149,2)</f>
        <v>0</v>
      </c>
      <c r="K149" s="214" t="s">
        <v>189</v>
      </c>
      <c r="L149" s="44"/>
      <c r="M149" s="219" t="s">
        <v>19</v>
      </c>
      <c r="N149" s="220" t="s">
        <v>48</v>
      </c>
      <c r="O149" s="84"/>
      <c r="P149" s="221">
        <f>O149*H149</f>
        <v>0</v>
      </c>
      <c r="Q149" s="221">
        <v>7E-05</v>
      </c>
      <c r="R149" s="221">
        <f>Q149*H149</f>
        <v>0.0047599999999999995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216</v>
      </c>
      <c r="AT149" s="223" t="s">
        <v>185</v>
      </c>
      <c r="AU149" s="223" t="s">
        <v>88</v>
      </c>
      <c r="AY149" s="17" t="s">
        <v>182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88</v>
      </c>
      <c r="BK149" s="224">
        <f>ROUND(I149*H149,2)</f>
        <v>0</v>
      </c>
      <c r="BL149" s="17" t="s">
        <v>216</v>
      </c>
      <c r="BM149" s="223" t="s">
        <v>504</v>
      </c>
    </row>
    <row r="150" spans="1:65" s="2" customFormat="1" ht="14.4" customHeight="1">
      <c r="A150" s="38"/>
      <c r="B150" s="39"/>
      <c r="C150" s="212" t="s">
        <v>308</v>
      </c>
      <c r="D150" s="212" t="s">
        <v>185</v>
      </c>
      <c r="E150" s="213" t="s">
        <v>334</v>
      </c>
      <c r="F150" s="214" t="s">
        <v>335</v>
      </c>
      <c r="G150" s="215" t="s">
        <v>188</v>
      </c>
      <c r="H150" s="216">
        <v>24</v>
      </c>
      <c r="I150" s="217"/>
      <c r="J150" s="218">
        <f>ROUND(I150*H150,2)</f>
        <v>0</v>
      </c>
      <c r="K150" s="214" t="s">
        <v>189</v>
      </c>
      <c r="L150" s="44"/>
      <c r="M150" s="219" t="s">
        <v>19</v>
      </c>
      <c r="N150" s="220" t="s">
        <v>48</v>
      </c>
      <c r="O150" s="84"/>
      <c r="P150" s="221">
        <f>O150*H150</f>
        <v>0</v>
      </c>
      <c r="Q150" s="221">
        <v>0.00057</v>
      </c>
      <c r="R150" s="221">
        <f>Q150*H150</f>
        <v>0.01368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216</v>
      </c>
      <c r="AT150" s="223" t="s">
        <v>185</v>
      </c>
      <c r="AU150" s="223" t="s">
        <v>88</v>
      </c>
      <c r="AY150" s="17" t="s">
        <v>182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88</v>
      </c>
      <c r="BK150" s="224">
        <f>ROUND(I150*H150,2)</f>
        <v>0</v>
      </c>
      <c r="BL150" s="17" t="s">
        <v>216</v>
      </c>
      <c r="BM150" s="223" t="s">
        <v>505</v>
      </c>
    </row>
    <row r="151" spans="1:65" s="2" customFormat="1" ht="14.4" customHeight="1">
      <c r="A151" s="38"/>
      <c r="B151" s="39"/>
      <c r="C151" s="212" t="s">
        <v>313</v>
      </c>
      <c r="D151" s="212" t="s">
        <v>185</v>
      </c>
      <c r="E151" s="213" t="s">
        <v>506</v>
      </c>
      <c r="F151" s="214" t="s">
        <v>507</v>
      </c>
      <c r="G151" s="215" t="s">
        <v>188</v>
      </c>
      <c r="H151" s="216">
        <v>12</v>
      </c>
      <c r="I151" s="217"/>
      <c r="J151" s="218">
        <f>ROUND(I151*H151,2)</f>
        <v>0</v>
      </c>
      <c r="K151" s="214" t="s">
        <v>189</v>
      </c>
      <c r="L151" s="44"/>
      <c r="M151" s="219" t="s">
        <v>19</v>
      </c>
      <c r="N151" s="220" t="s">
        <v>48</v>
      </c>
      <c r="O151" s="84"/>
      <c r="P151" s="221">
        <f>O151*H151</f>
        <v>0</v>
      </c>
      <c r="Q151" s="221">
        <v>0.00087</v>
      </c>
      <c r="R151" s="221">
        <f>Q151*H151</f>
        <v>0.01044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216</v>
      </c>
      <c r="AT151" s="223" t="s">
        <v>185</v>
      </c>
      <c r="AU151" s="223" t="s">
        <v>88</v>
      </c>
      <c r="AY151" s="17" t="s">
        <v>182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88</v>
      </c>
      <c r="BK151" s="224">
        <f>ROUND(I151*H151,2)</f>
        <v>0</v>
      </c>
      <c r="BL151" s="17" t="s">
        <v>216</v>
      </c>
      <c r="BM151" s="223" t="s">
        <v>508</v>
      </c>
    </row>
    <row r="152" spans="1:65" s="2" customFormat="1" ht="24.15" customHeight="1">
      <c r="A152" s="38"/>
      <c r="B152" s="39"/>
      <c r="C152" s="212" t="s">
        <v>317</v>
      </c>
      <c r="D152" s="212" t="s">
        <v>185</v>
      </c>
      <c r="E152" s="213" t="s">
        <v>354</v>
      </c>
      <c r="F152" s="214" t="s">
        <v>355</v>
      </c>
      <c r="G152" s="215" t="s">
        <v>215</v>
      </c>
      <c r="H152" s="216">
        <v>68</v>
      </c>
      <c r="I152" s="217"/>
      <c r="J152" s="218">
        <f>ROUND(I152*H152,2)</f>
        <v>0</v>
      </c>
      <c r="K152" s="214" t="s">
        <v>189</v>
      </c>
      <c r="L152" s="44"/>
      <c r="M152" s="219" t="s">
        <v>19</v>
      </c>
      <c r="N152" s="220" t="s">
        <v>48</v>
      </c>
      <c r="O152" s="84"/>
      <c r="P152" s="221">
        <f>O152*H152</f>
        <v>0</v>
      </c>
      <c r="Q152" s="221">
        <v>0.00019</v>
      </c>
      <c r="R152" s="221">
        <f>Q152*H152</f>
        <v>0.012920000000000001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216</v>
      </c>
      <c r="AT152" s="223" t="s">
        <v>185</v>
      </c>
      <c r="AU152" s="223" t="s">
        <v>88</v>
      </c>
      <c r="AY152" s="17" t="s">
        <v>182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88</v>
      </c>
      <c r="BK152" s="224">
        <f>ROUND(I152*H152,2)</f>
        <v>0</v>
      </c>
      <c r="BL152" s="17" t="s">
        <v>216</v>
      </c>
      <c r="BM152" s="223" t="s">
        <v>509</v>
      </c>
    </row>
    <row r="153" spans="1:65" s="2" customFormat="1" ht="14.4" customHeight="1">
      <c r="A153" s="38"/>
      <c r="B153" s="39"/>
      <c r="C153" s="212" t="s">
        <v>321</v>
      </c>
      <c r="D153" s="212" t="s">
        <v>185</v>
      </c>
      <c r="E153" s="213" t="s">
        <v>358</v>
      </c>
      <c r="F153" s="214" t="s">
        <v>359</v>
      </c>
      <c r="G153" s="215" t="s">
        <v>215</v>
      </c>
      <c r="H153" s="216">
        <v>68</v>
      </c>
      <c r="I153" s="217"/>
      <c r="J153" s="218">
        <f>ROUND(I153*H153,2)</f>
        <v>0</v>
      </c>
      <c r="K153" s="214" t="s">
        <v>189</v>
      </c>
      <c r="L153" s="44"/>
      <c r="M153" s="219" t="s">
        <v>19</v>
      </c>
      <c r="N153" s="220" t="s">
        <v>48</v>
      </c>
      <c r="O153" s="84"/>
      <c r="P153" s="221">
        <f>O153*H153</f>
        <v>0</v>
      </c>
      <c r="Q153" s="221">
        <v>1E-05</v>
      </c>
      <c r="R153" s="221">
        <f>Q153*H153</f>
        <v>0.00068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216</v>
      </c>
      <c r="AT153" s="223" t="s">
        <v>185</v>
      </c>
      <c r="AU153" s="223" t="s">
        <v>88</v>
      </c>
      <c r="AY153" s="17" t="s">
        <v>182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88</v>
      </c>
      <c r="BK153" s="224">
        <f>ROUND(I153*H153,2)</f>
        <v>0</v>
      </c>
      <c r="BL153" s="17" t="s">
        <v>216</v>
      </c>
      <c r="BM153" s="223" t="s">
        <v>510</v>
      </c>
    </row>
    <row r="154" spans="1:65" s="2" customFormat="1" ht="24.15" customHeight="1">
      <c r="A154" s="38"/>
      <c r="B154" s="39"/>
      <c r="C154" s="212" t="s">
        <v>325</v>
      </c>
      <c r="D154" s="212" t="s">
        <v>185</v>
      </c>
      <c r="E154" s="213" t="s">
        <v>511</v>
      </c>
      <c r="F154" s="214" t="s">
        <v>512</v>
      </c>
      <c r="G154" s="215" t="s">
        <v>251</v>
      </c>
      <c r="H154" s="216">
        <v>0.113</v>
      </c>
      <c r="I154" s="217"/>
      <c r="J154" s="218">
        <f>ROUND(I154*H154,2)</f>
        <v>0</v>
      </c>
      <c r="K154" s="214" t="s">
        <v>189</v>
      </c>
      <c r="L154" s="44"/>
      <c r="M154" s="219" t="s">
        <v>19</v>
      </c>
      <c r="N154" s="220" t="s">
        <v>48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216</v>
      </c>
      <c r="AT154" s="223" t="s">
        <v>185</v>
      </c>
      <c r="AU154" s="223" t="s">
        <v>88</v>
      </c>
      <c r="AY154" s="17" t="s">
        <v>182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88</v>
      </c>
      <c r="BK154" s="224">
        <f>ROUND(I154*H154,2)</f>
        <v>0</v>
      </c>
      <c r="BL154" s="17" t="s">
        <v>216</v>
      </c>
      <c r="BM154" s="223" t="s">
        <v>513</v>
      </c>
    </row>
    <row r="155" spans="1:63" s="12" customFormat="1" ht="22.8" customHeight="1">
      <c r="A155" s="12"/>
      <c r="B155" s="196"/>
      <c r="C155" s="197"/>
      <c r="D155" s="198" t="s">
        <v>75</v>
      </c>
      <c r="E155" s="210" t="s">
        <v>365</v>
      </c>
      <c r="F155" s="210" t="s">
        <v>366</v>
      </c>
      <c r="G155" s="197"/>
      <c r="H155" s="197"/>
      <c r="I155" s="200"/>
      <c r="J155" s="211">
        <f>BK155</f>
        <v>0</v>
      </c>
      <c r="K155" s="197"/>
      <c r="L155" s="202"/>
      <c r="M155" s="203"/>
      <c r="N155" s="204"/>
      <c r="O155" s="204"/>
      <c r="P155" s="205">
        <f>SUM(P156:P157)</f>
        <v>0</v>
      </c>
      <c r="Q155" s="204"/>
      <c r="R155" s="205">
        <f>SUM(R156:R157)</f>
        <v>0.00186</v>
      </c>
      <c r="S155" s="204"/>
      <c r="T155" s="206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7" t="s">
        <v>88</v>
      </c>
      <c r="AT155" s="208" t="s">
        <v>75</v>
      </c>
      <c r="AU155" s="208" t="s">
        <v>80</v>
      </c>
      <c r="AY155" s="207" t="s">
        <v>182</v>
      </c>
      <c r="BK155" s="209">
        <f>SUM(BK156:BK157)</f>
        <v>0</v>
      </c>
    </row>
    <row r="156" spans="1:65" s="2" customFormat="1" ht="14.4" customHeight="1">
      <c r="A156" s="38"/>
      <c r="B156" s="39"/>
      <c r="C156" s="212" t="s">
        <v>329</v>
      </c>
      <c r="D156" s="212" t="s">
        <v>185</v>
      </c>
      <c r="E156" s="213" t="s">
        <v>514</v>
      </c>
      <c r="F156" s="214" t="s">
        <v>515</v>
      </c>
      <c r="G156" s="215" t="s">
        <v>188</v>
      </c>
      <c r="H156" s="216">
        <v>6</v>
      </c>
      <c r="I156" s="217"/>
      <c r="J156" s="218">
        <f>ROUND(I156*H156,2)</f>
        <v>0</v>
      </c>
      <c r="K156" s="214" t="s">
        <v>279</v>
      </c>
      <c r="L156" s="44"/>
      <c r="M156" s="219" t="s">
        <v>19</v>
      </c>
      <c r="N156" s="220" t="s">
        <v>48</v>
      </c>
      <c r="O156" s="84"/>
      <c r="P156" s="221">
        <f>O156*H156</f>
        <v>0</v>
      </c>
      <c r="Q156" s="221">
        <v>0.00031</v>
      </c>
      <c r="R156" s="221">
        <f>Q156*H156</f>
        <v>0.00186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216</v>
      </c>
      <c r="AT156" s="223" t="s">
        <v>185</v>
      </c>
      <c r="AU156" s="223" t="s">
        <v>88</v>
      </c>
      <c r="AY156" s="17" t="s">
        <v>182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88</v>
      </c>
      <c r="BK156" s="224">
        <f>ROUND(I156*H156,2)</f>
        <v>0</v>
      </c>
      <c r="BL156" s="17" t="s">
        <v>216</v>
      </c>
      <c r="BM156" s="223" t="s">
        <v>516</v>
      </c>
    </row>
    <row r="157" spans="1:65" s="2" customFormat="1" ht="24.15" customHeight="1">
      <c r="A157" s="38"/>
      <c r="B157" s="39"/>
      <c r="C157" s="212" t="s">
        <v>333</v>
      </c>
      <c r="D157" s="212" t="s">
        <v>185</v>
      </c>
      <c r="E157" s="213" t="s">
        <v>517</v>
      </c>
      <c r="F157" s="214" t="s">
        <v>518</v>
      </c>
      <c r="G157" s="215" t="s">
        <v>251</v>
      </c>
      <c r="H157" s="216">
        <v>0.002</v>
      </c>
      <c r="I157" s="217"/>
      <c r="J157" s="218">
        <f>ROUND(I157*H157,2)</f>
        <v>0</v>
      </c>
      <c r="K157" s="214" t="s">
        <v>189</v>
      </c>
      <c r="L157" s="44"/>
      <c r="M157" s="219" t="s">
        <v>19</v>
      </c>
      <c r="N157" s="220" t="s">
        <v>48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216</v>
      </c>
      <c r="AT157" s="223" t="s">
        <v>185</v>
      </c>
      <c r="AU157" s="223" t="s">
        <v>88</v>
      </c>
      <c r="AY157" s="17" t="s">
        <v>182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88</v>
      </c>
      <c r="BK157" s="224">
        <f>ROUND(I157*H157,2)</f>
        <v>0</v>
      </c>
      <c r="BL157" s="17" t="s">
        <v>216</v>
      </c>
      <c r="BM157" s="223" t="s">
        <v>545</v>
      </c>
    </row>
    <row r="158" spans="1:63" s="12" customFormat="1" ht="22.8" customHeight="1">
      <c r="A158" s="12"/>
      <c r="B158" s="196"/>
      <c r="C158" s="197"/>
      <c r="D158" s="198" t="s">
        <v>75</v>
      </c>
      <c r="E158" s="210" t="s">
        <v>379</v>
      </c>
      <c r="F158" s="210" t="s">
        <v>380</v>
      </c>
      <c r="G158" s="197"/>
      <c r="H158" s="197"/>
      <c r="I158" s="200"/>
      <c r="J158" s="211">
        <f>BK158</f>
        <v>0</v>
      </c>
      <c r="K158" s="197"/>
      <c r="L158" s="202"/>
      <c r="M158" s="203"/>
      <c r="N158" s="204"/>
      <c r="O158" s="204"/>
      <c r="P158" s="205">
        <f>SUM(P159:P160)</f>
        <v>0</v>
      </c>
      <c r="Q158" s="204"/>
      <c r="R158" s="205">
        <f>SUM(R159:R160)</f>
        <v>0</v>
      </c>
      <c r="S158" s="204"/>
      <c r="T158" s="206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7" t="s">
        <v>88</v>
      </c>
      <c r="AT158" s="208" t="s">
        <v>75</v>
      </c>
      <c r="AU158" s="208" t="s">
        <v>80</v>
      </c>
      <c r="AY158" s="207" t="s">
        <v>182</v>
      </c>
      <c r="BK158" s="209">
        <f>SUM(BK159:BK160)</f>
        <v>0</v>
      </c>
    </row>
    <row r="159" spans="1:65" s="2" customFormat="1" ht="24.15" customHeight="1">
      <c r="A159" s="38"/>
      <c r="B159" s="39"/>
      <c r="C159" s="212" t="s">
        <v>381</v>
      </c>
      <c r="D159" s="212" t="s">
        <v>185</v>
      </c>
      <c r="E159" s="213" t="s">
        <v>382</v>
      </c>
      <c r="F159" s="214" t="s">
        <v>520</v>
      </c>
      <c r="G159" s="215" t="s">
        <v>188</v>
      </c>
      <c r="H159" s="216">
        <v>18</v>
      </c>
      <c r="I159" s="217"/>
      <c r="J159" s="218">
        <f>ROUND(I159*H159,2)</f>
        <v>0</v>
      </c>
      <c r="K159" s="214" t="s">
        <v>279</v>
      </c>
      <c r="L159" s="44"/>
      <c r="M159" s="219" t="s">
        <v>19</v>
      </c>
      <c r="N159" s="220" t="s">
        <v>48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216</v>
      </c>
      <c r="AT159" s="223" t="s">
        <v>185</v>
      </c>
      <c r="AU159" s="223" t="s">
        <v>88</v>
      </c>
      <c r="AY159" s="17" t="s">
        <v>182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88</v>
      </c>
      <c r="BK159" s="224">
        <f>ROUND(I159*H159,2)</f>
        <v>0</v>
      </c>
      <c r="BL159" s="17" t="s">
        <v>216</v>
      </c>
      <c r="BM159" s="223" t="s">
        <v>593</v>
      </c>
    </row>
    <row r="160" spans="1:47" s="2" customFormat="1" ht="12">
      <c r="A160" s="38"/>
      <c r="B160" s="39"/>
      <c r="C160" s="40"/>
      <c r="D160" s="227" t="s">
        <v>385</v>
      </c>
      <c r="E160" s="40"/>
      <c r="F160" s="258" t="s">
        <v>386</v>
      </c>
      <c r="G160" s="40"/>
      <c r="H160" s="40"/>
      <c r="I160" s="259"/>
      <c r="J160" s="40"/>
      <c r="K160" s="40"/>
      <c r="L160" s="44"/>
      <c r="M160" s="260"/>
      <c r="N160" s="26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385</v>
      </c>
      <c r="AU160" s="17" t="s">
        <v>88</v>
      </c>
    </row>
    <row r="161" spans="1:63" s="12" customFormat="1" ht="22.8" customHeight="1">
      <c r="A161" s="12"/>
      <c r="B161" s="196"/>
      <c r="C161" s="197"/>
      <c r="D161" s="198" t="s">
        <v>75</v>
      </c>
      <c r="E161" s="210" t="s">
        <v>418</v>
      </c>
      <c r="F161" s="210" t="s">
        <v>419</v>
      </c>
      <c r="G161" s="197"/>
      <c r="H161" s="197"/>
      <c r="I161" s="200"/>
      <c r="J161" s="211">
        <f>BK161</f>
        <v>0</v>
      </c>
      <c r="K161" s="197"/>
      <c r="L161" s="202"/>
      <c r="M161" s="203"/>
      <c r="N161" s="204"/>
      <c r="O161" s="204"/>
      <c r="P161" s="205">
        <f>SUM(P162:P171)</f>
        <v>0</v>
      </c>
      <c r="Q161" s="204"/>
      <c r="R161" s="205">
        <f>SUM(R162:R171)</f>
        <v>0.06916800000000001</v>
      </c>
      <c r="S161" s="204"/>
      <c r="T161" s="206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7" t="s">
        <v>88</v>
      </c>
      <c r="AT161" s="208" t="s">
        <v>75</v>
      </c>
      <c r="AU161" s="208" t="s">
        <v>80</v>
      </c>
      <c r="AY161" s="207" t="s">
        <v>182</v>
      </c>
      <c r="BK161" s="209">
        <f>SUM(BK162:BK171)</f>
        <v>0</v>
      </c>
    </row>
    <row r="162" spans="1:65" s="2" customFormat="1" ht="14.4" customHeight="1">
      <c r="A162" s="38"/>
      <c r="B162" s="39"/>
      <c r="C162" s="212" t="s">
        <v>337</v>
      </c>
      <c r="D162" s="212" t="s">
        <v>185</v>
      </c>
      <c r="E162" s="213" t="s">
        <v>421</v>
      </c>
      <c r="F162" s="214" t="s">
        <v>422</v>
      </c>
      <c r="G162" s="215" t="s">
        <v>423</v>
      </c>
      <c r="H162" s="216">
        <v>69</v>
      </c>
      <c r="I162" s="217"/>
      <c r="J162" s="218">
        <f>ROUND(I162*H162,2)</f>
        <v>0</v>
      </c>
      <c r="K162" s="214" t="s">
        <v>189</v>
      </c>
      <c r="L162" s="44"/>
      <c r="M162" s="219" t="s">
        <v>19</v>
      </c>
      <c r="N162" s="220" t="s">
        <v>48</v>
      </c>
      <c r="O162" s="84"/>
      <c r="P162" s="221">
        <f>O162*H162</f>
        <v>0</v>
      </c>
      <c r="Q162" s="221">
        <v>7E-05</v>
      </c>
      <c r="R162" s="221">
        <f>Q162*H162</f>
        <v>0.004829999999999999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216</v>
      </c>
      <c r="AT162" s="223" t="s">
        <v>185</v>
      </c>
      <c r="AU162" s="223" t="s">
        <v>88</v>
      </c>
      <c r="AY162" s="17" t="s">
        <v>182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88</v>
      </c>
      <c r="BK162" s="224">
        <f>ROUND(I162*H162,2)</f>
        <v>0</v>
      </c>
      <c r="BL162" s="17" t="s">
        <v>216</v>
      </c>
      <c r="BM162" s="223" t="s">
        <v>522</v>
      </c>
    </row>
    <row r="163" spans="1:47" s="2" customFormat="1" ht="12">
      <c r="A163" s="38"/>
      <c r="B163" s="39"/>
      <c r="C163" s="40"/>
      <c r="D163" s="227" t="s">
        <v>385</v>
      </c>
      <c r="E163" s="40"/>
      <c r="F163" s="258" t="s">
        <v>523</v>
      </c>
      <c r="G163" s="40"/>
      <c r="H163" s="40"/>
      <c r="I163" s="259"/>
      <c r="J163" s="40"/>
      <c r="K163" s="40"/>
      <c r="L163" s="44"/>
      <c r="M163" s="260"/>
      <c r="N163" s="26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385</v>
      </c>
      <c r="AU163" s="17" t="s">
        <v>88</v>
      </c>
    </row>
    <row r="164" spans="1:65" s="2" customFormat="1" ht="14.4" customHeight="1">
      <c r="A164" s="38"/>
      <c r="B164" s="39"/>
      <c r="C164" s="248" t="s">
        <v>341</v>
      </c>
      <c r="D164" s="248" t="s">
        <v>263</v>
      </c>
      <c r="E164" s="249" t="s">
        <v>427</v>
      </c>
      <c r="F164" s="250" t="s">
        <v>428</v>
      </c>
      <c r="G164" s="251" t="s">
        <v>251</v>
      </c>
      <c r="H164" s="252">
        <v>0.03</v>
      </c>
      <c r="I164" s="253"/>
      <c r="J164" s="254">
        <f>ROUND(I164*H164,2)</f>
        <v>0</v>
      </c>
      <c r="K164" s="250" t="s">
        <v>189</v>
      </c>
      <c r="L164" s="255"/>
      <c r="M164" s="256" t="s">
        <v>19</v>
      </c>
      <c r="N164" s="257" t="s">
        <v>48</v>
      </c>
      <c r="O164" s="84"/>
      <c r="P164" s="221">
        <f>O164*H164</f>
        <v>0</v>
      </c>
      <c r="Q164" s="221">
        <v>1</v>
      </c>
      <c r="R164" s="221">
        <f>Q164*H164</f>
        <v>0.03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341</v>
      </c>
      <c r="AT164" s="223" t="s">
        <v>263</v>
      </c>
      <c r="AU164" s="223" t="s">
        <v>88</v>
      </c>
      <c r="AY164" s="17" t="s">
        <v>182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88</v>
      </c>
      <c r="BK164" s="224">
        <f>ROUND(I164*H164,2)</f>
        <v>0</v>
      </c>
      <c r="BL164" s="17" t="s">
        <v>216</v>
      </c>
      <c r="BM164" s="223" t="s">
        <v>524</v>
      </c>
    </row>
    <row r="165" spans="1:65" s="2" customFormat="1" ht="24.15" customHeight="1">
      <c r="A165" s="38"/>
      <c r="B165" s="39"/>
      <c r="C165" s="248" t="s">
        <v>345</v>
      </c>
      <c r="D165" s="248" t="s">
        <v>263</v>
      </c>
      <c r="E165" s="249" t="s">
        <v>431</v>
      </c>
      <c r="F165" s="250" t="s">
        <v>432</v>
      </c>
      <c r="G165" s="251" t="s">
        <v>433</v>
      </c>
      <c r="H165" s="252">
        <v>0.9</v>
      </c>
      <c r="I165" s="253"/>
      <c r="J165" s="254">
        <f>ROUND(I165*H165,2)</f>
        <v>0</v>
      </c>
      <c r="K165" s="250" t="s">
        <v>189</v>
      </c>
      <c r="L165" s="255"/>
      <c r="M165" s="256" t="s">
        <v>19</v>
      </c>
      <c r="N165" s="257" t="s">
        <v>48</v>
      </c>
      <c r="O165" s="84"/>
      <c r="P165" s="221">
        <f>O165*H165</f>
        <v>0</v>
      </c>
      <c r="Q165" s="221">
        <v>0.00041</v>
      </c>
      <c r="R165" s="221">
        <f>Q165*H165</f>
        <v>0.000369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341</v>
      </c>
      <c r="AT165" s="223" t="s">
        <v>263</v>
      </c>
      <c r="AU165" s="223" t="s">
        <v>88</v>
      </c>
      <c r="AY165" s="17" t="s">
        <v>182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88</v>
      </c>
      <c r="BK165" s="224">
        <f>ROUND(I165*H165,2)</f>
        <v>0</v>
      </c>
      <c r="BL165" s="17" t="s">
        <v>216</v>
      </c>
      <c r="BM165" s="223" t="s">
        <v>525</v>
      </c>
    </row>
    <row r="166" spans="1:51" s="13" customFormat="1" ht="12">
      <c r="A166" s="13"/>
      <c r="B166" s="225"/>
      <c r="C166" s="226"/>
      <c r="D166" s="227" t="s">
        <v>203</v>
      </c>
      <c r="E166" s="226"/>
      <c r="F166" s="229" t="s">
        <v>435</v>
      </c>
      <c r="G166" s="226"/>
      <c r="H166" s="230">
        <v>0.9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203</v>
      </c>
      <c r="AU166" s="236" t="s">
        <v>88</v>
      </c>
      <c r="AV166" s="13" t="s">
        <v>88</v>
      </c>
      <c r="AW166" s="13" t="s">
        <v>4</v>
      </c>
      <c r="AX166" s="13" t="s">
        <v>80</v>
      </c>
      <c r="AY166" s="236" t="s">
        <v>182</v>
      </c>
    </row>
    <row r="167" spans="1:65" s="2" customFormat="1" ht="14.4" customHeight="1">
      <c r="A167" s="38"/>
      <c r="B167" s="39"/>
      <c r="C167" s="248" t="s">
        <v>349</v>
      </c>
      <c r="D167" s="248" t="s">
        <v>263</v>
      </c>
      <c r="E167" s="249" t="s">
        <v>437</v>
      </c>
      <c r="F167" s="250" t="s">
        <v>438</v>
      </c>
      <c r="G167" s="251" t="s">
        <v>215</v>
      </c>
      <c r="H167" s="252">
        <v>42</v>
      </c>
      <c r="I167" s="253"/>
      <c r="J167" s="254">
        <f>ROUND(I167*H167,2)</f>
        <v>0</v>
      </c>
      <c r="K167" s="250" t="s">
        <v>189</v>
      </c>
      <c r="L167" s="255"/>
      <c r="M167" s="256" t="s">
        <v>19</v>
      </c>
      <c r="N167" s="257" t="s">
        <v>48</v>
      </c>
      <c r="O167" s="84"/>
      <c r="P167" s="221">
        <f>O167*H167</f>
        <v>0</v>
      </c>
      <c r="Q167" s="221">
        <v>0.00046</v>
      </c>
      <c r="R167" s="221">
        <f>Q167*H167</f>
        <v>0.01932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341</v>
      </c>
      <c r="AT167" s="223" t="s">
        <v>263</v>
      </c>
      <c r="AU167" s="223" t="s">
        <v>88</v>
      </c>
      <c r="AY167" s="17" t="s">
        <v>182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88</v>
      </c>
      <c r="BK167" s="224">
        <f>ROUND(I167*H167,2)</f>
        <v>0</v>
      </c>
      <c r="BL167" s="17" t="s">
        <v>216</v>
      </c>
      <c r="BM167" s="223" t="s">
        <v>526</v>
      </c>
    </row>
    <row r="168" spans="1:65" s="2" customFormat="1" ht="24.15" customHeight="1">
      <c r="A168" s="38"/>
      <c r="B168" s="39"/>
      <c r="C168" s="248" t="s">
        <v>353</v>
      </c>
      <c r="D168" s="248" t="s">
        <v>263</v>
      </c>
      <c r="E168" s="249" t="s">
        <v>441</v>
      </c>
      <c r="F168" s="250" t="s">
        <v>442</v>
      </c>
      <c r="G168" s="251" t="s">
        <v>433</v>
      </c>
      <c r="H168" s="252">
        <v>0.9</v>
      </c>
      <c r="I168" s="253"/>
      <c r="J168" s="254">
        <f>ROUND(I168*H168,2)</f>
        <v>0</v>
      </c>
      <c r="K168" s="250" t="s">
        <v>189</v>
      </c>
      <c r="L168" s="255"/>
      <c r="M168" s="256" t="s">
        <v>19</v>
      </c>
      <c r="N168" s="257" t="s">
        <v>48</v>
      </c>
      <c r="O168" s="84"/>
      <c r="P168" s="221">
        <f>O168*H168</f>
        <v>0</v>
      </c>
      <c r="Q168" s="221">
        <v>0.00041</v>
      </c>
      <c r="R168" s="221">
        <f>Q168*H168</f>
        <v>0.000369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341</v>
      </c>
      <c r="AT168" s="223" t="s">
        <v>263</v>
      </c>
      <c r="AU168" s="223" t="s">
        <v>88</v>
      </c>
      <c r="AY168" s="17" t="s">
        <v>182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88</v>
      </c>
      <c r="BK168" s="224">
        <f>ROUND(I168*H168,2)</f>
        <v>0</v>
      </c>
      <c r="BL168" s="17" t="s">
        <v>216</v>
      </c>
      <c r="BM168" s="223" t="s">
        <v>527</v>
      </c>
    </row>
    <row r="169" spans="1:51" s="13" customFormat="1" ht="12">
      <c r="A169" s="13"/>
      <c r="B169" s="225"/>
      <c r="C169" s="226"/>
      <c r="D169" s="227" t="s">
        <v>203</v>
      </c>
      <c r="E169" s="226"/>
      <c r="F169" s="229" t="s">
        <v>435</v>
      </c>
      <c r="G169" s="226"/>
      <c r="H169" s="230">
        <v>0.9</v>
      </c>
      <c r="I169" s="231"/>
      <c r="J169" s="226"/>
      <c r="K169" s="226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203</v>
      </c>
      <c r="AU169" s="236" t="s">
        <v>88</v>
      </c>
      <c r="AV169" s="13" t="s">
        <v>88</v>
      </c>
      <c r="AW169" s="13" t="s">
        <v>4</v>
      </c>
      <c r="AX169" s="13" t="s">
        <v>80</v>
      </c>
      <c r="AY169" s="236" t="s">
        <v>182</v>
      </c>
    </row>
    <row r="170" spans="1:65" s="2" customFormat="1" ht="14.4" customHeight="1">
      <c r="A170" s="38"/>
      <c r="B170" s="39"/>
      <c r="C170" s="248" t="s">
        <v>357</v>
      </c>
      <c r="D170" s="248" t="s">
        <v>263</v>
      </c>
      <c r="E170" s="249" t="s">
        <v>445</v>
      </c>
      <c r="F170" s="250" t="s">
        <v>446</v>
      </c>
      <c r="G170" s="251" t="s">
        <v>188</v>
      </c>
      <c r="H170" s="252">
        <v>84</v>
      </c>
      <c r="I170" s="253"/>
      <c r="J170" s="254">
        <f>ROUND(I170*H170,2)</f>
        <v>0</v>
      </c>
      <c r="K170" s="250" t="s">
        <v>189</v>
      </c>
      <c r="L170" s="255"/>
      <c r="M170" s="256" t="s">
        <v>19</v>
      </c>
      <c r="N170" s="257" t="s">
        <v>48</v>
      </c>
      <c r="O170" s="84"/>
      <c r="P170" s="221">
        <f>O170*H170</f>
        <v>0</v>
      </c>
      <c r="Q170" s="221">
        <v>0.00017</v>
      </c>
      <c r="R170" s="221">
        <f>Q170*H170</f>
        <v>0.014280000000000001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341</v>
      </c>
      <c r="AT170" s="223" t="s">
        <v>263</v>
      </c>
      <c r="AU170" s="223" t="s">
        <v>88</v>
      </c>
      <c r="AY170" s="17" t="s">
        <v>182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88</v>
      </c>
      <c r="BK170" s="224">
        <f>ROUND(I170*H170,2)</f>
        <v>0</v>
      </c>
      <c r="BL170" s="17" t="s">
        <v>216</v>
      </c>
      <c r="BM170" s="223" t="s">
        <v>528</v>
      </c>
    </row>
    <row r="171" spans="1:65" s="2" customFormat="1" ht="24.15" customHeight="1">
      <c r="A171" s="38"/>
      <c r="B171" s="39"/>
      <c r="C171" s="212" t="s">
        <v>361</v>
      </c>
      <c r="D171" s="212" t="s">
        <v>185</v>
      </c>
      <c r="E171" s="213" t="s">
        <v>449</v>
      </c>
      <c r="F171" s="214" t="s">
        <v>450</v>
      </c>
      <c r="G171" s="215" t="s">
        <v>251</v>
      </c>
      <c r="H171" s="216">
        <v>0.069</v>
      </c>
      <c r="I171" s="217"/>
      <c r="J171" s="218">
        <f>ROUND(I171*H171,2)</f>
        <v>0</v>
      </c>
      <c r="K171" s="214" t="s">
        <v>189</v>
      </c>
      <c r="L171" s="44"/>
      <c r="M171" s="219" t="s">
        <v>19</v>
      </c>
      <c r="N171" s="220" t="s">
        <v>48</v>
      </c>
      <c r="O171" s="84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216</v>
      </c>
      <c r="AT171" s="223" t="s">
        <v>185</v>
      </c>
      <c r="AU171" s="223" t="s">
        <v>88</v>
      </c>
      <c r="AY171" s="17" t="s">
        <v>182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88</v>
      </c>
      <c r="BK171" s="224">
        <f>ROUND(I171*H171,2)</f>
        <v>0</v>
      </c>
      <c r="BL171" s="17" t="s">
        <v>216</v>
      </c>
      <c r="BM171" s="223" t="s">
        <v>529</v>
      </c>
    </row>
    <row r="172" spans="1:63" s="12" customFormat="1" ht="22.8" customHeight="1">
      <c r="A172" s="12"/>
      <c r="B172" s="196"/>
      <c r="C172" s="197"/>
      <c r="D172" s="198" t="s">
        <v>75</v>
      </c>
      <c r="E172" s="210" t="s">
        <v>530</v>
      </c>
      <c r="F172" s="210" t="s">
        <v>531</v>
      </c>
      <c r="G172" s="197"/>
      <c r="H172" s="197"/>
      <c r="I172" s="200"/>
      <c r="J172" s="211">
        <f>BK172</f>
        <v>0</v>
      </c>
      <c r="K172" s="197"/>
      <c r="L172" s="202"/>
      <c r="M172" s="203"/>
      <c r="N172" s="204"/>
      <c r="O172" s="204"/>
      <c r="P172" s="205">
        <f>SUM(P173:P177)</f>
        <v>0</v>
      </c>
      <c r="Q172" s="204"/>
      <c r="R172" s="205">
        <f>SUM(R173:R177)</f>
        <v>0.0959706</v>
      </c>
      <c r="S172" s="204"/>
      <c r="T172" s="206">
        <f>SUM(T173:T177)</f>
        <v>0.09108000000000001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7" t="s">
        <v>88</v>
      </c>
      <c r="AT172" s="208" t="s">
        <v>75</v>
      </c>
      <c r="AU172" s="208" t="s">
        <v>80</v>
      </c>
      <c r="AY172" s="207" t="s">
        <v>182</v>
      </c>
      <c r="BK172" s="209">
        <f>SUM(BK173:BK177)</f>
        <v>0</v>
      </c>
    </row>
    <row r="173" spans="1:65" s="2" customFormat="1" ht="14.4" customHeight="1">
      <c r="A173" s="38"/>
      <c r="B173" s="39"/>
      <c r="C173" s="212" t="s">
        <v>367</v>
      </c>
      <c r="D173" s="212" t="s">
        <v>185</v>
      </c>
      <c r="E173" s="213" t="s">
        <v>532</v>
      </c>
      <c r="F173" s="214" t="s">
        <v>533</v>
      </c>
      <c r="G173" s="215" t="s">
        <v>188</v>
      </c>
      <c r="H173" s="216">
        <v>99</v>
      </c>
      <c r="I173" s="217"/>
      <c r="J173" s="218">
        <f>ROUND(I173*H173,2)</f>
        <v>0</v>
      </c>
      <c r="K173" s="214" t="s">
        <v>189</v>
      </c>
      <c r="L173" s="44"/>
      <c r="M173" s="219" t="s">
        <v>19</v>
      </c>
      <c r="N173" s="220" t="s">
        <v>48</v>
      </c>
      <c r="O173" s="84"/>
      <c r="P173" s="221">
        <f>O173*H173</f>
        <v>0</v>
      </c>
      <c r="Q173" s="221">
        <v>0.00024</v>
      </c>
      <c r="R173" s="221">
        <f>Q173*H173</f>
        <v>0.02376</v>
      </c>
      <c r="S173" s="221">
        <v>0.00092</v>
      </c>
      <c r="T173" s="222">
        <f>S173*H173</f>
        <v>0.09108000000000001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216</v>
      </c>
      <c r="AT173" s="223" t="s">
        <v>185</v>
      </c>
      <c r="AU173" s="223" t="s">
        <v>88</v>
      </c>
      <c r="AY173" s="17" t="s">
        <v>182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88</v>
      </c>
      <c r="BK173" s="224">
        <f>ROUND(I173*H173,2)</f>
        <v>0</v>
      </c>
      <c r="BL173" s="17" t="s">
        <v>216</v>
      </c>
      <c r="BM173" s="223" t="s">
        <v>534</v>
      </c>
    </row>
    <row r="174" spans="1:51" s="13" customFormat="1" ht="12">
      <c r="A174" s="13"/>
      <c r="B174" s="225"/>
      <c r="C174" s="226"/>
      <c r="D174" s="227" t="s">
        <v>203</v>
      </c>
      <c r="E174" s="228" t="s">
        <v>19</v>
      </c>
      <c r="F174" s="229" t="s">
        <v>594</v>
      </c>
      <c r="G174" s="226"/>
      <c r="H174" s="230">
        <v>99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203</v>
      </c>
      <c r="AU174" s="236" t="s">
        <v>88</v>
      </c>
      <c r="AV174" s="13" t="s">
        <v>88</v>
      </c>
      <c r="AW174" s="13" t="s">
        <v>35</v>
      </c>
      <c r="AX174" s="13" t="s">
        <v>80</v>
      </c>
      <c r="AY174" s="236" t="s">
        <v>182</v>
      </c>
    </row>
    <row r="175" spans="1:65" s="2" customFormat="1" ht="14.4" customHeight="1">
      <c r="A175" s="38"/>
      <c r="B175" s="39"/>
      <c r="C175" s="248" t="s">
        <v>371</v>
      </c>
      <c r="D175" s="248" t="s">
        <v>263</v>
      </c>
      <c r="E175" s="249" t="s">
        <v>536</v>
      </c>
      <c r="F175" s="250" t="s">
        <v>537</v>
      </c>
      <c r="G175" s="251" t="s">
        <v>201</v>
      </c>
      <c r="H175" s="252">
        <v>5.731</v>
      </c>
      <c r="I175" s="253"/>
      <c r="J175" s="254">
        <f>ROUND(I175*H175,2)</f>
        <v>0</v>
      </c>
      <c r="K175" s="250" t="s">
        <v>189</v>
      </c>
      <c r="L175" s="255"/>
      <c r="M175" s="256" t="s">
        <v>19</v>
      </c>
      <c r="N175" s="257" t="s">
        <v>48</v>
      </c>
      <c r="O175" s="84"/>
      <c r="P175" s="221">
        <f>O175*H175</f>
        <v>0</v>
      </c>
      <c r="Q175" s="221">
        <v>0.0126</v>
      </c>
      <c r="R175" s="221">
        <f>Q175*H175</f>
        <v>0.0722106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341</v>
      </c>
      <c r="AT175" s="223" t="s">
        <v>263</v>
      </c>
      <c r="AU175" s="223" t="s">
        <v>88</v>
      </c>
      <c r="AY175" s="17" t="s">
        <v>182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88</v>
      </c>
      <c r="BK175" s="224">
        <f>ROUND(I175*H175,2)</f>
        <v>0</v>
      </c>
      <c r="BL175" s="17" t="s">
        <v>216</v>
      </c>
      <c r="BM175" s="223" t="s">
        <v>538</v>
      </c>
    </row>
    <row r="176" spans="1:51" s="13" customFormat="1" ht="12">
      <c r="A176" s="13"/>
      <c r="B176" s="225"/>
      <c r="C176" s="226"/>
      <c r="D176" s="227" t="s">
        <v>203</v>
      </c>
      <c r="E176" s="226"/>
      <c r="F176" s="229" t="s">
        <v>595</v>
      </c>
      <c r="G176" s="226"/>
      <c r="H176" s="230">
        <v>5.731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203</v>
      </c>
      <c r="AU176" s="236" t="s">
        <v>88</v>
      </c>
      <c r="AV176" s="13" t="s">
        <v>88</v>
      </c>
      <c r="AW176" s="13" t="s">
        <v>4</v>
      </c>
      <c r="AX176" s="13" t="s">
        <v>80</v>
      </c>
      <c r="AY176" s="236" t="s">
        <v>182</v>
      </c>
    </row>
    <row r="177" spans="1:65" s="2" customFormat="1" ht="24.15" customHeight="1">
      <c r="A177" s="38"/>
      <c r="B177" s="39"/>
      <c r="C177" s="212" t="s">
        <v>375</v>
      </c>
      <c r="D177" s="212" t="s">
        <v>185</v>
      </c>
      <c r="E177" s="213" t="s">
        <v>540</v>
      </c>
      <c r="F177" s="214" t="s">
        <v>541</v>
      </c>
      <c r="G177" s="215" t="s">
        <v>251</v>
      </c>
      <c r="H177" s="216">
        <v>0.096</v>
      </c>
      <c r="I177" s="217"/>
      <c r="J177" s="218">
        <f>ROUND(I177*H177,2)</f>
        <v>0</v>
      </c>
      <c r="K177" s="214" t="s">
        <v>189</v>
      </c>
      <c r="L177" s="44"/>
      <c r="M177" s="262" t="s">
        <v>19</v>
      </c>
      <c r="N177" s="263" t="s">
        <v>48</v>
      </c>
      <c r="O177" s="264"/>
      <c r="P177" s="265">
        <f>O177*H177</f>
        <v>0</v>
      </c>
      <c r="Q177" s="265">
        <v>0</v>
      </c>
      <c r="R177" s="265">
        <f>Q177*H177</f>
        <v>0</v>
      </c>
      <c r="S177" s="265">
        <v>0</v>
      </c>
      <c r="T177" s="26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216</v>
      </c>
      <c r="AT177" s="223" t="s">
        <v>185</v>
      </c>
      <c r="AU177" s="223" t="s">
        <v>88</v>
      </c>
      <c r="AY177" s="17" t="s">
        <v>182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88</v>
      </c>
      <c r="BK177" s="224">
        <f>ROUND(I177*H177,2)</f>
        <v>0</v>
      </c>
      <c r="BL177" s="17" t="s">
        <v>216</v>
      </c>
      <c r="BM177" s="223" t="s">
        <v>542</v>
      </c>
    </row>
    <row r="178" spans="1:31" s="2" customFormat="1" ht="6.95" customHeight="1">
      <c r="A178" s="38"/>
      <c r="B178" s="59"/>
      <c r="C178" s="60"/>
      <c r="D178" s="60"/>
      <c r="E178" s="60"/>
      <c r="F178" s="60"/>
      <c r="G178" s="60"/>
      <c r="H178" s="60"/>
      <c r="I178" s="60"/>
      <c r="J178" s="60"/>
      <c r="K178" s="60"/>
      <c r="L178" s="44"/>
      <c r="M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</row>
  </sheetData>
  <sheetProtection password="CC35" sheet="1" objects="1" scenarios="1" formatColumns="0" formatRows="0" autoFilter="0"/>
  <autoFilter ref="C99:K17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26.25" customHeight="1">
      <c r="B7" s="20"/>
      <c r="E7" s="143" t="str">
        <f>'Rekapitulace stavby'!K6</f>
        <v>Výměna vnitřního rozvodu teplé a studené vody v objektu bytového domu Dvořákova 1331/20 a 1330/22, Děčín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146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147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596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19. 5. 2021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>69288992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>Vladimír Vidai</v>
      </c>
      <c r="F26" s="38"/>
      <c r="G26" s="38"/>
      <c r="H26" s="38"/>
      <c r="I26" s="142" t="s">
        <v>29</v>
      </c>
      <c r="J26" s="133" t="str">
        <f>IF('Rekapitulace stavby'!AN20="","",'Rekapitulace stavby'!AN20)</f>
        <v>CZ5705170625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40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42</v>
      </c>
      <c r="E32" s="38"/>
      <c r="F32" s="38"/>
      <c r="G32" s="38"/>
      <c r="H32" s="38"/>
      <c r="I32" s="38"/>
      <c r="J32" s="153">
        <f>ROUND(J100,2)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44</v>
      </c>
      <c r="G34" s="38"/>
      <c r="H34" s="38"/>
      <c r="I34" s="154" t="s">
        <v>43</v>
      </c>
      <c r="J34" s="154" t="s">
        <v>45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46</v>
      </c>
      <c r="E35" s="142" t="s">
        <v>47</v>
      </c>
      <c r="F35" s="156">
        <f>ROUND((SUM(BE100:BE177)),2)</f>
        <v>0</v>
      </c>
      <c r="G35" s="38"/>
      <c r="H35" s="38"/>
      <c r="I35" s="157">
        <v>0.21</v>
      </c>
      <c r="J35" s="156">
        <f>ROUND(((SUM(BE100:BE177))*I35),2)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48</v>
      </c>
      <c r="F36" s="156">
        <f>ROUND((SUM(BF100:BF177)),2)</f>
        <v>0</v>
      </c>
      <c r="G36" s="38"/>
      <c r="H36" s="38"/>
      <c r="I36" s="157">
        <v>0.15</v>
      </c>
      <c r="J36" s="156">
        <f>ROUND(((SUM(BF100:BF177))*I36),2)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56">
        <f>ROUND((SUM(BG100:BG177)),2)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50</v>
      </c>
      <c r="F38" s="156">
        <f>ROUND((SUM(BH100:BH177)),2)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51</v>
      </c>
      <c r="F39" s="156">
        <f>ROUND((SUM(BI100:BI177)),2)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52</v>
      </c>
      <c r="E41" s="160"/>
      <c r="F41" s="160"/>
      <c r="G41" s="161" t="s">
        <v>53</v>
      </c>
      <c r="H41" s="162" t="s">
        <v>54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169" t="str">
        <f>E7</f>
        <v>Výměna vnitřního rozvodu teplé a studené vody v objektu bytového domu Dvořákova 1331/20 a 1330/22, Děčín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146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147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1.11 - Stoupací potrubí V11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</v>
      </c>
      <c r="G56" s="40"/>
      <c r="H56" s="40"/>
      <c r="I56" s="32" t="s">
        <v>23</v>
      </c>
      <c r="J56" s="72" t="str">
        <f>IF(J14="","",J14)</f>
        <v>19. 5. 2021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David Šašek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>Vladimír Vidai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150</v>
      </c>
      <c r="D61" s="171"/>
      <c r="E61" s="171"/>
      <c r="F61" s="171"/>
      <c r="G61" s="171"/>
      <c r="H61" s="171"/>
      <c r="I61" s="171"/>
      <c r="J61" s="172" t="s">
        <v>151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74</v>
      </c>
      <c r="D63" s="40"/>
      <c r="E63" s="40"/>
      <c r="F63" s="40"/>
      <c r="G63" s="40"/>
      <c r="H63" s="40"/>
      <c r="I63" s="40"/>
      <c r="J63" s="102">
        <f>J100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152</v>
      </c>
    </row>
    <row r="64" spans="1:31" s="9" customFormat="1" ht="24.95" customHeight="1">
      <c r="A64" s="9"/>
      <c r="B64" s="174"/>
      <c r="C64" s="175"/>
      <c r="D64" s="176" t="s">
        <v>153</v>
      </c>
      <c r="E64" s="177"/>
      <c r="F64" s="177"/>
      <c r="G64" s="177"/>
      <c r="H64" s="177"/>
      <c r="I64" s="177"/>
      <c r="J64" s="178">
        <f>J101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154</v>
      </c>
      <c r="E65" s="182"/>
      <c r="F65" s="182"/>
      <c r="G65" s="182"/>
      <c r="H65" s="182"/>
      <c r="I65" s="182"/>
      <c r="J65" s="183">
        <f>J102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453</v>
      </c>
      <c r="E66" s="182"/>
      <c r="F66" s="182"/>
      <c r="G66" s="182"/>
      <c r="H66" s="182"/>
      <c r="I66" s="182"/>
      <c r="J66" s="183">
        <f>J107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155</v>
      </c>
      <c r="E67" s="182"/>
      <c r="F67" s="182"/>
      <c r="G67" s="182"/>
      <c r="H67" s="182"/>
      <c r="I67" s="182"/>
      <c r="J67" s="183">
        <f>J109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156</v>
      </c>
      <c r="E68" s="182"/>
      <c r="F68" s="182"/>
      <c r="G68" s="182"/>
      <c r="H68" s="182"/>
      <c r="I68" s="182"/>
      <c r="J68" s="183">
        <f>J116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157</v>
      </c>
      <c r="E69" s="182"/>
      <c r="F69" s="182"/>
      <c r="G69" s="182"/>
      <c r="H69" s="182"/>
      <c r="I69" s="182"/>
      <c r="J69" s="183">
        <f>J119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158</v>
      </c>
      <c r="E70" s="182"/>
      <c r="F70" s="182"/>
      <c r="G70" s="182"/>
      <c r="H70" s="182"/>
      <c r="I70" s="182"/>
      <c r="J70" s="183">
        <f>J122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159</v>
      </c>
      <c r="E71" s="182"/>
      <c r="F71" s="182"/>
      <c r="G71" s="182"/>
      <c r="H71" s="182"/>
      <c r="I71" s="182"/>
      <c r="J71" s="183">
        <f>J134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160</v>
      </c>
      <c r="E72" s="182"/>
      <c r="F72" s="182"/>
      <c r="G72" s="182"/>
      <c r="H72" s="182"/>
      <c r="I72" s="182"/>
      <c r="J72" s="183">
        <f>J140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4"/>
      <c r="C73" s="175"/>
      <c r="D73" s="176" t="s">
        <v>161</v>
      </c>
      <c r="E73" s="177"/>
      <c r="F73" s="177"/>
      <c r="G73" s="177"/>
      <c r="H73" s="177"/>
      <c r="I73" s="177"/>
      <c r="J73" s="178">
        <f>J142</f>
        <v>0</v>
      </c>
      <c r="K73" s="175"/>
      <c r="L73" s="17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0"/>
      <c r="C74" s="125"/>
      <c r="D74" s="181" t="s">
        <v>162</v>
      </c>
      <c r="E74" s="182"/>
      <c r="F74" s="182"/>
      <c r="G74" s="182"/>
      <c r="H74" s="182"/>
      <c r="I74" s="182"/>
      <c r="J74" s="183">
        <f>J143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163</v>
      </c>
      <c r="E75" s="182"/>
      <c r="F75" s="182"/>
      <c r="G75" s="182"/>
      <c r="H75" s="182"/>
      <c r="I75" s="182"/>
      <c r="J75" s="183">
        <f>J155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164</v>
      </c>
      <c r="E76" s="182"/>
      <c r="F76" s="182"/>
      <c r="G76" s="182"/>
      <c r="H76" s="182"/>
      <c r="I76" s="182"/>
      <c r="J76" s="183">
        <f>J158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166</v>
      </c>
      <c r="E77" s="182"/>
      <c r="F77" s="182"/>
      <c r="G77" s="182"/>
      <c r="H77" s="182"/>
      <c r="I77" s="182"/>
      <c r="J77" s="183">
        <f>J161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454</v>
      </c>
      <c r="E78" s="182"/>
      <c r="F78" s="182"/>
      <c r="G78" s="182"/>
      <c r="H78" s="182"/>
      <c r="I78" s="182"/>
      <c r="J78" s="183">
        <f>J172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4" spans="1:31" s="2" customFormat="1" ht="6.95" customHeight="1">
      <c r="A84" s="38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4.95" customHeight="1">
      <c r="A85" s="38"/>
      <c r="B85" s="39"/>
      <c r="C85" s="23" t="s">
        <v>167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16</v>
      </c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6.25" customHeight="1">
      <c r="A88" s="38"/>
      <c r="B88" s="39"/>
      <c r="C88" s="40"/>
      <c r="D88" s="40"/>
      <c r="E88" s="169" t="str">
        <f>E7</f>
        <v>Výměna vnitřního rozvodu teplé a studené vody v objektu bytového domu Dvořákova 1331/20 a 1330/22, Děčín</v>
      </c>
      <c r="F88" s="32"/>
      <c r="G88" s="32"/>
      <c r="H88" s="32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2:12" s="1" customFormat="1" ht="12" customHeight="1">
      <c r="B89" s="21"/>
      <c r="C89" s="32" t="s">
        <v>145</v>
      </c>
      <c r="D89" s="22"/>
      <c r="E89" s="22"/>
      <c r="F89" s="22"/>
      <c r="G89" s="22"/>
      <c r="H89" s="22"/>
      <c r="I89" s="22"/>
      <c r="J89" s="22"/>
      <c r="K89" s="22"/>
      <c r="L89" s="20"/>
    </row>
    <row r="90" spans="1:31" s="2" customFormat="1" ht="16.5" customHeight="1">
      <c r="A90" s="38"/>
      <c r="B90" s="39"/>
      <c r="C90" s="40"/>
      <c r="D90" s="40"/>
      <c r="E90" s="169" t="s">
        <v>146</v>
      </c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147</v>
      </c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6.5" customHeight="1">
      <c r="A92" s="38"/>
      <c r="B92" s="39"/>
      <c r="C92" s="40"/>
      <c r="D92" s="40"/>
      <c r="E92" s="69" t="str">
        <f>E11</f>
        <v>1.11 - Stoupací potrubí V11</v>
      </c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2" customHeight="1">
      <c r="A94" s="38"/>
      <c r="B94" s="39"/>
      <c r="C94" s="32" t="s">
        <v>21</v>
      </c>
      <c r="D94" s="40"/>
      <c r="E94" s="40"/>
      <c r="F94" s="27" t="str">
        <f>F14</f>
        <v>Děčín</v>
      </c>
      <c r="G94" s="40"/>
      <c r="H94" s="40"/>
      <c r="I94" s="32" t="s">
        <v>23</v>
      </c>
      <c r="J94" s="72" t="str">
        <f>IF(J14="","",J14)</f>
        <v>19. 5. 2021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25</v>
      </c>
      <c r="D96" s="40"/>
      <c r="E96" s="40"/>
      <c r="F96" s="27" t="str">
        <f>E17</f>
        <v>Statutární město Děčín</v>
      </c>
      <c r="G96" s="40"/>
      <c r="H96" s="40"/>
      <c r="I96" s="32" t="s">
        <v>32</v>
      </c>
      <c r="J96" s="36" t="str">
        <f>E23</f>
        <v>David Šašek</v>
      </c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30</v>
      </c>
      <c r="D97" s="40"/>
      <c r="E97" s="40"/>
      <c r="F97" s="27" t="str">
        <f>IF(E20="","",E20)</f>
        <v>Vyplň údaj</v>
      </c>
      <c r="G97" s="40"/>
      <c r="H97" s="40"/>
      <c r="I97" s="32" t="s">
        <v>36</v>
      </c>
      <c r="J97" s="36" t="str">
        <f>E26</f>
        <v>Vladimír Vidai</v>
      </c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11" customFormat="1" ht="29.25" customHeight="1">
      <c r="A99" s="185"/>
      <c r="B99" s="186"/>
      <c r="C99" s="187" t="s">
        <v>168</v>
      </c>
      <c r="D99" s="188" t="s">
        <v>61</v>
      </c>
      <c r="E99" s="188" t="s">
        <v>57</v>
      </c>
      <c r="F99" s="188" t="s">
        <v>58</v>
      </c>
      <c r="G99" s="188" t="s">
        <v>169</v>
      </c>
      <c r="H99" s="188" t="s">
        <v>170</v>
      </c>
      <c r="I99" s="188" t="s">
        <v>171</v>
      </c>
      <c r="J99" s="188" t="s">
        <v>151</v>
      </c>
      <c r="K99" s="189" t="s">
        <v>172</v>
      </c>
      <c r="L99" s="190"/>
      <c r="M99" s="92" t="s">
        <v>19</v>
      </c>
      <c r="N99" s="93" t="s">
        <v>46</v>
      </c>
      <c r="O99" s="93" t="s">
        <v>173</v>
      </c>
      <c r="P99" s="93" t="s">
        <v>174</v>
      </c>
      <c r="Q99" s="93" t="s">
        <v>175</v>
      </c>
      <c r="R99" s="93" t="s">
        <v>176</v>
      </c>
      <c r="S99" s="93" t="s">
        <v>177</v>
      </c>
      <c r="T99" s="94" t="s">
        <v>178</v>
      </c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</row>
    <row r="100" spans="1:63" s="2" customFormat="1" ht="22.8" customHeight="1">
      <c r="A100" s="38"/>
      <c r="B100" s="39"/>
      <c r="C100" s="99" t="s">
        <v>179</v>
      </c>
      <c r="D100" s="40"/>
      <c r="E100" s="40"/>
      <c r="F100" s="40"/>
      <c r="G100" s="40"/>
      <c r="H100" s="40"/>
      <c r="I100" s="40"/>
      <c r="J100" s="191">
        <f>BK100</f>
        <v>0</v>
      </c>
      <c r="K100" s="40"/>
      <c r="L100" s="44"/>
      <c r="M100" s="95"/>
      <c r="N100" s="192"/>
      <c r="O100" s="96"/>
      <c r="P100" s="193">
        <f>P101+P142</f>
        <v>0</v>
      </c>
      <c r="Q100" s="96"/>
      <c r="R100" s="193">
        <f>R101+R142</f>
        <v>1.1464636</v>
      </c>
      <c r="S100" s="96"/>
      <c r="T100" s="194">
        <f>T101+T142</f>
        <v>2.4802800000000005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75</v>
      </c>
      <c r="AU100" s="17" t="s">
        <v>152</v>
      </c>
      <c r="BK100" s="195">
        <f>BK101+BK142</f>
        <v>0</v>
      </c>
    </row>
    <row r="101" spans="1:63" s="12" customFormat="1" ht="25.9" customHeight="1">
      <c r="A101" s="12"/>
      <c r="B101" s="196"/>
      <c r="C101" s="197"/>
      <c r="D101" s="198" t="s">
        <v>75</v>
      </c>
      <c r="E101" s="199" t="s">
        <v>180</v>
      </c>
      <c r="F101" s="199" t="s">
        <v>181</v>
      </c>
      <c r="G101" s="197"/>
      <c r="H101" s="197"/>
      <c r="I101" s="200"/>
      <c r="J101" s="201">
        <f>BK101</f>
        <v>0</v>
      </c>
      <c r="K101" s="197"/>
      <c r="L101" s="202"/>
      <c r="M101" s="203"/>
      <c r="N101" s="204"/>
      <c r="O101" s="204"/>
      <c r="P101" s="205">
        <f>P102+P107+P109+P116+P119+P122+P134+P140</f>
        <v>0</v>
      </c>
      <c r="Q101" s="204"/>
      <c r="R101" s="205">
        <f>R102+R107+R109+R116+R119+R122+R134+R140</f>
        <v>0.8571949999999999</v>
      </c>
      <c r="S101" s="204"/>
      <c r="T101" s="206">
        <f>T102+T107+T109+T116+T119+T122+T134+T140</f>
        <v>2.3892000000000007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80</v>
      </c>
      <c r="AT101" s="208" t="s">
        <v>75</v>
      </c>
      <c r="AU101" s="208" t="s">
        <v>76</v>
      </c>
      <c r="AY101" s="207" t="s">
        <v>182</v>
      </c>
      <c r="BK101" s="209">
        <f>BK102+BK107+BK109+BK116+BK119+BK122+BK134+BK140</f>
        <v>0</v>
      </c>
    </row>
    <row r="102" spans="1:63" s="12" customFormat="1" ht="22.8" customHeight="1">
      <c r="A102" s="12"/>
      <c r="B102" s="196"/>
      <c r="C102" s="197"/>
      <c r="D102" s="198" t="s">
        <v>75</v>
      </c>
      <c r="E102" s="210" t="s">
        <v>183</v>
      </c>
      <c r="F102" s="210" t="s">
        <v>184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SUM(P103:P106)</f>
        <v>0</v>
      </c>
      <c r="Q102" s="204"/>
      <c r="R102" s="205">
        <f>SUM(R103:R106)</f>
        <v>0.28428</v>
      </c>
      <c r="S102" s="204"/>
      <c r="T102" s="206">
        <f>SUM(T103:T106)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80</v>
      </c>
      <c r="AT102" s="208" t="s">
        <v>75</v>
      </c>
      <c r="AU102" s="208" t="s">
        <v>80</v>
      </c>
      <c r="AY102" s="207" t="s">
        <v>182</v>
      </c>
      <c r="BK102" s="209">
        <f>SUM(BK103:BK106)</f>
        <v>0</v>
      </c>
    </row>
    <row r="103" spans="1:65" s="2" customFormat="1" ht="24.15" customHeight="1">
      <c r="A103" s="38"/>
      <c r="B103" s="39"/>
      <c r="C103" s="212" t="s">
        <v>80</v>
      </c>
      <c r="D103" s="212" t="s">
        <v>185</v>
      </c>
      <c r="E103" s="213" t="s">
        <v>455</v>
      </c>
      <c r="F103" s="214" t="s">
        <v>456</v>
      </c>
      <c r="G103" s="215" t="s">
        <v>188</v>
      </c>
      <c r="H103" s="216">
        <v>12</v>
      </c>
      <c r="I103" s="217"/>
      <c r="J103" s="218">
        <f>ROUND(I103*H103,2)</f>
        <v>0</v>
      </c>
      <c r="K103" s="214" t="s">
        <v>189</v>
      </c>
      <c r="L103" s="44"/>
      <c r="M103" s="219" t="s">
        <v>19</v>
      </c>
      <c r="N103" s="220" t="s">
        <v>48</v>
      </c>
      <c r="O103" s="84"/>
      <c r="P103" s="221">
        <f>O103*H103</f>
        <v>0</v>
      </c>
      <c r="Q103" s="221">
        <v>0.02369</v>
      </c>
      <c r="R103" s="221">
        <f>Q103*H103</f>
        <v>0.28428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190</v>
      </c>
      <c r="AT103" s="223" t="s">
        <v>185</v>
      </c>
      <c r="AU103" s="223" t="s">
        <v>88</v>
      </c>
      <c r="AY103" s="17" t="s">
        <v>182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88</v>
      </c>
      <c r="BK103" s="224">
        <f>ROUND(I103*H103,2)</f>
        <v>0</v>
      </c>
      <c r="BL103" s="17" t="s">
        <v>190</v>
      </c>
      <c r="BM103" s="223" t="s">
        <v>457</v>
      </c>
    </row>
    <row r="104" spans="1:51" s="13" customFormat="1" ht="12">
      <c r="A104" s="13"/>
      <c r="B104" s="225"/>
      <c r="C104" s="226"/>
      <c r="D104" s="227" t="s">
        <v>203</v>
      </c>
      <c r="E104" s="228" t="s">
        <v>19</v>
      </c>
      <c r="F104" s="229" t="s">
        <v>588</v>
      </c>
      <c r="G104" s="226"/>
      <c r="H104" s="230">
        <v>6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203</v>
      </c>
      <c r="AU104" s="236" t="s">
        <v>88</v>
      </c>
      <c r="AV104" s="13" t="s">
        <v>88</v>
      </c>
      <c r="AW104" s="13" t="s">
        <v>35</v>
      </c>
      <c r="AX104" s="13" t="s">
        <v>76</v>
      </c>
      <c r="AY104" s="236" t="s">
        <v>182</v>
      </c>
    </row>
    <row r="105" spans="1:51" s="13" customFormat="1" ht="12">
      <c r="A105" s="13"/>
      <c r="B105" s="225"/>
      <c r="C105" s="226"/>
      <c r="D105" s="227" t="s">
        <v>203</v>
      </c>
      <c r="E105" s="228" t="s">
        <v>19</v>
      </c>
      <c r="F105" s="229" t="s">
        <v>589</v>
      </c>
      <c r="G105" s="226"/>
      <c r="H105" s="230">
        <v>6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203</v>
      </c>
      <c r="AU105" s="236" t="s">
        <v>88</v>
      </c>
      <c r="AV105" s="13" t="s">
        <v>88</v>
      </c>
      <c r="AW105" s="13" t="s">
        <v>35</v>
      </c>
      <c r="AX105" s="13" t="s">
        <v>76</v>
      </c>
      <c r="AY105" s="236" t="s">
        <v>182</v>
      </c>
    </row>
    <row r="106" spans="1:51" s="14" customFormat="1" ht="12">
      <c r="A106" s="14"/>
      <c r="B106" s="237"/>
      <c r="C106" s="238"/>
      <c r="D106" s="227" t="s">
        <v>203</v>
      </c>
      <c r="E106" s="239" t="s">
        <v>19</v>
      </c>
      <c r="F106" s="240" t="s">
        <v>241</v>
      </c>
      <c r="G106" s="238"/>
      <c r="H106" s="241">
        <v>12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203</v>
      </c>
      <c r="AU106" s="247" t="s">
        <v>88</v>
      </c>
      <c r="AV106" s="14" t="s">
        <v>190</v>
      </c>
      <c r="AW106" s="14" t="s">
        <v>35</v>
      </c>
      <c r="AX106" s="14" t="s">
        <v>80</v>
      </c>
      <c r="AY106" s="247" t="s">
        <v>182</v>
      </c>
    </row>
    <row r="107" spans="1:63" s="12" customFormat="1" ht="22.8" customHeight="1">
      <c r="A107" s="12"/>
      <c r="B107" s="196"/>
      <c r="C107" s="197"/>
      <c r="D107" s="198" t="s">
        <v>75</v>
      </c>
      <c r="E107" s="210" t="s">
        <v>190</v>
      </c>
      <c r="F107" s="210" t="s">
        <v>460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P108</f>
        <v>0</v>
      </c>
      <c r="Q107" s="204"/>
      <c r="R107" s="205">
        <f>R108</f>
        <v>0.35459999999999997</v>
      </c>
      <c r="S107" s="204"/>
      <c r="T107" s="206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80</v>
      </c>
      <c r="AT107" s="208" t="s">
        <v>75</v>
      </c>
      <c r="AU107" s="208" t="s">
        <v>80</v>
      </c>
      <c r="AY107" s="207" t="s">
        <v>182</v>
      </c>
      <c r="BK107" s="209">
        <f>BK108</f>
        <v>0</v>
      </c>
    </row>
    <row r="108" spans="1:65" s="2" customFormat="1" ht="24.15" customHeight="1">
      <c r="A108" s="38"/>
      <c r="B108" s="39"/>
      <c r="C108" s="212" t="s">
        <v>88</v>
      </c>
      <c r="D108" s="212" t="s">
        <v>185</v>
      </c>
      <c r="E108" s="213" t="s">
        <v>461</v>
      </c>
      <c r="F108" s="214" t="s">
        <v>462</v>
      </c>
      <c r="G108" s="215" t="s">
        <v>188</v>
      </c>
      <c r="H108" s="216">
        <v>18</v>
      </c>
      <c r="I108" s="217"/>
      <c r="J108" s="218">
        <f>ROUND(I108*H108,2)</f>
        <v>0</v>
      </c>
      <c r="K108" s="214" t="s">
        <v>189</v>
      </c>
      <c r="L108" s="44"/>
      <c r="M108" s="219" t="s">
        <v>19</v>
      </c>
      <c r="N108" s="220" t="s">
        <v>48</v>
      </c>
      <c r="O108" s="84"/>
      <c r="P108" s="221">
        <f>O108*H108</f>
        <v>0</v>
      </c>
      <c r="Q108" s="221">
        <v>0.0197</v>
      </c>
      <c r="R108" s="221">
        <f>Q108*H108</f>
        <v>0.35459999999999997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190</v>
      </c>
      <c r="AT108" s="223" t="s">
        <v>185</v>
      </c>
      <c r="AU108" s="223" t="s">
        <v>88</v>
      </c>
      <c r="AY108" s="17" t="s">
        <v>182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88</v>
      </c>
      <c r="BK108" s="224">
        <f>ROUND(I108*H108,2)</f>
        <v>0</v>
      </c>
      <c r="BL108" s="17" t="s">
        <v>190</v>
      </c>
      <c r="BM108" s="223" t="s">
        <v>463</v>
      </c>
    </row>
    <row r="109" spans="1:63" s="12" customFormat="1" ht="22.8" customHeight="1">
      <c r="A109" s="12"/>
      <c r="B109" s="196"/>
      <c r="C109" s="197"/>
      <c r="D109" s="198" t="s">
        <v>75</v>
      </c>
      <c r="E109" s="210" t="s">
        <v>192</v>
      </c>
      <c r="F109" s="210" t="s">
        <v>193</v>
      </c>
      <c r="G109" s="197"/>
      <c r="H109" s="197"/>
      <c r="I109" s="200"/>
      <c r="J109" s="211">
        <f>BK109</f>
        <v>0</v>
      </c>
      <c r="K109" s="197"/>
      <c r="L109" s="202"/>
      <c r="M109" s="203"/>
      <c r="N109" s="204"/>
      <c r="O109" s="204"/>
      <c r="P109" s="205">
        <f>SUM(P110:P115)</f>
        <v>0</v>
      </c>
      <c r="Q109" s="204"/>
      <c r="R109" s="205">
        <f>SUM(R110:R115)</f>
        <v>0.21649500000000002</v>
      </c>
      <c r="S109" s="204"/>
      <c r="T109" s="206">
        <f>SUM(T110:T115)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80</v>
      </c>
      <c r="AT109" s="208" t="s">
        <v>75</v>
      </c>
      <c r="AU109" s="208" t="s">
        <v>80</v>
      </c>
      <c r="AY109" s="207" t="s">
        <v>182</v>
      </c>
      <c r="BK109" s="209">
        <f>SUM(BK110:BK115)</f>
        <v>0</v>
      </c>
    </row>
    <row r="110" spans="1:65" s="2" customFormat="1" ht="14.4" customHeight="1">
      <c r="A110" s="38"/>
      <c r="B110" s="39"/>
      <c r="C110" s="212" t="s">
        <v>183</v>
      </c>
      <c r="D110" s="212" t="s">
        <v>185</v>
      </c>
      <c r="E110" s="213" t="s">
        <v>464</v>
      </c>
      <c r="F110" s="214" t="s">
        <v>465</v>
      </c>
      <c r="G110" s="215" t="s">
        <v>201</v>
      </c>
      <c r="H110" s="216">
        <v>4.5</v>
      </c>
      <c r="I110" s="217"/>
      <c r="J110" s="218">
        <f>ROUND(I110*H110,2)</f>
        <v>0</v>
      </c>
      <c r="K110" s="214" t="s">
        <v>189</v>
      </c>
      <c r="L110" s="44"/>
      <c r="M110" s="219" t="s">
        <v>19</v>
      </c>
      <c r="N110" s="220" t="s">
        <v>48</v>
      </c>
      <c r="O110" s="84"/>
      <c r="P110" s="221">
        <f>O110*H110</f>
        <v>0</v>
      </c>
      <c r="Q110" s="221">
        <v>0.00735</v>
      </c>
      <c r="R110" s="221">
        <f>Q110*H110</f>
        <v>0.033075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190</v>
      </c>
      <c r="AT110" s="223" t="s">
        <v>185</v>
      </c>
      <c r="AU110" s="223" t="s">
        <v>88</v>
      </c>
      <c r="AY110" s="17" t="s">
        <v>182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88</v>
      </c>
      <c r="BK110" s="224">
        <f>ROUND(I110*H110,2)</f>
        <v>0</v>
      </c>
      <c r="BL110" s="17" t="s">
        <v>190</v>
      </c>
      <c r="BM110" s="223" t="s">
        <v>466</v>
      </c>
    </row>
    <row r="111" spans="1:51" s="13" customFormat="1" ht="12">
      <c r="A111" s="13"/>
      <c r="B111" s="225"/>
      <c r="C111" s="226"/>
      <c r="D111" s="227" t="s">
        <v>203</v>
      </c>
      <c r="E111" s="228" t="s">
        <v>19</v>
      </c>
      <c r="F111" s="229" t="s">
        <v>590</v>
      </c>
      <c r="G111" s="226"/>
      <c r="H111" s="230">
        <v>4.5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203</v>
      </c>
      <c r="AU111" s="236" t="s">
        <v>88</v>
      </c>
      <c r="AV111" s="13" t="s">
        <v>88</v>
      </c>
      <c r="AW111" s="13" t="s">
        <v>35</v>
      </c>
      <c r="AX111" s="13" t="s">
        <v>80</v>
      </c>
      <c r="AY111" s="236" t="s">
        <v>182</v>
      </c>
    </row>
    <row r="112" spans="1:65" s="2" customFormat="1" ht="24.15" customHeight="1">
      <c r="A112" s="38"/>
      <c r="B112" s="39"/>
      <c r="C112" s="212" t="s">
        <v>190</v>
      </c>
      <c r="D112" s="212" t="s">
        <v>185</v>
      </c>
      <c r="E112" s="213" t="s">
        <v>468</v>
      </c>
      <c r="F112" s="214" t="s">
        <v>469</v>
      </c>
      <c r="G112" s="215" t="s">
        <v>201</v>
      </c>
      <c r="H112" s="216">
        <v>4.5</v>
      </c>
      <c r="I112" s="217"/>
      <c r="J112" s="218">
        <f>ROUND(I112*H112,2)</f>
        <v>0</v>
      </c>
      <c r="K112" s="214" t="s">
        <v>189</v>
      </c>
      <c r="L112" s="44"/>
      <c r="M112" s="219" t="s">
        <v>19</v>
      </c>
      <c r="N112" s="220" t="s">
        <v>48</v>
      </c>
      <c r="O112" s="84"/>
      <c r="P112" s="221">
        <f>O112*H112</f>
        <v>0</v>
      </c>
      <c r="Q112" s="221">
        <v>0.0154</v>
      </c>
      <c r="R112" s="221">
        <f>Q112*H112</f>
        <v>0.0693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190</v>
      </c>
      <c r="AT112" s="223" t="s">
        <v>185</v>
      </c>
      <c r="AU112" s="223" t="s">
        <v>88</v>
      </c>
      <c r="AY112" s="17" t="s">
        <v>182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88</v>
      </c>
      <c r="BK112" s="224">
        <f>ROUND(I112*H112,2)</f>
        <v>0</v>
      </c>
      <c r="BL112" s="17" t="s">
        <v>190</v>
      </c>
      <c r="BM112" s="223" t="s">
        <v>470</v>
      </c>
    </row>
    <row r="113" spans="1:65" s="2" customFormat="1" ht="14.4" customHeight="1">
      <c r="A113" s="38"/>
      <c r="B113" s="39"/>
      <c r="C113" s="212" t="s">
        <v>212</v>
      </c>
      <c r="D113" s="212" t="s">
        <v>185</v>
      </c>
      <c r="E113" s="213" t="s">
        <v>471</v>
      </c>
      <c r="F113" s="214" t="s">
        <v>472</v>
      </c>
      <c r="G113" s="215" t="s">
        <v>201</v>
      </c>
      <c r="H113" s="216">
        <v>4.5</v>
      </c>
      <c r="I113" s="217"/>
      <c r="J113" s="218">
        <f>ROUND(I113*H113,2)</f>
        <v>0</v>
      </c>
      <c r="K113" s="214" t="s">
        <v>189</v>
      </c>
      <c r="L113" s="44"/>
      <c r="M113" s="219" t="s">
        <v>19</v>
      </c>
      <c r="N113" s="220" t="s">
        <v>48</v>
      </c>
      <c r="O113" s="84"/>
      <c r="P113" s="221">
        <f>O113*H113</f>
        <v>0</v>
      </c>
      <c r="Q113" s="221">
        <v>0.02048</v>
      </c>
      <c r="R113" s="221">
        <f>Q113*H113</f>
        <v>0.09216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190</v>
      </c>
      <c r="AT113" s="223" t="s">
        <v>185</v>
      </c>
      <c r="AU113" s="223" t="s">
        <v>88</v>
      </c>
      <c r="AY113" s="17" t="s">
        <v>182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88</v>
      </c>
      <c r="BK113" s="224">
        <f>ROUND(I113*H113,2)</f>
        <v>0</v>
      </c>
      <c r="BL113" s="17" t="s">
        <v>190</v>
      </c>
      <c r="BM113" s="223" t="s">
        <v>473</v>
      </c>
    </row>
    <row r="114" spans="1:65" s="2" customFormat="1" ht="14.4" customHeight="1">
      <c r="A114" s="38"/>
      <c r="B114" s="39"/>
      <c r="C114" s="212" t="s">
        <v>218</v>
      </c>
      <c r="D114" s="212" t="s">
        <v>185</v>
      </c>
      <c r="E114" s="213" t="s">
        <v>194</v>
      </c>
      <c r="F114" s="214" t="s">
        <v>195</v>
      </c>
      <c r="G114" s="215" t="s">
        <v>188</v>
      </c>
      <c r="H114" s="216">
        <v>6</v>
      </c>
      <c r="I114" s="217"/>
      <c r="J114" s="218">
        <f>ROUND(I114*H114,2)</f>
        <v>0</v>
      </c>
      <c r="K114" s="214" t="s">
        <v>189</v>
      </c>
      <c r="L114" s="44"/>
      <c r="M114" s="219" t="s">
        <v>19</v>
      </c>
      <c r="N114" s="220" t="s">
        <v>48</v>
      </c>
      <c r="O114" s="84"/>
      <c r="P114" s="221">
        <f>O114*H114</f>
        <v>0</v>
      </c>
      <c r="Q114" s="221">
        <v>0.00366</v>
      </c>
      <c r="R114" s="221">
        <f>Q114*H114</f>
        <v>0.02196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190</v>
      </c>
      <c r="AT114" s="223" t="s">
        <v>185</v>
      </c>
      <c r="AU114" s="223" t="s">
        <v>88</v>
      </c>
      <c r="AY114" s="17" t="s">
        <v>182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88</v>
      </c>
      <c r="BK114" s="224">
        <f>ROUND(I114*H114,2)</f>
        <v>0</v>
      </c>
      <c r="BL114" s="17" t="s">
        <v>190</v>
      </c>
      <c r="BM114" s="223" t="s">
        <v>474</v>
      </c>
    </row>
    <row r="115" spans="1:51" s="13" customFormat="1" ht="12">
      <c r="A115" s="13"/>
      <c r="B115" s="225"/>
      <c r="C115" s="226"/>
      <c r="D115" s="227" t="s">
        <v>203</v>
      </c>
      <c r="E115" s="228" t="s">
        <v>19</v>
      </c>
      <c r="F115" s="229" t="s">
        <v>588</v>
      </c>
      <c r="G115" s="226"/>
      <c r="H115" s="230">
        <v>6</v>
      </c>
      <c r="I115" s="231"/>
      <c r="J115" s="226"/>
      <c r="K115" s="226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203</v>
      </c>
      <c r="AU115" s="236" t="s">
        <v>88</v>
      </c>
      <c r="AV115" s="13" t="s">
        <v>88</v>
      </c>
      <c r="AW115" s="13" t="s">
        <v>35</v>
      </c>
      <c r="AX115" s="13" t="s">
        <v>80</v>
      </c>
      <c r="AY115" s="236" t="s">
        <v>182</v>
      </c>
    </row>
    <row r="116" spans="1:63" s="12" customFormat="1" ht="22.8" customHeight="1">
      <c r="A116" s="12"/>
      <c r="B116" s="196"/>
      <c r="C116" s="197"/>
      <c r="D116" s="198" t="s">
        <v>75</v>
      </c>
      <c r="E116" s="210" t="s">
        <v>197</v>
      </c>
      <c r="F116" s="210" t="s">
        <v>198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SUM(P117:P118)</f>
        <v>0</v>
      </c>
      <c r="Q116" s="204"/>
      <c r="R116" s="205">
        <f>SUM(R117:R118)</f>
        <v>0.0018199999999999998</v>
      </c>
      <c r="S116" s="204"/>
      <c r="T116" s="206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80</v>
      </c>
      <c r="AT116" s="208" t="s">
        <v>75</v>
      </c>
      <c r="AU116" s="208" t="s">
        <v>80</v>
      </c>
      <c r="AY116" s="207" t="s">
        <v>182</v>
      </c>
      <c r="BK116" s="209">
        <f>SUM(BK117:BK118)</f>
        <v>0</v>
      </c>
    </row>
    <row r="117" spans="1:65" s="2" customFormat="1" ht="24.15" customHeight="1">
      <c r="A117" s="38"/>
      <c r="B117" s="39"/>
      <c r="C117" s="212" t="s">
        <v>222</v>
      </c>
      <c r="D117" s="212" t="s">
        <v>185</v>
      </c>
      <c r="E117" s="213" t="s">
        <v>199</v>
      </c>
      <c r="F117" s="214" t="s">
        <v>200</v>
      </c>
      <c r="G117" s="215" t="s">
        <v>201</v>
      </c>
      <c r="H117" s="216">
        <v>14</v>
      </c>
      <c r="I117" s="217"/>
      <c r="J117" s="218">
        <f>ROUND(I117*H117,2)</f>
        <v>0</v>
      </c>
      <c r="K117" s="214" t="s">
        <v>189</v>
      </c>
      <c r="L117" s="44"/>
      <c r="M117" s="219" t="s">
        <v>19</v>
      </c>
      <c r="N117" s="220" t="s">
        <v>48</v>
      </c>
      <c r="O117" s="84"/>
      <c r="P117" s="221">
        <f>O117*H117</f>
        <v>0</v>
      </c>
      <c r="Q117" s="221">
        <v>0.00013</v>
      </c>
      <c r="R117" s="221">
        <f>Q117*H117</f>
        <v>0.0018199999999999998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190</v>
      </c>
      <c r="AT117" s="223" t="s">
        <v>185</v>
      </c>
      <c r="AU117" s="223" t="s">
        <v>88</v>
      </c>
      <c r="AY117" s="17" t="s">
        <v>182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88</v>
      </c>
      <c r="BK117" s="224">
        <f>ROUND(I117*H117,2)</f>
        <v>0</v>
      </c>
      <c r="BL117" s="17" t="s">
        <v>190</v>
      </c>
      <c r="BM117" s="223" t="s">
        <v>475</v>
      </c>
    </row>
    <row r="118" spans="1:51" s="13" customFormat="1" ht="12">
      <c r="A118" s="13"/>
      <c r="B118" s="225"/>
      <c r="C118" s="226"/>
      <c r="D118" s="227" t="s">
        <v>203</v>
      </c>
      <c r="E118" s="228" t="s">
        <v>19</v>
      </c>
      <c r="F118" s="229" t="s">
        <v>476</v>
      </c>
      <c r="G118" s="226"/>
      <c r="H118" s="230">
        <v>14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203</v>
      </c>
      <c r="AU118" s="236" t="s">
        <v>88</v>
      </c>
      <c r="AV118" s="13" t="s">
        <v>88</v>
      </c>
      <c r="AW118" s="13" t="s">
        <v>35</v>
      </c>
      <c r="AX118" s="13" t="s">
        <v>80</v>
      </c>
      <c r="AY118" s="236" t="s">
        <v>182</v>
      </c>
    </row>
    <row r="119" spans="1:63" s="12" customFormat="1" ht="22.8" customHeight="1">
      <c r="A119" s="12"/>
      <c r="B119" s="196"/>
      <c r="C119" s="197"/>
      <c r="D119" s="198" t="s">
        <v>75</v>
      </c>
      <c r="E119" s="210" t="s">
        <v>205</v>
      </c>
      <c r="F119" s="210" t="s">
        <v>206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SUM(P120:P121)</f>
        <v>0</v>
      </c>
      <c r="Q119" s="204"/>
      <c r="R119" s="205">
        <f>SUM(R120:R121)</f>
        <v>0</v>
      </c>
      <c r="S119" s="204"/>
      <c r="T119" s="206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7" t="s">
        <v>80</v>
      </c>
      <c r="AT119" s="208" t="s">
        <v>75</v>
      </c>
      <c r="AU119" s="208" t="s">
        <v>80</v>
      </c>
      <c r="AY119" s="207" t="s">
        <v>182</v>
      </c>
      <c r="BK119" s="209">
        <f>SUM(BK120:BK121)</f>
        <v>0</v>
      </c>
    </row>
    <row r="120" spans="1:65" s="2" customFormat="1" ht="14.4" customHeight="1">
      <c r="A120" s="38"/>
      <c r="B120" s="39"/>
      <c r="C120" s="212" t="s">
        <v>226</v>
      </c>
      <c r="D120" s="212" t="s">
        <v>185</v>
      </c>
      <c r="E120" s="213" t="s">
        <v>207</v>
      </c>
      <c r="F120" s="214" t="s">
        <v>208</v>
      </c>
      <c r="G120" s="215" t="s">
        <v>201</v>
      </c>
      <c r="H120" s="216">
        <v>60</v>
      </c>
      <c r="I120" s="217"/>
      <c r="J120" s="218">
        <f>ROUND(I120*H120,2)</f>
        <v>0</v>
      </c>
      <c r="K120" s="214" t="s">
        <v>189</v>
      </c>
      <c r="L120" s="44"/>
      <c r="M120" s="219" t="s">
        <v>19</v>
      </c>
      <c r="N120" s="220" t="s">
        <v>48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190</v>
      </c>
      <c r="AT120" s="223" t="s">
        <v>185</v>
      </c>
      <c r="AU120" s="223" t="s">
        <v>88</v>
      </c>
      <c r="AY120" s="17" t="s">
        <v>182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88</v>
      </c>
      <c r="BK120" s="224">
        <f>ROUND(I120*H120,2)</f>
        <v>0</v>
      </c>
      <c r="BL120" s="17" t="s">
        <v>190</v>
      </c>
      <c r="BM120" s="223" t="s">
        <v>477</v>
      </c>
    </row>
    <row r="121" spans="1:51" s="13" customFormat="1" ht="12">
      <c r="A121" s="13"/>
      <c r="B121" s="225"/>
      <c r="C121" s="226"/>
      <c r="D121" s="227" t="s">
        <v>203</v>
      </c>
      <c r="E121" s="228" t="s">
        <v>19</v>
      </c>
      <c r="F121" s="229" t="s">
        <v>478</v>
      </c>
      <c r="G121" s="226"/>
      <c r="H121" s="230">
        <v>60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203</v>
      </c>
      <c r="AU121" s="236" t="s">
        <v>88</v>
      </c>
      <c r="AV121" s="13" t="s">
        <v>88</v>
      </c>
      <c r="AW121" s="13" t="s">
        <v>35</v>
      </c>
      <c r="AX121" s="13" t="s">
        <v>80</v>
      </c>
      <c r="AY121" s="236" t="s">
        <v>182</v>
      </c>
    </row>
    <row r="122" spans="1:63" s="12" customFormat="1" ht="22.8" customHeight="1">
      <c r="A122" s="12"/>
      <c r="B122" s="196"/>
      <c r="C122" s="197"/>
      <c r="D122" s="198" t="s">
        <v>75</v>
      </c>
      <c r="E122" s="210" t="s">
        <v>210</v>
      </c>
      <c r="F122" s="210" t="s">
        <v>211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SUM(P123:P133)</f>
        <v>0</v>
      </c>
      <c r="Q122" s="204"/>
      <c r="R122" s="205">
        <f>SUM(R123:R133)</f>
        <v>0</v>
      </c>
      <c r="S122" s="204"/>
      <c r="T122" s="206">
        <f>SUM(T123:T133)</f>
        <v>2.3892000000000007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80</v>
      </c>
      <c r="AT122" s="208" t="s">
        <v>75</v>
      </c>
      <c r="AU122" s="208" t="s">
        <v>80</v>
      </c>
      <c r="AY122" s="207" t="s">
        <v>182</v>
      </c>
      <c r="BK122" s="209">
        <f>SUM(BK123:BK133)</f>
        <v>0</v>
      </c>
    </row>
    <row r="123" spans="1:65" s="2" customFormat="1" ht="14.4" customHeight="1">
      <c r="A123" s="38"/>
      <c r="B123" s="39"/>
      <c r="C123" s="212" t="s">
        <v>231</v>
      </c>
      <c r="D123" s="212" t="s">
        <v>185</v>
      </c>
      <c r="E123" s="213" t="s">
        <v>213</v>
      </c>
      <c r="F123" s="214" t="s">
        <v>214</v>
      </c>
      <c r="G123" s="215" t="s">
        <v>215</v>
      </c>
      <c r="H123" s="216">
        <v>76</v>
      </c>
      <c r="I123" s="217"/>
      <c r="J123" s="218">
        <f>ROUND(I123*H123,2)</f>
        <v>0</v>
      </c>
      <c r="K123" s="214" t="s">
        <v>189</v>
      </c>
      <c r="L123" s="44"/>
      <c r="M123" s="219" t="s">
        <v>19</v>
      </c>
      <c r="N123" s="220" t="s">
        <v>48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0.0067</v>
      </c>
      <c r="T123" s="222">
        <f>S123*H123</f>
        <v>0.5092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216</v>
      </c>
      <c r="AT123" s="223" t="s">
        <v>185</v>
      </c>
      <c r="AU123" s="223" t="s">
        <v>88</v>
      </c>
      <c r="AY123" s="17" t="s">
        <v>182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88</v>
      </c>
      <c r="BK123" s="224">
        <f>ROUND(I123*H123,2)</f>
        <v>0</v>
      </c>
      <c r="BL123" s="17" t="s">
        <v>216</v>
      </c>
      <c r="BM123" s="223" t="s">
        <v>479</v>
      </c>
    </row>
    <row r="124" spans="1:65" s="2" customFormat="1" ht="24.15" customHeight="1">
      <c r="A124" s="38"/>
      <c r="B124" s="39"/>
      <c r="C124" s="212" t="s">
        <v>242</v>
      </c>
      <c r="D124" s="212" t="s">
        <v>185</v>
      </c>
      <c r="E124" s="213" t="s">
        <v>480</v>
      </c>
      <c r="F124" s="214" t="s">
        <v>481</v>
      </c>
      <c r="G124" s="215" t="s">
        <v>188</v>
      </c>
      <c r="H124" s="216">
        <v>19</v>
      </c>
      <c r="I124" s="217"/>
      <c r="J124" s="218">
        <f>ROUND(I124*H124,2)</f>
        <v>0</v>
      </c>
      <c r="K124" s="214" t="s">
        <v>189</v>
      </c>
      <c r="L124" s="44"/>
      <c r="M124" s="219" t="s">
        <v>19</v>
      </c>
      <c r="N124" s="220" t="s">
        <v>48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0.069</v>
      </c>
      <c r="T124" s="222">
        <f>S124*H124</f>
        <v>1.3110000000000002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190</v>
      </c>
      <c r="AT124" s="223" t="s">
        <v>185</v>
      </c>
      <c r="AU124" s="223" t="s">
        <v>88</v>
      </c>
      <c r="AY124" s="17" t="s">
        <v>182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88</v>
      </c>
      <c r="BK124" s="224">
        <f>ROUND(I124*H124,2)</f>
        <v>0</v>
      </c>
      <c r="BL124" s="17" t="s">
        <v>190</v>
      </c>
      <c r="BM124" s="223" t="s">
        <v>482</v>
      </c>
    </row>
    <row r="125" spans="1:51" s="13" customFormat="1" ht="12">
      <c r="A125" s="13"/>
      <c r="B125" s="225"/>
      <c r="C125" s="226"/>
      <c r="D125" s="227" t="s">
        <v>203</v>
      </c>
      <c r="E125" s="228" t="s">
        <v>19</v>
      </c>
      <c r="F125" s="229" t="s">
        <v>588</v>
      </c>
      <c r="G125" s="226"/>
      <c r="H125" s="230">
        <v>6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203</v>
      </c>
      <c r="AU125" s="236" t="s">
        <v>88</v>
      </c>
      <c r="AV125" s="13" t="s">
        <v>88</v>
      </c>
      <c r="AW125" s="13" t="s">
        <v>35</v>
      </c>
      <c r="AX125" s="13" t="s">
        <v>76</v>
      </c>
      <c r="AY125" s="236" t="s">
        <v>182</v>
      </c>
    </row>
    <row r="126" spans="1:51" s="13" customFormat="1" ht="12">
      <c r="A126" s="13"/>
      <c r="B126" s="225"/>
      <c r="C126" s="226"/>
      <c r="D126" s="227" t="s">
        <v>203</v>
      </c>
      <c r="E126" s="228" t="s">
        <v>19</v>
      </c>
      <c r="F126" s="229" t="s">
        <v>597</v>
      </c>
      <c r="G126" s="226"/>
      <c r="H126" s="230">
        <v>7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203</v>
      </c>
      <c r="AU126" s="236" t="s">
        <v>88</v>
      </c>
      <c r="AV126" s="13" t="s">
        <v>88</v>
      </c>
      <c r="AW126" s="13" t="s">
        <v>35</v>
      </c>
      <c r="AX126" s="13" t="s">
        <v>76</v>
      </c>
      <c r="AY126" s="236" t="s">
        <v>182</v>
      </c>
    </row>
    <row r="127" spans="1:51" s="13" customFormat="1" ht="12">
      <c r="A127" s="13"/>
      <c r="B127" s="225"/>
      <c r="C127" s="226"/>
      <c r="D127" s="227" t="s">
        <v>203</v>
      </c>
      <c r="E127" s="228" t="s">
        <v>19</v>
      </c>
      <c r="F127" s="229" t="s">
        <v>589</v>
      </c>
      <c r="G127" s="226"/>
      <c r="H127" s="230">
        <v>6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203</v>
      </c>
      <c r="AU127" s="236" t="s">
        <v>88</v>
      </c>
      <c r="AV127" s="13" t="s">
        <v>88</v>
      </c>
      <c r="AW127" s="13" t="s">
        <v>35</v>
      </c>
      <c r="AX127" s="13" t="s">
        <v>76</v>
      </c>
      <c r="AY127" s="236" t="s">
        <v>182</v>
      </c>
    </row>
    <row r="128" spans="1:51" s="14" customFormat="1" ht="12">
      <c r="A128" s="14"/>
      <c r="B128" s="237"/>
      <c r="C128" s="238"/>
      <c r="D128" s="227" t="s">
        <v>203</v>
      </c>
      <c r="E128" s="239" t="s">
        <v>19</v>
      </c>
      <c r="F128" s="240" t="s">
        <v>241</v>
      </c>
      <c r="G128" s="238"/>
      <c r="H128" s="241">
        <v>19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203</v>
      </c>
      <c r="AU128" s="247" t="s">
        <v>88</v>
      </c>
      <c r="AV128" s="14" t="s">
        <v>190</v>
      </c>
      <c r="AW128" s="14" t="s">
        <v>35</v>
      </c>
      <c r="AX128" s="14" t="s">
        <v>80</v>
      </c>
      <c r="AY128" s="247" t="s">
        <v>182</v>
      </c>
    </row>
    <row r="129" spans="1:65" s="2" customFormat="1" ht="24.15" customHeight="1">
      <c r="A129" s="38"/>
      <c r="B129" s="39"/>
      <c r="C129" s="212" t="s">
        <v>248</v>
      </c>
      <c r="D129" s="212" t="s">
        <v>185</v>
      </c>
      <c r="E129" s="213" t="s">
        <v>484</v>
      </c>
      <c r="F129" s="214" t="s">
        <v>485</v>
      </c>
      <c r="G129" s="215" t="s">
        <v>188</v>
      </c>
      <c r="H129" s="216">
        <v>18</v>
      </c>
      <c r="I129" s="217"/>
      <c r="J129" s="218">
        <f>ROUND(I129*H129,2)</f>
        <v>0</v>
      </c>
      <c r="K129" s="214" t="s">
        <v>189</v>
      </c>
      <c r="L129" s="44"/>
      <c r="M129" s="219" t="s">
        <v>19</v>
      </c>
      <c r="N129" s="220" t="s">
        <v>48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0.008</v>
      </c>
      <c r="T129" s="222">
        <f>S129*H129</f>
        <v>0.14400000000000002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190</v>
      </c>
      <c r="AT129" s="223" t="s">
        <v>185</v>
      </c>
      <c r="AU129" s="223" t="s">
        <v>88</v>
      </c>
      <c r="AY129" s="17" t="s">
        <v>182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88</v>
      </c>
      <c r="BK129" s="224">
        <f>ROUND(I129*H129,2)</f>
        <v>0</v>
      </c>
      <c r="BL129" s="17" t="s">
        <v>190</v>
      </c>
      <c r="BM129" s="223" t="s">
        <v>486</v>
      </c>
    </row>
    <row r="130" spans="1:65" s="2" customFormat="1" ht="24.15" customHeight="1">
      <c r="A130" s="38"/>
      <c r="B130" s="39"/>
      <c r="C130" s="212" t="s">
        <v>253</v>
      </c>
      <c r="D130" s="212" t="s">
        <v>185</v>
      </c>
      <c r="E130" s="213" t="s">
        <v>487</v>
      </c>
      <c r="F130" s="214" t="s">
        <v>488</v>
      </c>
      <c r="G130" s="215" t="s">
        <v>201</v>
      </c>
      <c r="H130" s="216">
        <v>6.25</v>
      </c>
      <c r="I130" s="217"/>
      <c r="J130" s="218">
        <f>ROUND(I130*H130,2)</f>
        <v>0</v>
      </c>
      <c r="K130" s="214" t="s">
        <v>189</v>
      </c>
      <c r="L130" s="44"/>
      <c r="M130" s="219" t="s">
        <v>19</v>
      </c>
      <c r="N130" s="220" t="s">
        <v>48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0.068</v>
      </c>
      <c r="T130" s="222">
        <f>S130*H130</f>
        <v>0.42500000000000004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190</v>
      </c>
      <c r="AT130" s="223" t="s">
        <v>185</v>
      </c>
      <c r="AU130" s="223" t="s">
        <v>88</v>
      </c>
      <c r="AY130" s="17" t="s">
        <v>182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88</v>
      </c>
      <c r="BK130" s="224">
        <f>ROUND(I130*H130,2)</f>
        <v>0</v>
      </c>
      <c r="BL130" s="17" t="s">
        <v>190</v>
      </c>
      <c r="BM130" s="223" t="s">
        <v>489</v>
      </c>
    </row>
    <row r="131" spans="1:51" s="13" customFormat="1" ht="12">
      <c r="A131" s="13"/>
      <c r="B131" s="225"/>
      <c r="C131" s="226"/>
      <c r="D131" s="227" t="s">
        <v>203</v>
      </c>
      <c r="E131" s="228" t="s">
        <v>19</v>
      </c>
      <c r="F131" s="229" t="s">
        <v>598</v>
      </c>
      <c r="G131" s="226"/>
      <c r="H131" s="230">
        <v>1.75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203</v>
      </c>
      <c r="AU131" s="236" t="s">
        <v>88</v>
      </c>
      <c r="AV131" s="13" t="s">
        <v>88</v>
      </c>
      <c r="AW131" s="13" t="s">
        <v>35</v>
      </c>
      <c r="AX131" s="13" t="s">
        <v>76</v>
      </c>
      <c r="AY131" s="236" t="s">
        <v>182</v>
      </c>
    </row>
    <row r="132" spans="1:51" s="13" customFormat="1" ht="12">
      <c r="A132" s="13"/>
      <c r="B132" s="225"/>
      <c r="C132" s="226"/>
      <c r="D132" s="227" t="s">
        <v>203</v>
      </c>
      <c r="E132" s="228" t="s">
        <v>19</v>
      </c>
      <c r="F132" s="229" t="s">
        <v>590</v>
      </c>
      <c r="G132" s="226"/>
      <c r="H132" s="230">
        <v>4.5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203</v>
      </c>
      <c r="AU132" s="236" t="s">
        <v>88</v>
      </c>
      <c r="AV132" s="13" t="s">
        <v>88</v>
      </c>
      <c r="AW132" s="13" t="s">
        <v>35</v>
      </c>
      <c r="AX132" s="13" t="s">
        <v>76</v>
      </c>
      <c r="AY132" s="236" t="s">
        <v>182</v>
      </c>
    </row>
    <row r="133" spans="1:51" s="14" customFormat="1" ht="12">
      <c r="A133" s="14"/>
      <c r="B133" s="237"/>
      <c r="C133" s="238"/>
      <c r="D133" s="227" t="s">
        <v>203</v>
      </c>
      <c r="E133" s="239" t="s">
        <v>19</v>
      </c>
      <c r="F133" s="240" t="s">
        <v>241</v>
      </c>
      <c r="G133" s="238"/>
      <c r="H133" s="241">
        <v>6.25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203</v>
      </c>
      <c r="AU133" s="247" t="s">
        <v>88</v>
      </c>
      <c r="AV133" s="14" t="s">
        <v>190</v>
      </c>
      <c r="AW133" s="14" t="s">
        <v>35</v>
      </c>
      <c r="AX133" s="14" t="s">
        <v>80</v>
      </c>
      <c r="AY133" s="247" t="s">
        <v>182</v>
      </c>
    </row>
    <row r="134" spans="1:63" s="12" customFormat="1" ht="22.8" customHeight="1">
      <c r="A134" s="12"/>
      <c r="B134" s="196"/>
      <c r="C134" s="197"/>
      <c r="D134" s="198" t="s">
        <v>75</v>
      </c>
      <c r="E134" s="210" t="s">
        <v>246</v>
      </c>
      <c r="F134" s="210" t="s">
        <v>247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SUM(P135:P139)</f>
        <v>0</v>
      </c>
      <c r="Q134" s="204"/>
      <c r="R134" s="205">
        <f>SUM(R135:R139)</f>
        <v>0</v>
      </c>
      <c r="S134" s="204"/>
      <c r="T134" s="206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80</v>
      </c>
      <c r="AT134" s="208" t="s">
        <v>75</v>
      </c>
      <c r="AU134" s="208" t="s">
        <v>80</v>
      </c>
      <c r="AY134" s="207" t="s">
        <v>182</v>
      </c>
      <c r="BK134" s="209">
        <f>SUM(BK135:BK139)</f>
        <v>0</v>
      </c>
    </row>
    <row r="135" spans="1:65" s="2" customFormat="1" ht="24.15" customHeight="1">
      <c r="A135" s="38"/>
      <c r="B135" s="39"/>
      <c r="C135" s="212" t="s">
        <v>257</v>
      </c>
      <c r="D135" s="212" t="s">
        <v>185</v>
      </c>
      <c r="E135" s="213" t="s">
        <v>249</v>
      </c>
      <c r="F135" s="214" t="s">
        <v>250</v>
      </c>
      <c r="G135" s="215" t="s">
        <v>251</v>
      </c>
      <c r="H135" s="216">
        <v>2.48</v>
      </c>
      <c r="I135" s="217"/>
      <c r="J135" s="218">
        <f>ROUND(I135*H135,2)</f>
        <v>0</v>
      </c>
      <c r="K135" s="214" t="s">
        <v>189</v>
      </c>
      <c r="L135" s="44"/>
      <c r="M135" s="219" t="s">
        <v>19</v>
      </c>
      <c r="N135" s="220" t="s">
        <v>48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190</v>
      </c>
      <c r="AT135" s="223" t="s">
        <v>185</v>
      </c>
      <c r="AU135" s="223" t="s">
        <v>88</v>
      </c>
      <c r="AY135" s="17" t="s">
        <v>182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88</v>
      </c>
      <c r="BK135" s="224">
        <f>ROUND(I135*H135,2)</f>
        <v>0</v>
      </c>
      <c r="BL135" s="17" t="s">
        <v>190</v>
      </c>
      <c r="BM135" s="223" t="s">
        <v>491</v>
      </c>
    </row>
    <row r="136" spans="1:65" s="2" customFormat="1" ht="14.4" customHeight="1">
      <c r="A136" s="38"/>
      <c r="B136" s="39"/>
      <c r="C136" s="212" t="s">
        <v>262</v>
      </c>
      <c r="D136" s="212" t="s">
        <v>185</v>
      </c>
      <c r="E136" s="213" t="s">
        <v>254</v>
      </c>
      <c r="F136" s="214" t="s">
        <v>255</v>
      </c>
      <c r="G136" s="215" t="s">
        <v>251</v>
      </c>
      <c r="H136" s="216">
        <v>2.48</v>
      </c>
      <c r="I136" s="217"/>
      <c r="J136" s="218">
        <f>ROUND(I136*H136,2)</f>
        <v>0</v>
      </c>
      <c r="K136" s="214" t="s">
        <v>189</v>
      </c>
      <c r="L136" s="44"/>
      <c r="M136" s="219" t="s">
        <v>19</v>
      </c>
      <c r="N136" s="220" t="s">
        <v>48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190</v>
      </c>
      <c r="AT136" s="223" t="s">
        <v>185</v>
      </c>
      <c r="AU136" s="223" t="s">
        <v>88</v>
      </c>
      <c r="AY136" s="17" t="s">
        <v>182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88</v>
      </c>
      <c r="BK136" s="224">
        <f>ROUND(I136*H136,2)</f>
        <v>0</v>
      </c>
      <c r="BL136" s="17" t="s">
        <v>190</v>
      </c>
      <c r="BM136" s="223" t="s">
        <v>492</v>
      </c>
    </row>
    <row r="137" spans="1:65" s="2" customFormat="1" ht="24.15" customHeight="1">
      <c r="A137" s="38"/>
      <c r="B137" s="39"/>
      <c r="C137" s="212" t="s">
        <v>8</v>
      </c>
      <c r="D137" s="212" t="s">
        <v>185</v>
      </c>
      <c r="E137" s="213" t="s">
        <v>258</v>
      </c>
      <c r="F137" s="214" t="s">
        <v>259</v>
      </c>
      <c r="G137" s="215" t="s">
        <v>251</v>
      </c>
      <c r="H137" s="216">
        <v>34.72</v>
      </c>
      <c r="I137" s="217"/>
      <c r="J137" s="218">
        <f>ROUND(I137*H137,2)</f>
        <v>0</v>
      </c>
      <c r="K137" s="214" t="s">
        <v>189</v>
      </c>
      <c r="L137" s="44"/>
      <c r="M137" s="219" t="s">
        <v>19</v>
      </c>
      <c r="N137" s="220" t="s">
        <v>48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190</v>
      </c>
      <c r="AT137" s="223" t="s">
        <v>185</v>
      </c>
      <c r="AU137" s="223" t="s">
        <v>88</v>
      </c>
      <c r="AY137" s="17" t="s">
        <v>182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88</v>
      </c>
      <c r="BK137" s="224">
        <f>ROUND(I137*H137,2)</f>
        <v>0</v>
      </c>
      <c r="BL137" s="17" t="s">
        <v>190</v>
      </c>
      <c r="BM137" s="223" t="s">
        <v>493</v>
      </c>
    </row>
    <row r="138" spans="1:51" s="13" customFormat="1" ht="12">
      <c r="A138" s="13"/>
      <c r="B138" s="225"/>
      <c r="C138" s="226"/>
      <c r="D138" s="227" t="s">
        <v>203</v>
      </c>
      <c r="E138" s="226"/>
      <c r="F138" s="229" t="s">
        <v>599</v>
      </c>
      <c r="G138" s="226"/>
      <c r="H138" s="230">
        <v>34.72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203</v>
      </c>
      <c r="AU138" s="236" t="s">
        <v>88</v>
      </c>
      <c r="AV138" s="13" t="s">
        <v>88</v>
      </c>
      <c r="AW138" s="13" t="s">
        <v>4</v>
      </c>
      <c r="AX138" s="13" t="s">
        <v>80</v>
      </c>
      <c r="AY138" s="236" t="s">
        <v>182</v>
      </c>
    </row>
    <row r="139" spans="1:65" s="2" customFormat="1" ht="14.4" customHeight="1">
      <c r="A139" s="38"/>
      <c r="B139" s="39"/>
      <c r="C139" s="248" t="s">
        <v>216</v>
      </c>
      <c r="D139" s="248" t="s">
        <v>263</v>
      </c>
      <c r="E139" s="249" t="s">
        <v>264</v>
      </c>
      <c r="F139" s="250" t="s">
        <v>265</v>
      </c>
      <c r="G139" s="251" t="s">
        <v>251</v>
      </c>
      <c r="H139" s="252">
        <v>2.48</v>
      </c>
      <c r="I139" s="253"/>
      <c r="J139" s="254">
        <f>ROUND(I139*H139,2)</f>
        <v>0</v>
      </c>
      <c r="K139" s="250" t="s">
        <v>189</v>
      </c>
      <c r="L139" s="255"/>
      <c r="M139" s="256" t="s">
        <v>19</v>
      </c>
      <c r="N139" s="257" t="s">
        <v>48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226</v>
      </c>
      <c r="AT139" s="223" t="s">
        <v>263</v>
      </c>
      <c r="AU139" s="223" t="s">
        <v>88</v>
      </c>
      <c r="AY139" s="17" t="s">
        <v>182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88</v>
      </c>
      <c r="BK139" s="224">
        <f>ROUND(I139*H139,2)</f>
        <v>0</v>
      </c>
      <c r="BL139" s="17" t="s">
        <v>190</v>
      </c>
      <c r="BM139" s="223" t="s">
        <v>495</v>
      </c>
    </row>
    <row r="140" spans="1:63" s="12" customFormat="1" ht="22.8" customHeight="1">
      <c r="A140" s="12"/>
      <c r="B140" s="196"/>
      <c r="C140" s="197"/>
      <c r="D140" s="198" t="s">
        <v>75</v>
      </c>
      <c r="E140" s="210" t="s">
        <v>267</v>
      </c>
      <c r="F140" s="210" t="s">
        <v>268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P141</f>
        <v>0</v>
      </c>
      <c r="Q140" s="204"/>
      <c r="R140" s="205">
        <f>R141</f>
        <v>0</v>
      </c>
      <c r="S140" s="204"/>
      <c r="T140" s="206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80</v>
      </c>
      <c r="AT140" s="208" t="s">
        <v>75</v>
      </c>
      <c r="AU140" s="208" t="s">
        <v>80</v>
      </c>
      <c r="AY140" s="207" t="s">
        <v>182</v>
      </c>
      <c r="BK140" s="209">
        <f>BK141</f>
        <v>0</v>
      </c>
    </row>
    <row r="141" spans="1:65" s="2" customFormat="1" ht="24.15" customHeight="1">
      <c r="A141" s="38"/>
      <c r="B141" s="39"/>
      <c r="C141" s="212" t="s">
        <v>281</v>
      </c>
      <c r="D141" s="212" t="s">
        <v>185</v>
      </c>
      <c r="E141" s="213" t="s">
        <v>496</v>
      </c>
      <c r="F141" s="214" t="s">
        <v>497</v>
      </c>
      <c r="G141" s="215" t="s">
        <v>251</v>
      </c>
      <c r="H141" s="216">
        <v>0.857</v>
      </c>
      <c r="I141" s="217"/>
      <c r="J141" s="218">
        <f>ROUND(I141*H141,2)</f>
        <v>0</v>
      </c>
      <c r="K141" s="214" t="s">
        <v>189</v>
      </c>
      <c r="L141" s="44"/>
      <c r="M141" s="219" t="s">
        <v>19</v>
      </c>
      <c r="N141" s="220" t="s">
        <v>48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190</v>
      </c>
      <c r="AT141" s="223" t="s">
        <v>185</v>
      </c>
      <c r="AU141" s="223" t="s">
        <v>88</v>
      </c>
      <c r="AY141" s="17" t="s">
        <v>182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88</v>
      </c>
      <c r="BK141" s="224">
        <f>ROUND(I141*H141,2)</f>
        <v>0</v>
      </c>
      <c r="BL141" s="17" t="s">
        <v>190</v>
      </c>
      <c r="BM141" s="223" t="s">
        <v>498</v>
      </c>
    </row>
    <row r="142" spans="1:63" s="12" customFormat="1" ht="25.9" customHeight="1">
      <c r="A142" s="12"/>
      <c r="B142" s="196"/>
      <c r="C142" s="197"/>
      <c r="D142" s="198" t="s">
        <v>75</v>
      </c>
      <c r="E142" s="199" t="s">
        <v>272</v>
      </c>
      <c r="F142" s="199" t="s">
        <v>273</v>
      </c>
      <c r="G142" s="197"/>
      <c r="H142" s="197"/>
      <c r="I142" s="200"/>
      <c r="J142" s="201">
        <f>BK142</f>
        <v>0</v>
      </c>
      <c r="K142" s="197"/>
      <c r="L142" s="202"/>
      <c r="M142" s="203"/>
      <c r="N142" s="204"/>
      <c r="O142" s="204"/>
      <c r="P142" s="205">
        <f>P143+P155+P158+P161+P172</f>
        <v>0</v>
      </c>
      <c r="Q142" s="204"/>
      <c r="R142" s="205">
        <f>R143+R155+R158+R161+R172</f>
        <v>0.28926860000000004</v>
      </c>
      <c r="S142" s="204"/>
      <c r="T142" s="206">
        <f>T143+T155+T158+T161+T172</f>
        <v>0.09108000000000001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88</v>
      </c>
      <c r="AT142" s="208" t="s">
        <v>75</v>
      </c>
      <c r="AU142" s="208" t="s">
        <v>76</v>
      </c>
      <c r="AY142" s="207" t="s">
        <v>182</v>
      </c>
      <c r="BK142" s="209">
        <f>BK143+BK155+BK158+BK161+BK172</f>
        <v>0</v>
      </c>
    </row>
    <row r="143" spans="1:63" s="12" customFormat="1" ht="22.8" customHeight="1">
      <c r="A143" s="12"/>
      <c r="B143" s="196"/>
      <c r="C143" s="197"/>
      <c r="D143" s="198" t="s">
        <v>75</v>
      </c>
      <c r="E143" s="210" t="s">
        <v>274</v>
      </c>
      <c r="F143" s="210" t="s">
        <v>275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SUM(P144:P154)</f>
        <v>0</v>
      </c>
      <c r="Q143" s="204"/>
      <c r="R143" s="205">
        <f>SUM(R144:R154)</f>
        <v>0.12196</v>
      </c>
      <c r="S143" s="204"/>
      <c r="T143" s="206">
        <f>SUM(T144:T154)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88</v>
      </c>
      <c r="AT143" s="208" t="s">
        <v>75</v>
      </c>
      <c r="AU143" s="208" t="s">
        <v>80</v>
      </c>
      <c r="AY143" s="207" t="s">
        <v>182</v>
      </c>
      <c r="BK143" s="209">
        <f>SUM(BK144:BK154)</f>
        <v>0</v>
      </c>
    </row>
    <row r="144" spans="1:65" s="2" customFormat="1" ht="14.4" customHeight="1">
      <c r="A144" s="38"/>
      <c r="B144" s="39"/>
      <c r="C144" s="212" t="s">
        <v>285</v>
      </c>
      <c r="D144" s="212" t="s">
        <v>185</v>
      </c>
      <c r="E144" s="213" t="s">
        <v>276</v>
      </c>
      <c r="F144" s="214" t="s">
        <v>499</v>
      </c>
      <c r="G144" s="215" t="s">
        <v>278</v>
      </c>
      <c r="H144" s="216">
        <v>14</v>
      </c>
      <c r="I144" s="217"/>
      <c r="J144" s="218">
        <f>ROUND(I144*H144,2)</f>
        <v>0</v>
      </c>
      <c r="K144" s="214" t="s">
        <v>279</v>
      </c>
      <c r="L144" s="44"/>
      <c r="M144" s="219" t="s">
        <v>19</v>
      </c>
      <c r="N144" s="220" t="s">
        <v>48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216</v>
      </c>
      <c r="AT144" s="223" t="s">
        <v>185</v>
      </c>
      <c r="AU144" s="223" t="s">
        <v>88</v>
      </c>
      <c r="AY144" s="17" t="s">
        <v>182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88</v>
      </c>
      <c r="BK144" s="224">
        <f>ROUND(I144*H144,2)</f>
        <v>0</v>
      </c>
      <c r="BL144" s="17" t="s">
        <v>216</v>
      </c>
      <c r="BM144" s="223" t="s">
        <v>500</v>
      </c>
    </row>
    <row r="145" spans="1:65" s="2" customFormat="1" ht="14.4" customHeight="1">
      <c r="A145" s="38"/>
      <c r="B145" s="39"/>
      <c r="C145" s="212" t="s">
        <v>289</v>
      </c>
      <c r="D145" s="212" t="s">
        <v>185</v>
      </c>
      <c r="E145" s="213" t="s">
        <v>556</v>
      </c>
      <c r="F145" s="214" t="s">
        <v>557</v>
      </c>
      <c r="G145" s="215" t="s">
        <v>215</v>
      </c>
      <c r="H145" s="216">
        <v>4</v>
      </c>
      <c r="I145" s="217"/>
      <c r="J145" s="218">
        <f>ROUND(I145*H145,2)</f>
        <v>0</v>
      </c>
      <c r="K145" s="214" t="s">
        <v>189</v>
      </c>
      <c r="L145" s="44"/>
      <c r="M145" s="219" t="s">
        <v>19</v>
      </c>
      <c r="N145" s="220" t="s">
        <v>48</v>
      </c>
      <c r="O145" s="84"/>
      <c r="P145" s="221">
        <f>O145*H145</f>
        <v>0</v>
      </c>
      <c r="Q145" s="221">
        <v>0.00051</v>
      </c>
      <c r="R145" s="221">
        <f>Q145*H145</f>
        <v>0.00204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216</v>
      </c>
      <c r="AT145" s="223" t="s">
        <v>185</v>
      </c>
      <c r="AU145" s="223" t="s">
        <v>88</v>
      </c>
      <c r="AY145" s="17" t="s">
        <v>182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88</v>
      </c>
      <c r="BK145" s="224">
        <f>ROUND(I145*H145,2)</f>
        <v>0</v>
      </c>
      <c r="BL145" s="17" t="s">
        <v>216</v>
      </c>
      <c r="BM145" s="223" t="s">
        <v>592</v>
      </c>
    </row>
    <row r="146" spans="1:65" s="2" customFormat="1" ht="14.4" customHeight="1">
      <c r="A146" s="38"/>
      <c r="B146" s="39"/>
      <c r="C146" s="212" t="s">
        <v>293</v>
      </c>
      <c r="D146" s="212" t="s">
        <v>185</v>
      </c>
      <c r="E146" s="213" t="s">
        <v>282</v>
      </c>
      <c r="F146" s="214" t="s">
        <v>283</v>
      </c>
      <c r="G146" s="215" t="s">
        <v>215</v>
      </c>
      <c r="H146" s="216">
        <v>38</v>
      </c>
      <c r="I146" s="217"/>
      <c r="J146" s="218">
        <f>ROUND(I146*H146,2)</f>
        <v>0</v>
      </c>
      <c r="K146" s="214" t="s">
        <v>189</v>
      </c>
      <c r="L146" s="44"/>
      <c r="M146" s="219" t="s">
        <v>19</v>
      </c>
      <c r="N146" s="220" t="s">
        <v>48</v>
      </c>
      <c r="O146" s="84"/>
      <c r="P146" s="221">
        <f>O146*H146</f>
        <v>0</v>
      </c>
      <c r="Q146" s="221">
        <v>0.00084</v>
      </c>
      <c r="R146" s="221">
        <f>Q146*H146</f>
        <v>0.031920000000000004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216</v>
      </c>
      <c r="AT146" s="223" t="s">
        <v>185</v>
      </c>
      <c r="AU146" s="223" t="s">
        <v>88</v>
      </c>
      <c r="AY146" s="17" t="s">
        <v>182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88</v>
      </c>
      <c r="BK146" s="224">
        <f>ROUND(I146*H146,2)</f>
        <v>0</v>
      </c>
      <c r="BL146" s="17" t="s">
        <v>216</v>
      </c>
      <c r="BM146" s="223" t="s">
        <v>501</v>
      </c>
    </row>
    <row r="147" spans="1:65" s="2" customFormat="1" ht="14.4" customHeight="1">
      <c r="A147" s="38"/>
      <c r="B147" s="39"/>
      <c r="C147" s="212" t="s">
        <v>7</v>
      </c>
      <c r="D147" s="212" t="s">
        <v>185</v>
      </c>
      <c r="E147" s="213" t="s">
        <v>286</v>
      </c>
      <c r="F147" s="214" t="s">
        <v>287</v>
      </c>
      <c r="G147" s="215" t="s">
        <v>215</v>
      </c>
      <c r="H147" s="216">
        <v>20</v>
      </c>
      <c r="I147" s="217"/>
      <c r="J147" s="218">
        <f>ROUND(I147*H147,2)</f>
        <v>0</v>
      </c>
      <c r="K147" s="214" t="s">
        <v>189</v>
      </c>
      <c r="L147" s="44"/>
      <c r="M147" s="219" t="s">
        <v>19</v>
      </c>
      <c r="N147" s="220" t="s">
        <v>48</v>
      </c>
      <c r="O147" s="84"/>
      <c r="P147" s="221">
        <f>O147*H147</f>
        <v>0</v>
      </c>
      <c r="Q147" s="221">
        <v>0.00116</v>
      </c>
      <c r="R147" s="221">
        <f>Q147*H147</f>
        <v>0.0232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216</v>
      </c>
      <c r="AT147" s="223" t="s">
        <v>185</v>
      </c>
      <c r="AU147" s="223" t="s">
        <v>88</v>
      </c>
      <c r="AY147" s="17" t="s">
        <v>182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88</v>
      </c>
      <c r="BK147" s="224">
        <f>ROUND(I147*H147,2)</f>
        <v>0</v>
      </c>
      <c r="BL147" s="17" t="s">
        <v>216</v>
      </c>
      <c r="BM147" s="223" t="s">
        <v>502</v>
      </c>
    </row>
    <row r="148" spans="1:65" s="2" customFormat="1" ht="14.4" customHeight="1">
      <c r="A148" s="38"/>
      <c r="B148" s="39"/>
      <c r="C148" s="212" t="s">
        <v>300</v>
      </c>
      <c r="D148" s="212" t="s">
        <v>185</v>
      </c>
      <c r="E148" s="213" t="s">
        <v>290</v>
      </c>
      <c r="F148" s="214" t="s">
        <v>291</v>
      </c>
      <c r="G148" s="215" t="s">
        <v>215</v>
      </c>
      <c r="H148" s="216">
        <v>14</v>
      </c>
      <c r="I148" s="217"/>
      <c r="J148" s="218">
        <f>ROUND(I148*H148,2)</f>
        <v>0</v>
      </c>
      <c r="K148" s="214" t="s">
        <v>189</v>
      </c>
      <c r="L148" s="44"/>
      <c r="M148" s="219" t="s">
        <v>19</v>
      </c>
      <c r="N148" s="220" t="s">
        <v>48</v>
      </c>
      <c r="O148" s="84"/>
      <c r="P148" s="221">
        <f>O148*H148</f>
        <v>0</v>
      </c>
      <c r="Q148" s="221">
        <v>0.00144</v>
      </c>
      <c r="R148" s="221">
        <f>Q148*H148</f>
        <v>0.02016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216</v>
      </c>
      <c r="AT148" s="223" t="s">
        <v>185</v>
      </c>
      <c r="AU148" s="223" t="s">
        <v>88</v>
      </c>
      <c r="AY148" s="17" t="s">
        <v>182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88</v>
      </c>
      <c r="BK148" s="224">
        <f>ROUND(I148*H148,2)</f>
        <v>0</v>
      </c>
      <c r="BL148" s="17" t="s">
        <v>216</v>
      </c>
      <c r="BM148" s="223" t="s">
        <v>503</v>
      </c>
    </row>
    <row r="149" spans="1:65" s="2" customFormat="1" ht="24.15" customHeight="1">
      <c r="A149" s="38"/>
      <c r="B149" s="39"/>
      <c r="C149" s="212" t="s">
        <v>304</v>
      </c>
      <c r="D149" s="212" t="s">
        <v>185</v>
      </c>
      <c r="E149" s="213" t="s">
        <v>301</v>
      </c>
      <c r="F149" s="214" t="s">
        <v>302</v>
      </c>
      <c r="G149" s="215" t="s">
        <v>215</v>
      </c>
      <c r="H149" s="216">
        <v>76</v>
      </c>
      <c r="I149" s="217"/>
      <c r="J149" s="218">
        <f>ROUND(I149*H149,2)</f>
        <v>0</v>
      </c>
      <c r="K149" s="214" t="s">
        <v>189</v>
      </c>
      <c r="L149" s="44"/>
      <c r="M149" s="219" t="s">
        <v>19</v>
      </c>
      <c r="N149" s="220" t="s">
        <v>48</v>
      </c>
      <c r="O149" s="84"/>
      <c r="P149" s="221">
        <f>O149*H149</f>
        <v>0</v>
      </c>
      <c r="Q149" s="221">
        <v>7E-05</v>
      </c>
      <c r="R149" s="221">
        <f>Q149*H149</f>
        <v>0.005319999999999999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216</v>
      </c>
      <c r="AT149" s="223" t="s">
        <v>185</v>
      </c>
      <c r="AU149" s="223" t="s">
        <v>88</v>
      </c>
      <c r="AY149" s="17" t="s">
        <v>182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88</v>
      </c>
      <c r="BK149" s="224">
        <f>ROUND(I149*H149,2)</f>
        <v>0</v>
      </c>
      <c r="BL149" s="17" t="s">
        <v>216</v>
      </c>
      <c r="BM149" s="223" t="s">
        <v>504</v>
      </c>
    </row>
    <row r="150" spans="1:65" s="2" customFormat="1" ht="14.4" customHeight="1">
      <c r="A150" s="38"/>
      <c r="B150" s="39"/>
      <c r="C150" s="212" t="s">
        <v>308</v>
      </c>
      <c r="D150" s="212" t="s">
        <v>185</v>
      </c>
      <c r="E150" s="213" t="s">
        <v>334</v>
      </c>
      <c r="F150" s="214" t="s">
        <v>335</v>
      </c>
      <c r="G150" s="215" t="s">
        <v>188</v>
      </c>
      <c r="H150" s="216">
        <v>24</v>
      </c>
      <c r="I150" s="217"/>
      <c r="J150" s="218">
        <f>ROUND(I150*H150,2)</f>
        <v>0</v>
      </c>
      <c r="K150" s="214" t="s">
        <v>189</v>
      </c>
      <c r="L150" s="44"/>
      <c r="M150" s="219" t="s">
        <v>19</v>
      </c>
      <c r="N150" s="220" t="s">
        <v>48</v>
      </c>
      <c r="O150" s="84"/>
      <c r="P150" s="221">
        <f>O150*H150</f>
        <v>0</v>
      </c>
      <c r="Q150" s="221">
        <v>0.00057</v>
      </c>
      <c r="R150" s="221">
        <f>Q150*H150</f>
        <v>0.01368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216</v>
      </c>
      <c r="AT150" s="223" t="s">
        <v>185</v>
      </c>
      <c r="AU150" s="223" t="s">
        <v>88</v>
      </c>
      <c r="AY150" s="17" t="s">
        <v>182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88</v>
      </c>
      <c r="BK150" s="224">
        <f>ROUND(I150*H150,2)</f>
        <v>0</v>
      </c>
      <c r="BL150" s="17" t="s">
        <v>216</v>
      </c>
      <c r="BM150" s="223" t="s">
        <v>505</v>
      </c>
    </row>
    <row r="151" spans="1:65" s="2" customFormat="1" ht="14.4" customHeight="1">
      <c r="A151" s="38"/>
      <c r="B151" s="39"/>
      <c r="C151" s="212" t="s">
        <v>313</v>
      </c>
      <c r="D151" s="212" t="s">
        <v>185</v>
      </c>
      <c r="E151" s="213" t="s">
        <v>506</v>
      </c>
      <c r="F151" s="214" t="s">
        <v>507</v>
      </c>
      <c r="G151" s="215" t="s">
        <v>188</v>
      </c>
      <c r="H151" s="216">
        <v>12</v>
      </c>
      <c r="I151" s="217"/>
      <c r="J151" s="218">
        <f>ROUND(I151*H151,2)</f>
        <v>0</v>
      </c>
      <c r="K151" s="214" t="s">
        <v>189</v>
      </c>
      <c r="L151" s="44"/>
      <c r="M151" s="219" t="s">
        <v>19</v>
      </c>
      <c r="N151" s="220" t="s">
        <v>48</v>
      </c>
      <c r="O151" s="84"/>
      <c r="P151" s="221">
        <f>O151*H151</f>
        <v>0</v>
      </c>
      <c r="Q151" s="221">
        <v>0.00087</v>
      </c>
      <c r="R151" s="221">
        <f>Q151*H151</f>
        <v>0.01044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216</v>
      </c>
      <c r="AT151" s="223" t="s">
        <v>185</v>
      </c>
      <c r="AU151" s="223" t="s">
        <v>88</v>
      </c>
      <c r="AY151" s="17" t="s">
        <v>182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88</v>
      </c>
      <c r="BK151" s="224">
        <f>ROUND(I151*H151,2)</f>
        <v>0</v>
      </c>
      <c r="BL151" s="17" t="s">
        <v>216</v>
      </c>
      <c r="BM151" s="223" t="s">
        <v>508</v>
      </c>
    </row>
    <row r="152" spans="1:65" s="2" customFormat="1" ht="24.15" customHeight="1">
      <c r="A152" s="38"/>
      <c r="B152" s="39"/>
      <c r="C152" s="212" t="s">
        <v>317</v>
      </c>
      <c r="D152" s="212" t="s">
        <v>185</v>
      </c>
      <c r="E152" s="213" t="s">
        <v>354</v>
      </c>
      <c r="F152" s="214" t="s">
        <v>355</v>
      </c>
      <c r="G152" s="215" t="s">
        <v>215</v>
      </c>
      <c r="H152" s="216">
        <v>76</v>
      </c>
      <c r="I152" s="217"/>
      <c r="J152" s="218">
        <f>ROUND(I152*H152,2)</f>
        <v>0</v>
      </c>
      <c r="K152" s="214" t="s">
        <v>189</v>
      </c>
      <c r="L152" s="44"/>
      <c r="M152" s="219" t="s">
        <v>19</v>
      </c>
      <c r="N152" s="220" t="s">
        <v>48</v>
      </c>
      <c r="O152" s="84"/>
      <c r="P152" s="221">
        <f>O152*H152</f>
        <v>0</v>
      </c>
      <c r="Q152" s="221">
        <v>0.00019</v>
      </c>
      <c r="R152" s="221">
        <f>Q152*H152</f>
        <v>0.014440000000000001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216</v>
      </c>
      <c r="AT152" s="223" t="s">
        <v>185</v>
      </c>
      <c r="AU152" s="223" t="s">
        <v>88</v>
      </c>
      <c r="AY152" s="17" t="s">
        <v>182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88</v>
      </c>
      <c r="BK152" s="224">
        <f>ROUND(I152*H152,2)</f>
        <v>0</v>
      </c>
      <c r="BL152" s="17" t="s">
        <v>216</v>
      </c>
      <c r="BM152" s="223" t="s">
        <v>509</v>
      </c>
    </row>
    <row r="153" spans="1:65" s="2" customFormat="1" ht="14.4" customHeight="1">
      <c r="A153" s="38"/>
      <c r="B153" s="39"/>
      <c r="C153" s="212" t="s">
        <v>321</v>
      </c>
      <c r="D153" s="212" t="s">
        <v>185</v>
      </c>
      <c r="E153" s="213" t="s">
        <v>358</v>
      </c>
      <c r="F153" s="214" t="s">
        <v>359</v>
      </c>
      <c r="G153" s="215" t="s">
        <v>215</v>
      </c>
      <c r="H153" s="216">
        <v>76</v>
      </c>
      <c r="I153" s="217"/>
      <c r="J153" s="218">
        <f>ROUND(I153*H153,2)</f>
        <v>0</v>
      </c>
      <c r="K153" s="214" t="s">
        <v>189</v>
      </c>
      <c r="L153" s="44"/>
      <c r="M153" s="219" t="s">
        <v>19</v>
      </c>
      <c r="N153" s="220" t="s">
        <v>48</v>
      </c>
      <c r="O153" s="84"/>
      <c r="P153" s="221">
        <f>O153*H153</f>
        <v>0</v>
      </c>
      <c r="Q153" s="221">
        <v>1E-05</v>
      </c>
      <c r="R153" s="221">
        <f>Q153*H153</f>
        <v>0.00076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216</v>
      </c>
      <c r="AT153" s="223" t="s">
        <v>185</v>
      </c>
      <c r="AU153" s="223" t="s">
        <v>88</v>
      </c>
      <c r="AY153" s="17" t="s">
        <v>182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88</v>
      </c>
      <c r="BK153" s="224">
        <f>ROUND(I153*H153,2)</f>
        <v>0</v>
      </c>
      <c r="BL153" s="17" t="s">
        <v>216</v>
      </c>
      <c r="BM153" s="223" t="s">
        <v>510</v>
      </c>
    </row>
    <row r="154" spans="1:65" s="2" customFormat="1" ht="24.15" customHeight="1">
      <c r="A154" s="38"/>
      <c r="B154" s="39"/>
      <c r="C154" s="212" t="s">
        <v>325</v>
      </c>
      <c r="D154" s="212" t="s">
        <v>185</v>
      </c>
      <c r="E154" s="213" t="s">
        <v>511</v>
      </c>
      <c r="F154" s="214" t="s">
        <v>512</v>
      </c>
      <c r="G154" s="215" t="s">
        <v>251</v>
      </c>
      <c r="H154" s="216">
        <v>0.122</v>
      </c>
      <c r="I154" s="217"/>
      <c r="J154" s="218">
        <f>ROUND(I154*H154,2)</f>
        <v>0</v>
      </c>
      <c r="K154" s="214" t="s">
        <v>189</v>
      </c>
      <c r="L154" s="44"/>
      <c r="M154" s="219" t="s">
        <v>19</v>
      </c>
      <c r="N154" s="220" t="s">
        <v>48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216</v>
      </c>
      <c r="AT154" s="223" t="s">
        <v>185</v>
      </c>
      <c r="AU154" s="223" t="s">
        <v>88</v>
      </c>
      <c r="AY154" s="17" t="s">
        <v>182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88</v>
      </c>
      <c r="BK154" s="224">
        <f>ROUND(I154*H154,2)</f>
        <v>0</v>
      </c>
      <c r="BL154" s="17" t="s">
        <v>216</v>
      </c>
      <c r="BM154" s="223" t="s">
        <v>513</v>
      </c>
    </row>
    <row r="155" spans="1:63" s="12" customFormat="1" ht="22.8" customHeight="1">
      <c r="A155" s="12"/>
      <c r="B155" s="196"/>
      <c r="C155" s="197"/>
      <c r="D155" s="198" t="s">
        <v>75</v>
      </c>
      <c r="E155" s="210" t="s">
        <v>365</v>
      </c>
      <c r="F155" s="210" t="s">
        <v>366</v>
      </c>
      <c r="G155" s="197"/>
      <c r="H155" s="197"/>
      <c r="I155" s="200"/>
      <c r="J155" s="211">
        <f>BK155</f>
        <v>0</v>
      </c>
      <c r="K155" s="197"/>
      <c r="L155" s="202"/>
      <c r="M155" s="203"/>
      <c r="N155" s="204"/>
      <c r="O155" s="204"/>
      <c r="P155" s="205">
        <f>SUM(P156:P157)</f>
        <v>0</v>
      </c>
      <c r="Q155" s="204"/>
      <c r="R155" s="205">
        <f>SUM(R156:R157)</f>
        <v>0.00217</v>
      </c>
      <c r="S155" s="204"/>
      <c r="T155" s="206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7" t="s">
        <v>88</v>
      </c>
      <c r="AT155" s="208" t="s">
        <v>75</v>
      </c>
      <c r="AU155" s="208" t="s">
        <v>80</v>
      </c>
      <c r="AY155" s="207" t="s">
        <v>182</v>
      </c>
      <c r="BK155" s="209">
        <f>SUM(BK156:BK157)</f>
        <v>0</v>
      </c>
    </row>
    <row r="156" spans="1:65" s="2" customFormat="1" ht="14.4" customHeight="1">
      <c r="A156" s="38"/>
      <c r="B156" s="39"/>
      <c r="C156" s="212" t="s">
        <v>329</v>
      </c>
      <c r="D156" s="212" t="s">
        <v>185</v>
      </c>
      <c r="E156" s="213" t="s">
        <v>514</v>
      </c>
      <c r="F156" s="214" t="s">
        <v>515</v>
      </c>
      <c r="G156" s="215" t="s">
        <v>188</v>
      </c>
      <c r="H156" s="216">
        <v>7</v>
      </c>
      <c r="I156" s="217"/>
      <c r="J156" s="218">
        <f>ROUND(I156*H156,2)</f>
        <v>0</v>
      </c>
      <c r="K156" s="214" t="s">
        <v>279</v>
      </c>
      <c r="L156" s="44"/>
      <c r="M156" s="219" t="s">
        <v>19</v>
      </c>
      <c r="N156" s="220" t="s">
        <v>48</v>
      </c>
      <c r="O156" s="84"/>
      <c r="P156" s="221">
        <f>O156*H156</f>
        <v>0</v>
      </c>
      <c r="Q156" s="221">
        <v>0.00031</v>
      </c>
      <c r="R156" s="221">
        <f>Q156*H156</f>
        <v>0.00217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216</v>
      </c>
      <c r="AT156" s="223" t="s">
        <v>185</v>
      </c>
      <c r="AU156" s="223" t="s">
        <v>88</v>
      </c>
      <c r="AY156" s="17" t="s">
        <v>182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88</v>
      </c>
      <c r="BK156" s="224">
        <f>ROUND(I156*H156,2)</f>
        <v>0</v>
      </c>
      <c r="BL156" s="17" t="s">
        <v>216</v>
      </c>
      <c r="BM156" s="223" t="s">
        <v>516</v>
      </c>
    </row>
    <row r="157" spans="1:65" s="2" customFormat="1" ht="24.15" customHeight="1">
      <c r="A157" s="38"/>
      <c r="B157" s="39"/>
      <c r="C157" s="212" t="s">
        <v>333</v>
      </c>
      <c r="D157" s="212" t="s">
        <v>185</v>
      </c>
      <c r="E157" s="213" t="s">
        <v>517</v>
      </c>
      <c r="F157" s="214" t="s">
        <v>518</v>
      </c>
      <c r="G157" s="215" t="s">
        <v>251</v>
      </c>
      <c r="H157" s="216">
        <v>0.002</v>
      </c>
      <c r="I157" s="217"/>
      <c r="J157" s="218">
        <f>ROUND(I157*H157,2)</f>
        <v>0</v>
      </c>
      <c r="K157" s="214" t="s">
        <v>189</v>
      </c>
      <c r="L157" s="44"/>
      <c r="M157" s="219" t="s">
        <v>19</v>
      </c>
      <c r="N157" s="220" t="s">
        <v>48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216</v>
      </c>
      <c r="AT157" s="223" t="s">
        <v>185</v>
      </c>
      <c r="AU157" s="223" t="s">
        <v>88</v>
      </c>
      <c r="AY157" s="17" t="s">
        <v>182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88</v>
      </c>
      <c r="BK157" s="224">
        <f>ROUND(I157*H157,2)</f>
        <v>0</v>
      </c>
      <c r="BL157" s="17" t="s">
        <v>216</v>
      </c>
      <c r="BM157" s="223" t="s">
        <v>545</v>
      </c>
    </row>
    <row r="158" spans="1:63" s="12" customFormat="1" ht="22.8" customHeight="1">
      <c r="A158" s="12"/>
      <c r="B158" s="196"/>
      <c r="C158" s="197"/>
      <c r="D158" s="198" t="s">
        <v>75</v>
      </c>
      <c r="E158" s="210" t="s">
        <v>379</v>
      </c>
      <c r="F158" s="210" t="s">
        <v>380</v>
      </c>
      <c r="G158" s="197"/>
      <c r="H158" s="197"/>
      <c r="I158" s="200"/>
      <c r="J158" s="211">
        <f>BK158</f>
        <v>0</v>
      </c>
      <c r="K158" s="197"/>
      <c r="L158" s="202"/>
      <c r="M158" s="203"/>
      <c r="N158" s="204"/>
      <c r="O158" s="204"/>
      <c r="P158" s="205">
        <f>SUM(P159:P160)</f>
        <v>0</v>
      </c>
      <c r="Q158" s="204"/>
      <c r="R158" s="205">
        <f>SUM(R159:R160)</f>
        <v>0</v>
      </c>
      <c r="S158" s="204"/>
      <c r="T158" s="206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7" t="s">
        <v>88</v>
      </c>
      <c r="AT158" s="208" t="s">
        <v>75</v>
      </c>
      <c r="AU158" s="208" t="s">
        <v>80</v>
      </c>
      <c r="AY158" s="207" t="s">
        <v>182</v>
      </c>
      <c r="BK158" s="209">
        <f>SUM(BK159:BK160)</f>
        <v>0</v>
      </c>
    </row>
    <row r="159" spans="1:65" s="2" customFormat="1" ht="24.15" customHeight="1">
      <c r="A159" s="38"/>
      <c r="B159" s="39"/>
      <c r="C159" s="212" t="s">
        <v>337</v>
      </c>
      <c r="D159" s="212" t="s">
        <v>185</v>
      </c>
      <c r="E159" s="213" t="s">
        <v>382</v>
      </c>
      <c r="F159" s="214" t="s">
        <v>520</v>
      </c>
      <c r="G159" s="215" t="s">
        <v>188</v>
      </c>
      <c r="H159" s="216">
        <v>18</v>
      </c>
      <c r="I159" s="217"/>
      <c r="J159" s="218">
        <f>ROUND(I159*H159,2)</f>
        <v>0</v>
      </c>
      <c r="K159" s="214" t="s">
        <v>279</v>
      </c>
      <c r="L159" s="44"/>
      <c r="M159" s="219" t="s">
        <v>19</v>
      </c>
      <c r="N159" s="220" t="s">
        <v>48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216</v>
      </c>
      <c r="AT159" s="223" t="s">
        <v>185</v>
      </c>
      <c r="AU159" s="223" t="s">
        <v>88</v>
      </c>
      <c r="AY159" s="17" t="s">
        <v>182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88</v>
      </c>
      <c r="BK159" s="224">
        <f>ROUND(I159*H159,2)</f>
        <v>0</v>
      </c>
      <c r="BL159" s="17" t="s">
        <v>216</v>
      </c>
      <c r="BM159" s="223" t="s">
        <v>600</v>
      </c>
    </row>
    <row r="160" spans="1:47" s="2" customFormat="1" ht="12">
      <c r="A160" s="38"/>
      <c r="B160" s="39"/>
      <c r="C160" s="40"/>
      <c r="D160" s="227" t="s">
        <v>385</v>
      </c>
      <c r="E160" s="40"/>
      <c r="F160" s="258" t="s">
        <v>386</v>
      </c>
      <c r="G160" s="40"/>
      <c r="H160" s="40"/>
      <c r="I160" s="259"/>
      <c r="J160" s="40"/>
      <c r="K160" s="40"/>
      <c r="L160" s="44"/>
      <c r="M160" s="260"/>
      <c r="N160" s="26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385</v>
      </c>
      <c r="AU160" s="17" t="s">
        <v>88</v>
      </c>
    </row>
    <row r="161" spans="1:63" s="12" customFormat="1" ht="22.8" customHeight="1">
      <c r="A161" s="12"/>
      <c r="B161" s="196"/>
      <c r="C161" s="197"/>
      <c r="D161" s="198" t="s">
        <v>75</v>
      </c>
      <c r="E161" s="210" t="s">
        <v>418</v>
      </c>
      <c r="F161" s="210" t="s">
        <v>419</v>
      </c>
      <c r="G161" s="197"/>
      <c r="H161" s="197"/>
      <c r="I161" s="200"/>
      <c r="J161" s="211">
        <f>BK161</f>
        <v>0</v>
      </c>
      <c r="K161" s="197"/>
      <c r="L161" s="202"/>
      <c r="M161" s="203"/>
      <c r="N161" s="204"/>
      <c r="O161" s="204"/>
      <c r="P161" s="205">
        <f>SUM(P162:P171)</f>
        <v>0</v>
      </c>
      <c r="Q161" s="204"/>
      <c r="R161" s="205">
        <f>SUM(R162:R171)</f>
        <v>0.06916800000000001</v>
      </c>
      <c r="S161" s="204"/>
      <c r="T161" s="206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7" t="s">
        <v>88</v>
      </c>
      <c r="AT161" s="208" t="s">
        <v>75</v>
      </c>
      <c r="AU161" s="208" t="s">
        <v>80</v>
      </c>
      <c r="AY161" s="207" t="s">
        <v>182</v>
      </c>
      <c r="BK161" s="209">
        <f>SUM(BK162:BK171)</f>
        <v>0</v>
      </c>
    </row>
    <row r="162" spans="1:65" s="2" customFormat="1" ht="14.4" customHeight="1">
      <c r="A162" s="38"/>
      <c r="B162" s="39"/>
      <c r="C162" s="212" t="s">
        <v>341</v>
      </c>
      <c r="D162" s="212" t="s">
        <v>185</v>
      </c>
      <c r="E162" s="213" t="s">
        <v>421</v>
      </c>
      <c r="F162" s="214" t="s">
        <v>422</v>
      </c>
      <c r="G162" s="215" t="s">
        <v>423</v>
      </c>
      <c r="H162" s="216">
        <v>69</v>
      </c>
      <c r="I162" s="217"/>
      <c r="J162" s="218">
        <f>ROUND(I162*H162,2)</f>
        <v>0</v>
      </c>
      <c r="K162" s="214" t="s">
        <v>189</v>
      </c>
      <c r="L162" s="44"/>
      <c r="M162" s="219" t="s">
        <v>19</v>
      </c>
      <c r="N162" s="220" t="s">
        <v>48</v>
      </c>
      <c r="O162" s="84"/>
      <c r="P162" s="221">
        <f>O162*H162</f>
        <v>0</v>
      </c>
      <c r="Q162" s="221">
        <v>7E-05</v>
      </c>
      <c r="R162" s="221">
        <f>Q162*H162</f>
        <v>0.004829999999999999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216</v>
      </c>
      <c r="AT162" s="223" t="s">
        <v>185</v>
      </c>
      <c r="AU162" s="223" t="s">
        <v>88</v>
      </c>
      <c r="AY162" s="17" t="s">
        <v>182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88</v>
      </c>
      <c r="BK162" s="224">
        <f>ROUND(I162*H162,2)</f>
        <v>0</v>
      </c>
      <c r="BL162" s="17" t="s">
        <v>216</v>
      </c>
      <c r="BM162" s="223" t="s">
        <v>522</v>
      </c>
    </row>
    <row r="163" spans="1:47" s="2" customFormat="1" ht="12">
      <c r="A163" s="38"/>
      <c r="B163" s="39"/>
      <c r="C163" s="40"/>
      <c r="D163" s="227" t="s">
        <v>385</v>
      </c>
      <c r="E163" s="40"/>
      <c r="F163" s="258" t="s">
        <v>523</v>
      </c>
      <c r="G163" s="40"/>
      <c r="H163" s="40"/>
      <c r="I163" s="259"/>
      <c r="J163" s="40"/>
      <c r="K163" s="40"/>
      <c r="L163" s="44"/>
      <c r="M163" s="260"/>
      <c r="N163" s="26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385</v>
      </c>
      <c r="AU163" s="17" t="s">
        <v>88</v>
      </c>
    </row>
    <row r="164" spans="1:65" s="2" customFormat="1" ht="14.4" customHeight="1">
      <c r="A164" s="38"/>
      <c r="B164" s="39"/>
      <c r="C164" s="248" t="s">
        <v>345</v>
      </c>
      <c r="D164" s="248" t="s">
        <v>263</v>
      </c>
      <c r="E164" s="249" t="s">
        <v>427</v>
      </c>
      <c r="F164" s="250" t="s">
        <v>428</v>
      </c>
      <c r="G164" s="251" t="s">
        <v>251</v>
      </c>
      <c r="H164" s="252">
        <v>0.03</v>
      </c>
      <c r="I164" s="253"/>
      <c r="J164" s="254">
        <f>ROUND(I164*H164,2)</f>
        <v>0</v>
      </c>
      <c r="K164" s="250" t="s">
        <v>189</v>
      </c>
      <c r="L164" s="255"/>
      <c r="M164" s="256" t="s">
        <v>19</v>
      </c>
      <c r="N164" s="257" t="s">
        <v>48</v>
      </c>
      <c r="O164" s="84"/>
      <c r="P164" s="221">
        <f>O164*H164</f>
        <v>0</v>
      </c>
      <c r="Q164" s="221">
        <v>1</v>
      </c>
      <c r="R164" s="221">
        <f>Q164*H164</f>
        <v>0.03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341</v>
      </c>
      <c r="AT164" s="223" t="s">
        <v>263</v>
      </c>
      <c r="AU164" s="223" t="s">
        <v>88</v>
      </c>
      <c r="AY164" s="17" t="s">
        <v>182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88</v>
      </c>
      <c r="BK164" s="224">
        <f>ROUND(I164*H164,2)</f>
        <v>0</v>
      </c>
      <c r="BL164" s="17" t="s">
        <v>216</v>
      </c>
      <c r="BM164" s="223" t="s">
        <v>524</v>
      </c>
    </row>
    <row r="165" spans="1:65" s="2" customFormat="1" ht="24.15" customHeight="1">
      <c r="A165" s="38"/>
      <c r="B165" s="39"/>
      <c r="C165" s="248" t="s">
        <v>349</v>
      </c>
      <c r="D165" s="248" t="s">
        <v>263</v>
      </c>
      <c r="E165" s="249" t="s">
        <v>431</v>
      </c>
      <c r="F165" s="250" t="s">
        <v>432</v>
      </c>
      <c r="G165" s="251" t="s">
        <v>433</v>
      </c>
      <c r="H165" s="252">
        <v>0.9</v>
      </c>
      <c r="I165" s="253"/>
      <c r="J165" s="254">
        <f>ROUND(I165*H165,2)</f>
        <v>0</v>
      </c>
      <c r="K165" s="250" t="s">
        <v>189</v>
      </c>
      <c r="L165" s="255"/>
      <c r="M165" s="256" t="s">
        <v>19</v>
      </c>
      <c r="N165" s="257" t="s">
        <v>48</v>
      </c>
      <c r="O165" s="84"/>
      <c r="P165" s="221">
        <f>O165*H165</f>
        <v>0</v>
      </c>
      <c r="Q165" s="221">
        <v>0.00041</v>
      </c>
      <c r="R165" s="221">
        <f>Q165*H165</f>
        <v>0.000369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341</v>
      </c>
      <c r="AT165" s="223" t="s">
        <v>263</v>
      </c>
      <c r="AU165" s="223" t="s">
        <v>88</v>
      </c>
      <c r="AY165" s="17" t="s">
        <v>182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88</v>
      </c>
      <c r="BK165" s="224">
        <f>ROUND(I165*H165,2)</f>
        <v>0</v>
      </c>
      <c r="BL165" s="17" t="s">
        <v>216</v>
      </c>
      <c r="BM165" s="223" t="s">
        <v>525</v>
      </c>
    </row>
    <row r="166" spans="1:51" s="13" customFormat="1" ht="12">
      <c r="A166" s="13"/>
      <c r="B166" s="225"/>
      <c r="C166" s="226"/>
      <c r="D166" s="227" t="s">
        <v>203</v>
      </c>
      <c r="E166" s="226"/>
      <c r="F166" s="229" t="s">
        <v>435</v>
      </c>
      <c r="G166" s="226"/>
      <c r="H166" s="230">
        <v>0.9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203</v>
      </c>
      <c r="AU166" s="236" t="s">
        <v>88</v>
      </c>
      <c r="AV166" s="13" t="s">
        <v>88</v>
      </c>
      <c r="AW166" s="13" t="s">
        <v>4</v>
      </c>
      <c r="AX166" s="13" t="s">
        <v>80</v>
      </c>
      <c r="AY166" s="236" t="s">
        <v>182</v>
      </c>
    </row>
    <row r="167" spans="1:65" s="2" customFormat="1" ht="14.4" customHeight="1">
      <c r="A167" s="38"/>
      <c r="B167" s="39"/>
      <c r="C167" s="248" t="s">
        <v>353</v>
      </c>
      <c r="D167" s="248" t="s">
        <v>263</v>
      </c>
      <c r="E167" s="249" t="s">
        <v>437</v>
      </c>
      <c r="F167" s="250" t="s">
        <v>438</v>
      </c>
      <c r="G167" s="251" t="s">
        <v>215</v>
      </c>
      <c r="H167" s="252">
        <v>42</v>
      </c>
      <c r="I167" s="253"/>
      <c r="J167" s="254">
        <f>ROUND(I167*H167,2)</f>
        <v>0</v>
      </c>
      <c r="K167" s="250" t="s">
        <v>189</v>
      </c>
      <c r="L167" s="255"/>
      <c r="M167" s="256" t="s">
        <v>19</v>
      </c>
      <c r="N167" s="257" t="s">
        <v>48</v>
      </c>
      <c r="O167" s="84"/>
      <c r="P167" s="221">
        <f>O167*H167</f>
        <v>0</v>
      </c>
      <c r="Q167" s="221">
        <v>0.00046</v>
      </c>
      <c r="R167" s="221">
        <f>Q167*H167</f>
        <v>0.01932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341</v>
      </c>
      <c r="AT167" s="223" t="s">
        <v>263</v>
      </c>
      <c r="AU167" s="223" t="s">
        <v>88</v>
      </c>
      <c r="AY167" s="17" t="s">
        <v>182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88</v>
      </c>
      <c r="BK167" s="224">
        <f>ROUND(I167*H167,2)</f>
        <v>0</v>
      </c>
      <c r="BL167" s="17" t="s">
        <v>216</v>
      </c>
      <c r="BM167" s="223" t="s">
        <v>526</v>
      </c>
    </row>
    <row r="168" spans="1:65" s="2" customFormat="1" ht="24.15" customHeight="1">
      <c r="A168" s="38"/>
      <c r="B168" s="39"/>
      <c r="C168" s="248" t="s">
        <v>357</v>
      </c>
      <c r="D168" s="248" t="s">
        <v>263</v>
      </c>
      <c r="E168" s="249" t="s">
        <v>441</v>
      </c>
      <c r="F168" s="250" t="s">
        <v>442</v>
      </c>
      <c r="G168" s="251" t="s">
        <v>433</v>
      </c>
      <c r="H168" s="252">
        <v>0.9</v>
      </c>
      <c r="I168" s="253"/>
      <c r="J168" s="254">
        <f>ROUND(I168*H168,2)</f>
        <v>0</v>
      </c>
      <c r="K168" s="250" t="s">
        <v>189</v>
      </c>
      <c r="L168" s="255"/>
      <c r="M168" s="256" t="s">
        <v>19</v>
      </c>
      <c r="N168" s="257" t="s">
        <v>48</v>
      </c>
      <c r="O168" s="84"/>
      <c r="P168" s="221">
        <f>O168*H168</f>
        <v>0</v>
      </c>
      <c r="Q168" s="221">
        <v>0.00041</v>
      </c>
      <c r="R168" s="221">
        <f>Q168*H168</f>
        <v>0.000369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341</v>
      </c>
      <c r="AT168" s="223" t="s">
        <v>263</v>
      </c>
      <c r="AU168" s="223" t="s">
        <v>88</v>
      </c>
      <c r="AY168" s="17" t="s">
        <v>182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88</v>
      </c>
      <c r="BK168" s="224">
        <f>ROUND(I168*H168,2)</f>
        <v>0</v>
      </c>
      <c r="BL168" s="17" t="s">
        <v>216</v>
      </c>
      <c r="BM168" s="223" t="s">
        <v>527</v>
      </c>
    </row>
    <row r="169" spans="1:51" s="13" customFormat="1" ht="12">
      <c r="A169" s="13"/>
      <c r="B169" s="225"/>
      <c r="C169" s="226"/>
      <c r="D169" s="227" t="s">
        <v>203</v>
      </c>
      <c r="E169" s="226"/>
      <c r="F169" s="229" t="s">
        <v>435</v>
      </c>
      <c r="G169" s="226"/>
      <c r="H169" s="230">
        <v>0.9</v>
      </c>
      <c r="I169" s="231"/>
      <c r="J169" s="226"/>
      <c r="K169" s="226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203</v>
      </c>
      <c r="AU169" s="236" t="s">
        <v>88</v>
      </c>
      <c r="AV169" s="13" t="s">
        <v>88</v>
      </c>
      <c r="AW169" s="13" t="s">
        <v>4</v>
      </c>
      <c r="AX169" s="13" t="s">
        <v>80</v>
      </c>
      <c r="AY169" s="236" t="s">
        <v>182</v>
      </c>
    </row>
    <row r="170" spans="1:65" s="2" customFormat="1" ht="14.4" customHeight="1">
      <c r="A170" s="38"/>
      <c r="B170" s="39"/>
      <c r="C170" s="248" t="s">
        <v>361</v>
      </c>
      <c r="D170" s="248" t="s">
        <v>263</v>
      </c>
      <c r="E170" s="249" t="s">
        <v>445</v>
      </c>
      <c r="F170" s="250" t="s">
        <v>446</v>
      </c>
      <c r="G170" s="251" t="s">
        <v>188</v>
      </c>
      <c r="H170" s="252">
        <v>84</v>
      </c>
      <c r="I170" s="253"/>
      <c r="J170" s="254">
        <f>ROUND(I170*H170,2)</f>
        <v>0</v>
      </c>
      <c r="K170" s="250" t="s">
        <v>189</v>
      </c>
      <c r="L170" s="255"/>
      <c r="M170" s="256" t="s">
        <v>19</v>
      </c>
      <c r="N170" s="257" t="s">
        <v>48</v>
      </c>
      <c r="O170" s="84"/>
      <c r="P170" s="221">
        <f>O170*H170</f>
        <v>0</v>
      </c>
      <c r="Q170" s="221">
        <v>0.00017</v>
      </c>
      <c r="R170" s="221">
        <f>Q170*H170</f>
        <v>0.014280000000000001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341</v>
      </c>
      <c r="AT170" s="223" t="s">
        <v>263</v>
      </c>
      <c r="AU170" s="223" t="s">
        <v>88</v>
      </c>
      <c r="AY170" s="17" t="s">
        <v>182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88</v>
      </c>
      <c r="BK170" s="224">
        <f>ROUND(I170*H170,2)</f>
        <v>0</v>
      </c>
      <c r="BL170" s="17" t="s">
        <v>216</v>
      </c>
      <c r="BM170" s="223" t="s">
        <v>528</v>
      </c>
    </row>
    <row r="171" spans="1:65" s="2" customFormat="1" ht="24.15" customHeight="1">
      <c r="A171" s="38"/>
      <c r="B171" s="39"/>
      <c r="C171" s="212" t="s">
        <v>367</v>
      </c>
      <c r="D171" s="212" t="s">
        <v>185</v>
      </c>
      <c r="E171" s="213" t="s">
        <v>449</v>
      </c>
      <c r="F171" s="214" t="s">
        <v>450</v>
      </c>
      <c r="G171" s="215" t="s">
        <v>251</v>
      </c>
      <c r="H171" s="216">
        <v>0.069</v>
      </c>
      <c r="I171" s="217"/>
      <c r="J171" s="218">
        <f>ROUND(I171*H171,2)</f>
        <v>0</v>
      </c>
      <c r="K171" s="214" t="s">
        <v>189</v>
      </c>
      <c r="L171" s="44"/>
      <c r="M171" s="219" t="s">
        <v>19</v>
      </c>
      <c r="N171" s="220" t="s">
        <v>48</v>
      </c>
      <c r="O171" s="84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216</v>
      </c>
      <c r="AT171" s="223" t="s">
        <v>185</v>
      </c>
      <c r="AU171" s="223" t="s">
        <v>88</v>
      </c>
      <c r="AY171" s="17" t="s">
        <v>182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88</v>
      </c>
      <c r="BK171" s="224">
        <f>ROUND(I171*H171,2)</f>
        <v>0</v>
      </c>
      <c r="BL171" s="17" t="s">
        <v>216</v>
      </c>
      <c r="BM171" s="223" t="s">
        <v>529</v>
      </c>
    </row>
    <row r="172" spans="1:63" s="12" customFormat="1" ht="22.8" customHeight="1">
      <c r="A172" s="12"/>
      <c r="B172" s="196"/>
      <c r="C172" s="197"/>
      <c r="D172" s="198" t="s">
        <v>75</v>
      </c>
      <c r="E172" s="210" t="s">
        <v>530</v>
      </c>
      <c r="F172" s="210" t="s">
        <v>531</v>
      </c>
      <c r="G172" s="197"/>
      <c r="H172" s="197"/>
      <c r="I172" s="200"/>
      <c r="J172" s="211">
        <f>BK172</f>
        <v>0</v>
      </c>
      <c r="K172" s="197"/>
      <c r="L172" s="202"/>
      <c r="M172" s="203"/>
      <c r="N172" s="204"/>
      <c r="O172" s="204"/>
      <c r="P172" s="205">
        <f>SUM(P173:P177)</f>
        <v>0</v>
      </c>
      <c r="Q172" s="204"/>
      <c r="R172" s="205">
        <f>SUM(R173:R177)</f>
        <v>0.0959706</v>
      </c>
      <c r="S172" s="204"/>
      <c r="T172" s="206">
        <f>SUM(T173:T177)</f>
        <v>0.09108000000000001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7" t="s">
        <v>88</v>
      </c>
      <c r="AT172" s="208" t="s">
        <v>75</v>
      </c>
      <c r="AU172" s="208" t="s">
        <v>80</v>
      </c>
      <c r="AY172" s="207" t="s">
        <v>182</v>
      </c>
      <c r="BK172" s="209">
        <f>SUM(BK173:BK177)</f>
        <v>0</v>
      </c>
    </row>
    <row r="173" spans="1:65" s="2" customFormat="1" ht="14.4" customHeight="1">
      <c r="A173" s="38"/>
      <c r="B173" s="39"/>
      <c r="C173" s="212" t="s">
        <v>371</v>
      </c>
      <c r="D173" s="212" t="s">
        <v>185</v>
      </c>
      <c r="E173" s="213" t="s">
        <v>532</v>
      </c>
      <c r="F173" s="214" t="s">
        <v>533</v>
      </c>
      <c r="G173" s="215" t="s">
        <v>188</v>
      </c>
      <c r="H173" s="216">
        <v>99</v>
      </c>
      <c r="I173" s="217"/>
      <c r="J173" s="218">
        <f>ROUND(I173*H173,2)</f>
        <v>0</v>
      </c>
      <c r="K173" s="214" t="s">
        <v>189</v>
      </c>
      <c r="L173" s="44"/>
      <c r="M173" s="219" t="s">
        <v>19</v>
      </c>
      <c r="N173" s="220" t="s">
        <v>48</v>
      </c>
      <c r="O173" s="84"/>
      <c r="P173" s="221">
        <f>O173*H173</f>
        <v>0</v>
      </c>
      <c r="Q173" s="221">
        <v>0.00024</v>
      </c>
      <c r="R173" s="221">
        <f>Q173*H173</f>
        <v>0.02376</v>
      </c>
      <c r="S173" s="221">
        <v>0.00092</v>
      </c>
      <c r="T173" s="222">
        <f>S173*H173</f>
        <v>0.09108000000000001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216</v>
      </c>
      <c r="AT173" s="223" t="s">
        <v>185</v>
      </c>
      <c r="AU173" s="223" t="s">
        <v>88</v>
      </c>
      <c r="AY173" s="17" t="s">
        <v>182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88</v>
      </c>
      <c r="BK173" s="224">
        <f>ROUND(I173*H173,2)</f>
        <v>0</v>
      </c>
      <c r="BL173" s="17" t="s">
        <v>216</v>
      </c>
      <c r="BM173" s="223" t="s">
        <v>534</v>
      </c>
    </row>
    <row r="174" spans="1:51" s="13" customFormat="1" ht="12">
      <c r="A174" s="13"/>
      <c r="B174" s="225"/>
      <c r="C174" s="226"/>
      <c r="D174" s="227" t="s">
        <v>203</v>
      </c>
      <c r="E174" s="228" t="s">
        <v>19</v>
      </c>
      <c r="F174" s="229" t="s">
        <v>594</v>
      </c>
      <c r="G174" s="226"/>
      <c r="H174" s="230">
        <v>99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203</v>
      </c>
      <c r="AU174" s="236" t="s">
        <v>88</v>
      </c>
      <c r="AV174" s="13" t="s">
        <v>88</v>
      </c>
      <c r="AW174" s="13" t="s">
        <v>35</v>
      </c>
      <c r="AX174" s="13" t="s">
        <v>80</v>
      </c>
      <c r="AY174" s="236" t="s">
        <v>182</v>
      </c>
    </row>
    <row r="175" spans="1:65" s="2" customFormat="1" ht="14.4" customHeight="1">
      <c r="A175" s="38"/>
      <c r="B175" s="39"/>
      <c r="C175" s="248" t="s">
        <v>375</v>
      </c>
      <c r="D175" s="248" t="s">
        <v>263</v>
      </c>
      <c r="E175" s="249" t="s">
        <v>536</v>
      </c>
      <c r="F175" s="250" t="s">
        <v>537</v>
      </c>
      <c r="G175" s="251" t="s">
        <v>201</v>
      </c>
      <c r="H175" s="252">
        <v>5.731</v>
      </c>
      <c r="I175" s="253"/>
      <c r="J175" s="254">
        <f>ROUND(I175*H175,2)</f>
        <v>0</v>
      </c>
      <c r="K175" s="250" t="s">
        <v>189</v>
      </c>
      <c r="L175" s="255"/>
      <c r="M175" s="256" t="s">
        <v>19</v>
      </c>
      <c r="N175" s="257" t="s">
        <v>48</v>
      </c>
      <c r="O175" s="84"/>
      <c r="P175" s="221">
        <f>O175*H175</f>
        <v>0</v>
      </c>
      <c r="Q175" s="221">
        <v>0.0126</v>
      </c>
      <c r="R175" s="221">
        <f>Q175*H175</f>
        <v>0.0722106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341</v>
      </c>
      <c r="AT175" s="223" t="s">
        <v>263</v>
      </c>
      <c r="AU175" s="223" t="s">
        <v>88</v>
      </c>
      <c r="AY175" s="17" t="s">
        <v>182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88</v>
      </c>
      <c r="BK175" s="224">
        <f>ROUND(I175*H175,2)</f>
        <v>0</v>
      </c>
      <c r="BL175" s="17" t="s">
        <v>216</v>
      </c>
      <c r="BM175" s="223" t="s">
        <v>538</v>
      </c>
    </row>
    <row r="176" spans="1:51" s="13" customFormat="1" ht="12">
      <c r="A176" s="13"/>
      <c r="B176" s="225"/>
      <c r="C176" s="226"/>
      <c r="D176" s="227" t="s">
        <v>203</v>
      </c>
      <c r="E176" s="226"/>
      <c r="F176" s="229" t="s">
        <v>595</v>
      </c>
      <c r="G176" s="226"/>
      <c r="H176" s="230">
        <v>5.731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203</v>
      </c>
      <c r="AU176" s="236" t="s">
        <v>88</v>
      </c>
      <c r="AV176" s="13" t="s">
        <v>88</v>
      </c>
      <c r="AW176" s="13" t="s">
        <v>4</v>
      </c>
      <c r="AX176" s="13" t="s">
        <v>80</v>
      </c>
      <c r="AY176" s="236" t="s">
        <v>182</v>
      </c>
    </row>
    <row r="177" spans="1:65" s="2" customFormat="1" ht="24.15" customHeight="1">
      <c r="A177" s="38"/>
      <c r="B177" s="39"/>
      <c r="C177" s="212" t="s">
        <v>381</v>
      </c>
      <c r="D177" s="212" t="s">
        <v>185</v>
      </c>
      <c r="E177" s="213" t="s">
        <v>540</v>
      </c>
      <c r="F177" s="214" t="s">
        <v>541</v>
      </c>
      <c r="G177" s="215" t="s">
        <v>251</v>
      </c>
      <c r="H177" s="216">
        <v>0.096</v>
      </c>
      <c r="I177" s="217"/>
      <c r="J177" s="218">
        <f>ROUND(I177*H177,2)</f>
        <v>0</v>
      </c>
      <c r="K177" s="214" t="s">
        <v>189</v>
      </c>
      <c r="L177" s="44"/>
      <c r="M177" s="262" t="s">
        <v>19</v>
      </c>
      <c r="N177" s="263" t="s">
        <v>48</v>
      </c>
      <c r="O177" s="264"/>
      <c r="P177" s="265">
        <f>O177*H177</f>
        <v>0</v>
      </c>
      <c r="Q177" s="265">
        <v>0</v>
      </c>
      <c r="R177" s="265">
        <f>Q177*H177</f>
        <v>0</v>
      </c>
      <c r="S177" s="265">
        <v>0</v>
      </c>
      <c r="T177" s="26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216</v>
      </c>
      <c r="AT177" s="223" t="s">
        <v>185</v>
      </c>
      <c r="AU177" s="223" t="s">
        <v>88</v>
      </c>
      <c r="AY177" s="17" t="s">
        <v>182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88</v>
      </c>
      <c r="BK177" s="224">
        <f>ROUND(I177*H177,2)</f>
        <v>0</v>
      </c>
      <c r="BL177" s="17" t="s">
        <v>216</v>
      </c>
      <c r="BM177" s="223" t="s">
        <v>542</v>
      </c>
    </row>
    <row r="178" spans="1:31" s="2" customFormat="1" ht="6.95" customHeight="1">
      <c r="A178" s="38"/>
      <c r="B178" s="59"/>
      <c r="C178" s="60"/>
      <c r="D178" s="60"/>
      <c r="E178" s="60"/>
      <c r="F178" s="60"/>
      <c r="G178" s="60"/>
      <c r="H178" s="60"/>
      <c r="I178" s="60"/>
      <c r="J178" s="60"/>
      <c r="K178" s="60"/>
      <c r="L178" s="44"/>
      <c r="M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</row>
  </sheetData>
  <sheetProtection password="CC35" sheet="1" objects="1" scenarios="1" formatColumns="0" formatRows="0" autoFilter="0"/>
  <autoFilter ref="C99:K17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26.25" customHeight="1">
      <c r="B7" s="20"/>
      <c r="E7" s="143" t="str">
        <f>'Rekapitulace stavby'!K6</f>
        <v>Výměna vnitřního rozvodu teplé a studené vody v objektu bytového domu Dvořákova 1331/20 a 1330/22, Děčín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601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147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602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19. 5. 2021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>69288992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>Vladimír Vidai</v>
      </c>
      <c r="F26" s="38"/>
      <c r="G26" s="38"/>
      <c r="H26" s="38"/>
      <c r="I26" s="142" t="s">
        <v>29</v>
      </c>
      <c r="J26" s="133" t="str">
        <f>IF('Rekapitulace stavby'!AN20="","",'Rekapitulace stavby'!AN20)</f>
        <v>CZ5705170625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40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42</v>
      </c>
      <c r="E32" s="38"/>
      <c r="F32" s="38"/>
      <c r="G32" s="38"/>
      <c r="H32" s="38"/>
      <c r="I32" s="38"/>
      <c r="J32" s="153">
        <f>ROUND(J99,2)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44</v>
      </c>
      <c r="G34" s="38"/>
      <c r="H34" s="38"/>
      <c r="I34" s="154" t="s">
        <v>43</v>
      </c>
      <c r="J34" s="154" t="s">
        <v>45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46</v>
      </c>
      <c r="E35" s="142" t="s">
        <v>47</v>
      </c>
      <c r="F35" s="156">
        <f>ROUND((SUM(BE99:BE194)),2)</f>
        <v>0</v>
      </c>
      <c r="G35" s="38"/>
      <c r="H35" s="38"/>
      <c r="I35" s="157">
        <v>0.21</v>
      </c>
      <c r="J35" s="156">
        <f>ROUND(((SUM(BE99:BE194))*I35),2)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48</v>
      </c>
      <c r="F36" s="156">
        <f>ROUND((SUM(BF99:BF194)),2)</f>
        <v>0</v>
      </c>
      <c r="G36" s="38"/>
      <c r="H36" s="38"/>
      <c r="I36" s="157">
        <v>0.15</v>
      </c>
      <c r="J36" s="156">
        <f>ROUND(((SUM(BF99:BF194))*I36),2)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56">
        <f>ROUND((SUM(BG99:BG194)),2)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50</v>
      </c>
      <c r="F38" s="156">
        <f>ROUND((SUM(BH99:BH194)),2)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51</v>
      </c>
      <c r="F39" s="156">
        <f>ROUND((SUM(BI99:BI194)),2)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52</v>
      </c>
      <c r="E41" s="160"/>
      <c r="F41" s="160"/>
      <c r="G41" s="161" t="s">
        <v>53</v>
      </c>
      <c r="H41" s="162" t="s">
        <v>54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169" t="str">
        <f>E7</f>
        <v>Výměna vnitřního rozvodu teplé a studené vody v objektu bytového domu Dvořákova 1331/20 a 1330/22, Děčín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601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147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2.01 - Rozvody potrubí v 1.n.p.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</v>
      </c>
      <c r="G56" s="40"/>
      <c r="H56" s="40"/>
      <c r="I56" s="32" t="s">
        <v>23</v>
      </c>
      <c r="J56" s="72" t="str">
        <f>IF(J14="","",J14)</f>
        <v>19. 5. 2021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David Šašek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>Vladimír Vidai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150</v>
      </c>
      <c r="D61" s="171"/>
      <c r="E61" s="171"/>
      <c r="F61" s="171"/>
      <c r="G61" s="171"/>
      <c r="H61" s="171"/>
      <c r="I61" s="171"/>
      <c r="J61" s="172" t="s">
        <v>151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74</v>
      </c>
      <c r="D63" s="40"/>
      <c r="E63" s="40"/>
      <c r="F63" s="40"/>
      <c r="G63" s="40"/>
      <c r="H63" s="40"/>
      <c r="I63" s="40"/>
      <c r="J63" s="102">
        <f>J99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152</v>
      </c>
    </row>
    <row r="64" spans="1:31" s="9" customFormat="1" ht="24.95" customHeight="1">
      <c r="A64" s="9"/>
      <c r="B64" s="174"/>
      <c r="C64" s="175"/>
      <c r="D64" s="176" t="s">
        <v>153</v>
      </c>
      <c r="E64" s="177"/>
      <c r="F64" s="177"/>
      <c r="G64" s="177"/>
      <c r="H64" s="177"/>
      <c r="I64" s="177"/>
      <c r="J64" s="178">
        <f>J100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154</v>
      </c>
      <c r="E65" s="182"/>
      <c r="F65" s="182"/>
      <c r="G65" s="182"/>
      <c r="H65" s="182"/>
      <c r="I65" s="182"/>
      <c r="J65" s="183">
        <f>J101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155</v>
      </c>
      <c r="E66" s="182"/>
      <c r="F66" s="182"/>
      <c r="G66" s="182"/>
      <c r="H66" s="182"/>
      <c r="I66" s="182"/>
      <c r="J66" s="183">
        <f>J103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156</v>
      </c>
      <c r="E67" s="182"/>
      <c r="F67" s="182"/>
      <c r="G67" s="182"/>
      <c r="H67" s="182"/>
      <c r="I67" s="182"/>
      <c r="J67" s="183">
        <f>J105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157</v>
      </c>
      <c r="E68" s="182"/>
      <c r="F68" s="182"/>
      <c r="G68" s="182"/>
      <c r="H68" s="182"/>
      <c r="I68" s="182"/>
      <c r="J68" s="183">
        <f>J108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158</v>
      </c>
      <c r="E69" s="182"/>
      <c r="F69" s="182"/>
      <c r="G69" s="182"/>
      <c r="H69" s="182"/>
      <c r="I69" s="182"/>
      <c r="J69" s="183">
        <f>J110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159</v>
      </c>
      <c r="E70" s="182"/>
      <c r="F70" s="182"/>
      <c r="G70" s="182"/>
      <c r="H70" s="182"/>
      <c r="I70" s="182"/>
      <c r="J70" s="183">
        <f>J126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160</v>
      </c>
      <c r="E71" s="182"/>
      <c r="F71" s="182"/>
      <c r="G71" s="182"/>
      <c r="H71" s="182"/>
      <c r="I71" s="182"/>
      <c r="J71" s="183">
        <f>J132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4"/>
      <c r="C72" s="175"/>
      <c r="D72" s="176" t="s">
        <v>161</v>
      </c>
      <c r="E72" s="177"/>
      <c r="F72" s="177"/>
      <c r="G72" s="177"/>
      <c r="H72" s="177"/>
      <c r="I72" s="177"/>
      <c r="J72" s="178">
        <f>J134</f>
        <v>0</v>
      </c>
      <c r="K72" s="175"/>
      <c r="L72" s="17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0"/>
      <c r="C73" s="125"/>
      <c r="D73" s="181" t="s">
        <v>162</v>
      </c>
      <c r="E73" s="182"/>
      <c r="F73" s="182"/>
      <c r="G73" s="182"/>
      <c r="H73" s="182"/>
      <c r="I73" s="182"/>
      <c r="J73" s="183">
        <f>J135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0"/>
      <c r="C74" s="125"/>
      <c r="D74" s="181" t="s">
        <v>163</v>
      </c>
      <c r="E74" s="182"/>
      <c r="F74" s="182"/>
      <c r="G74" s="182"/>
      <c r="H74" s="182"/>
      <c r="I74" s="182"/>
      <c r="J74" s="183">
        <f>J160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164</v>
      </c>
      <c r="E75" s="182"/>
      <c r="F75" s="182"/>
      <c r="G75" s="182"/>
      <c r="H75" s="182"/>
      <c r="I75" s="182"/>
      <c r="J75" s="183">
        <f>J164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165</v>
      </c>
      <c r="E76" s="182"/>
      <c r="F76" s="182"/>
      <c r="G76" s="182"/>
      <c r="H76" s="182"/>
      <c r="I76" s="182"/>
      <c r="J76" s="183">
        <f>J167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166</v>
      </c>
      <c r="E77" s="182"/>
      <c r="F77" s="182"/>
      <c r="G77" s="182"/>
      <c r="H77" s="182"/>
      <c r="I77" s="182"/>
      <c r="J77" s="183">
        <f>J184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59"/>
      <c r="C79" s="60"/>
      <c r="D79" s="60"/>
      <c r="E79" s="60"/>
      <c r="F79" s="60"/>
      <c r="G79" s="60"/>
      <c r="H79" s="60"/>
      <c r="I79" s="60"/>
      <c r="J79" s="60"/>
      <c r="K79" s="6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3" spans="1:31" s="2" customFormat="1" ht="6.95" customHeight="1">
      <c r="A83" s="38"/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24.95" customHeight="1">
      <c r="A84" s="38"/>
      <c r="B84" s="39"/>
      <c r="C84" s="23" t="s">
        <v>167</v>
      </c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16</v>
      </c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6.25" customHeight="1">
      <c r="A87" s="38"/>
      <c r="B87" s="39"/>
      <c r="C87" s="40"/>
      <c r="D87" s="40"/>
      <c r="E87" s="169" t="str">
        <f>E7</f>
        <v>Výměna vnitřního rozvodu teplé a studené vody v objektu bytového domu Dvořákova 1331/20 a 1330/22, Děčín</v>
      </c>
      <c r="F87" s="32"/>
      <c r="G87" s="32"/>
      <c r="H87" s="32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2:12" s="1" customFormat="1" ht="12" customHeight="1">
      <c r="B88" s="21"/>
      <c r="C88" s="32" t="s">
        <v>145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169" t="s">
        <v>601</v>
      </c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147</v>
      </c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69" t="str">
        <f>E11</f>
        <v>2.01 - Rozvody potrubí v 1.n.p.</v>
      </c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21</v>
      </c>
      <c r="D93" s="40"/>
      <c r="E93" s="40"/>
      <c r="F93" s="27" t="str">
        <f>F14</f>
        <v>Děčín</v>
      </c>
      <c r="G93" s="40"/>
      <c r="H93" s="40"/>
      <c r="I93" s="32" t="s">
        <v>23</v>
      </c>
      <c r="J93" s="72" t="str">
        <f>IF(J14="","",J14)</f>
        <v>19. 5. 2021</v>
      </c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25</v>
      </c>
      <c r="D95" s="40"/>
      <c r="E95" s="40"/>
      <c r="F95" s="27" t="str">
        <f>E17</f>
        <v>Statutární město Děčín</v>
      </c>
      <c r="G95" s="40"/>
      <c r="H95" s="40"/>
      <c r="I95" s="32" t="s">
        <v>32</v>
      </c>
      <c r="J95" s="36" t="str">
        <f>E23</f>
        <v>David Šašek</v>
      </c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30</v>
      </c>
      <c r="D96" s="40"/>
      <c r="E96" s="40"/>
      <c r="F96" s="27" t="str">
        <f>IF(E20="","",E20)</f>
        <v>Vyplň údaj</v>
      </c>
      <c r="G96" s="40"/>
      <c r="H96" s="40"/>
      <c r="I96" s="32" t="s">
        <v>36</v>
      </c>
      <c r="J96" s="36" t="str">
        <f>E26</f>
        <v>Vladimír Vidai</v>
      </c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11" customFormat="1" ht="29.25" customHeight="1">
      <c r="A98" s="185"/>
      <c r="B98" s="186"/>
      <c r="C98" s="187" t="s">
        <v>168</v>
      </c>
      <c r="D98" s="188" t="s">
        <v>61</v>
      </c>
      <c r="E98" s="188" t="s">
        <v>57</v>
      </c>
      <c r="F98" s="188" t="s">
        <v>58</v>
      </c>
      <c r="G98" s="188" t="s">
        <v>169</v>
      </c>
      <c r="H98" s="188" t="s">
        <v>170</v>
      </c>
      <c r="I98" s="188" t="s">
        <v>171</v>
      </c>
      <c r="J98" s="188" t="s">
        <v>151</v>
      </c>
      <c r="K98" s="189" t="s">
        <v>172</v>
      </c>
      <c r="L98" s="190"/>
      <c r="M98" s="92" t="s">
        <v>19</v>
      </c>
      <c r="N98" s="93" t="s">
        <v>46</v>
      </c>
      <c r="O98" s="93" t="s">
        <v>173</v>
      </c>
      <c r="P98" s="93" t="s">
        <v>174</v>
      </c>
      <c r="Q98" s="93" t="s">
        <v>175</v>
      </c>
      <c r="R98" s="93" t="s">
        <v>176</v>
      </c>
      <c r="S98" s="93" t="s">
        <v>177</v>
      </c>
      <c r="T98" s="94" t="s">
        <v>178</v>
      </c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</row>
    <row r="99" spans="1:63" s="2" customFormat="1" ht="22.8" customHeight="1">
      <c r="A99" s="38"/>
      <c r="B99" s="39"/>
      <c r="C99" s="99" t="s">
        <v>179</v>
      </c>
      <c r="D99" s="40"/>
      <c r="E99" s="40"/>
      <c r="F99" s="40"/>
      <c r="G99" s="40"/>
      <c r="H99" s="40"/>
      <c r="I99" s="40"/>
      <c r="J99" s="191">
        <f>BK99</f>
        <v>0</v>
      </c>
      <c r="K99" s="40"/>
      <c r="L99" s="44"/>
      <c r="M99" s="95"/>
      <c r="N99" s="192"/>
      <c r="O99" s="96"/>
      <c r="P99" s="193">
        <f>P100+P134</f>
        <v>0</v>
      </c>
      <c r="Q99" s="96"/>
      <c r="R99" s="193">
        <f>R100+R134</f>
        <v>2.7167703000000003</v>
      </c>
      <c r="S99" s="96"/>
      <c r="T99" s="194">
        <f>T100+T134</f>
        <v>3.832312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75</v>
      </c>
      <c r="AU99" s="17" t="s">
        <v>152</v>
      </c>
      <c r="BK99" s="195">
        <f>BK100+BK134</f>
        <v>0</v>
      </c>
    </row>
    <row r="100" spans="1:63" s="12" customFormat="1" ht="25.9" customHeight="1">
      <c r="A100" s="12"/>
      <c r="B100" s="196"/>
      <c r="C100" s="197"/>
      <c r="D100" s="198" t="s">
        <v>75</v>
      </c>
      <c r="E100" s="199" t="s">
        <v>180</v>
      </c>
      <c r="F100" s="199" t="s">
        <v>181</v>
      </c>
      <c r="G100" s="197"/>
      <c r="H100" s="197"/>
      <c r="I100" s="200"/>
      <c r="J100" s="201">
        <f>BK100</f>
        <v>0</v>
      </c>
      <c r="K100" s="197"/>
      <c r="L100" s="202"/>
      <c r="M100" s="203"/>
      <c r="N100" s="204"/>
      <c r="O100" s="204"/>
      <c r="P100" s="205">
        <f>P101+P103+P105+P108+P110+P126+P132</f>
        <v>0</v>
      </c>
      <c r="Q100" s="204"/>
      <c r="R100" s="205">
        <f>R101+R103+R105+R108+R110+R126+R132</f>
        <v>0.9157</v>
      </c>
      <c r="S100" s="204"/>
      <c r="T100" s="206">
        <f>T101+T103+T105+T108+T110+T126+T132</f>
        <v>3.832312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7" t="s">
        <v>80</v>
      </c>
      <c r="AT100" s="208" t="s">
        <v>75</v>
      </c>
      <c r="AU100" s="208" t="s">
        <v>76</v>
      </c>
      <c r="AY100" s="207" t="s">
        <v>182</v>
      </c>
      <c r="BK100" s="209">
        <f>BK101+BK103+BK105+BK108+BK110+BK126+BK132</f>
        <v>0</v>
      </c>
    </row>
    <row r="101" spans="1:63" s="12" customFormat="1" ht="22.8" customHeight="1">
      <c r="A101" s="12"/>
      <c r="B101" s="196"/>
      <c r="C101" s="197"/>
      <c r="D101" s="198" t="s">
        <v>75</v>
      </c>
      <c r="E101" s="210" t="s">
        <v>183</v>
      </c>
      <c r="F101" s="210" t="s">
        <v>184</v>
      </c>
      <c r="G101" s="197"/>
      <c r="H101" s="197"/>
      <c r="I101" s="200"/>
      <c r="J101" s="211">
        <f>BK101</f>
        <v>0</v>
      </c>
      <c r="K101" s="197"/>
      <c r="L101" s="202"/>
      <c r="M101" s="203"/>
      <c r="N101" s="204"/>
      <c r="O101" s="204"/>
      <c r="P101" s="205">
        <f>P102</f>
        <v>0</v>
      </c>
      <c r="Q101" s="204"/>
      <c r="R101" s="205">
        <f>R102</f>
        <v>0.39549999999999996</v>
      </c>
      <c r="S101" s="204"/>
      <c r="T101" s="206">
        <f>T102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80</v>
      </c>
      <c r="AT101" s="208" t="s">
        <v>75</v>
      </c>
      <c r="AU101" s="208" t="s">
        <v>80</v>
      </c>
      <c r="AY101" s="207" t="s">
        <v>182</v>
      </c>
      <c r="BK101" s="209">
        <f>BK102</f>
        <v>0</v>
      </c>
    </row>
    <row r="102" spans="1:65" s="2" customFormat="1" ht="14.4" customHeight="1">
      <c r="A102" s="38"/>
      <c r="B102" s="39"/>
      <c r="C102" s="212" t="s">
        <v>80</v>
      </c>
      <c r="D102" s="212" t="s">
        <v>185</v>
      </c>
      <c r="E102" s="213" t="s">
        <v>186</v>
      </c>
      <c r="F102" s="214" t="s">
        <v>187</v>
      </c>
      <c r="G102" s="215" t="s">
        <v>188</v>
      </c>
      <c r="H102" s="216">
        <v>70</v>
      </c>
      <c r="I102" s="217"/>
      <c r="J102" s="218">
        <f>ROUND(I102*H102,2)</f>
        <v>0</v>
      </c>
      <c r="K102" s="214" t="s">
        <v>189</v>
      </c>
      <c r="L102" s="44"/>
      <c r="M102" s="219" t="s">
        <v>19</v>
      </c>
      <c r="N102" s="220" t="s">
        <v>48</v>
      </c>
      <c r="O102" s="84"/>
      <c r="P102" s="221">
        <f>O102*H102</f>
        <v>0</v>
      </c>
      <c r="Q102" s="221">
        <v>0.00565</v>
      </c>
      <c r="R102" s="221">
        <f>Q102*H102</f>
        <v>0.39549999999999996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190</v>
      </c>
      <c r="AT102" s="223" t="s">
        <v>185</v>
      </c>
      <c r="AU102" s="223" t="s">
        <v>88</v>
      </c>
      <c r="AY102" s="17" t="s">
        <v>182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88</v>
      </c>
      <c r="BK102" s="224">
        <f>ROUND(I102*H102,2)</f>
        <v>0</v>
      </c>
      <c r="BL102" s="17" t="s">
        <v>190</v>
      </c>
      <c r="BM102" s="223" t="s">
        <v>603</v>
      </c>
    </row>
    <row r="103" spans="1:63" s="12" customFormat="1" ht="22.8" customHeight="1">
      <c r="A103" s="12"/>
      <c r="B103" s="196"/>
      <c r="C103" s="197"/>
      <c r="D103" s="198" t="s">
        <v>75</v>
      </c>
      <c r="E103" s="210" t="s">
        <v>192</v>
      </c>
      <c r="F103" s="210" t="s">
        <v>193</v>
      </c>
      <c r="G103" s="197"/>
      <c r="H103" s="197"/>
      <c r="I103" s="200"/>
      <c r="J103" s="211">
        <f>BK103</f>
        <v>0</v>
      </c>
      <c r="K103" s="197"/>
      <c r="L103" s="202"/>
      <c r="M103" s="203"/>
      <c r="N103" s="204"/>
      <c r="O103" s="204"/>
      <c r="P103" s="205">
        <f>P104</f>
        <v>0</v>
      </c>
      <c r="Q103" s="204"/>
      <c r="R103" s="205">
        <f>R104</f>
        <v>0.5124</v>
      </c>
      <c r="S103" s="204"/>
      <c r="T103" s="206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7" t="s">
        <v>80</v>
      </c>
      <c r="AT103" s="208" t="s">
        <v>75</v>
      </c>
      <c r="AU103" s="208" t="s">
        <v>80</v>
      </c>
      <c r="AY103" s="207" t="s">
        <v>182</v>
      </c>
      <c r="BK103" s="209">
        <f>BK104</f>
        <v>0</v>
      </c>
    </row>
    <row r="104" spans="1:65" s="2" customFormat="1" ht="14.4" customHeight="1">
      <c r="A104" s="38"/>
      <c r="B104" s="39"/>
      <c r="C104" s="212" t="s">
        <v>88</v>
      </c>
      <c r="D104" s="212" t="s">
        <v>185</v>
      </c>
      <c r="E104" s="213" t="s">
        <v>194</v>
      </c>
      <c r="F104" s="214" t="s">
        <v>195</v>
      </c>
      <c r="G104" s="215" t="s">
        <v>188</v>
      </c>
      <c r="H104" s="216">
        <v>140</v>
      </c>
      <c r="I104" s="217"/>
      <c r="J104" s="218">
        <f>ROUND(I104*H104,2)</f>
        <v>0</v>
      </c>
      <c r="K104" s="214" t="s">
        <v>189</v>
      </c>
      <c r="L104" s="44"/>
      <c r="M104" s="219" t="s">
        <v>19</v>
      </c>
      <c r="N104" s="220" t="s">
        <v>48</v>
      </c>
      <c r="O104" s="84"/>
      <c r="P104" s="221">
        <f>O104*H104</f>
        <v>0</v>
      </c>
      <c r="Q104" s="221">
        <v>0.00366</v>
      </c>
      <c r="R104" s="221">
        <f>Q104*H104</f>
        <v>0.5124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190</v>
      </c>
      <c r="AT104" s="223" t="s">
        <v>185</v>
      </c>
      <c r="AU104" s="223" t="s">
        <v>88</v>
      </c>
      <c r="AY104" s="17" t="s">
        <v>182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88</v>
      </c>
      <c r="BK104" s="224">
        <f>ROUND(I104*H104,2)</f>
        <v>0</v>
      </c>
      <c r="BL104" s="17" t="s">
        <v>190</v>
      </c>
      <c r="BM104" s="223" t="s">
        <v>604</v>
      </c>
    </row>
    <row r="105" spans="1:63" s="12" customFormat="1" ht="22.8" customHeight="1">
      <c r="A105" s="12"/>
      <c r="B105" s="196"/>
      <c r="C105" s="197"/>
      <c r="D105" s="198" t="s">
        <v>75</v>
      </c>
      <c r="E105" s="210" t="s">
        <v>197</v>
      </c>
      <c r="F105" s="210" t="s">
        <v>198</v>
      </c>
      <c r="G105" s="197"/>
      <c r="H105" s="197"/>
      <c r="I105" s="200"/>
      <c r="J105" s="211">
        <f>BK105</f>
        <v>0</v>
      </c>
      <c r="K105" s="197"/>
      <c r="L105" s="202"/>
      <c r="M105" s="203"/>
      <c r="N105" s="204"/>
      <c r="O105" s="204"/>
      <c r="P105" s="205">
        <f>SUM(P106:P107)</f>
        <v>0</v>
      </c>
      <c r="Q105" s="204"/>
      <c r="R105" s="205">
        <f>SUM(R106:R107)</f>
        <v>0.0078</v>
      </c>
      <c r="S105" s="204"/>
      <c r="T105" s="206">
        <f>SUM(T106:T107)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7" t="s">
        <v>80</v>
      </c>
      <c r="AT105" s="208" t="s">
        <v>75</v>
      </c>
      <c r="AU105" s="208" t="s">
        <v>80</v>
      </c>
      <c r="AY105" s="207" t="s">
        <v>182</v>
      </c>
      <c r="BK105" s="209">
        <f>SUM(BK106:BK107)</f>
        <v>0</v>
      </c>
    </row>
    <row r="106" spans="1:65" s="2" customFormat="1" ht="24.15" customHeight="1">
      <c r="A106" s="38"/>
      <c r="B106" s="39"/>
      <c r="C106" s="212" t="s">
        <v>183</v>
      </c>
      <c r="D106" s="212" t="s">
        <v>185</v>
      </c>
      <c r="E106" s="213" t="s">
        <v>199</v>
      </c>
      <c r="F106" s="214" t="s">
        <v>200</v>
      </c>
      <c r="G106" s="215" t="s">
        <v>201</v>
      </c>
      <c r="H106" s="216">
        <v>60</v>
      </c>
      <c r="I106" s="217"/>
      <c r="J106" s="218">
        <f>ROUND(I106*H106,2)</f>
        <v>0</v>
      </c>
      <c r="K106" s="214" t="s">
        <v>189</v>
      </c>
      <c r="L106" s="44"/>
      <c r="M106" s="219" t="s">
        <v>19</v>
      </c>
      <c r="N106" s="220" t="s">
        <v>48</v>
      </c>
      <c r="O106" s="84"/>
      <c r="P106" s="221">
        <f>O106*H106</f>
        <v>0</v>
      </c>
      <c r="Q106" s="221">
        <v>0.00013</v>
      </c>
      <c r="R106" s="221">
        <f>Q106*H106</f>
        <v>0.0078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190</v>
      </c>
      <c r="AT106" s="223" t="s">
        <v>185</v>
      </c>
      <c r="AU106" s="223" t="s">
        <v>88</v>
      </c>
      <c r="AY106" s="17" t="s">
        <v>182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88</v>
      </c>
      <c r="BK106" s="224">
        <f>ROUND(I106*H106,2)</f>
        <v>0</v>
      </c>
      <c r="BL106" s="17" t="s">
        <v>190</v>
      </c>
      <c r="BM106" s="223" t="s">
        <v>605</v>
      </c>
    </row>
    <row r="107" spans="1:51" s="13" customFormat="1" ht="12">
      <c r="A107" s="13"/>
      <c r="B107" s="225"/>
      <c r="C107" s="226"/>
      <c r="D107" s="227" t="s">
        <v>203</v>
      </c>
      <c r="E107" s="228" t="s">
        <v>19</v>
      </c>
      <c r="F107" s="229" t="s">
        <v>204</v>
      </c>
      <c r="G107" s="226"/>
      <c r="H107" s="230">
        <v>60</v>
      </c>
      <c r="I107" s="231"/>
      <c r="J107" s="226"/>
      <c r="K107" s="226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203</v>
      </c>
      <c r="AU107" s="236" t="s">
        <v>88</v>
      </c>
      <c r="AV107" s="13" t="s">
        <v>88</v>
      </c>
      <c r="AW107" s="13" t="s">
        <v>35</v>
      </c>
      <c r="AX107" s="13" t="s">
        <v>80</v>
      </c>
      <c r="AY107" s="236" t="s">
        <v>182</v>
      </c>
    </row>
    <row r="108" spans="1:63" s="12" customFormat="1" ht="22.8" customHeight="1">
      <c r="A108" s="12"/>
      <c r="B108" s="196"/>
      <c r="C108" s="197"/>
      <c r="D108" s="198" t="s">
        <v>75</v>
      </c>
      <c r="E108" s="210" t="s">
        <v>205</v>
      </c>
      <c r="F108" s="210" t="s">
        <v>206</v>
      </c>
      <c r="G108" s="197"/>
      <c r="H108" s="197"/>
      <c r="I108" s="200"/>
      <c r="J108" s="211">
        <f>BK108</f>
        <v>0</v>
      </c>
      <c r="K108" s="197"/>
      <c r="L108" s="202"/>
      <c r="M108" s="203"/>
      <c r="N108" s="204"/>
      <c r="O108" s="204"/>
      <c r="P108" s="205">
        <f>P109</f>
        <v>0</v>
      </c>
      <c r="Q108" s="204"/>
      <c r="R108" s="205">
        <f>R109</f>
        <v>0</v>
      </c>
      <c r="S108" s="204"/>
      <c r="T108" s="206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7" t="s">
        <v>80</v>
      </c>
      <c r="AT108" s="208" t="s">
        <v>75</v>
      </c>
      <c r="AU108" s="208" t="s">
        <v>80</v>
      </c>
      <c r="AY108" s="207" t="s">
        <v>182</v>
      </c>
      <c r="BK108" s="209">
        <f>BK109</f>
        <v>0</v>
      </c>
    </row>
    <row r="109" spans="1:65" s="2" customFormat="1" ht="14.4" customHeight="1">
      <c r="A109" s="38"/>
      <c r="B109" s="39"/>
      <c r="C109" s="212" t="s">
        <v>190</v>
      </c>
      <c r="D109" s="212" t="s">
        <v>185</v>
      </c>
      <c r="E109" s="213" t="s">
        <v>207</v>
      </c>
      <c r="F109" s="214" t="s">
        <v>208</v>
      </c>
      <c r="G109" s="215" t="s">
        <v>201</v>
      </c>
      <c r="H109" s="216">
        <v>350</v>
      </c>
      <c r="I109" s="217"/>
      <c r="J109" s="218">
        <f>ROUND(I109*H109,2)</f>
        <v>0</v>
      </c>
      <c r="K109" s="214" t="s">
        <v>189</v>
      </c>
      <c r="L109" s="44"/>
      <c r="M109" s="219" t="s">
        <v>19</v>
      </c>
      <c r="N109" s="220" t="s">
        <v>48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190</v>
      </c>
      <c r="AT109" s="223" t="s">
        <v>185</v>
      </c>
      <c r="AU109" s="223" t="s">
        <v>88</v>
      </c>
      <c r="AY109" s="17" t="s">
        <v>182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88</v>
      </c>
      <c r="BK109" s="224">
        <f>ROUND(I109*H109,2)</f>
        <v>0</v>
      </c>
      <c r="BL109" s="17" t="s">
        <v>190</v>
      </c>
      <c r="BM109" s="223" t="s">
        <v>606</v>
      </c>
    </row>
    <row r="110" spans="1:63" s="12" customFormat="1" ht="22.8" customHeight="1">
      <c r="A110" s="12"/>
      <c r="B110" s="196"/>
      <c r="C110" s="197"/>
      <c r="D110" s="198" t="s">
        <v>75</v>
      </c>
      <c r="E110" s="210" t="s">
        <v>210</v>
      </c>
      <c r="F110" s="210" t="s">
        <v>211</v>
      </c>
      <c r="G110" s="197"/>
      <c r="H110" s="197"/>
      <c r="I110" s="200"/>
      <c r="J110" s="211">
        <f>BK110</f>
        <v>0</v>
      </c>
      <c r="K110" s="197"/>
      <c r="L110" s="202"/>
      <c r="M110" s="203"/>
      <c r="N110" s="204"/>
      <c r="O110" s="204"/>
      <c r="P110" s="205">
        <f>SUM(P111:P125)</f>
        <v>0</v>
      </c>
      <c r="Q110" s="204"/>
      <c r="R110" s="205">
        <f>SUM(R111:R125)</f>
        <v>0</v>
      </c>
      <c r="S110" s="204"/>
      <c r="T110" s="206">
        <f>SUM(T111:T125)</f>
        <v>3.832312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7" t="s">
        <v>80</v>
      </c>
      <c r="AT110" s="208" t="s">
        <v>75</v>
      </c>
      <c r="AU110" s="208" t="s">
        <v>80</v>
      </c>
      <c r="AY110" s="207" t="s">
        <v>182</v>
      </c>
      <c r="BK110" s="209">
        <f>SUM(BK111:BK125)</f>
        <v>0</v>
      </c>
    </row>
    <row r="111" spans="1:65" s="2" customFormat="1" ht="14.4" customHeight="1">
      <c r="A111" s="38"/>
      <c r="B111" s="39"/>
      <c r="C111" s="212" t="s">
        <v>212</v>
      </c>
      <c r="D111" s="212" t="s">
        <v>185</v>
      </c>
      <c r="E111" s="213" t="s">
        <v>213</v>
      </c>
      <c r="F111" s="214" t="s">
        <v>214</v>
      </c>
      <c r="G111" s="215" t="s">
        <v>215</v>
      </c>
      <c r="H111" s="216">
        <v>420</v>
      </c>
      <c r="I111" s="217"/>
      <c r="J111" s="218">
        <f>ROUND(I111*H111,2)</f>
        <v>0</v>
      </c>
      <c r="K111" s="214" t="s">
        <v>189</v>
      </c>
      <c r="L111" s="44"/>
      <c r="M111" s="219" t="s">
        <v>19</v>
      </c>
      <c r="N111" s="220" t="s">
        <v>48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0.0067</v>
      </c>
      <c r="T111" s="222">
        <f>S111*H111</f>
        <v>2.814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216</v>
      </c>
      <c r="AT111" s="223" t="s">
        <v>185</v>
      </c>
      <c r="AU111" s="223" t="s">
        <v>88</v>
      </c>
      <c r="AY111" s="17" t="s">
        <v>182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88</v>
      </c>
      <c r="BK111" s="224">
        <f>ROUND(I111*H111,2)</f>
        <v>0</v>
      </c>
      <c r="BL111" s="17" t="s">
        <v>216</v>
      </c>
      <c r="BM111" s="223" t="s">
        <v>607</v>
      </c>
    </row>
    <row r="112" spans="1:65" s="2" customFormat="1" ht="14.4" customHeight="1">
      <c r="A112" s="38"/>
      <c r="B112" s="39"/>
      <c r="C112" s="212" t="s">
        <v>218</v>
      </c>
      <c r="D112" s="212" t="s">
        <v>185</v>
      </c>
      <c r="E112" s="213" t="s">
        <v>219</v>
      </c>
      <c r="F112" s="214" t="s">
        <v>220</v>
      </c>
      <c r="G112" s="215" t="s">
        <v>215</v>
      </c>
      <c r="H112" s="216">
        <v>33</v>
      </c>
      <c r="I112" s="217"/>
      <c r="J112" s="218">
        <f>ROUND(I112*H112,2)</f>
        <v>0</v>
      </c>
      <c r="K112" s="214" t="s">
        <v>189</v>
      </c>
      <c r="L112" s="44"/>
      <c r="M112" s="219" t="s">
        <v>19</v>
      </c>
      <c r="N112" s="220" t="s">
        <v>48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0.0065</v>
      </c>
      <c r="T112" s="222">
        <f>S112*H112</f>
        <v>0.2145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190</v>
      </c>
      <c r="AT112" s="223" t="s">
        <v>185</v>
      </c>
      <c r="AU112" s="223" t="s">
        <v>88</v>
      </c>
      <c r="AY112" s="17" t="s">
        <v>182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88</v>
      </c>
      <c r="BK112" s="224">
        <f>ROUND(I112*H112,2)</f>
        <v>0</v>
      </c>
      <c r="BL112" s="17" t="s">
        <v>190</v>
      </c>
      <c r="BM112" s="223" t="s">
        <v>608</v>
      </c>
    </row>
    <row r="113" spans="1:65" s="2" customFormat="1" ht="14.4" customHeight="1">
      <c r="A113" s="38"/>
      <c r="B113" s="39"/>
      <c r="C113" s="212" t="s">
        <v>222</v>
      </c>
      <c r="D113" s="212" t="s">
        <v>185</v>
      </c>
      <c r="E113" s="213" t="s">
        <v>223</v>
      </c>
      <c r="F113" s="214" t="s">
        <v>224</v>
      </c>
      <c r="G113" s="215" t="s">
        <v>201</v>
      </c>
      <c r="H113" s="216">
        <v>43.2</v>
      </c>
      <c r="I113" s="217"/>
      <c r="J113" s="218">
        <f>ROUND(I113*H113,2)</f>
        <v>0</v>
      </c>
      <c r="K113" s="214" t="s">
        <v>189</v>
      </c>
      <c r="L113" s="44"/>
      <c r="M113" s="219" t="s">
        <v>19</v>
      </c>
      <c r="N113" s="220" t="s">
        <v>48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0.007</v>
      </c>
      <c r="T113" s="222">
        <f>S113*H113</f>
        <v>0.3024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190</v>
      </c>
      <c r="AT113" s="223" t="s">
        <v>185</v>
      </c>
      <c r="AU113" s="223" t="s">
        <v>88</v>
      </c>
      <c r="AY113" s="17" t="s">
        <v>182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88</v>
      </c>
      <c r="BK113" s="224">
        <f>ROUND(I113*H113,2)</f>
        <v>0</v>
      </c>
      <c r="BL113" s="17" t="s">
        <v>190</v>
      </c>
      <c r="BM113" s="223" t="s">
        <v>609</v>
      </c>
    </row>
    <row r="114" spans="1:65" s="2" customFormat="1" ht="24.15" customHeight="1">
      <c r="A114" s="38"/>
      <c r="B114" s="39"/>
      <c r="C114" s="212" t="s">
        <v>226</v>
      </c>
      <c r="D114" s="212" t="s">
        <v>185</v>
      </c>
      <c r="E114" s="213" t="s">
        <v>227</v>
      </c>
      <c r="F114" s="214" t="s">
        <v>228</v>
      </c>
      <c r="G114" s="215" t="s">
        <v>201</v>
      </c>
      <c r="H114" s="216">
        <v>4.08</v>
      </c>
      <c r="I114" s="217"/>
      <c r="J114" s="218">
        <f>ROUND(I114*H114,2)</f>
        <v>0</v>
      </c>
      <c r="K114" s="214" t="s">
        <v>189</v>
      </c>
      <c r="L114" s="44"/>
      <c r="M114" s="219" t="s">
        <v>19</v>
      </c>
      <c r="N114" s="220" t="s">
        <v>48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0.01725</v>
      </c>
      <c r="T114" s="222">
        <f>S114*H114</f>
        <v>0.07038000000000001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190</v>
      </c>
      <c r="AT114" s="223" t="s">
        <v>185</v>
      </c>
      <c r="AU114" s="223" t="s">
        <v>88</v>
      </c>
      <c r="AY114" s="17" t="s">
        <v>182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88</v>
      </c>
      <c r="BK114" s="224">
        <f>ROUND(I114*H114,2)</f>
        <v>0</v>
      </c>
      <c r="BL114" s="17" t="s">
        <v>190</v>
      </c>
      <c r="BM114" s="223" t="s">
        <v>610</v>
      </c>
    </row>
    <row r="115" spans="1:51" s="13" customFormat="1" ht="12">
      <c r="A115" s="13"/>
      <c r="B115" s="225"/>
      <c r="C115" s="226"/>
      <c r="D115" s="227" t="s">
        <v>203</v>
      </c>
      <c r="E115" s="228" t="s">
        <v>19</v>
      </c>
      <c r="F115" s="229" t="s">
        <v>611</v>
      </c>
      <c r="G115" s="226"/>
      <c r="H115" s="230">
        <v>4.08</v>
      </c>
      <c r="I115" s="231"/>
      <c r="J115" s="226"/>
      <c r="K115" s="226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203</v>
      </c>
      <c r="AU115" s="236" t="s">
        <v>88</v>
      </c>
      <c r="AV115" s="13" t="s">
        <v>88</v>
      </c>
      <c r="AW115" s="13" t="s">
        <v>35</v>
      </c>
      <c r="AX115" s="13" t="s">
        <v>80</v>
      </c>
      <c r="AY115" s="236" t="s">
        <v>182</v>
      </c>
    </row>
    <row r="116" spans="1:65" s="2" customFormat="1" ht="24.15" customHeight="1">
      <c r="A116" s="38"/>
      <c r="B116" s="39"/>
      <c r="C116" s="212" t="s">
        <v>231</v>
      </c>
      <c r="D116" s="212" t="s">
        <v>185</v>
      </c>
      <c r="E116" s="213" t="s">
        <v>232</v>
      </c>
      <c r="F116" s="214" t="s">
        <v>233</v>
      </c>
      <c r="G116" s="215" t="s">
        <v>201</v>
      </c>
      <c r="H116" s="216">
        <v>32.235</v>
      </c>
      <c r="I116" s="217"/>
      <c r="J116" s="218">
        <f>ROUND(I116*H116,2)</f>
        <v>0</v>
      </c>
      <c r="K116" s="214" t="s">
        <v>189</v>
      </c>
      <c r="L116" s="44"/>
      <c r="M116" s="219" t="s">
        <v>19</v>
      </c>
      <c r="N116" s="220" t="s">
        <v>48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0.0112</v>
      </c>
      <c r="T116" s="222">
        <f>S116*H116</f>
        <v>0.36103199999999996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190</v>
      </c>
      <c r="AT116" s="223" t="s">
        <v>185</v>
      </c>
      <c r="AU116" s="223" t="s">
        <v>88</v>
      </c>
      <c r="AY116" s="17" t="s">
        <v>182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88</v>
      </c>
      <c r="BK116" s="224">
        <f>ROUND(I116*H116,2)</f>
        <v>0</v>
      </c>
      <c r="BL116" s="17" t="s">
        <v>190</v>
      </c>
      <c r="BM116" s="223" t="s">
        <v>612</v>
      </c>
    </row>
    <row r="117" spans="1:51" s="13" customFormat="1" ht="12">
      <c r="A117" s="13"/>
      <c r="B117" s="225"/>
      <c r="C117" s="226"/>
      <c r="D117" s="227" t="s">
        <v>203</v>
      </c>
      <c r="E117" s="228" t="s">
        <v>19</v>
      </c>
      <c r="F117" s="229" t="s">
        <v>235</v>
      </c>
      <c r="G117" s="226"/>
      <c r="H117" s="230">
        <v>4.23</v>
      </c>
      <c r="I117" s="231"/>
      <c r="J117" s="226"/>
      <c r="K117" s="226"/>
      <c r="L117" s="232"/>
      <c r="M117" s="233"/>
      <c r="N117" s="234"/>
      <c r="O117" s="234"/>
      <c r="P117" s="234"/>
      <c r="Q117" s="234"/>
      <c r="R117" s="234"/>
      <c r="S117" s="234"/>
      <c r="T117" s="23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6" t="s">
        <v>203</v>
      </c>
      <c r="AU117" s="236" t="s">
        <v>88</v>
      </c>
      <c r="AV117" s="13" t="s">
        <v>88</v>
      </c>
      <c r="AW117" s="13" t="s">
        <v>35</v>
      </c>
      <c r="AX117" s="13" t="s">
        <v>76</v>
      </c>
      <c r="AY117" s="236" t="s">
        <v>182</v>
      </c>
    </row>
    <row r="118" spans="1:51" s="13" customFormat="1" ht="12">
      <c r="A118" s="13"/>
      <c r="B118" s="225"/>
      <c r="C118" s="226"/>
      <c r="D118" s="227" t="s">
        <v>203</v>
      </c>
      <c r="E118" s="228" t="s">
        <v>19</v>
      </c>
      <c r="F118" s="229" t="s">
        <v>236</v>
      </c>
      <c r="G118" s="226"/>
      <c r="H118" s="230">
        <v>3.825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203</v>
      </c>
      <c r="AU118" s="236" t="s">
        <v>88</v>
      </c>
      <c r="AV118" s="13" t="s">
        <v>88</v>
      </c>
      <c r="AW118" s="13" t="s">
        <v>35</v>
      </c>
      <c r="AX118" s="13" t="s">
        <v>76</v>
      </c>
      <c r="AY118" s="236" t="s">
        <v>182</v>
      </c>
    </row>
    <row r="119" spans="1:51" s="13" customFormat="1" ht="12">
      <c r="A119" s="13"/>
      <c r="B119" s="225"/>
      <c r="C119" s="226"/>
      <c r="D119" s="227" t="s">
        <v>203</v>
      </c>
      <c r="E119" s="228" t="s">
        <v>19</v>
      </c>
      <c r="F119" s="229" t="s">
        <v>237</v>
      </c>
      <c r="G119" s="226"/>
      <c r="H119" s="230">
        <v>1.44</v>
      </c>
      <c r="I119" s="231"/>
      <c r="J119" s="226"/>
      <c r="K119" s="226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203</v>
      </c>
      <c r="AU119" s="236" t="s">
        <v>88</v>
      </c>
      <c r="AV119" s="13" t="s">
        <v>88</v>
      </c>
      <c r="AW119" s="13" t="s">
        <v>35</v>
      </c>
      <c r="AX119" s="13" t="s">
        <v>76</v>
      </c>
      <c r="AY119" s="236" t="s">
        <v>182</v>
      </c>
    </row>
    <row r="120" spans="1:51" s="13" customFormat="1" ht="12">
      <c r="A120" s="13"/>
      <c r="B120" s="225"/>
      <c r="C120" s="226"/>
      <c r="D120" s="227" t="s">
        <v>203</v>
      </c>
      <c r="E120" s="228" t="s">
        <v>19</v>
      </c>
      <c r="F120" s="229" t="s">
        <v>238</v>
      </c>
      <c r="G120" s="226"/>
      <c r="H120" s="230">
        <v>1.82</v>
      </c>
      <c r="I120" s="231"/>
      <c r="J120" s="226"/>
      <c r="K120" s="226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203</v>
      </c>
      <c r="AU120" s="236" t="s">
        <v>88</v>
      </c>
      <c r="AV120" s="13" t="s">
        <v>88</v>
      </c>
      <c r="AW120" s="13" t="s">
        <v>35</v>
      </c>
      <c r="AX120" s="13" t="s">
        <v>76</v>
      </c>
      <c r="AY120" s="236" t="s">
        <v>182</v>
      </c>
    </row>
    <row r="121" spans="1:51" s="13" customFormat="1" ht="12">
      <c r="A121" s="13"/>
      <c r="B121" s="225"/>
      <c r="C121" s="226"/>
      <c r="D121" s="227" t="s">
        <v>203</v>
      </c>
      <c r="E121" s="228" t="s">
        <v>19</v>
      </c>
      <c r="F121" s="229" t="s">
        <v>239</v>
      </c>
      <c r="G121" s="226"/>
      <c r="H121" s="230">
        <v>0.5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203</v>
      </c>
      <c r="AU121" s="236" t="s">
        <v>88</v>
      </c>
      <c r="AV121" s="13" t="s">
        <v>88</v>
      </c>
      <c r="AW121" s="13" t="s">
        <v>35</v>
      </c>
      <c r="AX121" s="13" t="s">
        <v>76</v>
      </c>
      <c r="AY121" s="236" t="s">
        <v>182</v>
      </c>
    </row>
    <row r="122" spans="1:51" s="13" customFormat="1" ht="12">
      <c r="A122" s="13"/>
      <c r="B122" s="225"/>
      <c r="C122" s="226"/>
      <c r="D122" s="227" t="s">
        <v>203</v>
      </c>
      <c r="E122" s="228" t="s">
        <v>19</v>
      </c>
      <c r="F122" s="229" t="s">
        <v>240</v>
      </c>
      <c r="G122" s="226"/>
      <c r="H122" s="230">
        <v>3.42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203</v>
      </c>
      <c r="AU122" s="236" t="s">
        <v>88</v>
      </c>
      <c r="AV122" s="13" t="s">
        <v>88</v>
      </c>
      <c r="AW122" s="13" t="s">
        <v>35</v>
      </c>
      <c r="AX122" s="13" t="s">
        <v>76</v>
      </c>
      <c r="AY122" s="236" t="s">
        <v>182</v>
      </c>
    </row>
    <row r="123" spans="1:51" s="13" customFormat="1" ht="12">
      <c r="A123" s="13"/>
      <c r="B123" s="225"/>
      <c r="C123" s="226"/>
      <c r="D123" s="227" t="s">
        <v>203</v>
      </c>
      <c r="E123" s="228" t="s">
        <v>19</v>
      </c>
      <c r="F123" s="229" t="s">
        <v>613</v>
      </c>
      <c r="G123" s="226"/>
      <c r="H123" s="230">
        <v>17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203</v>
      </c>
      <c r="AU123" s="236" t="s">
        <v>88</v>
      </c>
      <c r="AV123" s="13" t="s">
        <v>88</v>
      </c>
      <c r="AW123" s="13" t="s">
        <v>35</v>
      </c>
      <c r="AX123" s="13" t="s">
        <v>76</v>
      </c>
      <c r="AY123" s="236" t="s">
        <v>182</v>
      </c>
    </row>
    <row r="124" spans="1:51" s="14" customFormat="1" ht="12">
      <c r="A124" s="14"/>
      <c r="B124" s="237"/>
      <c r="C124" s="238"/>
      <c r="D124" s="227" t="s">
        <v>203</v>
      </c>
      <c r="E124" s="239" t="s">
        <v>19</v>
      </c>
      <c r="F124" s="240" t="s">
        <v>241</v>
      </c>
      <c r="G124" s="238"/>
      <c r="H124" s="241">
        <v>32.235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7" t="s">
        <v>203</v>
      </c>
      <c r="AU124" s="247" t="s">
        <v>88</v>
      </c>
      <c r="AV124" s="14" t="s">
        <v>190</v>
      </c>
      <c r="AW124" s="14" t="s">
        <v>35</v>
      </c>
      <c r="AX124" s="14" t="s">
        <v>80</v>
      </c>
      <c r="AY124" s="247" t="s">
        <v>182</v>
      </c>
    </row>
    <row r="125" spans="1:65" s="2" customFormat="1" ht="24.15" customHeight="1">
      <c r="A125" s="38"/>
      <c r="B125" s="39"/>
      <c r="C125" s="212" t="s">
        <v>242</v>
      </c>
      <c r="D125" s="212" t="s">
        <v>185</v>
      </c>
      <c r="E125" s="213" t="s">
        <v>243</v>
      </c>
      <c r="F125" s="214" t="s">
        <v>244</v>
      </c>
      <c r="G125" s="215" t="s">
        <v>188</v>
      </c>
      <c r="H125" s="216">
        <v>70</v>
      </c>
      <c r="I125" s="217"/>
      <c r="J125" s="218">
        <f>ROUND(I125*H125,2)</f>
        <v>0</v>
      </c>
      <c r="K125" s="214" t="s">
        <v>189</v>
      </c>
      <c r="L125" s="44"/>
      <c r="M125" s="219" t="s">
        <v>19</v>
      </c>
      <c r="N125" s="220" t="s">
        <v>48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0.001</v>
      </c>
      <c r="T125" s="222">
        <f>S125*H125</f>
        <v>0.07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190</v>
      </c>
      <c r="AT125" s="223" t="s">
        <v>185</v>
      </c>
      <c r="AU125" s="223" t="s">
        <v>88</v>
      </c>
      <c r="AY125" s="17" t="s">
        <v>182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88</v>
      </c>
      <c r="BK125" s="224">
        <f>ROUND(I125*H125,2)</f>
        <v>0</v>
      </c>
      <c r="BL125" s="17" t="s">
        <v>190</v>
      </c>
      <c r="BM125" s="223" t="s">
        <v>614</v>
      </c>
    </row>
    <row r="126" spans="1:63" s="12" customFormat="1" ht="22.8" customHeight="1">
      <c r="A126" s="12"/>
      <c r="B126" s="196"/>
      <c r="C126" s="197"/>
      <c r="D126" s="198" t="s">
        <v>75</v>
      </c>
      <c r="E126" s="210" t="s">
        <v>246</v>
      </c>
      <c r="F126" s="210" t="s">
        <v>247</v>
      </c>
      <c r="G126" s="197"/>
      <c r="H126" s="197"/>
      <c r="I126" s="200"/>
      <c r="J126" s="211">
        <f>BK126</f>
        <v>0</v>
      </c>
      <c r="K126" s="197"/>
      <c r="L126" s="202"/>
      <c r="M126" s="203"/>
      <c r="N126" s="204"/>
      <c r="O126" s="204"/>
      <c r="P126" s="205">
        <f>SUM(P127:P131)</f>
        <v>0</v>
      </c>
      <c r="Q126" s="204"/>
      <c r="R126" s="205">
        <f>SUM(R127:R131)</f>
        <v>0</v>
      </c>
      <c r="S126" s="204"/>
      <c r="T126" s="206">
        <f>SUM(T127:T131)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7" t="s">
        <v>80</v>
      </c>
      <c r="AT126" s="208" t="s">
        <v>75</v>
      </c>
      <c r="AU126" s="208" t="s">
        <v>80</v>
      </c>
      <c r="AY126" s="207" t="s">
        <v>182</v>
      </c>
      <c r="BK126" s="209">
        <f>SUM(BK127:BK131)</f>
        <v>0</v>
      </c>
    </row>
    <row r="127" spans="1:65" s="2" customFormat="1" ht="24.15" customHeight="1">
      <c r="A127" s="38"/>
      <c r="B127" s="39"/>
      <c r="C127" s="212" t="s">
        <v>248</v>
      </c>
      <c r="D127" s="212" t="s">
        <v>185</v>
      </c>
      <c r="E127" s="213" t="s">
        <v>249</v>
      </c>
      <c r="F127" s="214" t="s">
        <v>250</v>
      </c>
      <c r="G127" s="215" t="s">
        <v>251</v>
      </c>
      <c r="H127" s="216">
        <v>3.832</v>
      </c>
      <c r="I127" s="217"/>
      <c r="J127" s="218">
        <f>ROUND(I127*H127,2)</f>
        <v>0</v>
      </c>
      <c r="K127" s="214" t="s">
        <v>189</v>
      </c>
      <c r="L127" s="44"/>
      <c r="M127" s="219" t="s">
        <v>19</v>
      </c>
      <c r="N127" s="220" t="s">
        <v>48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190</v>
      </c>
      <c r="AT127" s="223" t="s">
        <v>185</v>
      </c>
      <c r="AU127" s="223" t="s">
        <v>88</v>
      </c>
      <c r="AY127" s="17" t="s">
        <v>182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88</v>
      </c>
      <c r="BK127" s="224">
        <f>ROUND(I127*H127,2)</f>
        <v>0</v>
      </c>
      <c r="BL127" s="17" t="s">
        <v>190</v>
      </c>
      <c r="BM127" s="223" t="s">
        <v>615</v>
      </c>
    </row>
    <row r="128" spans="1:65" s="2" customFormat="1" ht="14.4" customHeight="1">
      <c r="A128" s="38"/>
      <c r="B128" s="39"/>
      <c r="C128" s="212" t="s">
        <v>253</v>
      </c>
      <c r="D128" s="212" t="s">
        <v>185</v>
      </c>
      <c r="E128" s="213" t="s">
        <v>254</v>
      </c>
      <c r="F128" s="214" t="s">
        <v>255</v>
      </c>
      <c r="G128" s="215" t="s">
        <v>251</v>
      </c>
      <c r="H128" s="216">
        <v>3.832</v>
      </c>
      <c r="I128" s="217"/>
      <c r="J128" s="218">
        <f>ROUND(I128*H128,2)</f>
        <v>0</v>
      </c>
      <c r="K128" s="214" t="s">
        <v>189</v>
      </c>
      <c r="L128" s="44"/>
      <c r="M128" s="219" t="s">
        <v>19</v>
      </c>
      <c r="N128" s="220" t="s">
        <v>48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190</v>
      </c>
      <c r="AT128" s="223" t="s">
        <v>185</v>
      </c>
      <c r="AU128" s="223" t="s">
        <v>88</v>
      </c>
      <c r="AY128" s="17" t="s">
        <v>182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88</v>
      </c>
      <c r="BK128" s="224">
        <f>ROUND(I128*H128,2)</f>
        <v>0</v>
      </c>
      <c r="BL128" s="17" t="s">
        <v>190</v>
      </c>
      <c r="BM128" s="223" t="s">
        <v>616</v>
      </c>
    </row>
    <row r="129" spans="1:65" s="2" customFormat="1" ht="24.15" customHeight="1">
      <c r="A129" s="38"/>
      <c r="B129" s="39"/>
      <c r="C129" s="212" t="s">
        <v>257</v>
      </c>
      <c r="D129" s="212" t="s">
        <v>185</v>
      </c>
      <c r="E129" s="213" t="s">
        <v>258</v>
      </c>
      <c r="F129" s="214" t="s">
        <v>259</v>
      </c>
      <c r="G129" s="215" t="s">
        <v>251</v>
      </c>
      <c r="H129" s="216">
        <v>53.648</v>
      </c>
      <c r="I129" s="217"/>
      <c r="J129" s="218">
        <f>ROUND(I129*H129,2)</f>
        <v>0</v>
      </c>
      <c r="K129" s="214" t="s">
        <v>189</v>
      </c>
      <c r="L129" s="44"/>
      <c r="M129" s="219" t="s">
        <v>19</v>
      </c>
      <c r="N129" s="220" t="s">
        <v>48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190</v>
      </c>
      <c r="AT129" s="223" t="s">
        <v>185</v>
      </c>
      <c r="AU129" s="223" t="s">
        <v>88</v>
      </c>
      <c r="AY129" s="17" t="s">
        <v>182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88</v>
      </c>
      <c r="BK129" s="224">
        <f>ROUND(I129*H129,2)</f>
        <v>0</v>
      </c>
      <c r="BL129" s="17" t="s">
        <v>190</v>
      </c>
      <c r="BM129" s="223" t="s">
        <v>617</v>
      </c>
    </row>
    <row r="130" spans="1:51" s="13" customFormat="1" ht="12">
      <c r="A130" s="13"/>
      <c r="B130" s="225"/>
      <c r="C130" s="226"/>
      <c r="D130" s="227" t="s">
        <v>203</v>
      </c>
      <c r="E130" s="226"/>
      <c r="F130" s="229" t="s">
        <v>618</v>
      </c>
      <c r="G130" s="226"/>
      <c r="H130" s="230">
        <v>53.648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203</v>
      </c>
      <c r="AU130" s="236" t="s">
        <v>88</v>
      </c>
      <c r="AV130" s="13" t="s">
        <v>88</v>
      </c>
      <c r="AW130" s="13" t="s">
        <v>4</v>
      </c>
      <c r="AX130" s="13" t="s">
        <v>80</v>
      </c>
      <c r="AY130" s="236" t="s">
        <v>182</v>
      </c>
    </row>
    <row r="131" spans="1:65" s="2" customFormat="1" ht="14.4" customHeight="1">
      <c r="A131" s="38"/>
      <c r="B131" s="39"/>
      <c r="C131" s="248" t="s">
        <v>262</v>
      </c>
      <c r="D131" s="248" t="s">
        <v>263</v>
      </c>
      <c r="E131" s="249" t="s">
        <v>264</v>
      </c>
      <c r="F131" s="250" t="s">
        <v>265</v>
      </c>
      <c r="G131" s="251" t="s">
        <v>251</v>
      </c>
      <c r="H131" s="252">
        <v>3.832</v>
      </c>
      <c r="I131" s="253"/>
      <c r="J131" s="254">
        <f>ROUND(I131*H131,2)</f>
        <v>0</v>
      </c>
      <c r="K131" s="250" t="s">
        <v>189</v>
      </c>
      <c r="L131" s="255"/>
      <c r="M131" s="256" t="s">
        <v>19</v>
      </c>
      <c r="N131" s="257" t="s">
        <v>48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226</v>
      </c>
      <c r="AT131" s="223" t="s">
        <v>263</v>
      </c>
      <c r="AU131" s="223" t="s">
        <v>88</v>
      </c>
      <c r="AY131" s="17" t="s">
        <v>182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88</v>
      </c>
      <c r="BK131" s="224">
        <f>ROUND(I131*H131,2)</f>
        <v>0</v>
      </c>
      <c r="BL131" s="17" t="s">
        <v>190</v>
      </c>
      <c r="BM131" s="223" t="s">
        <v>619</v>
      </c>
    </row>
    <row r="132" spans="1:63" s="12" customFormat="1" ht="22.8" customHeight="1">
      <c r="A132" s="12"/>
      <c r="B132" s="196"/>
      <c r="C132" s="197"/>
      <c r="D132" s="198" t="s">
        <v>75</v>
      </c>
      <c r="E132" s="210" t="s">
        <v>267</v>
      </c>
      <c r="F132" s="210" t="s">
        <v>268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P133</f>
        <v>0</v>
      </c>
      <c r="Q132" s="204"/>
      <c r="R132" s="205">
        <f>R133</f>
        <v>0</v>
      </c>
      <c r="S132" s="204"/>
      <c r="T132" s="206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75</v>
      </c>
      <c r="AU132" s="208" t="s">
        <v>80</v>
      </c>
      <c r="AY132" s="207" t="s">
        <v>182</v>
      </c>
      <c r="BK132" s="209">
        <f>BK133</f>
        <v>0</v>
      </c>
    </row>
    <row r="133" spans="1:65" s="2" customFormat="1" ht="24.15" customHeight="1">
      <c r="A133" s="38"/>
      <c r="B133" s="39"/>
      <c r="C133" s="212" t="s">
        <v>8</v>
      </c>
      <c r="D133" s="212" t="s">
        <v>185</v>
      </c>
      <c r="E133" s="213" t="s">
        <v>269</v>
      </c>
      <c r="F133" s="214" t="s">
        <v>270</v>
      </c>
      <c r="G133" s="215" t="s">
        <v>251</v>
      </c>
      <c r="H133" s="216">
        <v>1.178</v>
      </c>
      <c r="I133" s="217"/>
      <c r="J133" s="218">
        <f>ROUND(I133*H133,2)</f>
        <v>0</v>
      </c>
      <c r="K133" s="214" t="s">
        <v>189</v>
      </c>
      <c r="L133" s="44"/>
      <c r="M133" s="219" t="s">
        <v>19</v>
      </c>
      <c r="N133" s="220" t="s">
        <v>48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190</v>
      </c>
      <c r="AT133" s="223" t="s">
        <v>185</v>
      </c>
      <c r="AU133" s="223" t="s">
        <v>88</v>
      </c>
      <c r="AY133" s="17" t="s">
        <v>182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88</v>
      </c>
      <c r="BK133" s="224">
        <f>ROUND(I133*H133,2)</f>
        <v>0</v>
      </c>
      <c r="BL133" s="17" t="s">
        <v>190</v>
      </c>
      <c r="BM133" s="223" t="s">
        <v>620</v>
      </c>
    </row>
    <row r="134" spans="1:63" s="12" customFormat="1" ht="25.9" customHeight="1">
      <c r="A134" s="12"/>
      <c r="B134" s="196"/>
      <c r="C134" s="197"/>
      <c r="D134" s="198" t="s">
        <v>75</v>
      </c>
      <c r="E134" s="199" t="s">
        <v>272</v>
      </c>
      <c r="F134" s="199" t="s">
        <v>273</v>
      </c>
      <c r="G134" s="197"/>
      <c r="H134" s="197"/>
      <c r="I134" s="200"/>
      <c r="J134" s="201">
        <f>BK134</f>
        <v>0</v>
      </c>
      <c r="K134" s="197"/>
      <c r="L134" s="202"/>
      <c r="M134" s="203"/>
      <c r="N134" s="204"/>
      <c r="O134" s="204"/>
      <c r="P134" s="205">
        <f>P135+P160+P164+P167+P184</f>
        <v>0</v>
      </c>
      <c r="Q134" s="204"/>
      <c r="R134" s="205">
        <f>R135+R160+R164+R167+R184</f>
        <v>1.8010703000000001</v>
      </c>
      <c r="S134" s="204"/>
      <c r="T134" s="206">
        <f>T135+T160+T164+T167+T184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88</v>
      </c>
      <c r="AT134" s="208" t="s">
        <v>75</v>
      </c>
      <c r="AU134" s="208" t="s">
        <v>76</v>
      </c>
      <c r="AY134" s="207" t="s">
        <v>182</v>
      </c>
      <c r="BK134" s="209">
        <f>BK135+BK160+BK164+BK167+BK184</f>
        <v>0</v>
      </c>
    </row>
    <row r="135" spans="1:63" s="12" customFormat="1" ht="22.8" customHeight="1">
      <c r="A135" s="12"/>
      <c r="B135" s="196"/>
      <c r="C135" s="197"/>
      <c r="D135" s="198" t="s">
        <v>75</v>
      </c>
      <c r="E135" s="210" t="s">
        <v>274</v>
      </c>
      <c r="F135" s="210" t="s">
        <v>275</v>
      </c>
      <c r="G135" s="197"/>
      <c r="H135" s="197"/>
      <c r="I135" s="200"/>
      <c r="J135" s="211">
        <f>BK135</f>
        <v>0</v>
      </c>
      <c r="K135" s="197"/>
      <c r="L135" s="202"/>
      <c r="M135" s="203"/>
      <c r="N135" s="204"/>
      <c r="O135" s="204"/>
      <c r="P135" s="205">
        <f>SUM(P136:P159)</f>
        <v>0</v>
      </c>
      <c r="Q135" s="204"/>
      <c r="R135" s="205">
        <f>SUM(R136:R159)</f>
        <v>1.2774600000000003</v>
      </c>
      <c r="S135" s="204"/>
      <c r="T135" s="206">
        <f>SUM(T136:T159)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7" t="s">
        <v>88</v>
      </c>
      <c r="AT135" s="208" t="s">
        <v>75</v>
      </c>
      <c r="AU135" s="208" t="s">
        <v>80</v>
      </c>
      <c r="AY135" s="207" t="s">
        <v>182</v>
      </c>
      <c r="BK135" s="209">
        <f>SUM(BK136:BK159)</f>
        <v>0</v>
      </c>
    </row>
    <row r="136" spans="1:65" s="2" customFormat="1" ht="14.4" customHeight="1">
      <c r="A136" s="38"/>
      <c r="B136" s="39"/>
      <c r="C136" s="212" t="s">
        <v>216</v>
      </c>
      <c r="D136" s="212" t="s">
        <v>185</v>
      </c>
      <c r="E136" s="213" t="s">
        <v>276</v>
      </c>
      <c r="F136" s="214" t="s">
        <v>277</v>
      </c>
      <c r="G136" s="215" t="s">
        <v>278</v>
      </c>
      <c r="H136" s="216">
        <v>11</v>
      </c>
      <c r="I136" s="217"/>
      <c r="J136" s="218">
        <f>ROUND(I136*H136,2)</f>
        <v>0</v>
      </c>
      <c r="K136" s="214" t="s">
        <v>279</v>
      </c>
      <c r="L136" s="44"/>
      <c r="M136" s="219" t="s">
        <v>19</v>
      </c>
      <c r="N136" s="220" t="s">
        <v>48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216</v>
      </c>
      <c r="AT136" s="223" t="s">
        <v>185</v>
      </c>
      <c r="AU136" s="223" t="s">
        <v>88</v>
      </c>
      <c r="AY136" s="17" t="s">
        <v>182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88</v>
      </c>
      <c r="BK136" s="224">
        <f>ROUND(I136*H136,2)</f>
        <v>0</v>
      </c>
      <c r="BL136" s="17" t="s">
        <v>216</v>
      </c>
      <c r="BM136" s="223" t="s">
        <v>621</v>
      </c>
    </row>
    <row r="137" spans="1:65" s="2" customFormat="1" ht="14.4" customHeight="1">
      <c r="A137" s="38"/>
      <c r="B137" s="39"/>
      <c r="C137" s="212" t="s">
        <v>281</v>
      </c>
      <c r="D137" s="212" t="s">
        <v>185</v>
      </c>
      <c r="E137" s="213" t="s">
        <v>282</v>
      </c>
      <c r="F137" s="214" t="s">
        <v>283</v>
      </c>
      <c r="G137" s="215" t="s">
        <v>215</v>
      </c>
      <c r="H137" s="216">
        <v>44</v>
      </c>
      <c r="I137" s="217"/>
      <c r="J137" s="218">
        <f>ROUND(I137*H137,2)</f>
        <v>0</v>
      </c>
      <c r="K137" s="214" t="s">
        <v>189</v>
      </c>
      <c r="L137" s="44"/>
      <c r="M137" s="219" t="s">
        <v>19</v>
      </c>
      <c r="N137" s="220" t="s">
        <v>48</v>
      </c>
      <c r="O137" s="84"/>
      <c r="P137" s="221">
        <f>O137*H137</f>
        <v>0</v>
      </c>
      <c r="Q137" s="221">
        <v>0.00084</v>
      </c>
      <c r="R137" s="221">
        <f>Q137*H137</f>
        <v>0.03696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216</v>
      </c>
      <c r="AT137" s="223" t="s">
        <v>185</v>
      </c>
      <c r="AU137" s="223" t="s">
        <v>88</v>
      </c>
      <c r="AY137" s="17" t="s">
        <v>182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88</v>
      </c>
      <c r="BK137" s="224">
        <f>ROUND(I137*H137,2)</f>
        <v>0</v>
      </c>
      <c r="BL137" s="17" t="s">
        <v>216</v>
      </c>
      <c r="BM137" s="223" t="s">
        <v>622</v>
      </c>
    </row>
    <row r="138" spans="1:65" s="2" customFormat="1" ht="14.4" customHeight="1">
      <c r="A138" s="38"/>
      <c r="B138" s="39"/>
      <c r="C138" s="212" t="s">
        <v>285</v>
      </c>
      <c r="D138" s="212" t="s">
        <v>185</v>
      </c>
      <c r="E138" s="213" t="s">
        <v>286</v>
      </c>
      <c r="F138" s="214" t="s">
        <v>287</v>
      </c>
      <c r="G138" s="215" t="s">
        <v>215</v>
      </c>
      <c r="H138" s="216">
        <v>76</v>
      </c>
      <c r="I138" s="217"/>
      <c r="J138" s="218">
        <f>ROUND(I138*H138,2)</f>
        <v>0</v>
      </c>
      <c r="K138" s="214" t="s">
        <v>189</v>
      </c>
      <c r="L138" s="44"/>
      <c r="M138" s="219" t="s">
        <v>19</v>
      </c>
      <c r="N138" s="220" t="s">
        <v>48</v>
      </c>
      <c r="O138" s="84"/>
      <c r="P138" s="221">
        <f>O138*H138</f>
        <v>0</v>
      </c>
      <c r="Q138" s="221">
        <v>0.00116</v>
      </c>
      <c r="R138" s="221">
        <f>Q138*H138</f>
        <v>0.08816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216</v>
      </c>
      <c r="AT138" s="223" t="s">
        <v>185</v>
      </c>
      <c r="AU138" s="223" t="s">
        <v>88</v>
      </c>
      <c r="AY138" s="17" t="s">
        <v>182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88</v>
      </c>
      <c r="BK138" s="224">
        <f>ROUND(I138*H138,2)</f>
        <v>0</v>
      </c>
      <c r="BL138" s="17" t="s">
        <v>216</v>
      </c>
      <c r="BM138" s="223" t="s">
        <v>623</v>
      </c>
    </row>
    <row r="139" spans="1:65" s="2" customFormat="1" ht="14.4" customHeight="1">
      <c r="A139" s="38"/>
      <c r="B139" s="39"/>
      <c r="C139" s="212" t="s">
        <v>289</v>
      </c>
      <c r="D139" s="212" t="s">
        <v>185</v>
      </c>
      <c r="E139" s="213" t="s">
        <v>290</v>
      </c>
      <c r="F139" s="214" t="s">
        <v>291</v>
      </c>
      <c r="G139" s="215" t="s">
        <v>215</v>
      </c>
      <c r="H139" s="216">
        <v>104</v>
      </c>
      <c r="I139" s="217"/>
      <c r="J139" s="218">
        <f>ROUND(I139*H139,2)</f>
        <v>0</v>
      </c>
      <c r="K139" s="214" t="s">
        <v>189</v>
      </c>
      <c r="L139" s="44"/>
      <c r="M139" s="219" t="s">
        <v>19</v>
      </c>
      <c r="N139" s="220" t="s">
        <v>48</v>
      </c>
      <c r="O139" s="84"/>
      <c r="P139" s="221">
        <f>O139*H139</f>
        <v>0</v>
      </c>
      <c r="Q139" s="221">
        <v>0.00144</v>
      </c>
      <c r="R139" s="221">
        <f>Q139*H139</f>
        <v>0.14976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216</v>
      </c>
      <c r="AT139" s="223" t="s">
        <v>185</v>
      </c>
      <c r="AU139" s="223" t="s">
        <v>88</v>
      </c>
      <c r="AY139" s="17" t="s">
        <v>182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88</v>
      </c>
      <c r="BK139" s="224">
        <f>ROUND(I139*H139,2)</f>
        <v>0</v>
      </c>
      <c r="BL139" s="17" t="s">
        <v>216</v>
      </c>
      <c r="BM139" s="223" t="s">
        <v>624</v>
      </c>
    </row>
    <row r="140" spans="1:65" s="2" customFormat="1" ht="14.4" customHeight="1">
      <c r="A140" s="38"/>
      <c r="B140" s="39"/>
      <c r="C140" s="212" t="s">
        <v>293</v>
      </c>
      <c r="D140" s="212" t="s">
        <v>185</v>
      </c>
      <c r="E140" s="213" t="s">
        <v>294</v>
      </c>
      <c r="F140" s="214" t="s">
        <v>295</v>
      </c>
      <c r="G140" s="215" t="s">
        <v>215</v>
      </c>
      <c r="H140" s="216">
        <v>130</v>
      </c>
      <c r="I140" s="217"/>
      <c r="J140" s="218">
        <f>ROUND(I140*H140,2)</f>
        <v>0</v>
      </c>
      <c r="K140" s="214" t="s">
        <v>189</v>
      </c>
      <c r="L140" s="44"/>
      <c r="M140" s="219" t="s">
        <v>19</v>
      </c>
      <c r="N140" s="220" t="s">
        <v>48</v>
      </c>
      <c r="O140" s="84"/>
      <c r="P140" s="221">
        <f>O140*H140</f>
        <v>0</v>
      </c>
      <c r="Q140" s="221">
        <v>0.00281</v>
      </c>
      <c r="R140" s="221">
        <f>Q140*H140</f>
        <v>0.3653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216</v>
      </c>
      <c r="AT140" s="223" t="s">
        <v>185</v>
      </c>
      <c r="AU140" s="223" t="s">
        <v>88</v>
      </c>
      <c r="AY140" s="17" t="s">
        <v>182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88</v>
      </c>
      <c r="BK140" s="224">
        <f>ROUND(I140*H140,2)</f>
        <v>0</v>
      </c>
      <c r="BL140" s="17" t="s">
        <v>216</v>
      </c>
      <c r="BM140" s="223" t="s">
        <v>625</v>
      </c>
    </row>
    <row r="141" spans="1:65" s="2" customFormat="1" ht="14.4" customHeight="1">
      <c r="A141" s="38"/>
      <c r="B141" s="39"/>
      <c r="C141" s="212" t="s">
        <v>7</v>
      </c>
      <c r="D141" s="212" t="s">
        <v>185</v>
      </c>
      <c r="E141" s="213" t="s">
        <v>297</v>
      </c>
      <c r="F141" s="214" t="s">
        <v>298</v>
      </c>
      <c r="G141" s="215" t="s">
        <v>215</v>
      </c>
      <c r="H141" s="216">
        <v>56</v>
      </c>
      <c r="I141" s="217"/>
      <c r="J141" s="218">
        <f>ROUND(I141*H141,2)</f>
        <v>0</v>
      </c>
      <c r="K141" s="214" t="s">
        <v>189</v>
      </c>
      <c r="L141" s="44"/>
      <c r="M141" s="219" t="s">
        <v>19</v>
      </c>
      <c r="N141" s="220" t="s">
        <v>48</v>
      </c>
      <c r="O141" s="84"/>
      <c r="P141" s="221">
        <f>O141*H141</f>
        <v>0</v>
      </c>
      <c r="Q141" s="221">
        <v>0.00362</v>
      </c>
      <c r="R141" s="221">
        <f>Q141*H141</f>
        <v>0.20272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216</v>
      </c>
      <c r="AT141" s="223" t="s">
        <v>185</v>
      </c>
      <c r="AU141" s="223" t="s">
        <v>88</v>
      </c>
      <c r="AY141" s="17" t="s">
        <v>182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88</v>
      </c>
      <c r="BK141" s="224">
        <f>ROUND(I141*H141,2)</f>
        <v>0</v>
      </c>
      <c r="BL141" s="17" t="s">
        <v>216</v>
      </c>
      <c r="BM141" s="223" t="s">
        <v>626</v>
      </c>
    </row>
    <row r="142" spans="1:65" s="2" customFormat="1" ht="24.15" customHeight="1">
      <c r="A142" s="38"/>
      <c r="B142" s="39"/>
      <c r="C142" s="212" t="s">
        <v>300</v>
      </c>
      <c r="D142" s="212" t="s">
        <v>185</v>
      </c>
      <c r="E142" s="213" t="s">
        <v>301</v>
      </c>
      <c r="F142" s="214" t="s">
        <v>302</v>
      </c>
      <c r="G142" s="215" t="s">
        <v>215</v>
      </c>
      <c r="H142" s="216">
        <v>354</v>
      </c>
      <c r="I142" s="217"/>
      <c r="J142" s="218">
        <f>ROUND(I142*H142,2)</f>
        <v>0</v>
      </c>
      <c r="K142" s="214" t="s">
        <v>189</v>
      </c>
      <c r="L142" s="44"/>
      <c r="M142" s="219" t="s">
        <v>19</v>
      </c>
      <c r="N142" s="220" t="s">
        <v>48</v>
      </c>
      <c r="O142" s="84"/>
      <c r="P142" s="221">
        <f>O142*H142</f>
        <v>0</v>
      </c>
      <c r="Q142" s="221">
        <v>7E-05</v>
      </c>
      <c r="R142" s="221">
        <f>Q142*H142</f>
        <v>0.024779999999999996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216</v>
      </c>
      <c r="AT142" s="223" t="s">
        <v>185</v>
      </c>
      <c r="AU142" s="223" t="s">
        <v>88</v>
      </c>
      <c r="AY142" s="17" t="s">
        <v>182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88</v>
      </c>
      <c r="BK142" s="224">
        <f>ROUND(I142*H142,2)</f>
        <v>0</v>
      </c>
      <c r="BL142" s="17" t="s">
        <v>216</v>
      </c>
      <c r="BM142" s="223" t="s">
        <v>627</v>
      </c>
    </row>
    <row r="143" spans="1:65" s="2" customFormat="1" ht="24.15" customHeight="1">
      <c r="A143" s="38"/>
      <c r="B143" s="39"/>
      <c r="C143" s="212" t="s">
        <v>304</v>
      </c>
      <c r="D143" s="212" t="s">
        <v>185</v>
      </c>
      <c r="E143" s="213" t="s">
        <v>305</v>
      </c>
      <c r="F143" s="214" t="s">
        <v>306</v>
      </c>
      <c r="G143" s="215" t="s">
        <v>215</v>
      </c>
      <c r="H143" s="216">
        <v>56</v>
      </c>
      <c r="I143" s="217"/>
      <c r="J143" s="218">
        <f>ROUND(I143*H143,2)</f>
        <v>0</v>
      </c>
      <c r="K143" s="214" t="s">
        <v>189</v>
      </c>
      <c r="L143" s="44"/>
      <c r="M143" s="219" t="s">
        <v>19</v>
      </c>
      <c r="N143" s="220" t="s">
        <v>48</v>
      </c>
      <c r="O143" s="84"/>
      <c r="P143" s="221">
        <f>O143*H143</f>
        <v>0</v>
      </c>
      <c r="Q143" s="221">
        <v>8E-05</v>
      </c>
      <c r="R143" s="221">
        <f>Q143*H143</f>
        <v>0.0044800000000000005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216</v>
      </c>
      <c r="AT143" s="223" t="s">
        <v>185</v>
      </c>
      <c r="AU143" s="223" t="s">
        <v>88</v>
      </c>
      <c r="AY143" s="17" t="s">
        <v>182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88</v>
      </c>
      <c r="BK143" s="224">
        <f>ROUND(I143*H143,2)</f>
        <v>0</v>
      </c>
      <c r="BL143" s="17" t="s">
        <v>216</v>
      </c>
      <c r="BM143" s="223" t="s">
        <v>628</v>
      </c>
    </row>
    <row r="144" spans="1:65" s="2" customFormat="1" ht="14.4" customHeight="1">
      <c r="A144" s="38"/>
      <c r="B144" s="39"/>
      <c r="C144" s="212" t="s">
        <v>308</v>
      </c>
      <c r="D144" s="212" t="s">
        <v>185</v>
      </c>
      <c r="E144" s="213" t="s">
        <v>309</v>
      </c>
      <c r="F144" s="214" t="s">
        <v>310</v>
      </c>
      <c r="G144" s="215" t="s">
        <v>215</v>
      </c>
      <c r="H144" s="216">
        <v>66</v>
      </c>
      <c r="I144" s="217"/>
      <c r="J144" s="218">
        <f>ROUND(I144*H144,2)</f>
        <v>0</v>
      </c>
      <c r="K144" s="214" t="s">
        <v>189</v>
      </c>
      <c r="L144" s="44"/>
      <c r="M144" s="219" t="s">
        <v>19</v>
      </c>
      <c r="N144" s="220" t="s">
        <v>48</v>
      </c>
      <c r="O144" s="84"/>
      <c r="P144" s="221">
        <f>O144*H144</f>
        <v>0</v>
      </c>
      <c r="Q144" s="221">
        <v>0.00394</v>
      </c>
      <c r="R144" s="221">
        <f>Q144*H144</f>
        <v>0.26004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190</v>
      </c>
      <c r="AT144" s="223" t="s">
        <v>185</v>
      </c>
      <c r="AU144" s="223" t="s">
        <v>88</v>
      </c>
      <c r="AY144" s="17" t="s">
        <v>182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88</v>
      </c>
      <c r="BK144" s="224">
        <f>ROUND(I144*H144,2)</f>
        <v>0</v>
      </c>
      <c r="BL144" s="17" t="s">
        <v>190</v>
      </c>
      <c r="BM144" s="223" t="s">
        <v>629</v>
      </c>
    </row>
    <row r="145" spans="1:51" s="13" customFormat="1" ht="12">
      <c r="A145" s="13"/>
      <c r="B145" s="225"/>
      <c r="C145" s="226"/>
      <c r="D145" s="227" t="s">
        <v>203</v>
      </c>
      <c r="E145" s="228" t="s">
        <v>19</v>
      </c>
      <c r="F145" s="229" t="s">
        <v>312</v>
      </c>
      <c r="G145" s="226"/>
      <c r="H145" s="230">
        <v>66</v>
      </c>
      <c r="I145" s="231"/>
      <c r="J145" s="226"/>
      <c r="K145" s="226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203</v>
      </c>
      <c r="AU145" s="236" t="s">
        <v>88</v>
      </c>
      <c r="AV145" s="13" t="s">
        <v>88</v>
      </c>
      <c r="AW145" s="13" t="s">
        <v>35</v>
      </c>
      <c r="AX145" s="13" t="s">
        <v>80</v>
      </c>
      <c r="AY145" s="236" t="s">
        <v>182</v>
      </c>
    </row>
    <row r="146" spans="1:65" s="2" customFormat="1" ht="14.4" customHeight="1">
      <c r="A146" s="38"/>
      <c r="B146" s="39"/>
      <c r="C146" s="212" t="s">
        <v>313</v>
      </c>
      <c r="D146" s="212" t="s">
        <v>185</v>
      </c>
      <c r="E146" s="213" t="s">
        <v>314</v>
      </c>
      <c r="F146" s="214" t="s">
        <v>315</v>
      </c>
      <c r="G146" s="215" t="s">
        <v>188</v>
      </c>
      <c r="H146" s="216">
        <v>18</v>
      </c>
      <c r="I146" s="217"/>
      <c r="J146" s="218">
        <f>ROUND(I146*H146,2)</f>
        <v>0</v>
      </c>
      <c r="K146" s="214" t="s">
        <v>189</v>
      </c>
      <c r="L146" s="44"/>
      <c r="M146" s="219" t="s">
        <v>19</v>
      </c>
      <c r="N146" s="220" t="s">
        <v>48</v>
      </c>
      <c r="O146" s="84"/>
      <c r="P146" s="221">
        <f>O146*H146</f>
        <v>0</v>
      </c>
      <c r="Q146" s="221">
        <v>0.00014</v>
      </c>
      <c r="R146" s="221">
        <f>Q146*H146</f>
        <v>0.0025199999999999997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216</v>
      </c>
      <c r="AT146" s="223" t="s">
        <v>185</v>
      </c>
      <c r="AU146" s="223" t="s">
        <v>88</v>
      </c>
      <c r="AY146" s="17" t="s">
        <v>182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88</v>
      </c>
      <c r="BK146" s="224">
        <f>ROUND(I146*H146,2)</f>
        <v>0</v>
      </c>
      <c r="BL146" s="17" t="s">
        <v>216</v>
      </c>
      <c r="BM146" s="223" t="s">
        <v>630</v>
      </c>
    </row>
    <row r="147" spans="1:65" s="2" customFormat="1" ht="14.4" customHeight="1">
      <c r="A147" s="38"/>
      <c r="B147" s="39"/>
      <c r="C147" s="212" t="s">
        <v>317</v>
      </c>
      <c r="D147" s="212" t="s">
        <v>185</v>
      </c>
      <c r="E147" s="213" t="s">
        <v>318</v>
      </c>
      <c r="F147" s="214" t="s">
        <v>319</v>
      </c>
      <c r="G147" s="215" t="s">
        <v>188</v>
      </c>
      <c r="H147" s="216">
        <v>6</v>
      </c>
      <c r="I147" s="217"/>
      <c r="J147" s="218">
        <f>ROUND(I147*H147,2)</f>
        <v>0</v>
      </c>
      <c r="K147" s="214" t="s">
        <v>189</v>
      </c>
      <c r="L147" s="44"/>
      <c r="M147" s="219" t="s">
        <v>19</v>
      </c>
      <c r="N147" s="220" t="s">
        <v>48</v>
      </c>
      <c r="O147" s="84"/>
      <c r="P147" s="221">
        <f>O147*H147</f>
        <v>0</v>
      </c>
      <c r="Q147" s="221">
        <v>0.0002</v>
      </c>
      <c r="R147" s="221">
        <f>Q147*H147</f>
        <v>0.0012000000000000001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216</v>
      </c>
      <c r="AT147" s="223" t="s">
        <v>185</v>
      </c>
      <c r="AU147" s="223" t="s">
        <v>88</v>
      </c>
      <c r="AY147" s="17" t="s">
        <v>182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88</v>
      </c>
      <c r="BK147" s="224">
        <f>ROUND(I147*H147,2)</f>
        <v>0</v>
      </c>
      <c r="BL147" s="17" t="s">
        <v>216</v>
      </c>
      <c r="BM147" s="223" t="s">
        <v>631</v>
      </c>
    </row>
    <row r="148" spans="1:65" s="2" customFormat="1" ht="14.4" customHeight="1">
      <c r="A148" s="38"/>
      <c r="B148" s="39"/>
      <c r="C148" s="212" t="s">
        <v>321</v>
      </c>
      <c r="D148" s="212" t="s">
        <v>185</v>
      </c>
      <c r="E148" s="213" t="s">
        <v>322</v>
      </c>
      <c r="F148" s="214" t="s">
        <v>323</v>
      </c>
      <c r="G148" s="215" t="s">
        <v>188</v>
      </c>
      <c r="H148" s="216">
        <v>17</v>
      </c>
      <c r="I148" s="217"/>
      <c r="J148" s="218">
        <f>ROUND(I148*H148,2)</f>
        <v>0</v>
      </c>
      <c r="K148" s="214" t="s">
        <v>189</v>
      </c>
      <c r="L148" s="44"/>
      <c r="M148" s="219" t="s">
        <v>19</v>
      </c>
      <c r="N148" s="220" t="s">
        <v>48</v>
      </c>
      <c r="O148" s="84"/>
      <c r="P148" s="221">
        <f>O148*H148</f>
        <v>0</v>
      </c>
      <c r="Q148" s="221">
        <v>0.00032</v>
      </c>
      <c r="R148" s="221">
        <f>Q148*H148</f>
        <v>0.00544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216</v>
      </c>
      <c r="AT148" s="223" t="s">
        <v>185</v>
      </c>
      <c r="AU148" s="223" t="s">
        <v>88</v>
      </c>
      <c r="AY148" s="17" t="s">
        <v>182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88</v>
      </c>
      <c r="BK148" s="224">
        <f>ROUND(I148*H148,2)</f>
        <v>0</v>
      </c>
      <c r="BL148" s="17" t="s">
        <v>216</v>
      </c>
      <c r="BM148" s="223" t="s">
        <v>632</v>
      </c>
    </row>
    <row r="149" spans="1:65" s="2" customFormat="1" ht="14.4" customHeight="1">
      <c r="A149" s="38"/>
      <c r="B149" s="39"/>
      <c r="C149" s="212" t="s">
        <v>325</v>
      </c>
      <c r="D149" s="212" t="s">
        <v>185</v>
      </c>
      <c r="E149" s="213" t="s">
        <v>326</v>
      </c>
      <c r="F149" s="214" t="s">
        <v>327</v>
      </c>
      <c r="G149" s="215" t="s">
        <v>188</v>
      </c>
      <c r="H149" s="216">
        <v>2</v>
      </c>
      <c r="I149" s="217"/>
      <c r="J149" s="218">
        <f>ROUND(I149*H149,2)</f>
        <v>0</v>
      </c>
      <c r="K149" s="214" t="s">
        <v>189</v>
      </c>
      <c r="L149" s="44"/>
      <c r="M149" s="219" t="s">
        <v>19</v>
      </c>
      <c r="N149" s="220" t="s">
        <v>48</v>
      </c>
      <c r="O149" s="84"/>
      <c r="P149" s="221">
        <f>O149*H149</f>
        <v>0</v>
      </c>
      <c r="Q149" s="221">
        <v>0.00042</v>
      </c>
      <c r="R149" s="221">
        <f>Q149*H149</f>
        <v>0.00084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216</v>
      </c>
      <c r="AT149" s="223" t="s">
        <v>185</v>
      </c>
      <c r="AU149" s="223" t="s">
        <v>88</v>
      </c>
      <c r="AY149" s="17" t="s">
        <v>182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88</v>
      </c>
      <c r="BK149" s="224">
        <f>ROUND(I149*H149,2)</f>
        <v>0</v>
      </c>
      <c r="BL149" s="17" t="s">
        <v>216</v>
      </c>
      <c r="BM149" s="223" t="s">
        <v>633</v>
      </c>
    </row>
    <row r="150" spans="1:65" s="2" customFormat="1" ht="14.4" customHeight="1">
      <c r="A150" s="38"/>
      <c r="B150" s="39"/>
      <c r="C150" s="212" t="s">
        <v>329</v>
      </c>
      <c r="D150" s="212" t="s">
        <v>185</v>
      </c>
      <c r="E150" s="213" t="s">
        <v>330</v>
      </c>
      <c r="F150" s="214" t="s">
        <v>331</v>
      </c>
      <c r="G150" s="215" t="s">
        <v>188</v>
      </c>
      <c r="H150" s="216">
        <v>4</v>
      </c>
      <c r="I150" s="217"/>
      <c r="J150" s="218">
        <f>ROUND(I150*H150,2)</f>
        <v>0</v>
      </c>
      <c r="K150" s="214" t="s">
        <v>189</v>
      </c>
      <c r="L150" s="44"/>
      <c r="M150" s="219" t="s">
        <v>19</v>
      </c>
      <c r="N150" s="220" t="s">
        <v>48</v>
      </c>
      <c r="O150" s="84"/>
      <c r="P150" s="221">
        <f>O150*H150</f>
        <v>0</v>
      </c>
      <c r="Q150" s="221">
        <v>0.00068</v>
      </c>
      <c r="R150" s="221">
        <f>Q150*H150</f>
        <v>0.00272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190</v>
      </c>
      <c r="AT150" s="223" t="s">
        <v>185</v>
      </c>
      <c r="AU150" s="223" t="s">
        <v>88</v>
      </c>
      <c r="AY150" s="17" t="s">
        <v>182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88</v>
      </c>
      <c r="BK150" s="224">
        <f>ROUND(I150*H150,2)</f>
        <v>0</v>
      </c>
      <c r="BL150" s="17" t="s">
        <v>190</v>
      </c>
      <c r="BM150" s="223" t="s">
        <v>634</v>
      </c>
    </row>
    <row r="151" spans="1:65" s="2" customFormat="1" ht="14.4" customHeight="1">
      <c r="A151" s="38"/>
      <c r="B151" s="39"/>
      <c r="C151" s="212" t="s">
        <v>333</v>
      </c>
      <c r="D151" s="212" t="s">
        <v>185</v>
      </c>
      <c r="E151" s="213" t="s">
        <v>334</v>
      </c>
      <c r="F151" s="214" t="s">
        <v>335</v>
      </c>
      <c r="G151" s="215" t="s">
        <v>188</v>
      </c>
      <c r="H151" s="216">
        <v>18</v>
      </c>
      <c r="I151" s="217"/>
      <c r="J151" s="218">
        <f>ROUND(I151*H151,2)</f>
        <v>0</v>
      </c>
      <c r="K151" s="214" t="s">
        <v>189</v>
      </c>
      <c r="L151" s="44"/>
      <c r="M151" s="219" t="s">
        <v>19</v>
      </c>
      <c r="N151" s="220" t="s">
        <v>48</v>
      </c>
      <c r="O151" s="84"/>
      <c r="P151" s="221">
        <f>O151*H151</f>
        <v>0</v>
      </c>
      <c r="Q151" s="221">
        <v>0.00057</v>
      </c>
      <c r="R151" s="221">
        <f>Q151*H151</f>
        <v>0.01026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216</v>
      </c>
      <c r="AT151" s="223" t="s">
        <v>185</v>
      </c>
      <c r="AU151" s="223" t="s">
        <v>88</v>
      </c>
      <c r="AY151" s="17" t="s">
        <v>182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88</v>
      </c>
      <c r="BK151" s="224">
        <f>ROUND(I151*H151,2)</f>
        <v>0</v>
      </c>
      <c r="BL151" s="17" t="s">
        <v>216</v>
      </c>
      <c r="BM151" s="223" t="s">
        <v>635</v>
      </c>
    </row>
    <row r="152" spans="1:65" s="2" customFormat="1" ht="14.4" customHeight="1">
      <c r="A152" s="38"/>
      <c r="B152" s="39"/>
      <c r="C152" s="212" t="s">
        <v>337</v>
      </c>
      <c r="D152" s="212" t="s">
        <v>185</v>
      </c>
      <c r="E152" s="213" t="s">
        <v>338</v>
      </c>
      <c r="F152" s="214" t="s">
        <v>339</v>
      </c>
      <c r="G152" s="215" t="s">
        <v>188</v>
      </c>
      <c r="H152" s="216">
        <v>6</v>
      </c>
      <c r="I152" s="217"/>
      <c r="J152" s="218">
        <f>ROUND(I152*H152,2)</f>
        <v>0</v>
      </c>
      <c r="K152" s="214" t="s">
        <v>189</v>
      </c>
      <c r="L152" s="44"/>
      <c r="M152" s="219" t="s">
        <v>19</v>
      </c>
      <c r="N152" s="220" t="s">
        <v>48</v>
      </c>
      <c r="O152" s="84"/>
      <c r="P152" s="221">
        <f>O152*H152</f>
        <v>0</v>
      </c>
      <c r="Q152" s="221">
        <v>0.00072</v>
      </c>
      <c r="R152" s="221">
        <f>Q152*H152</f>
        <v>0.00432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216</v>
      </c>
      <c r="AT152" s="223" t="s">
        <v>185</v>
      </c>
      <c r="AU152" s="223" t="s">
        <v>88</v>
      </c>
      <c r="AY152" s="17" t="s">
        <v>182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88</v>
      </c>
      <c r="BK152" s="224">
        <f>ROUND(I152*H152,2)</f>
        <v>0</v>
      </c>
      <c r="BL152" s="17" t="s">
        <v>216</v>
      </c>
      <c r="BM152" s="223" t="s">
        <v>636</v>
      </c>
    </row>
    <row r="153" spans="1:65" s="2" customFormat="1" ht="14.4" customHeight="1">
      <c r="A153" s="38"/>
      <c r="B153" s="39"/>
      <c r="C153" s="212" t="s">
        <v>341</v>
      </c>
      <c r="D153" s="212" t="s">
        <v>185</v>
      </c>
      <c r="E153" s="213" t="s">
        <v>342</v>
      </c>
      <c r="F153" s="214" t="s">
        <v>343</v>
      </c>
      <c r="G153" s="215" t="s">
        <v>188</v>
      </c>
      <c r="H153" s="216">
        <v>17</v>
      </c>
      <c r="I153" s="217"/>
      <c r="J153" s="218">
        <f>ROUND(I153*H153,2)</f>
        <v>0</v>
      </c>
      <c r="K153" s="214" t="s">
        <v>189</v>
      </c>
      <c r="L153" s="44"/>
      <c r="M153" s="219" t="s">
        <v>19</v>
      </c>
      <c r="N153" s="220" t="s">
        <v>48</v>
      </c>
      <c r="O153" s="84"/>
      <c r="P153" s="221">
        <f>O153*H153</f>
        <v>0</v>
      </c>
      <c r="Q153" s="221">
        <v>0.00132</v>
      </c>
      <c r="R153" s="221">
        <f>Q153*H153</f>
        <v>0.02244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216</v>
      </c>
      <c r="AT153" s="223" t="s">
        <v>185</v>
      </c>
      <c r="AU153" s="223" t="s">
        <v>88</v>
      </c>
      <c r="AY153" s="17" t="s">
        <v>182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88</v>
      </c>
      <c r="BK153" s="224">
        <f>ROUND(I153*H153,2)</f>
        <v>0</v>
      </c>
      <c r="BL153" s="17" t="s">
        <v>216</v>
      </c>
      <c r="BM153" s="223" t="s">
        <v>637</v>
      </c>
    </row>
    <row r="154" spans="1:65" s="2" customFormat="1" ht="14.4" customHeight="1">
      <c r="A154" s="38"/>
      <c r="B154" s="39"/>
      <c r="C154" s="212" t="s">
        <v>345</v>
      </c>
      <c r="D154" s="212" t="s">
        <v>185</v>
      </c>
      <c r="E154" s="213" t="s">
        <v>346</v>
      </c>
      <c r="F154" s="214" t="s">
        <v>347</v>
      </c>
      <c r="G154" s="215" t="s">
        <v>188</v>
      </c>
      <c r="H154" s="216">
        <v>2</v>
      </c>
      <c r="I154" s="217"/>
      <c r="J154" s="218">
        <f>ROUND(I154*H154,2)</f>
        <v>0</v>
      </c>
      <c r="K154" s="214" t="s">
        <v>189</v>
      </c>
      <c r="L154" s="44"/>
      <c r="M154" s="219" t="s">
        <v>19</v>
      </c>
      <c r="N154" s="220" t="s">
        <v>48</v>
      </c>
      <c r="O154" s="84"/>
      <c r="P154" s="221">
        <f>O154*H154</f>
        <v>0</v>
      </c>
      <c r="Q154" s="221">
        <v>0.00152</v>
      </c>
      <c r="R154" s="221">
        <f>Q154*H154</f>
        <v>0.00304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216</v>
      </c>
      <c r="AT154" s="223" t="s">
        <v>185</v>
      </c>
      <c r="AU154" s="223" t="s">
        <v>88</v>
      </c>
      <c r="AY154" s="17" t="s">
        <v>182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88</v>
      </c>
      <c r="BK154" s="224">
        <f>ROUND(I154*H154,2)</f>
        <v>0</v>
      </c>
      <c r="BL154" s="17" t="s">
        <v>216</v>
      </c>
      <c r="BM154" s="223" t="s">
        <v>638</v>
      </c>
    </row>
    <row r="155" spans="1:65" s="2" customFormat="1" ht="14.4" customHeight="1">
      <c r="A155" s="38"/>
      <c r="B155" s="39"/>
      <c r="C155" s="212" t="s">
        <v>349</v>
      </c>
      <c r="D155" s="212" t="s">
        <v>185</v>
      </c>
      <c r="E155" s="213" t="s">
        <v>350</v>
      </c>
      <c r="F155" s="214" t="s">
        <v>351</v>
      </c>
      <c r="G155" s="215" t="s">
        <v>188</v>
      </c>
      <c r="H155" s="216">
        <v>4</v>
      </c>
      <c r="I155" s="217"/>
      <c r="J155" s="218">
        <f>ROUND(I155*H155,2)</f>
        <v>0</v>
      </c>
      <c r="K155" s="214" t="s">
        <v>189</v>
      </c>
      <c r="L155" s="44"/>
      <c r="M155" s="219" t="s">
        <v>19</v>
      </c>
      <c r="N155" s="220" t="s">
        <v>48</v>
      </c>
      <c r="O155" s="84"/>
      <c r="P155" s="221">
        <f>O155*H155</f>
        <v>0</v>
      </c>
      <c r="Q155" s="221">
        <v>0.00262</v>
      </c>
      <c r="R155" s="221">
        <f>Q155*H155</f>
        <v>0.01048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216</v>
      </c>
      <c r="AT155" s="223" t="s">
        <v>185</v>
      </c>
      <c r="AU155" s="223" t="s">
        <v>88</v>
      </c>
      <c r="AY155" s="17" t="s">
        <v>182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88</v>
      </c>
      <c r="BK155" s="224">
        <f>ROUND(I155*H155,2)</f>
        <v>0</v>
      </c>
      <c r="BL155" s="17" t="s">
        <v>216</v>
      </c>
      <c r="BM155" s="223" t="s">
        <v>639</v>
      </c>
    </row>
    <row r="156" spans="1:65" s="2" customFormat="1" ht="24.15" customHeight="1">
      <c r="A156" s="38"/>
      <c r="B156" s="39"/>
      <c r="C156" s="212" t="s">
        <v>353</v>
      </c>
      <c r="D156" s="212" t="s">
        <v>185</v>
      </c>
      <c r="E156" s="213" t="s">
        <v>354</v>
      </c>
      <c r="F156" s="214" t="s">
        <v>355</v>
      </c>
      <c r="G156" s="215" t="s">
        <v>215</v>
      </c>
      <c r="H156" s="216">
        <v>410</v>
      </c>
      <c r="I156" s="217"/>
      <c r="J156" s="218">
        <f>ROUND(I156*H156,2)</f>
        <v>0</v>
      </c>
      <c r="K156" s="214" t="s">
        <v>189</v>
      </c>
      <c r="L156" s="44"/>
      <c r="M156" s="219" t="s">
        <v>19</v>
      </c>
      <c r="N156" s="220" t="s">
        <v>48</v>
      </c>
      <c r="O156" s="84"/>
      <c r="P156" s="221">
        <f>O156*H156</f>
        <v>0</v>
      </c>
      <c r="Q156" s="221">
        <v>0.00019</v>
      </c>
      <c r="R156" s="221">
        <f>Q156*H156</f>
        <v>0.07790000000000001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216</v>
      </c>
      <c r="AT156" s="223" t="s">
        <v>185</v>
      </c>
      <c r="AU156" s="223" t="s">
        <v>88</v>
      </c>
      <c r="AY156" s="17" t="s">
        <v>182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88</v>
      </c>
      <c r="BK156" s="224">
        <f>ROUND(I156*H156,2)</f>
        <v>0</v>
      </c>
      <c r="BL156" s="17" t="s">
        <v>216</v>
      </c>
      <c r="BM156" s="223" t="s">
        <v>640</v>
      </c>
    </row>
    <row r="157" spans="1:51" s="13" customFormat="1" ht="12">
      <c r="A157" s="13"/>
      <c r="B157" s="225"/>
      <c r="C157" s="226"/>
      <c r="D157" s="227" t="s">
        <v>203</v>
      </c>
      <c r="E157" s="228" t="s">
        <v>19</v>
      </c>
      <c r="F157" s="229" t="s">
        <v>641</v>
      </c>
      <c r="G157" s="226"/>
      <c r="H157" s="230">
        <v>410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203</v>
      </c>
      <c r="AU157" s="236" t="s">
        <v>88</v>
      </c>
      <c r="AV157" s="13" t="s">
        <v>88</v>
      </c>
      <c r="AW157" s="13" t="s">
        <v>35</v>
      </c>
      <c r="AX157" s="13" t="s">
        <v>80</v>
      </c>
      <c r="AY157" s="236" t="s">
        <v>182</v>
      </c>
    </row>
    <row r="158" spans="1:65" s="2" customFormat="1" ht="14.4" customHeight="1">
      <c r="A158" s="38"/>
      <c r="B158" s="39"/>
      <c r="C158" s="212" t="s">
        <v>357</v>
      </c>
      <c r="D158" s="212" t="s">
        <v>185</v>
      </c>
      <c r="E158" s="213" t="s">
        <v>358</v>
      </c>
      <c r="F158" s="214" t="s">
        <v>359</v>
      </c>
      <c r="G158" s="215" t="s">
        <v>215</v>
      </c>
      <c r="H158" s="216">
        <v>410</v>
      </c>
      <c r="I158" s="217"/>
      <c r="J158" s="218">
        <f>ROUND(I158*H158,2)</f>
        <v>0</v>
      </c>
      <c r="K158" s="214" t="s">
        <v>189</v>
      </c>
      <c r="L158" s="44"/>
      <c r="M158" s="219" t="s">
        <v>19</v>
      </c>
      <c r="N158" s="220" t="s">
        <v>48</v>
      </c>
      <c r="O158" s="84"/>
      <c r="P158" s="221">
        <f>O158*H158</f>
        <v>0</v>
      </c>
      <c r="Q158" s="221">
        <v>1E-05</v>
      </c>
      <c r="R158" s="221">
        <f>Q158*H158</f>
        <v>0.0041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216</v>
      </c>
      <c r="AT158" s="223" t="s">
        <v>185</v>
      </c>
      <c r="AU158" s="223" t="s">
        <v>88</v>
      </c>
      <c r="AY158" s="17" t="s">
        <v>182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88</v>
      </c>
      <c r="BK158" s="224">
        <f>ROUND(I158*H158,2)</f>
        <v>0</v>
      </c>
      <c r="BL158" s="17" t="s">
        <v>216</v>
      </c>
      <c r="BM158" s="223" t="s">
        <v>642</v>
      </c>
    </row>
    <row r="159" spans="1:65" s="2" customFormat="1" ht="24.15" customHeight="1">
      <c r="A159" s="38"/>
      <c r="B159" s="39"/>
      <c r="C159" s="212" t="s">
        <v>361</v>
      </c>
      <c r="D159" s="212" t="s">
        <v>185</v>
      </c>
      <c r="E159" s="213" t="s">
        <v>362</v>
      </c>
      <c r="F159" s="214" t="s">
        <v>363</v>
      </c>
      <c r="G159" s="215" t="s">
        <v>251</v>
      </c>
      <c r="H159" s="216">
        <v>1.015</v>
      </c>
      <c r="I159" s="217"/>
      <c r="J159" s="218">
        <f>ROUND(I159*H159,2)</f>
        <v>0</v>
      </c>
      <c r="K159" s="214" t="s">
        <v>189</v>
      </c>
      <c r="L159" s="44"/>
      <c r="M159" s="219" t="s">
        <v>19</v>
      </c>
      <c r="N159" s="220" t="s">
        <v>48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216</v>
      </c>
      <c r="AT159" s="223" t="s">
        <v>185</v>
      </c>
      <c r="AU159" s="223" t="s">
        <v>88</v>
      </c>
      <c r="AY159" s="17" t="s">
        <v>182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88</v>
      </c>
      <c r="BK159" s="224">
        <f>ROUND(I159*H159,2)</f>
        <v>0</v>
      </c>
      <c r="BL159" s="17" t="s">
        <v>216</v>
      </c>
      <c r="BM159" s="223" t="s">
        <v>643</v>
      </c>
    </row>
    <row r="160" spans="1:63" s="12" customFormat="1" ht="22.8" customHeight="1">
      <c r="A160" s="12"/>
      <c r="B160" s="196"/>
      <c r="C160" s="197"/>
      <c r="D160" s="198" t="s">
        <v>75</v>
      </c>
      <c r="E160" s="210" t="s">
        <v>365</v>
      </c>
      <c r="F160" s="210" t="s">
        <v>366</v>
      </c>
      <c r="G160" s="197"/>
      <c r="H160" s="197"/>
      <c r="I160" s="200"/>
      <c r="J160" s="211">
        <f>BK160</f>
        <v>0</v>
      </c>
      <c r="K160" s="197"/>
      <c r="L160" s="202"/>
      <c r="M160" s="203"/>
      <c r="N160" s="204"/>
      <c r="O160" s="204"/>
      <c r="P160" s="205">
        <f>SUM(P161:P163)</f>
        <v>0</v>
      </c>
      <c r="Q160" s="204"/>
      <c r="R160" s="205">
        <f>SUM(R161:R163)</f>
        <v>0.00217</v>
      </c>
      <c r="S160" s="204"/>
      <c r="T160" s="206">
        <f>SUM(T161:T163)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7" t="s">
        <v>88</v>
      </c>
      <c r="AT160" s="208" t="s">
        <v>75</v>
      </c>
      <c r="AU160" s="208" t="s">
        <v>80</v>
      </c>
      <c r="AY160" s="207" t="s">
        <v>182</v>
      </c>
      <c r="BK160" s="209">
        <f>SUM(BK161:BK163)</f>
        <v>0</v>
      </c>
    </row>
    <row r="161" spans="1:65" s="2" customFormat="1" ht="14.4" customHeight="1">
      <c r="A161" s="38"/>
      <c r="B161" s="39"/>
      <c r="C161" s="212" t="s">
        <v>367</v>
      </c>
      <c r="D161" s="212" t="s">
        <v>185</v>
      </c>
      <c r="E161" s="213" t="s">
        <v>368</v>
      </c>
      <c r="F161" s="214" t="s">
        <v>369</v>
      </c>
      <c r="G161" s="215" t="s">
        <v>188</v>
      </c>
      <c r="H161" s="216">
        <v>5</v>
      </c>
      <c r="I161" s="217"/>
      <c r="J161" s="218">
        <f>ROUND(I161*H161,2)</f>
        <v>0</v>
      </c>
      <c r="K161" s="214" t="s">
        <v>189</v>
      </c>
      <c r="L161" s="44"/>
      <c r="M161" s="219" t="s">
        <v>19</v>
      </c>
      <c r="N161" s="220" t="s">
        <v>48</v>
      </c>
      <c r="O161" s="84"/>
      <c r="P161" s="221">
        <f>O161*H161</f>
        <v>0</v>
      </c>
      <c r="Q161" s="221">
        <v>0.00031</v>
      </c>
      <c r="R161" s="221">
        <f>Q161*H161</f>
        <v>0.00155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216</v>
      </c>
      <c r="AT161" s="223" t="s">
        <v>185</v>
      </c>
      <c r="AU161" s="223" t="s">
        <v>88</v>
      </c>
      <c r="AY161" s="17" t="s">
        <v>182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88</v>
      </c>
      <c r="BK161" s="224">
        <f>ROUND(I161*H161,2)</f>
        <v>0</v>
      </c>
      <c r="BL161" s="17" t="s">
        <v>216</v>
      </c>
      <c r="BM161" s="223" t="s">
        <v>644</v>
      </c>
    </row>
    <row r="162" spans="1:65" s="2" customFormat="1" ht="14.4" customHeight="1">
      <c r="A162" s="38"/>
      <c r="B162" s="39"/>
      <c r="C162" s="212" t="s">
        <v>371</v>
      </c>
      <c r="D162" s="212" t="s">
        <v>185</v>
      </c>
      <c r="E162" s="213" t="s">
        <v>372</v>
      </c>
      <c r="F162" s="214" t="s">
        <v>373</v>
      </c>
      <c r="G162" s="215" t="s">
        <v>188</v>
      </c>
      <c r="H162" s="216">
        <v>2</v>
      </c>
      <c r="I162" s="217"/>
      <c r="J162" s="218">
        <f>ROUND(I162*H162,2)</f>
        <v>0</v>
      </c>
      <c r="K162" s="214" t="s">
        <v>19</v>
      </c>
      <c r="L162" s="44"/>
      <c r="M162" s="219" t="s">
        <v>19</v>
      </c>
      <c r="N162" s="220" t="s">
        <v>48</v>
      </c>
      <c r="O162" s="84"/>
      <c r="P162" s="221">
        <f>O162*H162</f>
        <v>0</v>
      </c>
      <c r="Q162" s="221">
        <v>0.00031</v>
      </c>
      <c r="R162" s="221">
        <f>Q162*H162</f>
        <v>0.00062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216</v>
      </c>
      <c r="AT162" s="223" t="s">
        <v>185</v>
      </c>
      <c r="AU162" s="223" t="s">
        <v>88</v>
      </c>
      <c r="AY162" s="17" t="s">
        <v>182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88</v>
      </c>
      <c r="BK162" s="224">
        <f>ROUND(I162*H162,2)</f>
        <v>0</v>
      </c>
      <c r="BL162" s="17" t="s">
        <v>216</v>
      </c>
      <c r="BM162" s="223" t="s">
        <v>645</v>
      </c>
    </row>
    <row r="163" spans="1:65" s="2" customFormat="1" ht="24.15" customHeight="1">
      <c r="A163" s="38"/>
      <c r="B163" s="39"/>
      <c r="C163" s="212" t="s">
        <v>375</v>
      </c>
      <c r="D163" s="212" t="s">
        <v>185</v>
      </c>
      <c r="E163" s="213" t="s">
        <v>376</v>
      </c>
      <c r="F163" s="214" t="s">
        <v>377</v>
      </c>
      <c r="G163" s="215" t="s">
        <v>251</v>
      </c>
      <c r="H163" s="216">
        <v>0.002</v>
      </c>
      <c r="I163" s="217"/>
      <c r="J163" s="218">
        <f>ROUND(I163*H163,2)</f>
        <v>0</v>
      </c>
      <c r="K163" s="214" t="s">
        <v>189</v>
      </c>
      <c r="L163" s="44"/>
      <c r="M163" s="219" t="s">
        <v>19</v>
      </c>
      <c r="N163" s="220" t="s">
        <v>48</v>
      </c>
      <c r="O163" s="84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216</v>
      </c>
      <c r="AT163" s="223" t="s">
        <v>185</v>
      </c>
      <c r="AU163" s="223" t="s">
        <v>88</v>
      </c>
      <c r="AY163" s="17" t="s">
        <v>182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88</v>
      </c>
      <c r="BK163" s="224">
        <f>ROUND(I163*H163,2)</f>
        <v>0</v>
      </c>
      <c r="BL163" s="17" t="s">
        <v>216</v>
      </c>
      <c r="BM163" s="223" t="s">
        <v>646</v>
      </c>
    </row>
    <row r="164" spans="1:63" s="12" customFormat="1" ht="22.8" customHeight="1">
      <c r="A164" s="12"/>
      <c r="B164" s="196"/>
      <c r="C164" s="197"/>
      <c r="D164" s="198" t="s">
        <v>75</v>
      </c>
      <c r="E164" s="210" t="s">
        <v>379</v>
      </c>
      <c r="F164" s="210" t="s">
        <v>380</v>
      </c>
      <c r="G164" s="197"/>
      <c r="H164" s="197"/>
      <c r="I164" s="200"/>
      <c r="J164" s="211">
        <f>BK164</f>
        <v>0</v>
      </c>
      <c r="K164" s="197"/>
      <c r="L164" s="202"/>
      <c r="M164" s="203"/>
      <c r="N164" s="204"/>
      <c r="O164" s="204"/>
      <c r="P164" s="205">
        <f>SUM(P165:P166)</f>
        <v>0</v>
      </c>
      <c r="Q164" s="204"/>
      <c r="R164" s="205">
        <f>SUM(R165:R166)</f>
        <v>0</v>
      </c>
      <c r="S164" s="204"/>
      <c r="T164" s="206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7" t="s">
        <v>88</v>
      </c>
      <c r="AT164" s="208" t="s">
        <v>75</v>
      </c>
      <c r="AU164" s="208" t="s">
        <v>80</v>
      </c>
      <c r="AY164" s="207" t="s">
        <v>182</v>
      </c>
      <c r="BK164" s="209">
        <f>SUM(BK165:BK166)</f>
        <v>0</v>
      </c>
    </row>
    <row r="165" spans="1:65" s="2" customFormat="1" ht="24.15" customHeight="1">
      <c r="A165" s="38"/>
      <c r="B165" s="39"/>
      <c r="C165" s="212" t="s">
        <v>448</v>
      </c>
      <c r="D165" s="212" t="s">
        <v>185</v>
      </c>
      <c r="E165" s="213" t="s">
        <v>382</v>
      </c>
      <c r="F165" s="214" t="s">
        <v>383</v>
      </c>
      <c r="G165" s="215" t="s">
        <v>188</v>
      </c>
      <c r="H165" s="216">
        <v>24</v>
      </c>
      <c r="I165" s="217"/>
      <c r="J165" s="218">
        <f>ROUND(I165*H165,2)</f>
        <v>0</v>
      </c>
      <c r="K165" s="214" t="s">
        <v>279</v>
      </c>
      <c r="L165" s="44"/>
      <c r="M165" s="219" t="s">
        <v>19</v>
      </c>
      <c r="N165" s="220" t="s">
        <v>48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216</v>
      </c>
      <c r="AT165" s="223" t="s">
        <v>185</v>
      </c>
      <c r="AU165" s="223" t="s">
        <v>88</v>
      </c>
      <c r="AY165" s="17" t="s">
        <v>182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88</v>
      </c>
      <c r="BK165" s="224">
        <f>ROUND(I165*H165,2)</f>
        <v>0</v>
      </c>
      <c r="BL165" s="17" t="s">
        <v>216</v>
      </c>
      <c r="BM165" s="223" t="s">
        <v>647</v>
      </c>
    </row>
    <row r="166" spans="1:47" s="2" customFormat="1" ht="12">
      <c r="A166" s="38"/>
      <c r="B166" s="39"/>
      <c r="C166" s="40"/>
      <c r="D166" s="227" t="s">
        <v>385</v>
      </c>
      <c r="E166" s="40"/>
      <c r="F166" s="258" t="s">
        <v>386</v>
      </c>
      <c r="G166" s="40"/>
      <c r="H166" s="40"/>
      <c r="I166" s="259"/>
      <c r="J166" s="40"/>
      <c r="K166" s="40"/>
      <c r="L166" s="44"/>
      <c r="M166" s="260"/>
      <c r="N166" s="26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385</v>
      </c>
      <c r="AU166" s="17" t="s">
        <v>88</v>
      </c>
    </row>
    <row r="167" spans="1:63" s="12" customFormat="1" ht="22.8" customHeight="1">
      <c r="A167" s="12"/>
      <c r="B167" s="196"/>
      <c r="C167" s="197"/>
      <c r="D167" s="198" t="s">
        <v>75</v>
      </c>
      <c r="E167" s="210" t="s">
        <v>387</v>
      </c>
      <c r="F167" s="210" t="s">
        <v>388</v>
      </c>
      <c r="G167" s="197"/>
      <c r="H167" s="197"/>
      <c r="I167" s="200"/>
      <c r="J167" s="211">
        <f>BK167</f>
        <v>0</v>
      </c>
      <c r="K167" s="197"/>
      <c r="L167" s="202"/>
      <c r="M167" s="203"/>
      <c r="N167" s="204"/>
      <c r="O167" s="204"/>
      <c r="P167" s="205">
        <f>SUM(P168:P183)</f>
        <v>0</v>
      </c>
      <c r="Q167" s="204"/>
      <c r="R167" s="205">
        <f>SUM(R168:R183)</f>
        <v>0.4373523</v>
      </c>
      <c r="S167" s="204"/>
      <c r="T167" s="206">
        <f>SUM(T168:T183)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7" t="s">
        <v>88</v>
      </c>
      <c r="AT167" s="208" t="s">
        <v>75</v>
      </c>
      <c r="AU167" s="208" t="s">
        <v>80</v>
      </c>
      <c r="AY167" s="207" t="s">
        <v>182</v>
      </c>
      <c r="BK167" s="209">
        <f>SUM(BK168:BK183)</f>
        <v>0</v>
      </c>
    </row>
    <row r="168" spans="1:65" s="2" customFormat="1" ht="24.15" customHeight="1">
      <c r="A168" s="38"/>
      <c r="B168" s="39"/>
      <c r="C168" s="212" t="s">
        <v>381</v>
      </c>
      <c r="D168" s="212" t="s">
        <v>185</v>
      </c>
      <c r="E168" s="213" t="s">
        <v>390</v>
      </c>
      <c r="F168" s="214" t="s">
        <v>391</v>
      </c>
      <c r="G168" s="215" t="s">
        <v>201</v>
      </c>
      <c r="H168" s="216">
        <v>4.08</v>
      </c>
      <c r="I168" s="217"/>
      <c r="J168" s="218">
        <f>ROUND(I168*H168,2)</f>
        <v>0</v>
      </c>
      <c r="K168" s="214" t="s">
        <v>189</v>
      </c>
      <c r="L168" s="44"/>
      <c r="M168" s="219" t="s">
        <v>19</v>
      </c>
      <c r="N168" s="220" t="s">
        <v>48</v>
      </c>
      <c r="O168" s="84"/>
      <c r="P168" s="221">
        <f>O168*H168</f>
        <v>0</v>
      </c>
      <c r="Q168" s="221">
        <v>0.01182</v>
      </c>
      <c r="R168" s="221">
        <f>Q168*H168</f>
        <v>0.0482256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216</v>
      </c>
      <c r="AT168" s="223" t="s">
        <v>185</v>
      </c>
      <c r="AU168" s="223" t="s">
        <v>88</v>
      </c>
      <c r="AY168" s="17" t="s">
        <v>182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88</v>
      </c>
      <c r="BK168" s="224">
        <f>ROUND(I168*H168,2)</f>
        <v>0</v>
      </c>
      <c r="BL168" s="17" t="s">
        <v>216</v>
      </c>
      <c r="BM168" s="223" t="s">
        <v>648</v>
      </c>
    </row>
    <row r="169" spans="1:51" s="13" customFormat="1" ht="12">
      <c r="A169" s="13"/>
      <c r="B169" s="225"/>
      <c r="C169" s="226"/>
      <c r="D169" s="227" t="s">
        <v>203</v>
      </c>
      <c r="E169" s="228" t="s">
        <v>19</v>
      </c>
      <c r="F169" s="229" t="s">
        <v>611</v>
      </c>
      <c r="G169" s="226"/>
      <c r="H169" s="230">
        <v>4.08</v>
      </c>
      <c r="I169" s="231"/>
      <c r="J169" s="226"/>
      <c r="K169" s="226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203</v>
      </c>
      <c r="AU169" s="236" t="s">
        <v>88</v>
      </c>
      <c r="AV169" s="13" t="s">
        <v>88</v>
      </c>
      <c r="AW169" s="13" t="s">
        <v>35</v>
      </c>
      <c r="AX169" s="13" t="s">
        <v>80</v>
      </c>
      <c r="AY169" s="236" t="s">
        <v>182</v>
      </c>
    </row>
    <row r="170" spans="1:65" s="2" customFormat="1" ht="24.15" customHeight="1">
      <c r="A170" s="38"/>
      <c r="B170" s="39"/>
      <c r="C170" s="212" t="s">
        <v>389</v>
      </c>
      <c r="D170" s="212" t="s">
        <v>185</v>
      </c>
      <c r="E170" s="213" t="s">
        <v>394</v>
      </c>
      <c r="F170" s="214" t="s">
        <v>395</v>
      </c>
      <c r="G170" s="215" t="s">
        <v>201</v>
      </c>
      <c r="H170" s="216">
        <v>3.825</v>
      </c>
      <c r="I170" s="217"/>
      <c r="J170" s="218">
        <f>ROUND(I170*H170,2)</f>
        <v>0</v>
      </c>
      <c r="K170" s="214" t="s">
        <v>189</v>
      </c>
      <c r="L170" s="44"/>
      <c r="M170" s="219" t="s">
        <v>19</v>
      </c>
      <c r="N170" s="220" t="s">
        <v>48</v>
      </c>
      <c r="O170" s="84"/>
      <c r="P170" s="221">
        <f>O170*H170</f>
        <v>0</v>
      </c>
      <c r="Q170" s="221">
        <v>0.0122</v>
      </c>
      <c r="R170" s="221">
        <f>Q170*H170</f>
        <v>0.046665000000000005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216</v>
      </c>
      <c r="AT170" s="223" t="s">
        <v>185</v>
      </c>
      <c r="AU170" s="223" t="s">
        <v>88</v>
      </c>
      <c r="AY170" s="17" t="s">
        <v>182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88</v>
      </c>
      <c r="BK170" s="224">
        <f>ROUND(I170*H170,2)</f>
        <v>0</v>
      </c>
      <c r="BL170" s="17" t="s">
        <v>216</v>
      </c>
      <c r="BM170" s="223" t="s">
        <v>649</v>
      </c>
    </row>
    <row r="171" spans="1:51" s="13" customFormat="1" ht="12">
      <c r="A171" s="13"/>
      <c r="B171" s="225"/>
      <c r="C171" s="226"/>
      <c r="D171" s="227" t="s">
        <v>203</v>
      </c>
      <c r="E171" s="228" t="s">
        <v>19</v>
      </c>
      <c r="F171" s="229" t="s">
        <v>397</v>
      </c>
      <c r="G171" s="226"/>
      <c r="H171" s="230">
        <v>3.825</v>
      </c>
      <c r="I171" s="231"/>
      <c r="J171" s="226"/>
      <c r="K171" s="226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203</v>
      </c>
      <c r="AU171" s="236" t="s">
        <v>88</v>
      </c>
      <c r="AV171" s="13" t="s">
        <v>88</v>
      </c>
      <c r="AW171" s="13" t="s">
        <v>35</v>
      </c>
      <c r="AX171" s="13" t="s">
        <v>80</v>
      </c>
      <c r="AY171" s="236" t="s">
        <v>182</v>
      </c>
    </row>
    <row r="172" spans="1:65" s="2" customFormat="1" ht="24.15" customHeight="1">
      <c r="A172" s="38"/>
      <c r="B172" s="39"/>
      <c r="C172" s="212" t="s">
        <v>393</v>
      </c>
      <c r="D172" s="212" t="s">
        <v>185</v>
      </c>
      <c r="E172" s="213" t="s">
        <v>399</v>
      </c>
      <c r="F172" s="214" t="s">
        <v>400</v>
      </c>
      <c r="G172" s="215" t="s">
        <v>215</v>
      </c>
      <c r="H172" s="216">
        <v>0.66</v>
      </c>
      <c r="I172" s="217"/>
      <c r="J172" s="218">
        <f>ROUND(I172*H172,2)</f>
        <v>0</v>
      </c>
      <c r="K172" s="214" t="s">
        <v>189</v>
      </c>
      <c r="L172" s="44"/>
      <c r="M172" s="219" t="s">
        <v>19</v>
      </c>
      <c r="N172" s="220" t="s">
        <v>48</v>
      </c>
      <c r="O172" s="84"/>
      <c r="P172" s="221">
        <f>O172*H172</f>
        <v>0</v>
      </c>
      <c r="Q172" s="221">
        <v>0.00882</v>
      </c>
      <c r="R172" s="221">
        <f>Q172*H172</f>
        <v>0.0058212</v>
      </c>
      <c r="S172" s="221">
        <v>0</v>
      </c>
      <c r="T172" s="22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216</v>
      </c>
      <c r="AT172" s="223" t="s">
        <v>185</v>
      </c>
      <c r="AU172" s="223" t="s">
        <v>88</v>
      </c>
      <c r="AY172" s="17" t="s">
        <v>182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88</v>
      </c>
      <c r="BK172" s="224">
        <f>ROUND(I172*H172,2)</f>
        <v>0</v>
      </c>
      <c r="BL172" s="17" t="s">
        <v>216</v>
      </c>
      <c r="BM172" s="223" t="s">
        <v>650</v>
      </c>
    </row>
    <row r="173" spans="1:51" s="13" customFormat="1" ht="12">
      <c r="A173" s="13"/>
      <c r="B173" s="225"/>
      <c r="C173" s="226"/>
      <c r="D173" s="227" t="s">
        <v>203</v>
      </c>
      <c r="E173" s="228" t="s">
        <v>19</v>
      </c>
      <c r="F173" s="229" t="s">
        <v>402</v>
      </c>
      <c r="G173" s="226"/>
      <c r="H173" s="230">
        <v>0.66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203</v>
      </c>
      <c r="AU173" s="236" t="s">
        <v>88</v>
      </c>
      <c r="AV173" s="13" t="s">
        <v>88</v>
      </c>
      <c r="AW173" s="13" t="s">
        <v>35</v>
      </c>
      <c r="AX173" s="13" t="s">
        <v>80</v>
      </c>
      <c r="AY173" s="236" t="s">
        <v>182</v>
      </c>
    </row>
    <row r="174" spans="1:65" s="2" customFormat="1" ht="24.15" customHeight="1">
      <c r="A174" s="38"/>
      <c r="B174" s="39"/>
      <c r="C174" s="212" t="s">
        <v>398</v>
      </c>
      <c r="D174" s="212" t="s">
        <v>185</v>
      </c>
      <c r="E174" s="213" t="s">
        <v>404</v>
      </c>
      <c r="F174" s="214" t="s">
        <v>405</v>
      </c>
      <c r="G174" s="215" t="s">
        <v>201</v>
      </c>
      <c r="H174" s="216">
        <v>5.88</v>
      </c>
      <c r="I174" s="217"/>
      <c r="J174" s="218">
        <f>ROUND(I174*H174,2)</f>
        <v>0</v>
      </c>
      <c r="K174" s="214" t="s">
        <v>189</v>
      </c>
      <c r="L174" s="44"/>
      <c r="M174" s="219" t="s">
        <v>19</v>
      </c>
      <c r="N174" s="220" t="s">
        <v>48</v>
      </c>
      <c r="O174" s="84"/>
      <c r="P174" s="221">
        <f>O174*H174</f>
        <v>0</v>
      </c>
      <c r="Q174" s="221">
        <v>0.01221</v>
      </c>
      <c r="R174" s="221">
        <f>Q174*H174</f>
        <v>0.0717948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216</v>
      </c>
      <c r="AT174" s="223" t="s">
        <v>185</v>
      </c>
      <c r="AU174" s="223" t="s">
        <v>88</v>
      </c>
      <c r="AY174" s="17" t="s">
        <v>182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88</v>
      </c>
      <c r="BK174" s="224">
        <f>ROUND(I174*H174,2)</f>
        <v>0</v>
      </c>
      <c r="BL174" s="17" t="s">
        <v>216</v>
      </c>
      <c r="BM174" s="223" t="s">
        <v>651</v>
      </c>
    </row>
    <row r="175" spans="1:51" s="13" customFormat="1" ht="12">
      <c r="A175" s="13"/>
      <c r="B175" s="225"/>
      <c r="C175" s="226"/>
      <c r="D175" s="227" t="s">
        <v>203</v>
      </c>
      <c r="E175" s="228" t="s">
        <v>19</v>
      </c>
      <c r="F175" s="229" t="s">
        <v>235</v>
      </c>
      <c r="G175" s="226"/>
      <c r="H175" s="230">
        <v>4.23</v>
      </c>
      <c r="I175" s="231"/>
      <c r="J175" s="226"/>
      <c r="K175" s="226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203</v>
      </c>
      <c r="AU175" s="236" t="s">
        <v>88</v>
      </c>
      <c r="AV175" s="13" t="s">
        <v>88</v>
      </c>
      <c r="AW175" s="13" t="s">
        <v>35</v>
      </c>
      <c r="AX175" s="13" t="s">
        <v>76</v>
      </c>
      <c r="AY175" s="236" t="s">
        <v>182</v>
      </c>
    </row>
    <row r="176" spans="1:51" s="13" customFormat="1" ht="12">
      <c r="A176" s="13"/>
      <c r="B176" s="225"/>
      <c r="C176" s="226"/>
      <c r="D176" s="227" t="s">
        <v>203</v>
      </c>
      <c r="E176" s="228" t="s">
        <v>19</v>
      </c>
      <c r="F176" s="229" t="s">
        <v>407</v>
      </c>
      <c r="G176" s="226"/>
      <c r="H176" s="230">
        <v>1.65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203</v>
      </c>
      <c r="AU176" s="236" t="s">
        <v>88</v>
      </c>
      <c r="AV176" s="13" t="s">
        <v>88</v>
      </c>
      <c r="AW176" s="13" t="s">
        <v>35</v>
      </c>
      <c r="AX176" s="13" t="s">
        <v>76</v>
      </c>
      <c r="AY176" s="236" t="s">
        <v>182</v>
      </c>
    </row>
    <row r="177" spans="1:51" s="14" customFormat="1" ht="12">
      <c r="A177" s="14"/>
      <c r="B177" s="237"/>
      <c r="C177" s="238"/>
      <c r="D177" s="227" t="s">
        <v>203</v>
      </c>
      <c r="E177" s="239" t="s">
        <v>19</v>
      </c>
      <c r="F177" s="240" t="s">
        <v>241</v>
      </c>
      <c r="G177" s="238"/>
      <c r="H177" s="241">
        <v>5.88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7" t="s">
        <v>203</v>
      </c>
      <c r="AU177" s="247" t="s">
        <v>88</v>
      </c>
      <c r="AV177" s="14" t="s">
        <v>190</v>
      </c>
      <c r="AW177" s="14" t="s">
        <v>35</v>
      </c>
      <c r="AX177" s="14" t="s">
        <v>80</v>
      </c>
      <c r="AY177" s="247" t="s">
        <v>182</v>
      </c>
    </row>
    <row r="178" spans="1:65" s="2" customFormat="1" ht="24.15" customHeight="1">
      <c r="A178" s="38"/>
      <c r="B178" s="39"/>
      <c r="C178" s="212" t="s">
        <v>403</v>
      </c>
      <c r="D178" s="212" t="s">
        <v>185</v>
      </c>
      <c r="E178" s="213" t="s">
        <v>409</v>
      </c>
      <c r="F178" s="214" t="s">
        <v>410</v>
      </c>
      <c r="G178" s="215" t="s">
        <v>201</v>
      </c>
      <c r="H178" s="216">
        <v>21.87</v>
      </c>
      <c r="I178" s="217"/>
      <c r="J178" s="218">
        <f>ROUND(I178*H178,2)</f>
        <v>0</v>
      </c>
      <c r="K178" s="214" t="s">
        <v>189</v>
      </c>
      <c r="L178" s="44"/>
      <c r="M178" s="219" t="s">
        <v>19</v>
      </c>
      <c r="N178" s="220" t="s">
        <v>48</v>
      </c>
      <c r="O178" s="84"/>
      <c r="P178" s="221">
        <f>O178*H178</f>
        <v>0</v>
      </c>
      <c r="Q178" s="221">
        <v>0.01211</v>
      </c>
      <c r="R178" s="221">
        <f>Q178*H178</f>
        <v>0.2648457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216</v>
      </c>
      <c r="AT178" s="223" t="s">
        <v>185</v>
      </c>
      <c r="AU178" s="223" t="s">
        <v>88</v>
      </c>
      <c r="AY178" s="17" t="s">
        <v>182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88</v>
      </c>
      <c r="BK178" s="224">
        <f>ROUND(I178*H178,2)</f>
        <v>0</v>
      </c>
      <c r="BL178" s="17" t="s">
        <v>216</v>
      </c>
      <c r="BM178" s="223" t="s">
        <v>652</v>
      </c>
    </row>
    <row r="179" spans="1:51" s="13" customFormat="1" ht="12">
      <c r="A179" s="13"/>
      <c r="B179" s="225"/>
      <c r="C179" s="226"/>
      <c r="D179" s="227" t="s">
        <v>203</v>
      </c>
      <c r="E179" s="228" t="s">
        <v>19</v>
      </c>
      <c r="F179" s="229" t="s">
        <v>412</v>
      </c>
      <c r="G179" s="226"/>
      <c r="H179" s="230">
        <v>3.135</v>
      </c>
      <c r="I179" s="231"/>
      <c r="J179" s="226"/>
      <c r="K179" s="226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203</v>
      </c>
      <c r="AU179" s="236" t="s">
        <v>88</v>
      </c>
      <c r="AV179" s="13" t="s">
        <v>88</v>
      </c>
      <c r="AW179" s="13" t="s">
        <v>35</v>
      </c>
      <c r="AX179" s="13" t="s">
        <v>76</v>
      </c>
      <c r="AY179" s="236" t="s">
        <v>182</v>
      </c>
    </row>
    <row r="180" spans="1:51" s="13" customFormat="1" ht="12">
      <c r="A180" s="13"/>
      <c r="B180" s="225"/>
      <c r="C180" s="226"/>
      <c r="D180" s="227" t="s">
        <v>203</v>
      </c>
      <c r="E180" s="228" t="s">
        <v>19</v>
      </c>
      <c r="F180" s="229" t="s">
        <v>413</v>
      </c>
      <c r="G180" s="226"/>
      <c r="H180" s="230">
        <v>4.735</v>
      </c>
      <c r="I180" s="231"/>
      <c r="J180" s="226"/>
      <c r="K180" s="226"/>
      <c r="L180" s="232"/>
      <c r="M180" s="233"/>
      <c r="N180" s="234"/>
      <c r="O180" s="234"/>
      <c r="P180" s="234"/>
      <c r="Q180" s="234"/>
      <c r="R180" s="234"/>
      <c r="S180" s="234"/>
      <c r="T180" s="23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6" t="s">
        <v>203</v>
      </c>
      <c r="AU180" s="236" t="s">
        <v>88</v>
      </c>
      <c r="AV180" s="13" t="s">
        <v>88</v>
      </c>
      <c r="AW180" s="13" t="s">
        <v>35</v>
      </c>
      <c r="AX180" s="13" t="s">
        <v>76</v>
      </c>
      <c r="AY180" s="236" t="s">
        <v>182</v>
      </c>
    </row>
    <row r="181" spans="1:51" s="13" customFormat="1" ht="12">
      <c r="A181" s="13"/>
      <c r="B181" s="225"/>
      <c r="C181" s="226"/>
      <c r="D181" s="227" t="s">
        <v>203</v>
      </c>
      <c r="E181" s="228" t="s">
        <v>19</v>
      </c>
      <c r="F181" s="229" t="s">
        <v>653</v>
      </c>
      <c r="G181" s="226"/>
      <c r="H181" s="230">
        <v>14</v>
      </c>
      <c r="I181" s="231"/>
      <c r="J181" s="226"/>
      <c r="K181" s="226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203</v>
      </c>
      <c r="AU181" s="236" t="s">
        <v>88</v>
      </c>
      <c r="AV181" s="13" t="s">
        <v>88</v>
      </c>
      <c r="AW181" s="13" t="s">
        <v>35</v>
      </c>
      <c r="AX181" s="13" t="s">
        <v>76</v>
      </c>
      <c r="AY181" s="236" t="s">
        <v>182</v>
      </c>
    </row>
    <row r="182" spans="1:51" s="14" customFormat="1" ht="12">
      <c r="A182" s="14"/>
      <c r="B182" s="237"/>
      <c r="C182" s="238"/>
      <c r="D182" s="227" t="s">
        <v>203</v>
      </c>
      <c r="E182" s="239" t="s">
        <v>19</v>
      </c>
      <c r="F182" s="240" t="s">
        <v>241</v>
      </c>
      <c r="G182" s="238"/>
      <c r="H182" s="241">
        <v>21.87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7" t="s">
        <v>203</v>
      </c>
      <c r="AU182" s="247" t="s">
        <v>88</v>
      </c>
      <c r="AV182" s="14" t="s">
        <v>190</v>
      </c>
      <c r="AW182" s="14" t="s">
        <v>35</v>
      </c>
      <c r="AX182" s="14" t="s">
        <v>80</v>
      </c>
      <c r="AY182" s="247" t="s">
        <v>182</v>
      </c>
    </row>
    <row r="183" spans="1:65" s="2" customFormat="1" ht="37.8" customHeight="1">
      <c r="A183" s="38"/>
      <c r="B183" s="39"/>
      <c r="C183" s="212" t="s">
        <v>408</v>
      </c>
      <c r="D183" s="212" t="s">
        <v>185</v>
      </c>
      <c r="E183" s="213" t="s">
        <v>415</v>
      </c>
      <c r="F183" s="214" t="s">
        <v>416</v>
      </c>
      <c r="G183" s="215" t="s">
        <v>251</v>
      </c>
      <c r="H183" s="216">
        <v>0.437</v>
      </c>
      <c r="I183" s="217"/>
      <c r="J183" s="218">
        <f>ROUND(I183*H183,2)</f>
        <v>0</v>
      </c>
      <c r="K183" s="214" t="s">
        <v>189</v>
      </c>
      <c r="L183" s="44"/>
      <c r="M183" s="219" t="s">
        <v>19</v>
      </c>
      <c r="N183" s="220" t="s">
        <v>48</v>
      </c>
      <c r="O183" s="84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216</v>
      </c>
      <c r="AT183" s="223" t="s">
        <v>185</v>
      </c>
      <c r="AU183" s="223" t="s">
        <v>88</v>
      </c>
      <c r="AY183" s="17" t="s">
        <v>182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88</v>
      </c>
      <c r="BK183" s="224">
        <f>ROUND(I183*H183,2)</f>
        <v>0</v>
      </c>
      <c r="BL183" s="17" t="s">
        <v>216</v>
      </c>
      <c r="BM183" s="223" t="s">
        <v>654</v>
      </c>
    </row>
    <row r="184" spans="1:63" s="12" customFormat="1" ht="22.8" customHeight="1">
      <c r="A184" s="12"/>
      <c r="B184" s="196"/>
      <c r="C184" s="197"/>
      <c r="D184" s="198" t="s">
        <v>75</v>
      </c>
      <c r="E184" s="210" t="s">
        <v>418</v>
      </c>
      <c r="F184" s="210" t="s">
        <v>419</v>
      </c>
      <c r="G184" s="197"/>
      <c r="H184" s="197"/>
      <c r="I184" s="200"/>
      <c r="J184" s="211">
        <f>BK184</f>
        <v>0</v>
      </c>
      <c r="K184" s="197"/>
      <c r="L184" s="202"/>
      <c r="M184" s="203"/>
      <c r="N184" s="204"/>
      <c r="O184" s="204"/>
      <c r="P184" s="205">
        <f>SUM(P185:P194)</f>
        <v>0</v>
      </c>
      <c r="Q184" s="204"/>
      <c r="R184" s="205">
        <f>SUM(R185:R194)</f>
        <v>0.084088</v>
      </c>
      <c r="S184" s="204"/>
      <c r="T184" s="206">
        <f>SUM(T185:T194)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7" t="s">
        <v>88</v>
      </c>
      <c r="AT184" s="208" t="s">
        <v>75</v>
      </c>
      <c r="AU184" s="208" t="s">
        <v>80</v>
      </c>
      <c r="AY184" s="207" t="s">
        <v>182</v>
      </c>
      <c r="BK184" s="209">
        <f>SUM(BK185:BK194)</f>
        <v>0</v>
      </c>
    </row>
    <row r="185" spans="1:65" s="2" customFormat="1" ht="14.4" customHeight="1">
      <c r="A185" s="38"/>
      <c r="B185" s="39"/>
      <c r="C185" s="212" t="s">
        <v>414</v>
      </c>
      <c r="D185" s="212" t="s">
        <v>185</v>
      </c>
      <c r="E185" s="213" t="s">
        <v>421</v>
      </c>
      <c r="F185" s="214" t="s">
        <v>422</v>
      </c>
      <c r="G185" s="215" t="s">
        <v>423</v>
      </c>
      <c r="H185" s="216">
        <v>79</v>
      </c>
      <c r="I185" s="217"/>
      <c r="J185" s="218">
        <f>ROUND(I185*H185,2)</f>
        <v>0</v>
      </c>
      <c r="K185" s="214" t="s">
        <v>189</v>
      </c>
      <c r="L185" s="44"/>
      <c r="M185" s="219" t="s">
        <v>19</v>
      </c>
      <c r="N185" s="220" t="s">
        <v>48</v>
      </c>
      <c r="O185" s="84"/>
      <c r="P185" s="221">
        <f>O185*H185</f>
        <v>0</v>
      </c>
      <c r="Q185" s="221">
        <v>7E-05</v>
      </c>
      <c r="R185" s="221">
        <f>Q185*H185</f>
        <v>0.005529999999999999</v>
      </c>
      <c r="S185" s="221">
        <v>0</v>
      </c>
      <c r="T185" s="22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3" t="s">
        <v>216</v>
      </c>
      <c r="AT185" s="223" t="s">
        <v>185</v>
      </c>
      <c r="AU185" s="223" t="s">
        <v>88</v>
      </c>
      <c r="AY185" s="17" t="s">
        <v>182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88</v>
      </c>
      <c r="BK185" s="224">
        <f>ROUND(I185*H185,2)</f>
        <v>0</v>
      </c>
      <c r="BL185" s="17" t="s">
        <v>216</v>
      </c>
      <c r="BM185" s="223" t="s">
        <v>655</v>
      </c>
    </row>
    <row r="186" spans="1:47" s="2" customFormat="1" ht="12">
      <c r="A186" s="38"/>
      <c r="B186" s="39"/>
      <c r="C186" s="40"/>
      <c r="D186" s="227" t="s">
        <v>385</v>
      </c>
      <c r="E186" s="40"/>
      <c r="F186" s="258" t="s">
        <v>425</v>
      </c>
      <c r="G186" s="40"/>
      <c r="H186" s="40"/>
      <c r="I186" s="259"/>
      <c r="J186" s="40"/>
      <c r="K186" s="40"/>
      <c r="L186" s="44"/>
      <c r="M186" s="260"/>
      <c r="N186" s="26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385</v>
      </c>
      <c r="AU186" s="17" t="s">
        <v>88</v>
      </c>
    </row>
    <row r="187" spans="1:65" s="2" customFormat="1" ht="14.4" customHeight="1">
      <c r="A187" s="38"/>
      <c r="B187" s="39"/>
      <c r="C187" s="248" t="s">
        <v>420</v>
      </c>
      <c r="D187" s="248" t="s">
        <v>263</v>
      </c>
      <c r="E187" s="249" t="s">
        <v>427</v>
      </c>
      <c r="F187" s="250" t="s">
        <v>428</v>
      </c>
      <c r="G187" s="251" t="s">
        <v>251</v>
      </c>
      <c r="H187" s="252">
        <v>0.05</v>
      </c>
      <c r="I187" s="253"/>
      <c r="J187" s="254">
        <f>ROUND(I187*H187,2)</f>
        <v>0</v>
      </c>
      <c r="K187" s="250" t="s">
        <v>189</v>
      </c>
      <c r="L187" s="255"/>
      <c r="M187" s="256" t="s">
        <v>19</v>
      </c>
      <c r="N187" s="257" t="s">
        <v>48</v>
      </c>
      <c r="O187" s="84"/>
      <c r="P187" s="221">
        <f>O187*H187</f>
        <v>0</v>
      </c>
      <c r="Q187" s="221">
        <v>1</v>
      </c>
      <c r="R187" s="221">
        <f>Q187*H187</f>
        <v>0.05</v>
      </c>
      <c r="S187" s="221">
        <v>0</v>
      </c>
      <c r="T187" s="22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341</v>
      </c>
      <c r="AT187" s="223" t="s">
        <v>263</v>
      </c>
      <c r="AU187" s="223" t="s">
        <v>88</v>
      </c>
      <c r="AY187" s="17" t="s">
        <v>182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88</v>
      </c>
      <c r="BK187" s="224">
        <f>ROUND(I187*H187,2)</f>
        <v>0</v>
      </c>
      <c r="BL187" s="17" t="s">
        <v>216</v>
      </c>
      <c r="BM187" s="223" t="s">
        <v>656</v>
      </c>
    </row>
    <row r="188" spans="1:65" s="2" customFormat="1" ht="24.15" customHeight="1">
      <c r="A188" s="38"/>
      <c r="B188" s="39"/>
      <c r="C188" s="248" t="s">
        <v>426</v>
      </c>
      <c r="D188" s="248" t="s">
        <v>263</v>
      </c>
      <c r="E188" s="249" t="s">
        <v>431</v>
      </c>
      <c r="F188" s="250" t="s">
        <v>432</v>
      </c>
      <c r="G188" s="251" t="s">
        <v>433</v>
      </c>
      <c r="H188" s="252">
        <v>0.9</v>
      </c>
      <c r="I188" s="253"/>
      <c r="J188" s="254">
        <f>ROUND(I188*H188,2)</f>
        <v>0</v>
      </c>
      <c r="K188" s="250" t="s">
        <v>189</v>
      </c>
      <c r="L188" s="255"/>
      <c r="M188" s="256" t="s">
        <v>19</v>
      </c>
      <c r="N188" s="257" t="s">
        <v>48</v>
      </c>
      <c r="O188" s="84"/>
      <c r="P188" s="221">
        <f>O188*H188</f>
        <v>0</v>
      </c>
      <c r="Q188" s="221">
        <v>0.00041</v>
      </c>
      <c r="R188" s="221">
        <f>Q188*H188</f>
        <v>0.000369</v>
      </c>
      <c r="S188" s="221">
        <v>0</v>
      </c>
      <c r="T188" s="22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3" t="s">
        <v>341</v>
      </c>
      <c r="AT188" s="223" t="s">
        <v>263</v>
      </c>
      <c r="AU188" s="223" t="s">
        <v>88</v>
      </c>
      <c r="AY188" s="17" t="s">
        <v>182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88</v>
      </c>
      <c r="BK188" s="224">
        <f>ROUND(I188*H188,2)</f>
        <v>0</v>
      </c>
      <c r="BL188" s="17" t="s">
        <v>216</v>
      </c>
      <c r="BM188" s="223" t="s">
        <v>657</v>
      </c>
    </row>
    <row r="189" spans="1:51" s="13" customFormat="1" ht="12">
      <c r="A189" s="13"/>
      <c r="B189" s="225"/>
      <c r="C189" s="226"/>
      <c r="D189" s="227" t="s">
        <v>203</v>
      </c>
      <c r="E189" s="226"/>
      <c r="F189" s="229" t="s">
        <v>435</v>
      </c>
      <c r="G189" s="226"/>
      <c r="H189" s="230">
        <v>0.9</v>
      </c>
      <c r="I189" s="231"/>
      <c r="J189" s="226"/>
      <c r="K189" s="226"/>
      <c r="L189" s="232"/>
      <c r="M189" s="233"/>
      <c r="N189" s="234"/>
      <c r="O189" s="234"/>
      <c r="P189" s="234"/>
      <c r="Q189" s="234"/>
      <c r="R189" s="234"/>
      <c r="S189" s="234"/>
      <c r="T189" s="23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6" t="s">
        <v>203</v>
      </c>
      <c r="AU189" s="236" t="s">
        <v>88</v>
      </c>
      <c r="AV189" s="13" t="s">
        <v>88</v>
      </c>
      <c r="AW189" s="13" t="s">
        <v>4</v>
      </c>
      <c r="AX189" s="13" t="s">
        <v>80</v>
      </c>
      <c r="AY189" s="236" t="s">
        <v>182</v>
      </c>
    </row>
    <row r="190" spans="1:65" s="2" customFormat="1" ht="14.4" customHeight="1">
      <c r="A190" s="38"/>
      <c r="B190" s="39"/>
      <c r="C190" s="248" t="s">
        <v>430</v>
      </c>
      <c r="D190" s="248" t="s">
        <v>263</v>
      </c>
      <c r="E190" s="249" t="s">
        <v>437</v>
      </c>
      <c r="F190" s="250" t="s">
        <v>438</v>
      </c>
      <c r="G190" s="251" t="s">
        <v>215</v>
      </c>
      <c r="H190" s="252">
        <v>42</v>
      </c>
      <c r="I190" s="253"/>
      <c r="J190" s="254">
        <f>ROUND(I190*H190,2)</f>
        <v>0</v>
      </c>
      <c r="K190" s="250" t="s">
        <v>189</v>
      </c>
      <c r="L190" s="255"/>
      <c r="M190" s="256" t="s">
        <v>19</v>
      </c>
      <c r="N190" s="257" t="s">
        <v>48</v>
      </c>
      <c r="O190" s="84"/>
      <c r="P190" s="221">
        <f>O190*H190</f>
        <v>0</v>
      </c>
      <c r="Q190" s="221">
        <v>0.00046</v>
      </c>
      <c r="R190" s="221">
        <f>Q190*H190</f>
        <v>0.01932</v>
      </c>
      <c r="S190" s="221">
        <v>0</v>
      </c>
      <c r="T190" s="22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341</v>
      </c>
      <c r="AT190" s="223" t="s">
        <v>263</v>
      </c>
      <c r="AU190" s="223" t="s">
        <v>88</v>
      </c>
      <c r="AY190" s="17" t="s">
        <v>182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88</v>
      </c>
      <c r="BK190" s="224">
        <f>ROUND(I190*H190,2)</f>
        <v>0</v>
      </c>
      <c r="BL190" s="17" t="s">
        <v>216</v>
      </c>
      <c r="BM190" s="223" t="s">
        <v>658</v>
      </c>
    </row>
    <row r="191" spans="1:65" s="2" customFormat="1" ht="24.15" customHeight="1">
      <c r="A191" s="38"/>
      <c r="B191" s="39"/>
      <c r="C191" s="248" t="s">
        <v>436</v>
      </c>
      <c r="D191" s="248" t="s">
        <v>263</v>
      </c>
      <c r="E191" s="249" t="s">
        <v>441</v>
      </c>
      <c r="F191" s="250" t="s">
        <v>442</v>
      </c>
      <c r="G191" s="251" t="s">
        <v>433</v>
      </c>
      <c r="H191" s="252">
        <v>0.9</v>
      </c>
      <c r="I191" s="253"/>
      <c r="J191" s="254">
        <f>ROUND(I191*H191,2)</f>
        <v>0</v>
      </c>
      <c r="K191" s="250" t="s">
        <v>189</v>
      </c>
      <c r="L191" s="255"/>
      <c r="M191" s="256" t="s">
        <v>19</v>
      </c>
      <c r="N191" s="257" t="s">
        <v>48</v>
      </c>
      <c r="O191" s="84"/>
      <c r="P191" s="221">
        <f>O191*H191</f>
        <v>0</v>
      </c>
      <c r="Q191" s="221">
        <v>0.00041</v>
      </c>
      <c r="R191" s="221">
        <f>Q191*H191</f>
        <v>0.000369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341</v>
      </c>
      <c r="AT191" s="223" t="s">
        <v>263</v>
      </c>
      <c r="AU191" s="223" t="s">
        <v>88</v>
      </c>
      <c r="AY191" s="17" t="s">
        <v>182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88</v>
      </c>
      <c r="BK191" s="224">
        <f>ROUND(I191*H191,2)</f>
        <v>0</v>
      </c>
      <c r="BL191" s="17" t="s">
        <v>216</v>
      </c>
      <c r="BM191" s="223" t="s">
        <v>659</v>
      </c>
    </row>
    <row r="192" spans="1:51" s="13" customFormat="1" ht="12">
      <c r="A192" s="13"/>
      <c r="B192" s="225"/>
      <c r="C192" s="226"/>
      <c r="D192" s="227" t="s">
        <v>203</v>
      </c>
      <c r="E192" s="226"/>
      <c r="F192" s="229" t="s">
        <v>435</v>
      </c>
      <c r="G192" s="226"/>
      <c r="H192" s="230">
        <v>0.9</v>
      </c>
      <c r="I192" s="231"/>
      <c r="J192" s="226"/>
      <c r="K192" s="226"/>
      <c r="L192" s="232"/>
      <c r="M192" s="233"/>
      <c r="N192" s="234"/>
      <c r="O192" s="234"/>
      <c r="P192" s="234"/>
      <c r="Q192" s="234"/>
      <c r="R192" s="234"/>
      <c r="S192" s="234"/>
      <c r="T192" s="23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6" t="s">
        <v>203</v>
      </c>
      <c r="AU192" s="236" t="s">
        <v>88</v>
      </c>
      <c r="AV192" s="13" t="s">
        <v>88</v>
      </c>
      <c r="AW192" s="13" t="s">
        <v>4</v>
      </c>
      <c r="AX192" s="13" t="s">
        <v>80</v>
      </c>
      <c r="AY192" s="236" t="s">
        <v>182</v>
      </c>
    </row>
    <row r="193" spans="1:65" s="2" customFormat="1" ht="14.4" customHeight="1">
      <c r="A193" s="38"/>
      <c r="B193" s="39"/>
      <c r="C193" s="248" t="s">
        <v>440</v>
      </c>
      <c r="D193" s="248" t="s">
        <v>263</v>
      </c>
      <c r="E193" s="249" t="s">
        <v>445</v>
      </c>
      <c r="F193" s="250" t="s">
        <v>446</v>
      </c>
      <c r="G193" s="251" t="s">
        <v>188</v>
      </c>
      <c r="H193" s="252">
        <v>50</v>
      </c>
      <c r="I193" s="253"/>
      <c r="J193" s="254">
        <f>ROUND(I193*H193,2)</f>
        <v>0</v>
      </c>
      <c r="K193" s="250" t="s">
        <v>189</v>
      </c>
      <c r="L193" s="255"/>
      <c r="M193" s="256" t="s">
        <v>19</v>
      </c>
      <c r="N193" s="257" t="s">
        <v>48</v>
      </c>
      <c r="O193" s="84"/>
      <c r="P193" s="221">
        <f>O193*H193</f>
        <v>0</v>
      </c>
      <c r="Q193" s="221">
        <v>0.00017</v>
      </c>
      <c r="R193" s="221">
        <f>Q193*H193</f>
        <v>0.0085</v>
      </c>
      <c r="S193" s="221">
        <v>0</v>
      </c>
      <c r="T193" s="22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3" t="s">
        <v>341</v>
      </c>
      <c r="AT193" s="223" t="s">
        <v>263</v>
      </c>
      <c r="AU193" s="223" t="s">
        <v>88</v>
      </c>
      <c r="AY193" s="17" t="s">
        <v>182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88</v>
      </c>
      <c r="BK193" s="224">
        <f>ROUND(I193*H193,2)</f>
        <v>0</v>
      </c>
      <c r="BL193" s="17" t="s">
        <v>216</v>
      </c>
      <c r="BM193" s="223" t="s">
        <v>660</v>
      </c>
    </row>
    <row r="194" spans="1:65" s="2" customFormat="1" ht="24.15" customHeight="1">
      <c r="A194" s="38"/>
      <c r="B194" s="39"/>
      <c r="C194" s="212" t="s">
        <v>444</v>
      </c>
      <c r="D194" s="212" t="s">
        <v>185</v>
      </c>
      <c r="E194" s="213" t="s">
        <v>449</v>
      </c>
      <c r="F194" s="214" t="s">
        <v>450</v>
      </c>
      <c r="G194" s="215" t="s">
        <v>251</v>
      </c>
      <c r="H194" s="216">
        <v>0.084</v>
      </c>
      <c r="I194" s="217"/>
      <c r="J194" s="218">
        <f>ROUND(I194*H194,2)</f>
        <v>0</v>
      </c>
      <c r="K194" s="214" t="s">
        <v>189</v>
      </c>
      <c r="L194" s="44"/>
      <c r="M194" s="262" t="s">
        <v>19</v>
      </c>
      <c r="N194" s="263" t="s">
        <v>48</v>
      </c>
      <c r="O194" s="264"/>
      <c r="P194" s="265">
        <f>O194*H194</f>
        <v>0</v>
      </c>
      <c r="Q194" s="265">
        <v>0</v>
      </c>
      <c r="R194" s="265">
        <f>Q194*H194</f>
        <v>0</v>
      </c>
      <c r="S194" s="265">
        <v>0</v>
      </c>
      <c r="T194" s="26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3" t="s">
        <v>216</v>
      </c>
      <c r="AT194" s="223" t="s">
        <v>185</v>
      </c>
      <c r="AU194" s="223" t="s">
        <v>88</v>
      </c>
      <c r="AY194" s="17" t="s">
        <v>182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88</v>
      </c>
      <c r="BK194" s="224">
        <f>ROUND(I194*H194,2)</f>
        <v>0</v>
      </c>
      <c r="BL194" s="17" t="s">
        <v>216</v>
      </c>
      <c r="BM194" s="223" t="s">
        <v>661</v>
      </c>
    </row>
    <row r="195" spans="1:31" s="2" customFormat="1" ht="6.95" customHeight="1">
      <c r="A195" s="38"/>
      <c r="B195" s="59"/>
      <c r="C195" s="60"/>
      <c r="D195" s="60"/>
      <c r="E195" s="60"/>
      <c r="F195" s="60"/>
      <c r="G195" s="60"/>
      <c r="H195" s="60"/>
      <c r="I195" s="60"/>
      <c r="J195" s="60"/>
      <c r="K195" s="60"/>
      <c r="L195" s="44"/>
      <c r="M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</row>
  </sheetData>
  <sheetProtection password="CC35" sheet="1" objects="1" scenarios="1" formatColumns="0" formatRows="0" autoFilter="0"/>
  <autoFilter ref="C98:K19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7:H87"/>
    <mergeCell ref="E89:H89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26.25" customHeight="1">
      <c r="B7" s="20"/>
      <c r="E7" s="143" t="str">
        <f>'Rekapitulace stavby'!K6</f>
        <v>Výměna vnitřního rozvodu teplé a studené vody v objektu bytového domu Dvořákova 1331/20 a 1330/22, Děčín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601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147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662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19. 5. 2021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>69288992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>Vladimír Vidai</v>
      </c>
      <c r="F26" s="38"/>
      <c r="G26" s="38"/>
      <c r="H26" s="38"/>
      <c r="I26" s="142" t="s">
        <v>29</v>
      </c>
      <c r="J26" s="133" t="str">
        <f>IF('Rekapitulace stavby'!AN20="","",'Rekapitulace stavby'!AN20)</f>
        <v>CZ5705170625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40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42</v>
      </c>
      <c r="E32" s="38"/>
      <c r="F32" s="38"/>
      <c r="G32" s="38"/>
      <c r="H32" s="38"/>
      <c r="I32" s="38"/>
      <c r="J32" s="153">
        <f>ROUND(J100,2)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44</v>
      </c>
      <c r="G34" s="38"/>
      <c r="H34" s="38"/>
      <c r="I34" s="154" t="s">
        <v>43</v>
      </c>
      <c r="J34" s="154" t="s">
        <v>45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46</v>
      </c>
      <c r="E35" s="142" t="s">
        <v>47</v>
      </c>
      <c r="F35" s="156">
        <f>ROUND((SUM(BE100:BE176)),2)</f>
        <v>0</v>
      </c>
      <c r="G35" s="38"/>
      <c r="H35" s="38"/>
      <c r="I35" s="157">
        <v>0.21</v>
      </c>
      <c r="J35" s="156">
        <f>ROUND(((SUM(BE100:BE176))*I35),2)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48</v>
      </c>
      <c r="F36" s="156">
        <f>ROUND((SUM(BF100:BF176)),2)</f>
        <v>0</v>
      </c>
      <c r="G36" s="38"/>
      <c r="H36" s="38"/>
      <c r="I36" s="157">
        <v>0.15</v>
      </c>
      <c r="J36" s="156">
        <f>ROUND(((SUM(BF100:BF176))*I36),2)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56">
        <f>ROUND((SUM(BG100:BG176)),2)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50</v>
      </c>
      <c r="F38" s="156">
        <f>ROUND((SUM(BH100:BH176)),2)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51</v>
      </c>
      <c r="F39" s="156">
        <f>ROUND((SUM(BI100:BI176)),2)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52</v>
      </c>
      <c r="E41" s="160"/>
      <c r="F41" s="160"/>
      <c r="G41" s="161" t="s">
        <v>53</v>
      </c>
      <c r="H41" s="162" t="s">
        <v>54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169" t="str">
        <f>E7</f>
        <v>Výměna vnitřního rozvodu teplé a studené vody v objektu bytového domu Dvořákova 1331/20 a 1330/22, Děčín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601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147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2.02 - Stoupací potrubí V1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</v>
      </c>
      <c r="G56" s="40"/>
      <c r="H56" s="40"/>
      <c r="I56" s="32" t="s">
        <v>23</v>
      </c>
      <c r="J56" s="72" t="str">
        <f>IF(J14="","",J14)</f>
        <v>19. 5. 2021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David Šašek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>Vladimír Vidai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150</v>
      </c>
      <c r="D61" s="171"/>
      <c r="E61" s="171"/>
      <c r="F61" s="171"/>
      <c r="G61" s="171"/>
      <c r="H61" s="171"/>
      <c r="I61" s="171"/>
      <c r="J61" s="172" t="s">
        <v>151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74</v>
      </c>
      <c r="D63" s="40"/>
      <c r="E63" s="40"/>
      <c r="F63" s="40"/>
      <c r="G63" s="40"/>
      <c r="H63" s="40"/>
      <c r="I63" s="40"/>
      <c r="J63" s="102">
        <f>J100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152</v>
      </c>
    </row>
    <row r="64" spans="1:31" s="9" customFormat="1" ht="24.95" customHeight="1">
      <c r="A64" s="9"/>
      <c r="B64" s="174"/>
      <c r="C64" s="175"/>
      <c r="D64" s="176" t="s">
        <v>153</v>
      </c>
      <c r="E64" s="177"/>
      <c r="F64" s="177"/>
      <c r="G64" s="177"/>
      <c r="H64" s="177"/>
      <c r="I64" s="177"/>
      <c r="J64" s="178">
        <f>J101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154</v>
      </c>
      <c r="E65" s="182"/>
      <c r="F65" s="182"/>
      <c r="G65" s="182"/>
      <c r="H65" s="182"/>
      <c r="I65" s="182"/>
      <c r="J65" s="183">
        <f>J102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453</v>
      </c>
      <c r="E66" s="182"/>
      <c r="F66" s="182"/>
      <c r="G66" s="182"/>
      <c r="H66" s="182"/>
      <c r="I66" s="182"/>
      <c r="J66" s="183">
        <f>J107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155</v>
      </c>
      <c r="E67" s="182"/>
      <c r="F67" s="182"/>
      <c r="G67" s="182"/>
      <c r="H67" s="182"/>
      <c r="I67" s="182"/>
      <c r="J67" s="183">
        <f>J109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156</v>
      </c>
      <c r="E68" s="182"/>
      <c r="F68" s="182"/>
      <c r="G68" s="182"/>
      <c r="H68" s="182"/>
      <c r="I68" s="182"/>
      <c r="J68" s="183">
        <f>J116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157</v>
      </c>
      <c r="E69" s="182"/>
      <c r="F69" s="182"/>
      <c r="G69" s="182"/>
      <c r="H69" s="182"/>
      <c r="I69" s="182"/>
      <c r="J69" s="183">
        <f>J119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158</v>
      </c>
      <c r="E70" s="182"/>
      <c r="F70" s="182"/>
      <c r="G70" s="182"/>
      <c r="H70" s="182"/>
      <c r="I70" s="182"/>
      <c r="J70" s="183">
        <f>J122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159</v>
      </c>
      <c r="E71" s="182"/>
      <c r="F71" s="182"/>
      <c r="G71" s="182"/>
      <c r="H71" s="182"/>
      <c r="I71" s="182"/>
      <c r="J71" s="183">
        <f>J134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160</v>
      </c>
      <c r="E72" s="182"/>
      <c r="F72" s="182"/>
      <c r="G72" s="182"/>
      <c r="H72" s="182"/>
      <c r="I72" s="182"/>
      <c r="J72" s="183">
        <f>J140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4"/>
      <c r="C73" s="175"/>
      <c r="D73" s="176" t="s">
        <v>161</v>
      </c>
      <c r="E73" s="177"/>
      <c r="F73" s="177"/>
      <c r="G73" s="177"/>
      <c r="H73" s="177"/>
      <c r="I73" s="177"/>
      <c r="J73" s="178">
        <f>J142</f>
        <v>0</v>
      </c>
      <c r="K73" s="175"/>
      <c r="L73" s="17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0"/>
      <c r="C74" s="125"/>
      <c r="D74" s="181" t="s">
        <v>162</v>
      </c>
      <c r="E74" s="182"/>
      <c r="F74" s="182"/>
      <c r="G74" s="182"/>
      <c r="H74" s="182"/>
      <c r="I74" s="182"/>
      <c r="J74" s="183">
        <f>J143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163</v>
      </c>
      <c r="E75" s="182"/>
      <c r="F75" s="182"/>
      <c r="G75" s="182"/>
      <c r="H75" s="182"/>
      <c r="I75" s="182"/>
      <c r="J75" s="183">
        <f>J154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164</v>
      </c>
      <c r="E76" s="182"/>
      <c r="F76" s="182"/>
      <c r="G76" s="182"/>
      <c r="H76" s="182"/>
      <c r="I76" s="182"/>
      <c r="J76" s="183">
        <f>J157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166</v>
      </c>
      <c r="E77" s="182"/>
      <c r="F77" s="182"/>
      <c r="G77" s="182"/>
      <c r="H77" s="182"/>
      <c r="I77" s="182"/>
      <c r="J77" s="183">
        <f>J160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454</v>
      </c>
      <c r="E78" s="182"/>
      <c r="F78" s="182"/>
      <c r="G78" s="182"/>
      <c r="H78" s="182"/>
      <c r="I78" s="182"/>
      <c r="J78" s="183">
        <f>J171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4" spans="1:31" s="2" customFormat="1" ht="6.95" customHeight="1">
      <c r="A84" s="38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4.95" customHeight="1">
      <c r="A85" s="38"/>
      <c r="B85" s="39"/>
      <c r="C85" s="23" t="s">
        <v>167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16</v>
      </c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6.25" customHeight="1">
      <c r="A88" s="38"/>
      <c r="B88" s="39"/>
      <c r="C88" s="40"/>
      <c r="D88" s="40"/>
      <c r="E88" s="169" t="str">
        <f>E7</f>
        <v>Výměna vnitřního rozvodu teplé a studené vody v objektu bytového domu Dvořákova 1331/20 a 1330/22, Děčín</v>
      </c>
      <c r="F88" s="32"/>
      <c r="G88" s="32"/>
      <c r="H88" s="32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2:12" s="1" customFormat="1" ht="12" customHeight="1">
      <c r="B89" s="21"/>
      <c r="C89" s="32" t="s">
        <v>145</v>
      </c>
      <c r="D89" s="22"/>
      <c r="E89" s="22"/>
      <c r="F89" s="22"/>
      <c r="G89" s="22"/>
      <c r="H89" s="22"/>
      <c r="I89" s="22"/>
      <c r="J89" s="22"/>
      <c r="K89" s="22"/>
      <c r="L89" s="20"/>
    </row>
    <row r="90" spans="1:31" s="2" customFormat="1" ht="16.5" customHeight="1">
      <c r="A90" s="38"/>
      <c r="B90" s="39"/>
      <c r="C90" s="40"/>
      <c r="D90" s="40"/>
      <c r="E90" s="169" t="s">
        <v>601</v>
      </c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147</v>
      </c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6.5" customHeight="1">
      <c r="A92" s="38"/>
      <c r="B92" s="39"/>
      <c r="C92" s="40"/>
      <c r="D92" s="40"/>
      <c r="E92" s="69" t="str">
        <f>E11</f>
        <v>2.02 - Stoupací potrubí V1</v>
      </c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2" customHeight="1">
      <c r="A94" s="38"/>
      <c r="B94" s="39"/>
      <c r="C94" s="32" t="s">
        <v>21</v>
      </c>
      <c r="D94" s="40"/>
      <c r="E94" s="40"/>
      <c r="F94" s="27" t="str">
        <f>F14</f>
        <v>Děčín</v>
      </c>
      <c r="G94" s="40"/>
      <c r="H94" s="40"/>
      <c r="I94" s="32" t="s">
        <v>23</v>
      </c>
      <c r="J94" s="72" t="str">
        <f>IF(J14="","",J14)</f>
        <v>19. 5. 2021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25</v>
      </c>
      <c r="D96" s="40"/>
      <c r="E96" s="40"/>
      <c r="F96" s="27" t="str">
        <f>E17</f>
        <v>Statutární město Děčín</v>
      </c>
      <c r="G96" s="40"/>
      <c r="H96" s="40"/>
      <c r="I96" s="32" t="s">
        <v>32</v>
      </c>
      <c r="J96" s="36" t="str">
        <f>E23</f>
        <v>David Šašek</v>
      </c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30</v>
      </c>
      <c r="D97" s="40"/>
      <c r="E97" s="40"/>
      <c r="F97" s="27" t="str">
        <f>IF(E20="","",E20)</f>
        <v>Vyplň údaj</v>
      </c>
      <c r="G97" s="40"/>
      <c r="H97" s="40"/>
      <c r="I97" s="32" t="s">
        <v>36</v>
      </c>
      <c r="J97" s="36" t="str">
        <f>E26</f>
        <v>Vladimír Vidai</v>
      </c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11" customFormat="1" ht="29.25" customHeight="1">
      <c r="A99" s="185"/>
      <c r="B99" s="186"/>
      <c r="C99" s="187" t="s">
        <v>168</v>
      </c>
      <c r="D99" s="188" t="s">
        <v>61</v>
      </c>
      <c r="E99" s="188" t="s">
        <v>57</v>
      </c>
      <c r="F99" s="188" t="s">
        <v>58</v>
      </c>
      <c r="G99" s="188" t="s">
        <v>169</v>
      </c>
      <c r="H99" s="188" t="s">
        <v>170</v>
      </c>
      <c r="I99" s="188" t="s">
        <v>171</v>
      </c>
      <c r="J99" s="188" t="s">
        <v>151</v>
      </c>
      <c r="K99" s="189" t="s">
        <v>172</v>
      </c>
      <c r="L99" s="190"/>
      <c r="M99" s="92" t="s">
        <v>19</v>
      </c>
      <c r="N99" s="93" t="s">
        <v>46</v>
      </c>
      <c r="O99" s="93" t="s">
        <v>173</v>
      </c>
      <c r="P99" s="93" t="s">
        <v>174</v>
      </c>
      <c r="Q99" s="93" t="s">
        <v>175</v>
      </c>
      <c r="R99" s="93" t="s">
        <v>176</v>
      </c>
      <c r="S99" s="93" t="s">
        <v>177</v>
      </c>
      <c r="T99" s="94" t="s">
        <v>178</v>
      </c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</row>
    <row r="100" spans="1:63" s="2" customFormat="1" ht="22.8" customHeight="1">
      <c r="A100" s="38"/>
      <c r="B100" s="39"/>
      <c r="C100" s="99" t="s">
        <v>179</v>
      </c>
      <c r="D100" s="40"/>
      <c r="E100" s="40"/>
      <c r="F100" s="40"/>
      <c r="G100" s="40"/>
      <c r="H100" s="40"/>
      <c r="I100" s="40"/>
      <c r="J100" s="191">
        <f>BK100</f>
        <v>0</v>
      </c>
      <c r="K100" s="40"/>
      <c r="L100" s="44"/>
      <c r="M100" s="95"/>
      <c r="N100" s="192"/>
      <c r="O100" s="96"/>
      <c r="P100" s="193">
        <f>P101+P142</f>
        <v>0</v>
      </c>
      <c r="Q100" s="96"/>
      <c r="R100" s="193">
        <f>R101+R142</f>
        <v>0.9863481000000001</v>
      </c>
      <c r="S100" s="96"/>
      <c r="T100" s="194">
        <f>T101+T142</f>
        <v>2.1527000000000003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75</v>
      </c>
      <c r="AU100" s="17" t="s">
        <v>152</v>
      </c>
      <c r="BK100" s="195">
        <f>BK101+BK142</f>
        <v>0</v>
      </c>
    </row>
    <row r="101" spans="1:63" s="12" customFormat="1" ht="25.9" customHeight="1">
      <c r="A101" s="12"/>
      <c r="B101" s="196"/>
      <c r="C101" s="197"/>
      <c r="D101" s="198" t="s">
        <v>75</v>
      </c>
      <c r="E101" s="199" t="s">
        <v>180</v>
      </c>
      <c r="F101" s="199" t="s">
        <v>181</v>
      </c>
      <c r="G101" s="197"/>
      <c r="H101" s="197"/>
      <c r="I101" s="200"/>
      <c r="J101" s="201">
        <f>BK101</f>
        <v>0</v>
      </c>
      <c r="K101" s="197"/>
      <c r="L101" s="202"/>
      <c r="M101" s="203"/>
      <c r="N101" s="204"/>
      <c r="O101" s="204"/>
      <c r="P101" s="205">
        <f>P102+P107+P109+P116+P119+P122+P134+P140</f>
        <v>0</v>
      </c>
      <c r="Q101" s="204"/>
      <c r="R101" s="205">
        <f>R102+R107+R109+R116+R119+R122+R134+R140</f>
        <v>0.7146325</v>
      </c>
      <c r="S101" s="204"/>
      <c r="T101" s="206">
        <f>T102+T107+T109+T116+T119+T122+T134+T140</f>
        <v>2.0768000000000004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80</v>
      </c>
      <c r="AT101" s="208" t="s">
        <v>75</v>
      </c>
      <c r="AU101" s="208" t="s">
        <v>76</v>
      </c>
      <c r="AY101" s="207" t="s">
        <v>182</v>
      </c>
      <c r="BK101" s="209">
        <f>BK102+BK107+BK109+BK116+BK119+BK122+BK134+BK140</f>
        <v>0</v>
      </c>
    </row>
    <row r="102" spans="1:63" s="12" customFormat="1" ht="22.8" customHeight="1">
      <c r="A102" s="12"/>
      <c r="B102" s="196"/>
      <c r="C102" s="197"/>
      <c r="D102" s="198" t="s">
        <v>75</v>
      </c>
      <c r="E102" s="210" t="s">
        <v>183</v>
      </c>
      <c r="F102" s="210" t="s">
        <v>184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SUM(P103:P106)</f>
        <v>0</v>
      </c>
      <c r="Q102" s="204"/>
      <c r="R102" s="205">
        <f>SUM(R103:R106)</f>
        <v>0.2369</v>
      </c>
      <c r="S102" s="204"/>
      <c r="T102" s="206">
        <f>SUM(T103:T106)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80</v>
      </c>
      <c r="AT102" s="208" t="s">
        <v>75</v>
      </c>
      <c r="AU102" s="208" t="s">
        <v>80</v>
      </c>
      <c r="AY102" s="207" t="s">
        <v>182</v>
      </c>
      <c r="BK102" s="209">
        <f>SUM(BK103:BK106)</f>
        <v>0</v>
      </c>
    </row>
    <row r="103" spans="1:65" s="2" customFormat="1" ht="24.15" customHeight="1">
      <c r="A103" s="38"/>
      <c r="B103" s="39"/>
      <c r="C103" s="212" t="s">
        <v>80</v>
      </c>
      <c r="D103" s="212" t="s">
        <v>185</v>
      </c>
      <c r="E103" s="213" t="s">
        <v>455</v>
      </c>
      <c r="F103" s="214" t="s">
        <v>456</v>
      </c>
      <c r="G103" s="215" t="s">
        <v>188</v>
      </c>
      <c r="H103" s="216">
        <v>10</v>
      </c>
      <c r="I103" s="217"/>
      <c r="J103" s="218">
        <f>ROUND(I103*H103,2)</f>
        <v>0</v>
      </c>
      <c r="K103" s="214" t="s">
        <v>189</v>
      </c>
      <c r="L103" s="44"/>
      <c r="M103" s="219" t="s">
        <v>19</v>
      </c>
      <c r="N103" s="220" t="s">
        <v>48</v>
      </c>
      <c r="O103" s="84"/>
      <c r="P103" s="221">
        <f>O103*H103</f>
        <v>0</v>
      </c>
      <c r="Q103" s="221">
        <v>0.02369</v>
      </c>
      <c r="R103" s="221">
        <f>Q103*H103</f>
        <v>0.2369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190</v>
      </c>
      <c r="AT103" s="223" t="s">
        <v>185</v>
      </c>
      <c r="AU103" s="223" t="s">
        <v>88</v>
      </c>
      <c r="AY103" s="17" t="s">
        <v>182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88</v>
      </c>
      <c r="BK103" s="224">
        <f>ROUND(I103*H103,2)</f>
        <v>0</v>
      </c>
      <c r="BL103" s="17" t="s">
        <v>190</v>
      </c>
      <c r="BM103" s="223" t="s">
        <v>663</v>
      </c>
    </row>
    <row r="104" spans="1:51" s="13" customFormat="1" ht="12">
      <c r="A104" s="13"/>
      <c r="B104" s="225"/>
      <c r="C104" s="226"/>
      <c r="D104" s="227" t="s">
        <v>203</v>
      </c>
      <c r="E104" s="228" t="s">
        <v>19</v>
      </c>
      <c r="F104" s="229" t="s">
        <v>458</v>
      </c>
      <c r="G104" s="226"/>
      <c r="H104" s="230">
        <v>5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203</v>
      </c>
      <c r="AU104" s="236" t="s">
        <v>88</v>
      </c>
      <c r="AV104" s="13" t="s">
        <v>88</v>
      </c>
      <c r="AW104" s="13" t="s">
        <v>35</v>
      </c>
      <c r="AX104" s="13" t="s">
        <v>76</v>
      </c>
      <c r="AY104" s="236" t="s">
        <v>182</v>
      </c>
    </row>
    <row r="105" spans="1:51" s="13" customFormat="1" ht="12">
      <c r="A105" s="13"/>
      <c r="B105" s="225"/>
      <c r="C105" s="226"/>
      <c r="D105" s="227" t="s">
        <v>203</v>
      </c>
      <c r="E105" s="228" t="s">
        <v>19</v>
      </c>
      <c r="F105" s="229" t="s">
        <v>459</v>
      </c>
      <c r="G105" s="226"/>
      <c r="H105" s="230">
        <v>5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203</v>
      </c>
      <c r="AU105" s="236" t="s">
        <v>88</v>
      </c>
      <c r="AV105" s="13" t="s">
        <v>88</v>
      </c>
      <c r="AW105" s="13" t="s">
        <v>35</v>
      </c>
      <c r="AX105" s="13" t="s">
        <v>76</v>
      </c>
      <c r="AY105" s="236" t="s">
        <v>182</v>
      </c>
    </row>
    <row r="106" spans="1:51" s="14" customFormat="1" ht="12">
      <c r="A106" s="14"/>
      <c r="B106" s="237"/>
      <c r="C106" s="238"/>
      <c r="D106" s="227" t="s">
        <v>203</v>
      </c>
      <c r="E106" s="239" t="s">
        <v>19</v>
      </c>
      <c r="F106" s="240" t="s">
        <v>241</v>
      </c>
      <c r="G106" s="238"/>
      <c r="H106" s="241">
        <v>10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203</v>
      </c>
      <c r="AU106" s="247" t="s">
        <v>88</v>
      </c>
      <c r="AV106" s="14" t="s">
        <v>190</v>
      </c>
      <c r="AW106" s="14" t="s">
        <v>35</v>
      </c>
      <c r="AX106" s="14" t="s">
        <v>80</v>
      </c>
      <c r="AY106" s="247" t="s">
        <v>182</v>
      </c>
    </row>
    <row r="107" spans="1:63" s="12" customFormat="1" ht="22.8" customHeight="1">
      <c r="A107" s="12"/>
      <c r="B107" s="196"/>
      <c r="C107" s="197"/>
      <c r="D107" s="198" t="s">
        <v>75</v>
      </c>
      <c r="E107" s="210" t="s">
        <v>190</v>
      </c>
      <c r="F107" s="210" t="s">
        <v>460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P108</f>
        <v>0</v>
      </c>
      <c r="Q107" s="204"/>
      <c r="R107" s="205">
        <f>R108</f>
        <v>0.2955</v>
      </c>
      <c r="S107" s="204"/>
      <c r="T107" s="206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80</v>
      </c>
      <c r="AT107" s="208" t="s">
        <v>75</v>
      </c>
      <c r="AU107" s="208" t="s">
        <v>80</v>
      </c>
      <c r="AY107" s="207" t="s">
        <v>182</v>
      </c>
      <c r="BK107" s="209">
        <f>BK108</f>
        <v>0</v>
      </c>
    </row>
    <row r="108" spans="1:65" s="2" customFormat="1" ht="24.15" customHeight="1">
      <c r="A108" s="38"/>
      <c r="B108" s="39"/>
      <c r="C108" s="212" t="s">
        <v>88</v>
      </c>
      <c r="D108" s="212" t="s">
        <v>185</v>
      </c>
      <c r="E108" s="213" t="s">
        <v>461</v>
      </c>
      <c r="F108" s="214" t="s">
        <v>462</v>
      </c>
      <c r="G108" s="215" t="s">
        <v>188</v>
      </c>
      <c r="H108" s="216">
        <v>15</v>
      </c>
      <c r="I108" s="217"/>
      <c r="J108" s="218">
        <f>ROUND(I108*H108,2)</f>
        <v>0</v>
      </c>
      <c r="K108" s="214" t="s">
        <v>189</v>
      </c>
      <c r="L108" s="44"/>
      <c r="M108" s="219" t="s">
        <v>19</v>
      </c>
      <c r="N108" s="220" t="s">
        <v>48</v>
      </c>
      <c r="O108" s="84"/>
      <c r="P108" s="221">
        <f>O108*H108</f>
        <v>0</v>
      </c>
      <c r="Q108" s="221">
        <v>0.0197</v>
      </c>
      <c r="R108" s="221">
        <f>Q108*H108</f>
        <v>0.2955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190</v>
      </c>
      <c r="AT108" s="223" t="s">
        <v>185</v>
      </c>
      <c r="AU108" s="223" t="s">
        <v>88</v>
      </c>
      <c r="AY108" s="17" t="s">
        <v>182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88</v>
      </c>
      <c r="BK108" s="224">
        <f>ROUND(I108*H108,2)</f>
        <v>0</v>
      </c>
      <c r="BL108" s="17" t="s">
        <v>190</v>
      </c>
      <c r="BM108" s="223" t="s">
        <v>664</v>
      </c>
    </row>
    <row r="109" spans="1:63" s="12" customFormat="1" ht="22.8" customHeight="1">
      <c r="A109" s="12"/>
      <c r="B109" s="196"/>
      <c r="C109" s="197"/>
      <c r="D109" s="198" t="s">
        <v>75</v>
      </c>
      <c r="E109" s="210" t="s">
        <v>192</v>
      </c>
      <c r="F109" s="210" t="s">
        <v>193</v>
      </c>
      <c r="G109" s="197"/>
      <c r="H109" s="197"/>
      <c r="I109" s="200"/>
      <c r="J109" s="211">
        <f>BK109</f>
        <v>0</v>
      </c>
      <c r="K109" s="197"/>
      <c r="L109" s="202"/>
      <c r="M109" s="203"/>
      <c r="N109" s="204"/>
      <c r="O109" s="204"/>
      <c r="P109" s="205">
        <f>SUM(P110:P115)</f>
        <v>0</v>
      </c>
      <c r="Q109" s="204"/>
      <c r="R109" s="205">
        <f>SUM(R110:R115)</f>
        <v>0.1804125</v>
      </c>
      <c r="S109" s="204"/>
      <c r="T109" s="206">
        <f>SUM(T110:T115)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80</v>
      </c>
      <c r="AT109" s="208" t="s">
        <v>75</v>
      </c>
      <c r="AU109" s="208" t="s">
        <v>80</v>
      </c>
      <c r="AY109" s="207" t="s">
        <v>182</v>
      </c>
      <c r="BK109" s="209">
        <f>SUM(BK110:BK115)</f>
        <v>0</v>
      </c>
    </row>
    <row r="110" spans="1:65" s="2" customFormat="1" ht="14.4" customHeight="1">
      <c r="A110" s="38"/>
      <c r="B110" s="39"/>
      <c r="C110" s="212" t="s">
        <v>183</v>
      </c>
      <c r="D110" s="212" t="s">
        <v>185</v>
      </c>
      <c r="E110" s="213" t="s">
        <v>464</v>
      </c>
      <c r="F110" s="214" t="s">
        <v>465</v>
      </c>
      <c r="G110" s="215" t="s">
        <v>201</v>
      </c>
      <c r="H110" s="216">
        <v>3.75</v>
      </c>
      <c r="I110" s="217"/>
      <c r="J110" s="218">
        <f>ROUND(I110*H110,2)</f>
        <v>0</v>
      </c>
      <c r="K110" s="214" t="s">
        <v>189</v>
      </c>
      <c r="L110" s="44"/>
      <c r="M110" s="219" t="s">
        <v>19</v>
      </c>
      <c r="N110" s="220" t="s">
        <v>48</v>
      </c>
      <c r="O110" s="84"/>
      <c r="P110" s="221">
        <f>O110*H110</f>
        <v>0</v>
      </c>
      <c r="Q110" s="221">
        <v>0.00735</v>
      </c>
      <c r="R110" s="221">
        <f>Q110*H110</f>
        <v>0.0275625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190</v>
      </c>
      <c r="AT110" s="223" t="s">
        <v>185</v>
      </c>
      <c r="AU110" s="223" t="s">
        <v>88</v>
      </c>
      <c r="AY110" s="17" t="s">
        <v>182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88</v>
      </c>
      <c r="BK110" s="224">
        <f>ROUND(I110*H110,2)</f>
        <v>0</v>
      </c>
      <c r="BL110" s="17" t="s">
        <v>190</v>
      </c>
      <c r="BM110" s="223" t="s">
        <v>665</v>
      </c>
    </row>
    <row r="111" spans="1:51" s="13" customFormat="1" ht="12">
      <c r="A111" s="13"/>
      <c r="B111" s="225"/>
      <c r="C111" s="226"/>
      <c r="D111" s="227" t="s">
        <v>203</v>
      </c>
      <c r="E111" s="228" t="s">
        <v>19</v>
      </c>
      <c r="F111" s="229" t="s">
        <v>467</v>
      </c>
      <c r="G111" s="226"/>
      <c r="H111" s="230">
        <v>3.75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203</v>
      </c>
      <c r="AU111" s="236" t="s">
        <v>88</v>
      </c>
      <c r="AV111" s="13" t="s">
        <v>88</v>
      </c>
      <c r="AW111" s="13" t="s">
        <v>35</v>
      </c>
      <c r="AX111" s="13" t="s">
        <v>80</v>
      </c>
      <c r="AY111" s="236" t="s">
        <v>182</v>
      </c>
    </row>
    <row r="112" spans="1:65" s="2" customFormat="1" ht="14.4" customHeight="1">
      <c r="A112" s="38"/>
      <c r="B112" s="39"/>
      <c r="C112" s="212" t="s">
        <v>190</v>
      </c>
      <c r="D112" s="212" t="s">
        <v>185</v>
      </c>
      <c r="E112" s="213" t="s">
        <v>194</v>
      </c>
      <c r="F112" s="214" t="s">
        <v>195</v>
      </c>
      <c r="G112" s="215" t="s">
        <v>188</v>
      </c>
      <c r="H112" s="216">
        <v>5</v>
      </c>
      <c r="I112" s="217"/>
      <c r="J112" s="218">
        <f>ROUND(I112*H112,2)</f>
        <v>0</v>
      </c>
      <c r="K112" s="214" t="s">
        <v>189</v>
      </c>
      <c r="L112" s="44"/>
      <c r="M112" s="219" t="s">
        <v>19</v>
      </c>
      <c r="N112" s="220" t="s">
        <v>48</v>
      </c>
      <c r="O112" s="84"/>
      <c r="P112" s="221">
        <f>O112*H112</f>
        <v>0</v>
      </c>
      <c r="Q112" s="221">
        <v>0.00366</v>
      </c>
      <c r="R112" s="221">
        <f>Q112*H112</f>
        <v>0.0183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190</v>
      </c>
      <c r="AT112" s="223" t="s">
        <v>185</v>
      </c>
      <c r="AU112" s="223" t="s">
        <v>88</v>
      </c>
      <c r="AY112" s="17" t="s">
        <v>182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88</v>
      </c>
      <c r="BK112" s="224">
        <f>ROUND(I112*H112,2)</f>
        <v>0</v>
      </c>
      <c r="BL112" s="17" t="s">
        <v>190</v>
      </c>
      <c r="BM112" s="223" t="s">
        <v>666</v>
      </c>
    </row>
    <row r="113" spans="1:51" s="13" customFormat="1" ht="12">
      <c r="A113" s="13"/>
      <c r="B113" s="225"/>
      <c r="C113" s="226"/>
      <c r="D113" s="227" t="s">
        <v>203</v>
      </c>
      <c r="E113" s="228" t="s">
        <v>19</v>
      </c>
      <c r="F113" s="229" t="s">
        <v>458</v>
      </c>
      <c r="G113" s="226"/>
      <c r="H113" s="230">
        <v>5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203</v>
      </c>
      <c r="AU113" s="236" t="s">
        <v>88</v>
      </c>
      <c r="AV113" s="13" t="s">
        <v>88</v>
      </c>
      <c r="AW113" s="13" t="s">
        <v>35</v>
      </c>
      <c r="AX113" s="13" t="s">
        <v>80</v>
      </c>
      <c r="AY113" s="236" t="s">
        <v>182</v>
      </c>
    </row>
    <row r="114" spans="1:65" s="2" customFormat="1" ht="24.15" customHeight="1">
      <c r="A114" s="38"/>
      <c r="B114" s="39"/>
      <c r="C114" s="212" t="s">
        <v>212</v>
      </c>
      <c r="D114" s="212" t="s">
        <v>185</v>
      </c>
      <c r="E114" s="213" t="s">
        <v>468</v>
      </c>
      <c r="F114" s="214" t="s">
        <v>469</v>
      </c>
      <c r="G114" s="215" t="s">
        <v>201</v>
      </c>
      <c r="H114" s="216">
        <v>3.75</v>
      </c>
      <c r="I114" s="217"/>
      <c r="J114" s="218">
        <f>ROUND(I114*H114,2)</f>
        <v>0</v>
      </c>
      <c r="K114" s="214" t="s">
        <v>189</v>
      </c>
      <c r="L114" s="44"/>
      <c r="M114" s="219" t="s">
        <v>19</v>
      </c>
      <c r="N114" s="220" t="s">
        <v>48</v>
      </c>
      <c r="O114" s="84"/>
      <c r="P114" s="221">
        <f>O114*H114</f>
        <v>0</v>
      </c>
      <c r="Q114" s="221">
        <v>0.0154</v>
      </c>
      <c r="R114" s="221">
        <f>Q114*H114</f>
        <v>0.05775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190</v>
      </c>
      <c r="AT114" s="223" t="s">
        <v>185</v>
      </c>
      <c r="AU114" s="223" t="s">
        <v>88</v>
      </c>
      <c r="AY114" s="17" t="s">
        <v>182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88</v>
      </c>
      <c r="BK114" s="224">
        <f>ROUND(I114*H114,2)</f>
        <v>0</v>
      </c>
      <c r="BL114" s="17" t="s">
        <v>190</v>
      </c>
      <c r="BM114" s="223" t="s">
        <v>667</v>
      </c>
    </row>
    <row r="115" spans="1:65" s="2" customFormat="1" ht="14.4" customHeight="1">
      <c r="A115" s="38"/>
      <c r="B115" s="39"/>
      <c r="C115" s="212" t="s">
        <v>218</v>
      </c>
      <c r="D115" s="212" t="s">
        <v>185</v>
      </c>
      <c r="E115" s="213" t="s">
        <v>471</v>
      </c>
      <c r="F115" s="214" t="s">
        <v>472</v>
      </c>
      <c r="G115" s="215" t="s">
        <v>201</v>
      </c>
      <c r="H115" s="216">
        <v>3.75</v>
      </c>
      <c r="I115" s="217"/>
      <c r="J115" s="218">
        <f>ROUND(I115*H115,2)</f>
        <v>0</v>
      </c>
      <c r="K115" s="214" t="s">
        <v>189</v>
      </c>
      <c r="L115" s="44"/>
      <c r="M115" s="219" t="s">
        <v>19</v>
      </c>
      <c r="N115" s="220" t="s">
        <v>48</v>
      </c>
      <c r="O115" s="84"/>
      <c r="P115" s="221">
        <f>O115*H115</f>
        <v>0</v>
      </c>
      <c r="Q115" s="221">
        <v>0.02048</v>
      </c>
      <c r="R115" s="221">
        <f>Q115*H115</f>
        <v>0.07680000000000001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190</v>
      </c>
      <c r="AT115" s="223" t="s">
        <v>185</v>
      </c>
      <c r="AU115" s="223" t="s">
        <v>88</v>
      </c>
      <c r="AY115" s="17" t="s">
        <v>182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88</v>
      </c>
      <c r="BK115" s="224">
        <f>ROUND(I115*H115,2)</f>
        <v>0</v>
      </c>
      <c r="BL115" s="17" t="s">
        <v>190</v>
      </c>
      <c r="BM115" s="223" t="s">
        <v>668</v>
      </c>
    </row>
    <row r="116" spans="1:63" s="12" customFormat="1" ht="22.8" customHeight="1">
      <c r="A116" s="12"/>
      <c r="B116" s="196"/>
      <c r="C116" s="197"/>
      <c r="D116" s="198" t="s">
        <v>75</v>
      </c>
      <c r="E116" s="210" t="s">
        <v>197</v>
      </c>
      <c r="F116" s="210" t="s">
        <v>198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SUM(P117:P118)</f>
        <v>0</v>
      </c>
      <c r="Q116" s="204"/>
      <c r="R116" s="205">
        <f>SUM(R117:R118)</f>
        <v>0.0018199999999999998</v>
      </c>
      <c r="S116" s="204"/>
      <c r="T116" s="206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80</v>
      </c>
      <c r="AT116" s="208" t="s">
        <v>75</v>
      </c>
      <c r="AU116" s="208" t="s">
        <v>80</v>
      </c>
      <c r="AY116" s="207" t="s">
        <v>182</v>
      </c>
      <c r="BK116" s="209">
        <f>SUM(BK117:BK118)</f>
        <v>0</v>
      </c>
    </row>
    <row r="117" spans="1:65" s="2" customFormat="1" ht="24.15" customHeight="1">
      <c r="A117" s="38"/>
      <c r="B117" s="39"/>
      <c r="C117" s="212" t="s">
        <v>222</v>
      </c>
      <c r="D117" s="212" t="s">
        <v>185</v>
      </c>
      <c r="E117" s="213" t="s">
        <v>199</v>
      </c>
      <c r="F117" s="214" t="s">
        <v>200</v>
      </c>
      <c r="G117" s="215" t="s">
        <v>201</v>
      </c>
      <c r="H117" s="216">
        <v>14</v>
      </c>
      <c r="I117" s="217"/>
      <c r="J117" s="218">
        <f>ROUND(I117*H117,2)</f>
        <v>0</v>
      </c>
      <c r="K117" s="214" t="s">
        <v>189</v>
      </c>
      <c r="L117" s="44"/>
      <c r="M117" s="219" t="s">
        <v>19</v>
      </c>
      <c r="N117" s="220" t="s">
        <v>48</v>
      </c>
      <c r="O117" s="84"/>
      <c r="P117" s="221">
        <f>O117*H117</f>
        <v>0</v>
      </c>
      <c r="Q117" s="221">
        <v>0.00013</v>
      </c>
      <c r="R117" s="221">
        <f>Q117*H117</f>
        <v>0.0018199999999999998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190</v>
      </c>
      <c r="AT117" s="223" t="s">
        <v>185</v>
      </c>
      <c r="AU117" s="223" t="s">
        <v>88</v>
      </c>
      <c r="AY117" s="17" t="s">
        <v>182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88</v>
      </c>
      <c r="BK117" s="224">
        <f>ROUND(I117*H117,2)</f>
        <v>0</v>
      </c>
      <c r="BL117" s="17" t="s">
        <v>190</v>
      </c>
      <c r="BM117" s="223" t="s">
        <v>669</v>
      </c>
    </row>
    <row r="118" spans="1:51" s="13" customFormat="1" ht="12">
      <c r="A118" s="13"/>
      <c r="B118" s="225"/>
      <c r="C118" s="226"/>
      <c r="D118" s="227" t="s">
        <v>203</v>
      </c>
      <c r="E118" s="228" t="s">
        <v>19</v>
      </c>
      <c r="F118" s="229" t="s">
        <v>476</v>
      </c>
      <c r="G118" s="226"/>
      <c r="H118" s="230">
        <v>14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203</v>
      </c>
      <c r="AU118" s="236" t="s">
        <v>88</v>
      </c>
      <c r="AV118" s="13" t="s">
        <v>88</v>
      </c>
      <c r="AW118" s="13" t="s">
        <v>35</v>
      </c>
      <c r="AX118" s="13" t="s">
        <v>80</v>
      </c>
      <c r="AY118" s="236" t="s">
        <v>182</v>
      </c>
    </row>
    <row r="119" spans="1:63" s="12" customFormat="1" ht="22.8" customHeight="1">
      <c r="A119" s="12"/>
      <c r="B119" s="196"/>
      <c r="C119" s="197"/>
      <c r="D119" s="198" t="s">
        <v>75</v>
      </c>
      <c r="E119" s="210" t="s">
        <v>205</v>
      </c>
      <c r="F119" s="210" t="s">
        <v>206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SUM(P120:P121)</f>
        <v>0</v>
      </c>
      <c r="Q119" s="204"/>
      <c r="R119" s="205">
        <f>SUM(R120:R121)</f>
        <v>0</v>
      </c>
      <c r="S119" s="204"/>
      <c r="T119" s="206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7" t="s">
        <v>80</v>
      </c>
      <c r="AT119" s="208" t="s">
        <v>75</v>
      </c>
      <c r="AU119" s="208" t="s">
        <v>80</v>
      </c>
      <c r="AY119" s="207" t="s">
        <v>182</v>
      </c>
      <c r="BK119" s="209">
        <f>SUM(BK120:BK121)</f>
        <v>0</v>
      </c>
    </row>
    <row r="120" spans="1:65" s="2" customFormat="1" ht="14.4" customHeight="1">
      <c r="A120" s="38"/>
      <c r="B120" s="39"/>
      <c r="C120" s="212" t="s">
        <v>226</v>
      </c>
      <c r="D120" s="212" t="s">
        <v>185</v>
      </c>
      <c r="E120" s="213" t="s">
        <v>207</v>
      </c>
      <c r="F120" s="214" t="s">
        <v>208</v>
      </c>
      <c r="G120" s="215" t="s">
        <v>201</v>
      </c>
      <c r="H120" s="216">
        <v>60</v>
      </c>
      <c r="I120" s="217"/>
      <c r="J120" s="218">
        <f>ROUND(I120*H120,2)</f>
        <v>0</v>
      </c>
      <c r="K120" s="214" t="s">
        <v>189</v>
      </c>
      <c r="L120" s="44"/>
      <c r="M120" s="219" t="s">
        <v>19</v>
      </c>
      <c r="N120" s="220" t="s">
        <v>48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190</v>
      </c>
      <c r="AT120" s="223" t="s">
        <v>185</v>
      </c>
      <c r="AU120" s="223" t="s">
        <v>88</v>
      </c>
      <c r="AY120" s="17" t="s">
        <v>182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88</v>
      </c>
      <c r="BK120" s="224">
        <f>ROUND(I120*H120,2)</f>
        <v>0</v>
      </c>
      <c r="BL120" s="17" t="s">
        <v>190</v>
      </c>
      <c r="BM120" s="223" t="s">
        <v>670</v>
      </c>
    </row>
    <row r="121" spans="1:51" s="13" customFormat="1" ht="12">
      <c r="A121" s="13"/>
      <c r="B121" s="225"/>
      <c r="C121" s="226"/>
      <c r="D121" s="227" t="s">
        <v>203</v>
      </c>
      <c r="E121" s="228" t="s">
        <v>19</v>
      </c>
      <c r="F121" s="229" t="s">
        <v>478</v>
      </c>
      <c r="G121" s="226"/>
      <c r="H121" s="230">
        <v>60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203</v>
      </c>
      <c r="AU121" s="236" t="s">
        <v>88</v>
      </c>
      <c r="AV121" s="13" t="s">
        <v>88</v>
      </c>
      <c r="AW121" s="13" t="s">
        <v>35</v>
      </c>
      <c r="AX121" s="13" t="s">
        <v>80</v>
      </c>
      <c r="AY121" s="236" t="s">
        <v>182</v>
      </c>
    </row>
    <row r="122" spans="1:63" s="12" customFormat="1" ht="22.8" customHeight="1">
      <c r="A122" s="12"/>
      <c r="B122" s="196"/>
      <c r="C122" s="197"/>
      <c r="D122" s="198" t="s">
        <v>75</v>
      </c>
      <c r="E122" s="210" t="s">
        <v>210</v>
      </c>
      <c r="F122" s="210" t="s">
        <v>211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SUM(P123:P133)</f>
        <v>0</v>
      </c>
      <c r="Q122" s="204"/>
      <c r="R122" s="205">
        <f>SUM(R123:R133)</f>
        <v>0</v>
      </c>
      <c r="S122" s="204"/>
      <c r="T122" s="206">
        <f>SUM(T123:T133)</f>
        <v>2.0768000000000004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80</v>
      </c>
      <c r="AT122" s="208" t="s">
        <v>75</v>
      </c>
      <c r="AU122" s="208" t="s">
        <v>80</v>
      </c>
      <c r="AY122" s="207" t="s">
        <v>182</v>
      </c>
      <c r="BK122" s="209">
        <f>SUM(BK123:BK133)</f>
        <v>0</v>
      </c>
    </row>
    <row r="123" spans="1:65" s="2" customFormat="1" ht="14.4" customHeight="1">
      <c r="A123" s="38"/>
      <c r="B123" s="39"/>
      <c r="C123" s="212" t="s">
        <v>231</v>
      </c>
      <c r="D123" s="212" t="s">
        <v>185</v>
      </c>
      <c r="E123" s="213" t="s">
        <v>213</v>
      </c>
      <c r="F123" s="214" t="s">
        <v>214</v>
      </c>
      <c r="G123" s="215" t="s">
        <v>215</v>
      </c>
      <c r="H123" s="216">
        <v>74</v>
      </c>
      <c r="I123" s="217"/>
      <c r="J123" s="218">
        <f>ROUND(I123*H123,2)</f>
        <v>0</v>
      </c>
      <c r="K123" s="214" t="s">
        <v>189</v>
      </c>
      <c r="L123" s="44"/>
      <c r="M123" s="219" t="s">
        <v>19</v>
      </c>
      <c r="N123" s="220" t="s">
        <v>48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0.0067</v>
      </c>
      <c r="T123" s="222">
        <f>S123*H123</f>
        <v>0.4958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216</v>
      </c>
      <c r="AT123" s="223" t="s">
        <v>185</v>
      </c>
      <c r="AU123" s="223" t="s">
        <v>88</v>
      </c>
      <c r="AY123" s="17" t="s">
        <v>182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88</v>
      </c>
      <c r="BK123" s="224">
        <f>ROUND(I123*H123,2)</f>
        <v>0</v>
      </c>
      <c r="BL123" s="17" t="s">
        <v>216</v>
      </c>
      <c r="BM123" s="223" t="s">
        <v>671</v>
      </c>
    </row>
    <row r="124" spans="1:65" s="2" customFormat="1" ht="24.15" customHeight="1">
      <c r="A124" s="38"/>
      <c r="B124" s="39"/>
      <c r="C124" s="212" t="s">
        <v>242</v>
      </c>
      <c r="D124" s="212" t="s">
        <v>185</v>
      </c>
      <c r="E124" s="213" t="s">
        <v>480</v>
      </c>
      <c r="F124" s="214" t="s">
        <v>481</v>
      </c>
      <c r="G124" s="215" t="s">
        <v>188</v>
      </c>
      <c r="H124" s="216">
        <v>16</v>
      </c>
      <c r="I124" s="217"/>
      <c r="J124" s="218">
        <f>ROUND(I124*H124,2)</f>
        <v>0</v>
      </c>
      <c r="K124" s="214" t="s">
        <v>189</v>
      </c>
      <c r="L124" s="44"/>
      <c r="M124" s="219" t="s">
        <v>19</v>
      </c>
      <c r="N124" s="220" t="s">
        <v>48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0.069</v>
      </c>
      <c r="T124" s="222">
        <f>S124*H124</f>
        <v>1.104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190</v>
      </c>
      <c r="AT124" s="223" t="s">
        <v>185</v>
      </c>
      <c r="AU124" s="223" t="s">
        <v>88</v>
      </c>
      <c r="AY124" s="17" t="s">
        <v>182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88</v>
      </c>
      <c r="BK124" s="224">
        <f>ROUND(I124*H124,2)</f>
        <v>0</v>
      </c>
      <c r="BL124" s="17" t="s">
        <v>190</v>
      </c>
      <c r="BM124" s="223" t="s">
        <v>672</v>
      </c>
    </row>
    <row r="125" spans="1:51" s="13" customFormat="1" ht="12">
      <c r="A125" s="13"/>
      <c r="B125" s="225"/>
      <c r="C125" s="226"/>
      <c r="D125" s="227" t="s">
        <v>203</v>
      </c>
      <c r="E125" s="228" t="s">
        <v>19</v>
      </c>
      <c r="F125" s="229" t="s">
        <v>458</v>
      </c>
      <c r="G125" s="226"/>
      <c r="H125" s="230">
        <v>5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203</v>
      </c>
      <c r="AU125" s="236" t="s">
        <v>88</v>
      </c>
      <c r="AV125" s="13" t="s">
        <v>88</v>
      </c>
      <c r="AW125" s="13" t="s">
        <v>35</v>
      </c>
      <c r="AX125" s="13" t="s">
        <v>76</v>
      </c>
      <c r="AY125" s="236" t="s">
        <v>182</v>
      </c>
    </row>
    <row r="126" spans="1:51" s="13" customFormat="1" ht="12">
      <c r="A126" s="13"/>
      <c r="B126" s="225"/>
      <c r="C126" s="226"/>
      <c r="D126" s="227" t="s">
        <v>203</v>
      </c>
      <c r="E126" s="228" t="s">
        <v>19</v>
      </c>
      <c r="F126" s="229" t="s">
        <v>483</v>
      </c>
      <c r="G126" s="226"/>
      <c r="H126" s="230">
        <v>6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203</v>
      </c>
      <c r="AU126" s="236" t="s">
        <v>88</v>
      </c>
      <c r="AV126" s="13" t="s">
        <v>88</v>
      </c>
      <c r="AW126" s="13" t="s">
        <v>35</v>
      </c>
      <c r="AX126" s="13" t="s">
        <v>76</v>
      </c>
      <c r="AY126" s="236" t="s">
        <v>182</v>
      </c>
    </row>
    <row r="127" spans="1:51" s="13" customFormat="1" ht="12">
      <c r="A127" s="13"/>
      <c r="B127" s="225"/>
      <c r="C127" s="226"/>
      <c r="D127" s="227" t="s">
        <v>203</v>
      </c>
      <c r="E127" s="228" t="s">
        <v>19</v>
      </c>
      <c r="F127" s="229" t="s">
        <v>459</v>
      </c>
      <c r="G127" s="226"/>
      <c r="H127" s="230">
        <v>5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203</v>
      </c>
      <c r="AU127" s="236" t="s">
        <v>88</v>
      </c>
      <c r="AV127" s="13" t="s">
        <v>88</v>
      </c>
      <c r="AW127" s="13" t="s">
        <v>35</v>
      </c>
      <c r="AX127" s="13" t="s">
        <v>76</v>
      </c>
      <c r="AY127" s="236" t="s">
        <v>182</v>
      </c>
    </row>
    <row r="128" spans="1:51" s="14" customFormat="1" ht="12">
      <c r="A128" s="14"/>
      <c r="B128" s="237"/>
      <c r="C128" s="238"/>
      <c r="D128" s="227" t="s">
        <v>203</v>
      </c>
      <c r="E128" s="239" t="s">
        <v>19</v>
      </c>
      <c r="F128" s="240" t="s">
        <v>241</v>
      </c>
      <c r="G128" s="238"/>
      <c r="H128" s="241">
        <v>16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203</v>
      </c>
      <c r="AU128" s="247" t="s">
        <v>88</v>
      </c>
      <c r="AV128" s="14" t="s">
        <v>190</v>
      </c>
      <c r="AW128" s="14" t="s">
        <v>35</v>
      </c>
      <c r="AX128" s="14" t="s">
        <v>80</v>
      </c>
      <c r="AY128" s="247" t="s">
        <v>182</v>
      </c>
    </row>
    <row r="129" spans="1:65" s="2" customFormat="1" ht="24.15" customHeight="1">
      <c r="A129" s="38"/>
      <c r="B129" s="39"/>
      <c r="C129" s="212" t="s">
        <v>248</v>
      </c>
      <c r="D129" s="212" t="s">
        <v>185</v>
      </c>
      <c r="E129" s="213" t="s">
        <v>484</v>
      </c>
      <c r="F129" s="214" t="s">
        <v>485</v>
      </c>
      <c r="G129" s="215" t="s">
        <v>188</v>
      </c>
      <c r="H129" s="216">
        <v>15</v>
      </c>
      <c r="I129" s="217"/>
      <c r="J129" s="218">
        <f>ROUND(I129*H129,2)</f>
        <v>0</v>
      </c>
      <c r="K129" s="214" t="s">
        <v>189</v>
      </c>
      <c r="L129" s="44"/>
      <c r="M129" s="219" t="s">
        <v>19</v>
      </c>
      <c r="N129" s="220" t="s">
        <v>48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0.008</v>
      </c>
      <c r="T129" s="222">
        <f>S129*H129</f>
        <v>0.12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190</v>
      </c>
      <c r="AT129" s="223" t="s">
        <v>185</v>
      </c>
      <c r="AU129" s="223" t="s">
        <v>88</v>
      </c>
      <c r="AY129" s="17" t="s">
        <v>182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88</v>
      </c>
      <c r="BK129" s="224">
        <f>ROUND(I129*H129,2)</f>
        <v>0</v>
      </c>
      <c r="BL129" s="17" t="s">
        <v>190</v>
      </c>
      <c r="BM129" s="223" t="s">
        <v>673</v>
      </c>
    </row>
    <row r="130" spans="1:65" s="2" customFormat="1" ht="24.15" customHeight="1">
      <c r="A130" s="38"/>
      <c r="B130" s="39"/>
      <c r="C130" s="212" t="s">
        <v>253</v>
      </c>
      <c r="D130" s="212" t="s">
        <v>185</v>
      </c>
      <c r="E130" s="213" t="s">
        <v>487</v>
      </c>
      <c r="F130" s="214" t="s">
        <v>488</v>
      </c>
      <c r="G130" s="215" t="s">
        <v>201</v>
      </c>
      <c r="H130" s="216">
        <v>5.25</v>
      </c>
      <c r="I130" s="217"/>
      <c r="J130" s="218">
        <f>ROUND(I130*H130,2)</f>
        <v>0</v>
      </c>
      <c r="K130" s="214" t="s">
        <v>189</v>
      </c>
      <c r="L130" s="44"/>
      <c r="M130" s="219" t="s">
        <v>19</v>
      </c>
      <c r="N130" s="220" t="s">
        <v>48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0.068</v>
      </c>
      <c r="T130" s="222">
        <f>S130*H130</f>
        <v>0.35700000000000004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190</v>
      </c>
      <c r="AT130" s="223" t="s">
        <v>185</v>
      </c>
      <c r="AU130" s="223" t="s">
        <v>88</v>
      </c>
      <c r="AY130" s="17" t="s">
        <v>182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88</v>
      </c>
      <c r="BK130" s="224">
        <f>ROUND(I130*H130,2)</f>
        <v>0</v>
      </c>
      <c r="BL130" s="17" t="s">
        <v>190</v>
      </c>
      <c r="BM130" s="223" t="s">
        <v>674</v>
      </c>
    </row>
    <row r="131" spans="1:51" s="13" customFormat="1" ht="12">
      <c r="A131" s="13"/>
      <c r="B131" s="225"/>
      <c r="C131" s="226"/>
      <c r="D131" s="227" t="s">
        <v>203</v>
      </c>
      <c r="E131" s="228" t="s">
        <v>19</v>
      </c>
      <c r="F131" s="229" t="s">
        <v>490</v>
      </c>
      <c r="G131" s="226"/>
      <c r="H131" s="230">
        <v>1.5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203</v>
      </c>
      <c r="AU131" s="236" t="s">
        <v>88</v>
      </c>
      <c r="AV131" s="13" t="s">
        <v>88</v>
      </c>
      <c r="AW131" s="13" t="s">
        <v>35</v>
      </c>
      <c r="AX131" s="13" t="s">
        <v>76</v>
      </c>
      <c r="AY131" s="236" t="s">
        <v>182</v>
      </c>
    </row>
    <row r="132" spans="1:51" s="13" customFormat="1" ht="12">
      <c r="A132" s="13"/>
      <c r="B132" s="225"/>
      <c r="C132" s="226"/>
      <c r="D132" s="227" t="s">
        <v>203</v>
      </c>
      <c r="E132" s="228" t="s">
        <v>19</v>
      </c>
      <c r="F132" s="229" t="s">
        <v>467</v>
      </c>
      <c r="G132" s="226"/>
      <c r="H132" s="230">
        <v>3.75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203</v>
      </c>
      <c r="AU132" s="236" t="s">
        <v>88</v>
      </c>
      <c r="AV132" s="13" t="s">
        <v>88</v>
      </c>
      <c r="AW132" s="13" t="s">
        <v>35</v>
      </c>
      <c r="AX132" s="13" t="s">
        <v>76</v>
      </c>
      <c r="AY132" s="236" t="s">
        <v>182</v>
      </c>
    </row>
    <row r="133" spans="1:51" s="14" customFormat="1" ht="12">
      <c r="A133" s="14"/>
      <c r="B133" s="237"/>
      <c r="C133" s="238"/>
      <c r="D133" s="227" t="s">
        <v>203</v>
      </c>
      <c r="E133" s="239" t="s">
        <v>19</v>
      </c>
      <c r="F133" s="240" t="s">
        <v>241</v>
      </c>
      <c r="G133" s="238"/>
      <c r="H133" s="241">
        <v>5.25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203</v>
      </c>
      <c r="AU133" s="247" t="s">
        <v>88</v>
      </c>
      <c r="AV133" s="14" t="s">
        <v>190</v>
      </c>
      <c r="AW133" s="14" t="s">
        <v>35</v>
      </c>
      <c r="AX133" s="14" t="s">
        <v>80</v>
      </c>
      <c r="AY133" s="247" t="s">
        <v>182</v>
      </c>
    </row>
    <row r="134" spans="1:63" s="12" customFormat="1" ht="22.8" customHeight="1">
      <c r="A134" s="12"/>
      <c r="B134" s="196"/>
      <c r="C134" s="197"/>
      <c r="D134" s="198" t="s">
        <v>75</v>
      </c>
      <c r="E134" s="210" t="s">
        <v>246</v>
      </c>
      <c r="F134" s="210" t="s">
        <v>247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SUM(P135:P139)</f>
        <v>0</v>
      </c>
      <c r="Q134" s="204"/>
      <c r="R134" s="205">
        <f>SUM(R135:R139)</f>
        <v>0</v>
      </c>
      <c r="S134" s="204"/>
      <c r="T134" s="206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80</v>
      </c>
      <c r="AT134" s="208" t="s">
        <v>75</v>
      </c>
      <c r="AU134" s="208" t="s">
        <v>80</v>
      </c>
      <c r="AY134" s="207" t="s">
        <v>182</v>
      </c>
      <c r="BK134" s="209">
        <f>SUM(BK135:BK139)</f>
        <v>0</v>
      </c>
    </row>
    <row r="135" spans="1:65" s="2" customFormat="1" ht="24.15" customHeight="1">
      <c r="A135" s="38"/>
      <c r="B135" s="39"/>
      <c r="C135" s="212" t="s">
        <v>257</v>
      </c>
      <c r="D135" s="212" t="s">
        <v>185</v>
      </c>
      <c r="E135" s="213" t="s">
        <v>249</v>
      </c>
      <c r="F135" s="214" t="s">
        <v>250</v>
      </c>
      <c r="G135" s="215" t="s">
        <v>251</v>
      </c>
      <c r="H135" s="216">
        <v>2.153</v>
      </c>
      <c r="I135" s="217"/>
      <c r="J135" s="218">
        <f>ROUND(I135*H135,2)</f>
        <v>0</v>
      </c>
      <c r="K135" s="214" t="s">
        <v>189</v>
      </c>
      <c r="L135" s="44"/>
      <c r="M135" s="219" t="s">
        <v>19</v>
      </c>
      <c r="N135" s="220" t="s">
        <v>48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190</v>
      </c>
      <c r="AT135" s="223" t="s">
        <v>185</v>
      </c>
      <c r="AU135" s="223" t="s">
        <v>88</v>
      </c>
      <c r="AY135" s="17" t="s">
        <v>182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88</v>
      </c>
      <c r="BK135" s="224">
        <f>ROUND(I135*H135,2)</f>
        <v>0</v>
      </c>
      <c r="BL135" s="17" t="s">
        <v>190</v>
      </c>
      <c r="BM135" s="223" t="s">
        <v>675</v>
      </c>
    </row>
    <row r="136" spans="1:65" s="2" customFormat="1" ht="14.4" customHeight="1">
      <c r="A136" s="38"/>
      <c r="B136" s="39"/>
      <c r="C136" s="212" t="s">
        <v>262</v>
      </c>
      <c r="D136" s="212" t="s">
        <v>185</v>
      </c>
      <c r="E136" s="213" t="s">
        <v>254</v>
      </c>
      <c r="F136" s="214" t="s">
        <v>255</v>
      </c>
      <c r="G136" s="215" t="s">
        <v>251</v>
      </c>
      <c r="H136" s="216">
        <v>2.153</v>
      </c>
      <c r="I136" s="217"/>
      <c r="J136" s="218">
        <f>ROUND(I136*H136,2)</f>
        <v>0</v>
      </c>
      <c r="K136" s="214" t="s">
        <v>189</v>
      </c>
      <c r="L136" s="44"/>
      <c r="M136" s="219" t="s">
        <v>19</v>
      </c>
      <c r="N136" s="220" t="s">
        <v>48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190</v>
      </c>
      <c r="AT136" s="223" t="s">
        <v>185</v>
      </c>
      <c r="AU136" s="223" t="s">
        <v>88</v>
      </c>
      <c r="AY136" s="17" t="s">
        <v>182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88</v>
      </c>
      <c r="BK136" s="224">
        <f>ROUND(I136*H136,2)</f>
        <v>0</v>
      </c>
      <c r="BL136" s="17" t="s">
        <v>190</v>
      </c>
      <c r="BM136" s="223" t="s">
        <v>676</v>
      </c>
    </row>
    <row r="137" spans="1:65" s="2" customFormat="1" ht="24.15" customHeight="1">
      <c r="A137" s="38"/>
      <c r="B137" s="39"/>
      <c r="C137" s="212" t="s">
        <v>8</v>
      </c>
      <c r="D137" s="212" t="s">
        <v>185</v>
      </c>
      <c r="E137" s="213" t="s">
        <v>258</v>
      </c>
      <c r="F137" s="214" t="s">
        <v>259</v>
      </c>
      <c r="G137" s="215" t="s">
        <v>251</v>
      </c>
      <c r="H137" s="216">
        <v>30.142</v>
      </c>
      <c r="I137" s="217"/>
      <c r="J137" s="218">
        <f>ROUND(I137*H137,2)</f>
        <v>0</v>
      </c>
      <c r="K137" s="214" t="s">
        <v>189</v>
      </c>
      <c r="L137" s="44"/>
      <c r="M137" s="219" t="s">
        <v>19</v>
      </c>
      <c r="N137" s="220" t="s">
        <v>48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190</v>
      </c>
      <c r="AT137" s="223" t="s">
        <v>185</v>
      </c>
      <c r="AU137" s="223" t="s">
        <v>88</v>
      </c>
      <c r="AY137" s="17" t="s">
        <v>182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88</v>
      </c>
      <c r="BK137" s="224">
        <f>ROUND(I137*H137,2)</f>
        <v>0</v>
      </c>
      <c r="BL137" s="17" t="s">
        <v>190</v>
      </c>
      <c r="BM137" s="223" t="s">
        <v>677</v>
      </c>
    </row>
    <row r="138" spans="1:51" s="13" customFormat="1" ht="12">
      <c r="A138" s="13"/>
      <c r="B138" s="225"/>
      <c r="C138" s="226"/>
      <c r="D138" s="227" t="s">
        <v>203</v>
      </c>
      <c r="E138" s="226"/>
      <c r="F138" s="229" t="s">
        <v>494</v>
      </c>
      <c r="G138" s="226"/>
      <c r="H138" s="230">
        <v>30.142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203</v>
      </c>
      <c r="AU138" s="236" t="s">
        <v>88</v>
      </c>
      <c r="AV138" s="13" t="s">
        <v>88</v>
      </c>
      <c r="AW138" s="13" t="s">
        <v>4</v>
      </c>
      <c r="AX138" s="13" t="s">
        <v>80</v>
      </c>
      <c r="AY138" s="236" t="s">
        <v>182</v>
      </c>
    </row>
    <row r="139" spans="1:65" s="2" customFormat="1" ht="14.4" customHeight="1">
      <c r="A139" s="38"/>
      <c r="B139" s="39"/>
      <c r="C139" s="248" t="s">
        <v>216</v>
      </c>
      <c r="D139" s="248" t="s">
        <v>263</v>
      </c>
      <c r="E139" s="249" t="s">
        <v>264</v>
      </c>
      <c r="F139" s="250" t="s">
        <v>265</v>
      </c>
      <c r="G139" s="251" t="s">
        <v>251</v>
      </c>
      <c r="H139" s="252">
        <v>2.168</v>
      </c>
      <c r="I139" s="253"/>
      <c r="J139" s="254">
        <f>ROUND(I139*H139,2)</f>
        <v>0</v>
      </c>
      <c r="K139" s="250" t="s">
        <v>189</v>
      </c>
      <c r="L139" s="255"/>
      <c r="M139" s="256" t="s">
        <v>19</v>
      </c>
      <c r="N139" s="257" t="s">
        <v>48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226</v>
      </c>
      <c r="AT139" s="223" t="s">
        <v>263</v>
      </c>
      <c r="AU139" s="223" t="s">
        <v>88</v>
      </c>
      <c r="AY139" s="17" t="s">
        <v>182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88</v>
      </c>
      <c r="BK139" s="224">
        <f>ROUND(I139*H139,2)</f>
        <v>0</v>
      </c>
      <c r="BL139" s="17" t="s">
        <v>190</v>
      </c>
      <c r="BM139" s="223" t="s">
        <v>678</v>
      </c>
    </row>
    <row r="140" spans="1:63" s="12" customFormat="1" ht="22.8" customHeight="1">
      <c r="A140" s="12"/>
      <c r="B140" s="196"/>
      <c r="C140" s="197"/>
      <c r="D140" s="198" t="s">
        <v>75</v>
      </c>
      <c r="E140" s="210" t="s">
        <v>267</v>
      </c>
      <c r="F140" s="210" t="s">
        <v>268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P141</f>
        <v>0</v>
      </c>
      <c r="Q140" s="204"/>
      <c r="R140" s="205">
        <f>R141</f>
        <v>0</v>
      </c>
      <c r="S140" s="204"/>
      <c r="T140" s="206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80</v>
      </c>
      <c r="AT140" s="208" t="s">
        <v>75</v>
      </c>
      <c r="AU140" s="208" t="s">
        <v>80</v>
      </c>
      <c r="AY140" s="207" t="s">
        <v>182</v>
      </c>
      <c r="BK140" s="209">
        <f>BK141</f>
        <v>0</v>
      </c>
    </row>
    <row r="141" spans="1:65" s="2" customFormat="1" ht="24.15" customHeight="1">
      <c r="A141" s="38"/>
      <c r="B141" s="39"/>
      <c r="C141" s="212" t="s">
        <v>281</v>
      </c>
      <c r="D141" s="212" t="s">
        <v>185</v>
      </c>
      <c r="E141" s="213" t="s">
        <v>496</v>
      </c>
      <c r="F141" s="214" t="s">
        <v>497</v>
      </c>
      <c r="G141" s="215" t="s">
        <v>251</v>
      </c>
      <c r="H141" s="216">
        <v>0.715</v>
      </c>
      <c r="I141" s="217"/>
      <c r="J141" s="218">
        <f>ROUND(I141*H141,2)</f>
        <v>0</v>
      </c>
      <c r="K141" s="214" t="s">
        <v>189</v>
      </c>
      <c r="L141" s="44"/>
      <c r="M141" s="219" t="s">
        <v>19</v>
      </c>
      <c r="N141" s="220" t="s">
        <v>48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190</v>
      </c>
      <c r="AT141" s="223" t="s">
        <v>185</v>
      </c>
      <c r="AU141" s="223" t="s">
        <v>88</v>
      </c>
      <c r="AY141" s="17" t="s">
        <v>182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88</v>
      </c>
      <c r="BK141" s="224">
        <f>ROUND(I141*H141,2)</f>
        <v>0</v>
      </c>
      <c r="BL141" s="17" t="s">
        <v>190</v>
      </c>
      <c r="BM141" s="223" t="s">
        <v>679</v>
      </c>
    </row>
    <row r="142" spans="1:63" s="12" customFormat="1" ht="25.9" customHeight="1">
      <c r="A142" s="12"/>
      <c r="B142" s="196"/>
      <c r="C142" s="197"/>
      <c r="D142" s="198" t="s">
        <v>75</v>
      </c>
      <c r="E142" s="199" t="s">
        <v>272</v>
      </c>
      <c r="F142" s="199" t="s">
        <v>273</v>
      </c>
      <c r="G142" s="197"/>
      <c r="H142" s="197"/>
      <c r="I142" s="200"/>
      <c r="J142" s="201">
        <f>BK142</f>
        <v>0</v>
      </c>
      <c r="K142" s="197"/>
      <c r="L142" s="202"/>
      <c r="M142" s="203"/>
      <c r="N142" s="204"/>
      <c r="O142" s="204"/>
      <c r="P142" s="205">
        <f>P143+P154+P157+P160+P171</f>
        <v>0</v>
      </c>
      <c r="Q142" s="204"/>
      <c r="R142" s="205">
        <f>R143+R154+R157+R160+R171</f>
        <v>0.2717156</v>
      </c>
      <c r="S142" s="204"/>
      <c r="T142" s="206">
        <f>T143+T154+T157+T160+T171</f>
        <v>0.07590000000000001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88</v>
      </c>
      <c r="AT142" s="208" t="s">
        <v>75</v>
      </c>
      <c r="AU142" s="208" t="s">
        <v>76</v>
      </c>
      <c r="AY142" s="207" t="s">
        <v>182</v>
      </c>
      <c r="BK142" s="209">
        <f>BK143+BK154+BK157+BK160+BK171</f>
        <v>0</v>
      </c>
    </row>
    <row r="143" spans="1:63" s="12" customFormat="1" ht="22.8" customHeight="1">
      <c r="A143" s="12"/>
      <c r="B143" s="196"/>
      <c r="C143" s="197"/>
      <c r="D143" s="198" t="s">
        <v>75</v>
      </c>
      <c r="E143" s="210" t="s">
        <v>274</v>
      </c>
      <c r="F143" s="210" t="s">
        <v>275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SUM(P144:P153)</f>
        <v>0</v>
      </c>
      <c r="Q143" s="204"/>
      <c r="R143" s="205">
        <f>SUM(R144:R153)</f>
        <v>0.12106000000000001</v>
      </c>
      <c r="S143" s="204"/>
      <c r="T143" s="206">
        <f>SUM(T144:T153)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88</v>
      </c>
      <c r="AT143" s="208" t="s">
        <v>75</v>
      </c>
      <c r="AU143" s="208" t="s">
        <v>80</v>
      </c>
      <c r="AY143" s="207" t="s">
        <v>182</v>
      </c>
      <c r="BK143" s="209">
        <f>SUM(BK144:BK153)</f>
        <v>0</v>
      </c>
    </row>
    <row r="144" spans="1:65" s="2" customFormat="1" ht="14.4" customHeight="1">
      <c r="A144" s="38"/>
      <c r="B144" s="39"/>
      <c r="C144" s="212" t="s">
        <v>285</v>
      </c>
      <c r="D144" s="212" t="s">
        <v>185</v>
      </c>
      <c r="E144" s="213" t="s">
        <v>276</v>
      </c>
      <c r="F144" s="214" t="s">
        <v>499</v>
      </c>
      <c r="G144" s="215" t="s">
        <v>278</v>
      </c>
      <c r="H144" s="216">
        <v>12</v>
      </c>
      <c r="I144" s="217"/>
      <c r="J144" s="218">
        <f>ROUND(I144*H144,2)</f>
        <v>0</v>
      </c>
      <c r="K144" s="214" t="s">
        <v>279</v>
      </c>
      <c r="L144" s="44"/>
      <c r="M144" s="219" t="s">
        <v>19</v>
      </c>
      <c r="N144" s="220" t="s">
        <v>48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216</v>
      </c>
      <c r="AT144" s="223" t="s">
        <v>185</v>
      </c>
      <c r="AU144" s="223" t="s">
        <v>88</v>
      </c>
      <c r="AY144" s="17" t="s">
        <v>182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88</v>
      </c>
      <c r="BK144" s="224">
        <f>ROUND(I144*H144,2)</f>
        <v>0</v>
      </c>
      <c r="BL144" s="17" t="s">
        <v>216</v>
      </c>
      <c r="BM144" s="223" t="s">
        <v>680</v>
      </c>
    </row>
    <row r="145" spans="1:65" s="2" customFormat="1" ht="14.4" customHeight="1">
      <c r="A145" s="38"/>
      <c r="B145" s="39"/>
      <c r="C145" s="212" t="s">
        <v>289</v>
      </c>
      <c r="D145" s="212" t="s">
        <v>185</v>
      </c>
      <c r="E145" s="213" t="s">
        <v>282</v>
      </c>
      <c r="F145" s="214" t="s">
        <v>283</v>
      </c>
      <c r="G145" s="215" t="s">
        <v>215</v>
      </c>
      <c r="H145" s="216">
        <v>40</v>
      </c>
      <c r="I145" s="217"/>
      <c r="J145" s="218">
        <f>ROUND(I145*H145,2)</f>
        <v>0</v>
      </c>
      <c r="K145" s="214" t="s">
        <v>189</v>
      </c>
      <c r="L145" s="44"/>
      <c r="M145" s="219" t="s">
        <v>19</v>
      </c>
      <c r="N145" s="220" t="s">
        <v>48</v>
      </c>
      <c r="O145" s="84"/>
      <c r="P145" s="221">
        <f>O145*H145</f>
        <v>0</v>
      </c>
      <c r="Q145" s="221">
        <v>0.00084</v>
      </c>
      <c r="R145" s="221">
        <f>Q145*H145</f>
        <v>0.033600000000000005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216</v>
      </c>
      <c r="AT145" s="223" t="s">
        <v>185</v>
      </c>
      <c r="AU145" s="223" t="s">
        <v>88</v>
      </c>
      <c r="AY145" s="17" t="s">
        <v>182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88</v>
      </c>
      <c r="BK145" s="224">
        <f>ROUND(I145*H145,2)</f>
        <v>0</v>
      </c>
      <c r="BL145" s="17" t="s">
        <v>216</v>
      </c>
      <c r="BM145" s="223" t="s">
        <v>681</v>
      </c>
    </row>
    <row r="146" spans="1:65" s="2" customFormat="1" ht="14.4" customHeight="1">
      <c r="A146" s="38"/>
      <c r="B146" s="39"/>
      <c r="C146" s="212" t="s">
        <v>293</v>
      </c>
      <c r="D146" s="212" t="s">
        <v>185</v>
      </c>
      <c r="E146" s="213" t="s">
        <v>286</v>
      </c>
      <c r="F146" s="214" t="s">
        <v>287</v>
      </c>
      <c r="G146" s="215" t="s">
        <v>215</v>
      </c>
      <c r="H146" s="216">
        <v>20</v>
      </c>
      <c r="I146" s="217"/>
      <c r="J146" s="218">
        <f>ROUND(I146*H146,2)</f>
        <v>0</v>
      </c>
      <c r="K146" s="214" t="s">
        <v>189</v>
      </c>
      <c r="L146" s="44"/>
      <c r="M146" s="219" t="s">
        <v>19</v>
      </c>
      <c r="N146" s="220" t="s">
        <v>48</v>
      </c>
      <c r="O146" s="84"/>
      <c r="P146" s="221">
        <f>O146*H146</f>
        <v>0</v>
      </c>
      <c r="Q146" s="221">
        <v>0.00116</v>
      </c>
      <c r="R146" s="221">
        <f>Q146*H146</f>
        <v>0.0232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216</v>
      </c>
      <c r="AT146" s="223" t="s">
        <v>185</v>
      </c>
      <c r="AU146" s="223" t="s">
        <v>88</v>
      </c>
      <c r="AY146" s="17" t="s">
        <v>182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88</v>
      </c>
      <c r="BK146" s="224">
        <f>ROUND(I146*H146,2)</f>
        <v>0</v>
      </c>
      <c r="BL146" s="17" t="s">
        <v>216</v>
      </c>
      <c r="BM146" s="223" t="s">
        <v>682</v>
      </c>
    </row>
    <row r="147" spans="1:65" s="2" customFormat="1" ht="14.4" customHeight="1">
      <c r="A147" s="38"/>
      <c r="B147" s="39"/>
      <c r="C147" s="212" t="s">
        <v>7</v>
      </c>
      <c r="D147" s="212" t="s">
        <v>185</v>
      </c>
      <c r="E147" s="213" t="s">
        <v>290</v>
      </c>
      <c r="F147" s="214" t="s">
        <v>291</v>
      </c>
      <c r="G147" s="215" t="s">
        <v>215</v>
      </c>
      <c r="H147" s="216">
        <v>14</v>
      </c>
      <c r="I147" s="217"/>
      <c r="J147" s="218">
        <f>ROUND(I147*H147,2)</f>
        <v>0</v>
      </c>
      <c r="K147" s="214" t="s">
        <v>189</v>
      </c>
      <c r="L147" s="44"/>
      <c r="M147" s="219" t="s">
        <v>19</v>
      </c>
      <c r="N147" s="220" t="s">
        <v>48</v>
      </c>
      <c r="O147" s="84"/>
      <c r="P147" s="221">
        <f>O147*H147</f>
        <v>0</v>
      </c>
      <c r="Q147" s="221">
        <v>0.00144</v>
      </c>
      <c r="R147" s="221">
        <f>Q147*H147</f>
        <v>0.02016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216</v>
      </c>
      <c r="AT147" s="223" t="s">
        <v>185</v>
      </c>
      <c r="AU147" s="223" t="s">
        <v>88</v>
      </c>
      <c r="AY147" s="17" t="s">
        <v>182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88</v>
      </c>
      <c r="BK147" s="224">
        <f>ROUND(I147*H147,2)</f>
        <v>0</v>
      </c>
      <c r="BL147" s="17" t="s">
        <v>216</v>
      </c>
      <c r="BM147" s="223" t="s">
        <v>683</v>
      </c>
    </row>
    <row r="148" spans="1:65" s="2" customFormat="1" ht="24.15" customHeight="1">
      <c r="A148" s="38"/>
      <c r="B148" s="39"/>
      <c r="C148" s="212" t="s">
        <v>300</v>
      </c>
      <c r="D148" s="212" t="s">
        <v>185</v>
      </c>
      <c r="E148" s="213" t="s">
        <v>301</v>
      </c>
      <c r="F148" s="214" t="s">
        <v>302</v>
      </c>
      <c r="G148" s="215" t="s">
        <v>215</v>
      </c>
      <c r="H148" s="216">
        <v>74</v>
      </c>
      <c r="I148" s="217"/>
      <c r="J148" s="218">
        <f>ROUND(I148*H148,2)</f>
        <v>0</v>
      </c>
      <c r="K148" s="214" t="s">
        <v>189</v>
      </c>
      <c r="L148" s="44"/>
      <c r="M148" s="219" t="s">
        <v>19</v>
      </c>
      <c r="N148" s="220" t="s">
        <v>48</v>
      </c>
      <c r="O148" s="84"/>
      <c r="P148" s="221">
        <f>O148*H148</f>
        <v>0</v>
      </c>
      <c r="Q148" s="221">
        <v>7E-05</v>
      </c>
      <c r="R148" s="221">
        <f>Q148*H148</f>
        <v>0.00518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216</v>
      </c>
      <c r="AT148" s="223" t="s">
        <v>185</v>
      </c>
      <c r="AU148" s="223" t="s">
        <v>88</v>
      </c>
      <c r="AY148" s="17" t="s">
        <v>182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88</v>
      </c>
      <c r="BK148" s="224">
        <f>ROUND(I148*H148,2)</f>
        <v>0</v>
      </c>
      <c r="BL148" s="17" t="s">
        <v>216</v>
      </c>
      <c r="BM148" s="223" t="s">
        <v>684</v>
      </c>
    </row>
    <row r="149" spans="1:65" s="2" customFormat="1" ht="14.4" customHeight="1">
      <c r="A149" s="38"/>
      <c r="B149" s="39"/>
      <c r="C149" s="212" t="s">
        <v>304</v>
      </c>
      <c r="D149" s="212" t="s">
        <v>185</v>
      </c>
      <c r="E149" s="213" t="s">
        <v>334</v>
      </c>
      <c r="F149" s="214" t="s">
        <v>335</v>
      </c>
      <c r="G149" s="215" t="s">
        <v>188</v>
      </c>
      <c r="H149" s="216">
        <v>24</v>
      </c>
      <c r="I149" s="217"/>
      <c r="J149" s="218">
        <f>ROUND(I149*H149,2)</f>
        <v>0</v>
      </c>
      <c r="K149" s="214" t="s">
        <v>189</v>
      </c>
      <c r="L149" s="44"/>
      <c r="M149" s="219" t="s">
        <v>19</v>
      </c>
      <c r="N149" s="220" t="s">
        <v>48</v>
      </c>
      <c r="O149" s="84"/>
      <c r="P149" s="221">
        <f>O149*H149</f>
        <v>0</v>
      </c>
      <c r="Q149" s="221">
        <v>0.00057</v>
      </c>
      <c r="R149" s="221">
        <f>Q149*H149</f>
        <v>0.01368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216</v>
      </c>
      <c r="AT149" s="223" t="s">
        <v>185</v>
      </c>
      <c r="AU149" s="223" t="s">
        <v>88</v>
      </c>
      <c r="AY149" s="17" t="s">
        <v>182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88</v>
      </c>
      <c r="BK149" s="224">
        <f>ROUND(I149*H149,2)</f>
        <v>0</v>
      </c>
      <c r="BL149" s="17" t="s">
        <v>216</v>
      </c>
      <c r="BM149" s="223" t="s">
        <v>685</v>
      </c>
    </row>
    <row r="150" spans="1:65" s="2" customFormat="1" ht="14.4" customHeight="1">
      <c r="A150" s="38"/>
      <c r="B150" s="39"/>
      <c r="C150" s="212" t="s">
        <v>308</v>
      </c>
      <c r="D150" s="212" t="s">
        <v>185</v>
      </c>
      <c r="E150" s="213" t="s">
        <v>506</v>
      </c>
      <c r="F150" s="214" t="s">
        <v>507</v>
      </c>
      <c r="G150" s="215" t="s">
        <v>188</v>
      </c>
      <c r="H150" s="216">
        <v>12</v>
      </c>
      <c r="I150" s="217"/>
      <c r="J150" s="218">
        <f>ROUND(I150*H150,2)</f>
        <v>0</v>
      </c>
      <c r="K150" s="214" t="s">
        <v>189</v>
      </c>
      <c r="L150" s="44"/>
      <c r="M150" s="219" t="s">
        <v>19</v>
      </c>
      <c r="N150" s="220" t="s">
        <v>48</v>
      </c>
      <c r="O150" s="84"/>
      <c r="P150" s="221">
        <f>O150*H150</f>
        <v>0</v>
      </c>
      <c r="Q150" s="221">
        <v>0.00087</v>
      </c>
      <c r="R150" s="221">
        <f>Q150*H150</f>
        <v>0.01044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216</v>
      </c>
      <c r="AT150" s="223" t="s">
        <v>185</v>
      </c>
      <c r="AU150" s="223" t="s">
        <v>88</v>
      </c>
      <c r="AY150" s="17" t="s">
        <v>182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88</v>
      </c>
      <c r="BK150" s="224">
        <f>ROUND(I150*H150,2)</f>
        <v>0</v>
      </c>
      <c r="BL150" s="17" t="s">
        <v>216</v>
      </c>
      <c r="BM150" s="223" t="s">
        <v>686</v>
      </c>
    </row>
    <row r="151" spans="1:65" s="2" customFormat="1" ht="24.15" customHeight="1">
      <c r="A151" s="38"/>
      <c r="B151" s="39"/>
      <c r="C151" s="212" t="s">
        <v>313</v>
      </c>
      <c r="D151" s="212" t="s">
        <v>185</v>
      </c>
      <c r="E151" s="213" t="s">
        <v>354</v>
      </c>
      <c r="F151" s="214" t="s">
        <v>355</v>
      </c>
      <c r="G151" s="215" t="s">
        <v>215</v>
      </c>
      <c r="H151" s="216">
        <v>74</v>
      </c>
      <c r="I151" s="217"/>
      <c r="J151" s="218">
        <f>ROUND(I151*H151,2)</f>
        <v>0</v>
      </c>
      <c r="K151" s="214" t="s">
        <v>189</v>
      </c>
      <c r="L151" s="44"/>
      <c r="M151" s="219" t="s">
        <v>19</v>
      </c>
      <c r="N151" s="220" t="s">
        <v>48</v>
      </c>
      <c r="O151" s="84"/>
      <c r="P151" s="221">
        <f>O151*H151</f>
        <v>0</v>
      </c>
      <c r="Q151" s="221">
        <v>0.00019</v>
      </c>
      <c r="R151" s="221">
        <f>Q151*H151</f>
        <v>0.014060000000000001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216</v>
      </c>
      <c r="AT151" s="223" t="s">
        <v>185</v>
      </c>
      <c r="AU151" s="223" t="s">
        <v>88</v>
      </c>
      <c r="AY151" s="17" t="s">
        <v>182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88</v>
      </c>
      <c r="BK151" s="224">
        <f>ROUND(I151*H151,2)</f>
        <v>0</v>
      </c>
      <c r="BL151" s="17" t="s">
        <v>216</v>
      </c>
      <c r="BM151" s="223" t="s">
        <v>687</v>
      </c>
    </row>
    <row r="152" spans="1:65" s="2" customFormat="1" ht="14.4" customHeight="1">
      <c r="A152" s="38"/>
      <c r="B152" s="39"/>
      <c r="C152" s="212" t="s">
        <v>317</v>
      </c>
      <c r="D152" s="212" t="s">
        <v>185</v>
      </c>
      <c r="E152" s="213" t="s">
        <v>358</v>
      </c>
      <c r="F152" s="214" t="s">
        <v>359</v>
      </c>
      <c r="G152" s="215" t="s">
        <v>215</v>
      </c>
      <c r="H152" s="216">
        <v>74</v>
      </c>
      <c r="I152" s="217"/>
      <c r="J152" s="218">
        <f>ROUND(I152*H152,2)</f>
        <v>0</v>
      </c>
      <c r="K152" s="214" t="s">
        <v>189</v>
      </c>
      <c r="L152" s="44"/>
      <c r="M152" s="219" t="s">
        <v>19</v>
      </c>
      <c r="N152" s="220" t="s">
        <v>48</v>
      </c>
      <c r="O152" s="84"/>
      <c r="P152" s="221">
        <f>O152*H152</f>
        <v>0</v>
      </c>
      <c r="Q152" s="221">
        <v>1E-05</v>
      </c>
      <c r="R152" s="221">
        <f>Q152*H152</f>
        <v>0.0007400000000000001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216</v>
      </c>
      <c r="AT152" s="223" t="s">
        <v>185</v>
      </c>
      <c r="AU152" s="223" t="s">
        <v>88</v>
      </c>
      <c r="AY152" s="17" t="s">
        <v>182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88</v>
      </c>
      <c r="BK152" s="224">
        <f>ROUND(I152*H152,2)</f>
        <v>0</v>
      </c>
      <c r="BL152" s="17" t="s">
        <v>216</v>
      </c>
      <c r="BM152" s="223" t="s">
        <v>688</v>
      </c>
    </row>
    <row r="153" spans="1:65" s="2" customFormat="1" ht="24.15" customHeight="1">
      <c r="A153" s="38"/>
      <c r="B153" s="39"/>
      <c r="C153" s="212" t="s">
        <v>321</v>
      </c>
      <c r="D153" s="212" t="s">
        <v>185</v>
      </c>
      <c r="E153" s="213" t="s">
        <v>511</v>
      </c>
      <c r="F153" s="214" t="s">
        <v>512</v>
      </c>
      <c r="G153" s="215" t="s">
        <v>251</v>
      </c>
      <c r="H153" s="216">
        <v>0.121</v>
      </c>
      <c r="I153" s="217"/>
      <c r="J153" s="218">
        <f>ROUND(I153*H153,2)</f>
        <v>0</v>
      </c>
      <c r="K153" s="214" t="s">
        <v>189</v>
      </c>
      <c r="L153" s="44"/>
      <c r="M153" s="219" t="s">
        <v>19</v>
      </c>
      <c r="N153" s="220" t="s">
        <v>48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216</v>
      </c>
      <c r="AT153" s="223" t="s">
        <v>185</v>
      </c>
      <c r="AU153" s="223" t="s">
        <v>88</v>
      </c>
      <c r="AY153" s="17" t="s">
        <v>182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88</v>
      </c>
      <c r="BK153" s="224">
        <f>ROUND(I153*H153,2)</f>
        <v>0</v>
      </c>
      <c r="BL153" s="17" t="s">
        <v>216</v>
      </c>
      <c r="BM153" s="223" t="s">
        <v>689</v>
      </c>
    </row>
    <row r="154" spans="1:63" s="12" customFormat="1" ht="22.8" customHeight="1">
      <c r="A154" s="12"/>
      <c r="B154" s="196"/>
      <c r="C154" s="197"/>
      <c r="D154" s="198" t="s">
        <v>75</v>
      </c>
      <c r="E154" s="210" t="s">
        <v>365</v>
      </c>
      <c r="F154" s="210" t="s">
        <v>366</v>
      </c>
      <c r="G154" s="197"/>
      <c r="H154" s="197"/>
      <c r="I154" s="200"/>
      <c r="J154" s="211">
        <f>BK154</f>
        <v>0</v>
      </c>
      <c r="K154" s="197"/>
      <c r="L154" s="202"/>
      <c r="M154" s="203"/>
      <c r="N154" s="204"/>
      <c r="O154" s="204"/>
      <c r="P154" s="205">
        <f>SUM(P155:P156)</f>
        <v>0</v>
      </c>
      <c r="Q154" s="204"/>
      <c r="R154" s="205">
        <f>SUM(R155:R156)</f>
        <v>0.00186</v>
      </c>
      <c r="S154" s="204"/>
      <c r="T154" s="206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7" t="s">
        <v>88</v>
      </c>
      <c r="AT154" s="208" t="s">
        <v>75</v>
      </c>
      <c r="AU154" s="208" t="s">
        <v>80</v>
      </c>
      <c r="AY154" s="207" t="s">
        <v>182</v>
      </c>
      <c r="BK154" s="209">
        <f>SUM(BK155:BK156)</f>
        <v>0</v>
      </c>
    </row>
    <row r="155" spans="1:65" s="2" customFormat="1" ht="14.4" customHeight="1">
      <c r="A155" s="38"/>
      <c r="B155" s="39"/>
      <c r="C155" s="212" t="s">
        <v>325</v>
      </c>
      <c r="D155" s="212" t="s">
        <v>185</v>
      </c>
      <c r="E155" s="213" t="s">
        <v>514</v>
      </c>
      <c r="F155" s="214" t="s">
        <v>515</v>
      </c>
      <c r="G155" s="215" t="s">
        <v>188</v>
      </c>
      <c r="H155" s="216">
        <v>6</v>
      </c>
      <c r="I155" s="217"/>
      <c r="J155" s="218">
        <f>ROUND(I155*H155,2)</f>
        <v>0</v>
      </c>
      <c r="K155" s="214" t="s">
        <v>279</v>
      </c>
      <c r="L155" s="44"/>
      <c r="M155" s="219" t="s">
        <v>19</v>
      </c>
      <c r="N155" s="220" t="s">
        <v>48</v>
      </c>
      <c r="O155" s="84"/>
      <c r="P155" s="221">
        <f>O155*H155</f>
        <v>0</v>
      </c>
      <c r="Q155" s="221">
        <v>0.00031</v>
      </c>
      <c r="R155" s="221">
        <f>Q155*H155</f>
        <v>0.00186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216</v>
      </c>
      <c r="AT155" s="223" t="s">
        <v>185</v>
      </c>
      <c r="AU155" s="223" t="s">
        <v>88</v>
      </c>
      <c r="AY155" s="17" t="s">
        <v>182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88</v>
      </c>
      <c r="BK155" s="224">
        <f>ROUND(I155*H155,2)</f>
        <v>0</v>
      </c>
      <c r="BL155" s="17" t="s">
        <v>216</v>
      </c>
      <c r="BM155" s="223" t="s">
        <v>690</v>
      </c>
    </row>
    <row r="156" spans="1:65" s="2" customFormat="1" ht="24.15" customHeight="1">
      <c r="A156" s="38"/>
      <c r="B156" s="39"/>
      <c r="C156" s="212" t="s">
        <v>329</v>
      </c>
      <c r="D156" s="212" t="s">
        <v>185</v>
      </c>
      <c r="E156" s="213" t="s">
        <v>517</v>
      </c>
      <c r="F156" s="214" t="s">
        <v>518</v>
      </c>
      <c r="G156" s="215" t="s">
        <v>251</v>
      </c>
      <c r="H156" s="216">
        <v>0.002</v>
      </c>
      <c r="I156" s="217"/>
      <c r="J156" s="218">
        <f>ROUND(I156*H156,2)</f>
        <v>0</v>
      </c>
      <c r="K156" s="214" t="s">
        <v>189</v>
      </c>
      <c r="L156" s="44"/>
      <c r="M156" s="219" t="s">
        <v>19</v>
      </c>
      <c r="N156" s="220" t="s">
        <v>48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216</v>
      </c>
      <c r="AT156" s="223" t="s">
        <v>185</v>
      </c>
      <c r="AU156" s="223" t="s">
        <v>88</v>
      </c>
      <c r="AY156" s="17" t="s">
        <v>182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88</v>
      </c>
      <c r="BK156" s="224">
        <f>ROUND(I156*H156,2)</f>
        <v>0</v>
      </c>
      <c r="BL156" s="17" t="s">
        <v>216</v>
      </c>
      <c r="BM156" s="223" t="s">
        <v>691</v>
      </c>
    </row>
    <row r="157" spans="1:63" s="12" customFormat="1" ht="22.8" customHeight="1">
      <c r="A157" s="12"/>
      <c r="B157" s="196"/>
      <c r="C157" s="197"/>
      <c r="D157" s="198" t="s">
        <v>75</v>
      </c>
      <c r="E157" s="210" t="s">
        <v>379</v>
      </c>
      <c r="F157" s="210" t="s">
        <v>380</v>
      </c>
      <c r="G157" s="197"/>
      <c r="H157" s="197"/>
      <c r="I157" s="200"/>
      <c r="J157" s="211">
        <f>BK157</f>
        <v>0</v>
      </c>
      <c r="K157" s="197"/>
      <c r="L157" s="202"/>
      <c r="M157" s="203"/>
      <c r="N157" s="204"/>
      <c r="O157" s="204"/>
      <c r="P157" s="205">
        <f>SUM(P158:P159)</f>
        <v>0</v>
      </c>
      <c r="Q157" s="204"/>
      <c r="R157" s="205">
        <f>SUM(R158:R159)</f>
        <v>0</v>
      </c>
      <c r="S157" s="204"/>
      <c r="T157" s="206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7" t="s">
        <v>88</v>
      </c>
      <c r="AT157" s="208" t="s">
        <v>75</v>
      </c>
      <c r="AU157" s="208" t="s">
        <v>80</v>
      </c>
      <c r="AY157" s="207" t="s">
        <v>182</v>
      </c>
      <c r="BK157" s="209">
        <f>SUM(BK158:BK159)</f>
        <v>0</v>
      </c>
    </row>
    <row r="158" spans="1:65" s="2" customFormat="1" ht="24.15" customHeight="1">
      <c r="A158" s="38"/>
      <c r="B158" s="39"/>
      <c r="C158" s="212" t="s">
        <v>333</v>
      </c>
      <c r="D158" s="212" t="s">
        <v>185</v>
      </c>
      <c r="E158" s="213" t="s">
        <v>382</v>
      </c>
      <c r="F158" s="214" t="s">
        <v>520</v>
      </c>
      <c r="G158" s="215" t="s">
        <v>188</v>
      </c>
      <c r="H158" s="216">
        <v>15</v>
      </c>
      <c r="I158" s="217"/>
      <c r="J158" s="218">
        <f>ROUND(I158*H158,2)</f>
        <v>0</v>
      </c>
      <c r="K158" s="214" t="s">
        <v>279</v>
      </c>
      <c r="L158" s="44"/>
      <c r="M158" s="219" t="s">
        <v>19</v>
      </c>
      <c r="N158" s="220" t="s">
        <v>48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216</v>
      </c>
      <c r="AT158" s="223" t="s">
        <v>185</v>
      </c>
      <c r="AU158" s="223" t="s">
        <v>88</v>
      </c>
      <c r="AY158" s="17" t="s">
        <v>182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88</v>
      </c>
      <c r="BK158" s="224">
        <f>ROUND(I158*H158,2)</f>
        <v>0</v>
      </c>
      <c r="BL158" s="17" t="s">
        <v>216</v>
      </c>
      <c r="BM158" s="223" t="s">
        <v>692</v>
      </c>
    </row>
    <row r="159" spans="1:47" s="2" customFormat="1" ht="12">
      <c r="A159" s="38"/>
      <c r="B159" s="39"/>
      <c r="C159" s="40"/>
      <c r="D159" s="227" t="s">
        <v>385</v>
      </c>
      <c r="E159" s="40"/>
      <c r="F159" s="258" t="s">
        <v>386</v>
      </c>
      <c r="G159" s="40"/>
      <c r="H159" s="40"/>
      <c r="I159" s="259"/>
      <c r="J159" s="40"/>
      <c r="K159" s="40"/>
      <c r="L159" s="44"/>
      <c r="M159" s="260"/>
      <c r="N159" s="26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385</v>
      </c>
      <c r="AU159" s="17" t="s">
        <v>88</v>
      </c>
    </row>
    <row r="160" spans="1:63" s="12" customFormat="1" ht="22.8" customHeight="1">
      <c r="A160" s="12"/>
      <c r="B160" s="196"/>
      <c r="C160" s="197"/>
      <c r="D160" s="198" t="s">
        <v>75</v>
      </c>
      <c r="E160" s="210" t="s">
        <v>418</v>
      </c>
      <c r="F160" s="210" t="s">
        <v>419</v>
      </c>
      <c r="G160" s="197"/>
      <c r="H160" s="197"/>
      <c r="I160" s="200"/>
      <c r="J160" s="211">
        <f>BK160</f>
        <v>0</v>
      </c>
      <c r="K160" s="197"/>
      <c r="L160" s="202"/>
      <c r="M160" s="203"/>
      <c r="N160" s="204"/>
      <c r="O160" s="204"/>
      <c r="P160" s="205">
        <f>SUM(P161:P170)</f>
        <v>0</v>
      </c>
      <c r="Q160" s="204"/>
      <c r="R160" s="205">
        <f>SUM(R161:R170)</f>
        <v>0.06881799999999999</v>
      </c>
      <c r="S160" s="204"/>
      <c r="T160" s="206">
        <f>SUM(T161:T170)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7" t="s">
        <v>88</v>
      </c>
      <c r="AT160" s="208" t="s">
        <v>75</v>
      </c>
      <c r="AU160" s="208" t="s">
        <v>80</v>
      </c>
      <c r="AY160" s="207" t="s">
        <v>182</v>
      </c>
      <c r="BK160" s="209">
        <f>SUM(BK161:BK170)</f>
        <v>0</v>
      </c>
    </row>
    <row r="161" spans="1:65" s="2" customFormat="1" ht="14.4" customHeight="1">
      <c r="A161" s="38"/>
      <c r="B161" s="39"/>
      <c r="C161" s="212" t="s">
        <v>337</v>
      </c>
      <c r="D161" s="212" t="s">
        <v>185</v>
      </c>
      <c r="E161" s="213" t="s">
        <v>421</v>
      </c>
      <c r="F161" s="214" t="s">
        <v>422</v>
      </c>
      <c r="G161" s="215" t="s">
        <v>423</v>
      </c>
      <c r="H161" s="216">
        <v>64</v>
      </c>
      <c r="I161" s="217"/>
      <c r="J161" s="218">
        <f>ROUND(I161*H161,2)</f>
        <v>0</v>
      </c>
      <c r="K161" s="214" t="s">
        <v>189</v>
      </c>
      <c r="L161" s="44"/>
      <c r="M161" s="219" t="s">
        <v>19</v>
      </c>
      <c r="N161" s="220" t="s">
        <v>48</v>
      </c>
      <c r="O161" s="84"/>
      <c r="P161" s="221">
        <f>O161*H161</f>
        <v>0</v>
      </c>
      <c r="Q161" s="221">
        <v>7E-05</v>
      </c>
      <c r="R161" s="221">
        <f>Q161*H161</f>
        <v>0.00448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216</v>
      </c>
      <c r="AT161" s="223" t="s">
        <v>185</v>
      </c>
      <c r="AU161" s="223" t="s">
        <v>88</v>
      </c>
      <c r="AY161" s="17" t="s">
        <v>182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88</v>
      </c>
      <c r="BK161" s="224">
        <f>ROUND(I161*H161,2)</f>
        <v>0</v>
      </c>
      <c r="BL161" s="17" t="s">
        <v>216</v>
      </c>
      <c r="BM161" s="223" t="s">
        <v>693</v>
      </c>
    </row>
    <row r="162" spans="1:47" s="2" customFormat="1" ht="12">
      <c r="A162" s="38"/>
      <c r="B162" s="39"/>
      <c r="C162" s="40"/>
      <c r="D162" s="227" t="s">
        <v>385</v>
      </c>
      <c r="E162" s="40"/>
      <c r="F162" s="258" t="s">
        <v>523</v>
      </c>
      <c r="G162" s="40"/>
      <c r="H162" s="40"/>
      <c r="I162" s="259"/>
      <c r="J162" s="40"/>
      <c r="K162" s="40"/>
      <c r="L162" s="44"/>
      <c r="M162" s="260"/>
      <c r="N162" s="26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385</v>
      </c>
      <c r="AU162" s="17" t="s">
        <v>88</v>
      </c>
    </row>
    <row r="163" spans="1:65" s="2" customFormat="1" ht="14.4" customHeight="1">
      <c r="A163" s="38"/>
      <c r="B163" s="39"/>
      <c r="C163" s="248" t="s">
        <v>341</v>
      </c>
      <c r="D163" s="248" t="s">
        <v>263</v>
      </c>
      <c r="E163" s="249" t="s">
        <v>427</v>
      </c>
      <c r="F163" s="250" t="s">
        <v>428</v>
      </c>
      <c r="G163" s="251" t="s">
        <v>251</v>
      </c>
      <c r="H163" s="252">
        <v>0.03</v>
      </c>
      <c r="I163" s="253"/>
      <c r="J163" s="254">
        <f>ROUND(I163*H163,2)</f>
        <v>0</v>
      </c>
      <c r="K163" s="250" t="s">
        <v>189</v>
      </c>
      <c r="L163" s="255"/>
      <c r="M163" s="256" t="s">
        <v>19</v>
      </c>
      <c r="N163" s="257" t="s">
        <v>48</v>
      </c>
      <c r="O163" s="84"/>
      <c r="P163" s="221">
        <f>O163*H163</f>
        <v>0</v>
      </c>
      <c r="Q163" s="221">
        <v>1</v>
      </c>
      <c r="R163" s="221">
        <f>Q163*H163</f>
        <v>0.03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341</v>
      </c>
      <c r="AT163" s="223" t="s">
        <v>263</v>
      </c>
      <c r="AU163" s="223" t="s">
        <v>88</v>
      </c>
      <c r="AY163" s="17" t="s">
        <v>182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88</v>
      </c>
      <c r="BK163" s="224">
        <f>ROUND(I163*H163,2)</f>
        <v>0</v>
      </c>
      <c r="BL163" s="17" t="s">
        <v>216</v>
      </c>
      <c r="BM163" s="223" t="s">
        <v>694</v>
      </c>
    </row>
    <row r="164" spans="1:65" s="2" customFormat="1" ht="24.15" customHeight="1">
      <c r="A164" s="38"/>
      <c r="B164" s="39"/>
      <c r="C164" s="248" t="s">
        <v>345</v>
      </c>
      <c r="D164" s="248" t="s">
        <v>263</v>
      </c>
      <c r="E164" s="249" t="s">
        <v>431</v>
      </c>
      <c r="F164" s="250" t="s">
        <v>432</v>
      </c>
      <c r="G164" s="251" t="s">
        <v>433</v>
      </c>
      <c r="H164" s="252">
        <v>0.9</v>
      </c>
      <c r="I164" s="253"/>
      <c r="J164" s="254">
        <f>ROUND(I164*H164,2)</f>
        <v>0</v>
      </c>
      <c r="K164" s="250" t="s">
        <v>189</v>
      </c>
      <c r="L164" s="255"/>
      <c r="M164" s="256" t="s">
        <v>19</v>
      </c>
      <c r="N164" s="257" t="s">
        <v>48</v>
      </c>
      <c r="O164" s="84"/>
      <c r="P164" s="221">
        <f>O164*H164</f>
        <v>0</v>
      </c>
      <c r="Q164" s="221">
        <v>0.00041</v>
      </c>
      <c r="R164" s="221">
        <f>Q164*H164</f>
        <v>0.000369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341</v>
      </c>
      <c r="AT164" s="223" t="s">
        <v>263</v>
      </c>
      <c r="AU164" s="223" t="s">
        <v>88</v>
      </c>
      <c r="AY164" s="17" t="s">
        <v>182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88</v>
      </c>
      <c r="BK164" s="224">
        <f>ROUND(I164*H164,2)</f>
        <v>0</v>
      </c>
      <c r="BL164" s="17" t="s">
        <v>216</v>
      </c>
      <c r="BM164" s="223" t="s">
        <v>695</v>
      </c>
    </row>
    <row r="165" spans="1:51" s="13" customFormat="1" ht="12">
      <c r="A165" s="13"/>
      <c r="B165" s="225"/>
      <c r="C165" s="226"/>
      <c r="D165" s="227" t="s">
        <v>203</v>
      </c>
      <c r="E165" s="226"/>
      <c r="F165" s="229" t="s">
        <v>435</v>
      </c>
      <c r="G165" s="226"/>
      <c r="H165" s="230">
        <v>0.9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203</v>
      </c>
      <c r="AU165" s="236" t="s">
        <v>88</v>
      </c>
      <c r="AV165" s="13" t="s">
        <v>88</v>
      </c>
      <c r="AW165" s="13" t="s">
        <v>4</v>
      </c>
      <c r="AX165" s="13" t="s">
        <v>80</v>
      </c>
      <c r="AY165" s="236" t="s">
        <v>182</v>
      </c>
    </row>
    <row r="166" spans="1:65" s="2" customFormat="1" ht="14.4" customHeight="1">
      <c r="A166" s="38"/>
      <c r="B166" s="39"/>
      <c r="C166" s="248" t="s">
        <v>349</v>
      </c>
      <c r="D166" s="248" t="s">
        <v>263</v>
      </c>
      <c r="E166" s="249" t="s">
        <v>437</v>
      </c>
      <c r="F166" s="250" t="s">
        <v>438</v>
      </c>
      <c r="G166" s="251" t="s">
        <v>215</v>
      </c>
      <c r="H166" s="252">
        <v>42</v>
      </c>
      <c r="I166" s="253"/>
      <c r="J166" s="254">
        <f>ROUND(I166*H166,2)</f>
        <v>0</v>
      </c>
      <c r="K166" s="250" t="s">
        <v>189</v>
      </c>
      <c r="L166" s="255"/>
      <c r="M166" s="256" t="s">
        <v>19</v>
      </c>
      <c r="N166" s="257" t="s">
        <v>48</v>
      </c>
      <c r="O166" s="84"/>
      <c r="P166" s="221">
        <f>O166*H166</f>
        <v>0</v>
      </c>
      <c r="Q166" s="221">
        <v>0.00046</v>
      </c>
      <c r="R166" s="221">
        <f>Q166*H166</f>
        <v>0.01932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341</v>
      </c>
      <c r="AT166" s="223" t="s">
        <v>263</v>
      </c>
      <c r="AU166" s="223" t="s">
        <v>88</v>
      </c>
      <c r="AY166" s="17" t="s">
        <v>182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88</v>
      </c>
      <c r="BK166" s="224">
        <f>ROUND(I166*H166,2)</f>
        <v>0</v>
      </c>
      <c r="BL166" s="17" t="s">
        <v>216</v>
      </c>
      <c r="BM166" s="223" t="s">
        <v>696</v>
      </c>
    </row>
    <row r="167" spans="1:65" s="2" customFormat="1" ht="24.15" customHeight="1">
      <c r="A167" s="38"/>
      <c r="B167" s="39"/>
      <c r="C167" s="248" t="s">
        <v>353</v>
      </c>
      <c r="D167" s="248" t="s">
        <v>263</v>
      </c>
      <c r="E167" s="249" t="s">
        <v>441</v>
      </c>
      <c r="F167" s="250" t="s">
        <v>442</v>
      </c>
      <c r="G167" s="251" t="s">
        <v>433</v>
      </c>
      <c r="H167" s="252">
        <v>0.9</v>
      </c>
      <c r="I167" s="253"/>
      <c r="J167" s="254">
        <f>ROUND(I167*H167,2)</f>
        <v>0</v>
      </c>
      <c r="K167" s="250" t="s">
        <v>189</v>
      </c>
      <c r="L167" s="255"/>
      <c r="M167" s="256" t="s">
        <v>19</v>
      </c>
      <c r="N167" s="257" t="s">
        <v>48</v>
      </c>
      <c r="O167" s="84"/>
      <c r="P167" s="221">
        <f>O167*H167</f>
        <v>0</v>
      </c>
      <c r="Q167" s="221">
        <v>0.00041</v>
      </c>
      <c r="R167" s="221">
        <f>Q167*H167</f>
        <v>0.000369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341</v>
      </c>
      <c r="AT167" s="223" t="s">
        <v>263</v>
      </c>
      <c r="AU167" s="223" t="s">
        <v>88</v>
      </c>
      <c r="AY167" s="17" t="s">
        <v>182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88</v>
      </c>
      <c r="BK167" s="224">
        <f>ROUND(I167*H167,2)</f>
        <v>0</v>
      </c>
      <c r="BL167" s="17" t="s">
        <v>216</v>
      </c>
      <c r="BM167" s="223" t="s">
        <v>697</v>
      </c>
    </row>
    <row r="168" spans="1:51" s="13" customFormat="1" ht="12">
      <c r="A168" s="13"/>
      <c r="B168" s="225"/>
      <c r="C168" s="226"/>
      <c r="D168" s="227" t="s">
        <v>203</v>
      </c>
      <c r="E168" s="226"/>
      <c r="F168" s="229" t="s">
        <v>435</v>
      </c>
      <c r="G168" s="226"/>
      <c r="H168" s="230">
        <v>0.9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203</v>
      </c>
      <c r="AU168" s="236" t="s">
        <v>88</v>
      </c>
      <c r="AV168" s="13" t="s">
        <v>88</v>
      </c>
      <c r="AW168" s="13" t="s">
        <v>4</v>
      </c>
      <c r="AX168" s="13" t="s">
        <v>80</v>
      </c>
      <c r="AY168" s="236" t="s">
        <v>182</v>
      </c>
    </row>
    <row r="169" spans="1:65" s="2" customFormat="1" ht="14.4" customHeight="1">
      <c r="A169" s="38"/>
      <c r="B169" s="39"/>
      <c r="C169" s="248" t="s">
        <v>357</v>
      </c>
      <c r="D169" s="248" t="s">
        <v>263</v>
      </c>
      <c r="E169" s="249" t="s">
        <v>445</v>
      </c>
      <c r="F169" s="250" t="s">
        <v>446</v>
      </c>
      <c r="G169" s="251" t="s">
        <v>188</v>
      </c>
      <c r="H169" s="252">
        <v>84</v>
      </c>
      <c r="I169" s="253"/>
      <c r="J169" s="254">
        <f>ROUND(I169*H169,2)</f>
        <v>0</v>
      </c>
      <c r="K169" s="250" t="s">
        <v>189</v>
      </c>
      <c r="L169" s="255"/>
      <c r="M169" s="256" t="s">
        <v>19</v>
      </c>
      <c r="N169" s="257" t="s">
        <v>48</v>
      </c>
      <c r="O169" s="84"/>
      <c r="P169" s="221">
        <f>O169*H169</f>
        <v>0</v>
      </c>
      <c r="Q169" s="221">
        <v>0.00017</v>
      </c>
      <c r="R169" s="221">
        <f>Q169*H169</f>
        <v>0.014280000000000001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341</v>
      </c>
      <c r="AT169" s="223" t="s">
        <v>263</v>
      </c>
      <c r="AU169" s="223" t="s">
        <v>88</v>
      </c>
      <c r="AY169" s="17" t="s">
        <v>182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88</v>
      </c>
      <c r="BK169" s="224">
        <f>ROUND(I169*H169,2)</f>
        <v>0</v>
      </c>
      <c r="BL169" s="17" t="s">
        <v>216</v>
      </c>
      <c r="BM169" s="223" t="s">
        <v>698</v>
      </c>
    </row>
    <row r="170" spans="1:65" s="2" customFormat="1" ht="24.15" customHeight="1">
      <c r="A170" s="38"/>
      <c r="B170" s="39"/>
      <c r="C170" s="212" t="s">
        <v>361</v>
      </c>
      <c r="D170" s="212" t="s">
        <v>185</v>
      </c>
      <c r="E170" s="213" t="s">
        <v>449</v>
      </c>
      <c r="F170" s="214" t="s">
        <v>450</v>
      </c>
      <c r="G170" s="215" t="s">
        <v>251</v>
      </c>
      <c r="H170" s="216">
        <v>0.069</v>
      </c>
      <c r="I170" s="217"/>
      <c r="J170" s="218">
        <f>ROUND(I170*H170,2)</f>
        <v>0</v>
      </c>
      <c r="K170" s="214" t="s">
        <v>189</v>
      </c>
      <c r="L170" s="44"/>
      <c r="M170" s="219" t="s">
        <v>19</v>
      </c>
      <c r="N170" s="220" t="s">
        <v>48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216</v>
      </c>
      <c r="AT170" s="223" t="s">
        <v>185</v>
      </c>
      <c r="AU170" s="223" t="s">
        <v>88</v>
      </c>
      <c r="AY170" s="17" t="s">
        <v>182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88</v>
      </c>
      <c r="BK170" s="224">
        <f>ROUND(I170*H170,2)</f>
        <v>0</v>
      </c>
      <c r="BL170" s="17" t="s">
        <v>216</v>
      </c>
      <c r="BM170" s="223" t="s">
        <v>699</v>
      </c>
    </row>
    <row r="171" spans="1:63" s="12" customFormat="1" ht="22.8" customHeight="1">
      <c r="A171" s="12"/>
      <c r="B171" s="196"/>
      <c r="C171" s="197"/>
      <c r="D171" s="198" t="s">
        <v>75</v>
      </c>
      <c r="E171" s="210" t="s">
        <v>530</v>
      </c>
      <c r="F171" s="210" t="s">
        <v>531</v>
      </c>
      <c r="G171" s="197"/>
      <c r="H171" s="197"/>
      <c r="I171" s="200"/>
      <c r="J171" s="211">
        <f>BK171</f>
        <v>0</v>
      </c>
      <c r="K171" s="197"/>
      <c r="L171" s="202"/>
      <c r="M171" s="203"/>
      <c r="N171" s="204"/>
      <c r="O171" s="204"/>
      <c r="P171" s="205">
        <f>SUM(P172:P176)</f>
        <v>0</v>
      </c>
      <c r="Q171" s="204"/>
      <c r="R171" s="205">
        <f>SUM(R172:R176)</f>
        <v>0.0799776</v>
      </c>
      <c r="S171" s="204"/>
      <c r="T171" s="206">
        <f>SUM(T172:T176)</f>
        <v>0.07590000000000001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7" t="s">
        <v>88</v>
      </c>
      <c r="AT171" s="208" t="s">
        <v>75</v>
      </c>
      <c r="AU171" s="208" t="s">
        <v>80</v>
      </c>
      <c r="AY171" s="207" t="s">
        <v>182</v>
      </c>
      <c r="BK171" s="209">
        <f>SUM(BK172:BK176)</f>
        <v>0</v>
      </c>
    </row>
    <row r="172" spans="1:65" s="2" customFormat="1" ht="14.4" customHeight="1">
      <c r="A172" s="38"/>
      <c r="B172" s="39"/>
      <c r="C172" s="212" t="s">
        <v>367</v>
      </c>
      <c r="D172" s="212" t="s">
        <v>185</v>
      </c>
      <c r="E172" s="213" t="s">
        <v>532</v>
      </c>
      <c r="F172" s="214" t="s">
        <v>533</v>
      </c>
      <c r="G172" s="215" t="s">
        <v>188</v>
      </c>
      <c r="H172" s="216">
        <v>82.5</v>
      </c>
      <c r="I172" s="217"/>
      <c r="J172" s="218">
        <f>ROUND(I172*H172,2)</f>
        <v>0</v>
      </c>
      <c r="K172" s="214" t="s">
        <v>189</v>
      </c>
      <c r="L172" s="44"/>
      <c r="M172" s="219" t="s">
        <v>19</v>
      </c>
      <c r="N172" s="220" t="s">
        <v>48</v>
      </c>
      <c r="O172" s="84"/>
      <c r="P172" s="221">
        <f>O172*H172</f>
        <v>0</v>
      </c>
      <c r="Q172" s="221">
        <v>0.00024</v>
      </c>
      <c r="R172" s="221">
        <f>Q172*H172</f>
        <v>0.0198</v>
      </c>
      <c r="S172" s="221">
        <v>0.00092</v>
      </c>
      <c r="T172" s="222">
        <f>S172*H172</f>
        <v>0.07590000000000001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216</v>
      </c>
      <c r="AT172" s="223" t="s">
        <v>185</v>
      </c>
      <c r="AU172" s="223" t="s">
        <v>88</v>
      </c>
      <c r="AY172" s="17" t="s">
        <v>182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88</v>
      </c>
      <c r="BK172" s="224">
        <f>ROUND(I172*H172,2)</f>
        <v>0</v>
      </c>
      <c r="BL172" s="17" t="s">
        <v>216</v>
      </c>
      <c r="BM172" s="223" t="s">
        <v>700</v>
      </c>
    </row>
    <row r="173" spans="1:51" s="13" customFormat="1" ht="12">
      <c r="A173" s="13"/>
      <c r="B173" s="225"/>
      <c r="C173" s="226"/>
      <c r="D173" s="227" t="s">
        <v>203</v>
      </c>
      <c r="E173" s="228" t="s">
        <v>19</v>
      </c>
      <c r="F173" s="229" t="s">
        <v>535</v>
      </c>
      <c r="G173" s="226"/>
      <c r="H173" s="230">
        <v>82.5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203</v>
      </c>
      <c r="AU173" s="236" t="s">
        <v>88</v>
      </c>
      <c r="AV173" s="13" t="s">
        <v>88</v>
      </c>
      <c r="AW173" s="13" t="s">
        <v>35</v>
      </c>
      <c r="AX173" s="13" t="s">
        <v>80</v>
      </c>
      <c r="AY173" s="236" t="s">
        <v>182</v>
      </c>
    </row>
    <row r="174" spans="1:65" s="2" customFormat="1" ht="14.4" customHeight="1">
      <c r="A174" s="38"/>
      <c r="B174" s="39"/>
      <c r="C174" s="248" t="s">
        <v>371</v>
      </c>
      <c r="D174" s="248" t="s">
        <v>263</v>
      </c>
      <c r="E174" s="249" t="s">
        <v>536</v>
      </c>
      <c r="F174" s="250" t="s">
        <v>537</v>
      </c>
      <c r="G174" s="251" t="s">
        <v>201</v>
      </c>
      <c r="H174" s="252">
        <v>4.776</v>
      </c>
      <c r="I174" s="253"/>
      <c r="J174" s="254">
        <f>ROUND(I174*H174,2)</f>
        <v>0</v>
      </c>
      <c r="K174" s="250" t="s">
        <v>189</v>
      </c>
      <c r="L174" s="255"/>
      <c r="M174" s="256" t="s">
        <v>19</v>
      </c>
      <c r="N174" s="257" t="s">
        <v>48</v>
      </c>
      <c r="O174" s="84"/>
      <c r="P174" s="221">
        <f>O174*H174</f>
        <v>0</v>
      </c>
      <c r="Q174" s="221">
        <v>0.0126</v>
      </c>
      <c r="R174" s="221">
        <f>Q174*H174</f>
        <v>0.0601776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341</v>
      </c>
      <c r="AT174" s="223" t="s">
        <v>263</v>
      </c>
      <c r="AU174" s="223" t="s">
        <v>88</v>
      </c>
      <c r="AY174" s="17" t="s">
        <v>182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88</v>
      </c>
      <c r="BK174" s="224">
        <f>ROUND(I174*H174,2)</f>
        <v>0</v>
      </c>
      <c r="BL174" s="17" t="s">
        <v>216</v>
      </c>
      <c r="BM174" s="223" t="s">
        <v>701</v>
      </c>
    </row>
    <row r="175" spans="1:51" s="13" customFormat="1" ht="12">
      <c r="A175" s="13"/>
      <c r="B175" s="225"/>
      <c r="C175" s="226"/>
      <c r="D175" s="227" t="s">
        <v>203</v>
      </c>
      <c r="E175" s="226"/>
      <c r="F175" s="229" t="s">
        <v>539</v>
      </c>
      <c r="G175" s="226"/>
      <c r="H175" s="230">
        <v>4.776</v>
      </c>
      <c r="I175" s="231"/>
      <c r="J175" s="226"/>
      <c r="K175" s="226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203</v>
      </c>
      <c r="AU175" s="236" t="s">
        <v>88</v>
      </c>
      <c r="AV175" s="13" t="s">
        <v>88</v>
      </c>
      <c r="AW175" s="13" t="s">
        <v>4</v>
      </c>
      <c r="AX175" s="13" t="s">
        <v>80</v>
      </c>
      <c r="AY175" s="236" t="s">
        <v>182</v>
      </c>
    </row>
    <row r="176" spans="1:65" s="2" customFormat="1" ht="24.15" customHeight="1">
      <c r="A176" s="38"/>
      <c r="B176" s="39"/>
      <c r="C176" s="212" t="s">
        <v>375</v>
      </c>
      <c r="D176" s="212" t="s">
        <v>185</v>
      </c>
      <c r="E176" s="213" t="s">
        <v>540</v>
      </c>
      <c r="F176" s="214" t="s">
        <v>541</v>
      </c>
      <c r="G176" s="215" t="s">
        <v>251</v>
      </c>
      <c r="H176" s="216">
        <v>0.08</v>
      </c>
      <c r="I176" s="217"/>
      <c r="J176" s="218">
        <f>ROUND(I176*H176,2)</f>
        <v>0</v>
      </c>
      <c r="K176" s="214" t="s">
        <v>189</v>
      </c>
      <c r="L176" s="44"/>
      <c r="M176" s="262" t="s">
        <v>19</v>
      </c>
      <c r="N176" s="263" t="s">
        <v>48</v>
      </c>
      <c r="O176" s="264"/>
      <c r="P176" s="265">
        <f>O176*H176</f>
        <v>0</v>
      </c>
      <c r="Q176" s="265">
        <v>0</v>
      </c>
      <c r="R176" s="265">
        <f>Q176*H176</f>
        <v>0</v>
      </c>
      <c r="S176" s="265">
        <v>0</v>
      </c>
      <c r="T176" s="26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216</v>
      </c>
      <c r="AT176" s="223" t="s">
        <v>185</v>
      </c>
      <c r="AU176" s="223" t="s">
        <v>88</v>
      </c>
      <c r="AY176" s="17" t="s">
        <v>182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88</v>
      </c>
      <c r="BK176" s="224">
        <f>ROUND(I176*H176,2)</f>
        <v>0</v>
      </c>
      <c r="BL176" s="17" t="s">
        <v>216</v>
      </c>
      <c r="BM176" s="223" t="s">
        <v>702</v>
      </c>
    </row>
    <row r="177" spans="1:31" s="2" customFormat="1" ht="6.95" customHeight="1">
      <c r="A177" s="38"/>
      <c r="B177" s="59"/>
      <c r="C177" s="60"/>
      <c r="D177" s="60"/>
      <c r="E177" s="60"/>
      <c r="F177" s="60"/>
      <c r="G177" s="60"/>
      <c r="H177" s="60"/>
      <c r="I177" s="60"/>
      <c r="J177" s="60"/>
      <c r="K177" s="60"/>
      <c r="L177" s="44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sheetProtection password="CC35" sheet="1" objects="1" scenarios="1" formatColumns="0" formatRows="0" autoFilter="0"/>
  <autoFilter ref="C99:K17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26.25" customHeight="1">
      <c r="B7" s="20"/>
      <c r="E7" s="143" t="str">
        <f>'Rekapitulace stavby'!K6</f>
        <v>Výměna vnitřního rozvodu teplé a studené vody v objektu bytového domu Dvořákova 1331/20 a 1330/22, Děčín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601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147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703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19. 5. 2021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>69288992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>Vladimír Vidai</v>
      </c>
      <c r="F26" s="38"/>
      <c r="G26" s="38"/>
      <c r="H26" s="38"/>
      <c r="I26" s="142" t="s">
        <v>29</v>
      </c>
      <c r="J26" s="133" t="str">
        <f>IF('Rekapitulace stavby'!AN20="","",'Rekapitulace stavby'!AN20)</f>
        <v>CZ5705170625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40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42</v>
      </c>
      <c r="E32" s="38"/>
      <c r="F32" s="38"/>
      <c r="G32" s="38"/>
      <c r="H32" s="38"/>
      <c r="I32" s="38"/>
      <c r="J32" s="153">
        <f>ROUND(J100,2)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44</v>
      </c>
      <c r="G34" s="38"/>
      <c r="H34" s="38"/>
      <c r="I34" s="154" t="s">
        <v>43</v>
      </c>
      <c r="J34" s="154" t="s">
        <v>45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46</v>
      </c>
      <c r="E35" s="142" t="s">
        <v>47</v>
      </c>
      <c r="F35" s="156">
        <f>ROUND((SUM(BE100:BE176)),2)</f>
        <v>0</v>
      </c>
      <c r="G35" s="38"/>
      <c r="H35" s="38"/>
      <c r="I35" s="157">
        <v>0.21</v>
      </c>
      <c r="J35" s="156">
        <f>ROUND(((SUM(BE100:BE176))*I35),2)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48</v>
      </c>
      <c r="F36" s="156">
        <f>ROUND((SUM(BF100:BF176)),2)</f>
        <v>0</v>
      </c>
      <c r="G36" s="38"/>
      <c r="H36" s="38"/>
      <c r="I36" s="157">
        <v>0.15</v>
      </c>
      <c r="J36" s="156">
        <f>ROUND(((SUM(BF100:BF176))*I36),2)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56">
        <f>ROUND((SUM(BG100:BG176)),2)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50</v>
      </c>
      <c r="F38" s="156">
        <f>ROUND((SUM(BH100:BH176)),2)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51</v>
      </c>
      <c r="F39" s="156">
        <f>ROUND((SUM(BI100:BI176)),2)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52</v>
      </c>
      <c r="E41" s="160"/>
      <c r="F41" s="160"/>
      <c r="G41" s="161" t="s">
        <v>53</v>
      </c>
      <c r="H41" s="162" t="s">
        <v>54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169" t="str">
        <f>E7</f>
        <v>Výměna vnitřního rozvodu teplé a studené vody v objektu bytového domu Dvořákova 1331/20 a 1330/22, Děčín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601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147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2.03 - Stoupací potrubí V2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</v>
      </c>
      <c r="G56" s="40"/>
      <c r="H56" s="40"/>
      <c r="I56" s="32" t="s">
        <v>23</v>
      </c>
      <c r="J56" s="72" t="str">
        <f>IF(J14="","",J14)</f>
        <v>19. 5. 2021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David Šašek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>Vladimír Vidai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150</v>
      </c>
      <c r="D61" s="171"/>
      <c r="E61" s="171"/>
      <c r="F61" s="171"/>
      <c r="G61" s="171"/>
      <c r="H61" s="171"/>
      <c r="I61" s="171"/>
      <c r="J61" s="172" t="s">
        <v>151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74</v>
      </c>
      <c r="D63" s="40"/>
      <c r="E63" s="40"/>
      <c r="F63" s="40"/>
      <c r="G63" s="40"/>
      <c r="H63" s="40"/>
      <c r="I63" s="40"/>
      <c r="J63" s="102">
        <f>J100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152</v>
      </c>
    </row>
    <row r="64" spans="1:31" s="9" customFormat="1" ht="24.95" customHeight="1">
      <c r="A64" s="9"/>
      <c r="B64" s="174"/>
      <c r="C64" s="175"/>
      <c r="D64" s="176" t="s">
        <v>153</v>
      </c>
      <c r="E64" s="177"/>
      <c r="F64" s="177"/>
      <c r="G64" s="177"/>
      <c r="H64" s="177"/>
      <c r="I64" s="177"/>
      <c r="J64" s="178">
        <f>J101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154</v>
      </c>
      <c r="E65" s="182"/>
      <c r="F65" s="182"/>
      <c r="G65" s="182"/>
      <c r="H65" s="182"/>
      <c r="I65" s="182"/>
      <c r="J65" s="183">
        <f>J102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453</v>
      </c>
      <c r="E66" s="182"/>
      <c r="F66" s="182"/>
      <c r="G66" s="182"/>
      <c r="H66" s="182"/>
      <c r="I66" s="182"/>
      <c r="J66" s="183">
        <f>J107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155</v>
      </c>
      <c r="E67" s="182"/>
      <c r="F67" s="182"/>
      <c r="G67" s="182"/>
      <c r="H67" s="182"/>
      <c r="I67" s="182"/>
      <c r="J67" s="183">
        <f>J109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156</v>
      </c>
      <c r="E68" s="182"/>
      <c r="F68" s="182"/>
      <c r="G68" s="182"/>
      <c r="H68" s="182"/>
      <c r="I68" s="182"/>
      <c r="J68" s="183">
        <f>J116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157</v>
      </c>
      <c r="E69" s="182"/>
      <c r="F69" s="182"/>
      <c r="G69" s="182"/>
      <c r="H69" s="182"/>
      <c r="I69" s="182"/>
      <c r="J69" s="183">
        <f>J119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158</v>
      </c>
      <c r="E70" s="182"/>
      <c r="F70" s="182"/>
      <c r="G70" s="182"/>
      <c r="H70" s="182"/>
      <c r="I70" s="182"/>
      <c r="J70" s="183">
        <f>J122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159</v>
      </c>
      <c r="E71" s="182"/>
      <c r="F71" s="182"/>
      <c r="G71" s="182"/>
      <c r="H71" s="182"/>
      <c r="I71" s="182"/>
      <c r="J71" s="183">
        <f>J134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160</v>
      </c>
      <c r="E72" s="182"/>
      <c r="F72" s="182"/>
      <c r="G72" s="182"/>
      <c r="H72" s="182"/>
      <c r="I72" s="182"/>
      <c r="J72" s="183">
        <f>J140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4"/>
      <c r="C73" s="175"/>
      <c r="D73" s="176" t="s">
        <v>161</v>
      </c>
      <c r="E73" s="177"/>
      <c r="F73" s="177"/>
      <c r="G73" s="177"/>
      <c r="H73" s="177"/>
      <c r="I73" s="177"/>
      <c r="J73" s="178">
        <f>J142</f>
        <v>0</v>
      </c>
      <c r="K73" s="175"/>
      <c r="L73" s="17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0"/>
      <c r="C74" s="125"/>
      <c r="D74" s="181" t="s">
        <v>162</v>
      </c>
      <c r="E74" s="182"/>
      <c r="F74" s="182"/>
      <c r="G74" s="182"/>
      <c r="H74" s="182"/>
      <c r="I74" s="182"/>
      <c r="J74" s="183">
        <f>J143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163</v>
      </c>
      <c r="E75" s="182"/>
      <c r="F75" s="182"/>
      <c r="G75" s="182"/>
      <c r="H75" s="182"/>
      <c r="I75" s="182"/>
      <c r="J75" s="183">
        <f>J154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164</v>
      </c>
      <c r="E76" s="182"/>
      <c r="F76" s="182"/>
      <c r="G76" s="182"/>
      <c r="H76" s="182"/>
      <c r="I76" s="182"/>
      <c r="J76" s="183">
        <f>J157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166</v>
      </c>
      <c r="E77" s="182"/>
      <c r="F77" s="182"/>
      <c r="G77" s="182"/>
      <c r="H77" s="182"/>
      <c r="I77" s="182"/>
      <c r="J77" s="183">
        <f>J160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454</v>
      </c>
      <c r="E78" s="182"/>
      <c r="F78" s="182"/>
      <c r="G78" s="182"/>
      <c r="H78" s="182"/>
      <c r="I78" s="182"/>
      <c r="J78" s="183">
        <f>J171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4" spans="1:31" s="2" customFormat="1" ht="6.95" customHeight="1">
      <c r="A84" s="38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4.95" customHeight="1">
      <c r="A85" s="38"/>
      <c r="B85" s="39"/>
      <c r="C85" s="23" t="s">
        <v>167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16</v>
      </c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6.25" customHeight="1">
      <c r="A88" s="38"/>
      <c r="B88" s="39"/>
      <c r="C88" s="40"/>
      <c r="D88" s="40"/>
      <c r="E88" s="169" t="str">
        <f>E7</f>
        <v>Výměna vnitřního rozvodu teplé a studené vody v objektu bytového domu Dvořákova 1331/20 a 1330/22, Děčín</v>
      </c>
      <c r="F88" s="32"/>
      <c r="G88" s="32"/>
      <c r="H88" s="32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2:12" s="1" customFormat="1" ht="12" customHeight="1">
      <c r="B89" s="21"/>
      <c r="C89" s="32" t="s">
        <v>145</v>
      </c>
      <c r="D89" s="22"/>
      <c r="E89" s="22"/>
      <c r="F89" s="22"/>
      <c r="G89" s="22"/>
      <c r="H89" s="22"/>
      <c r="I89" s="22"/>
      <c r="J89" s="22"/>
      <c r="K89" s="22"/>
      <c r="L89" s="20"/>
    </row>
    <row r="90" spans="1:31" s="2" customFormat="1" ht="16.5" customHeight="1">
      <c r="A90" s="38"/>
      <c r="B90" s="39"/>
      <c r="C90" s="40"/>
      <c r="D90" s="40"/>
      <c r="E90" s="169" t="s">
        <v>601</v>
      </c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147</v>
      </c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6.5" customHeight="1">
      <c r="A92" s="38"/>
      <c r="B92" s="39"/>
      <c r="C92" s="40"/>
      <c r="D92" s="40"/>
      <c r="E92" s="69" t="str">
        <f>E11</f>
        <v>2.03 - Stoupací potrubí V2</v>
      </c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2" customHeight="1">
      <c r="A94" s="38"/>
      <c r="B94" s="39"/>
      <c r="C94" s="32" t="s">
        <v>21</v>
      </c>
      <c r="D94" s="40"/>
      <c r="E94" s="40"/>
      <c r="F94" s="27" t="str">
        <f>F14</f>
        <v>Děčín</v>
      </c>
      <c r="G94" s="40"/>
      <c r="H94" s="40"/>
      <c r="I94" s="32" t="s">
        <v>23</v>
      </c>
      <c r="J94" s="72" t="str">
        <f>IF(J14="","",J14)</f>
        <v>19. 5. 2021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25</v>
      </c>
      <c r="D96" s="40"/>
      <c r="E96" s="40"/>
      <c r="F96" s="27" t="str">
        <f>E17</f>
        <v>Statutární město Děčín</v>
      </c>
      <c r="G96" s="40"/>
      <c r="H96" s="40"/>
      <c r="I96" s="32" t="s">
        <v>32</v>
      </c>
      <c r="J96" s="36" t="str">
        <f>E23</f>
        <v>David Šašek</v>
      </c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30</v>
      </c>
      <c r="D97" s="40"/>
      <c r="E97" s="40"/>
      <c r="F97" s="27" t="str">
        <f>IF(E20="","",E20)</f>
        <v>Vyplň údaj</v>
      </c>
      <c r="G97" s="40"/>
      <c r="H97" s="40"/>
      <c r="I97" s="32" t="s">
        <v>36</v>
      </c>
      <c r="J97" s="36" t="str">
        <f>E26</f>
        <v>Vladimír Vidai</v>
      </c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11" customFormat="1" ht="29.25" customHeight="1">
      <c r="A99" s="185"/>
      <c r="B99" s="186"/>
      <c r="C99" s="187" t="s">
        <v>168</v>
      </c>
      <c r="D99" s="188" t="s">
        <v>61</v>
      </c>
      <c r="E99" s="188" t="s">
        <v>57</v>
      </c>
      <c r="F99" s="188" t="s">
        <v>58</v>
      </c>
      <c r="G99" s="188" t="s">
        <v>169</v>
      </c>
      <c r="H99" s="188" t="s">
        <v>170</v>
      </c>
      <c r="I99" s="188" t="s">
        <v>171</v>
      </c>
      <c r="J99" s="188" t="s">
        <v>151</v>
      </c>
      <c r="K99" s="189" t="s">
        <v>172</v>
      </c>
      <c r="L99" s="190"/>
      <c r="M99" s="92" t="s">
        <v>19</v>
      </c>
      <c r="N99" s="93" t="s">
        <v>46</v>
      </c>
      <c r="O99" s="93" t="s">
        <v>173</v>
      </c>
      <c r="P99" s="93" t="s">
        <v>174</v>
      </c>
      <c r="Q99" s="93" t="s">
        <v>175</v>
      </c>
      <c r="R99" s="93" t="s">
        <v>176</v>
      </c>
      <c r="S99" s="93" t="s">
        <v>177</v>
      </c>
      <c r="T99" s="94" t="s">
        <v>178</v>
      </c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</row>
    <row r="100" spans="1:63" s="2" customFormat="1" ht="22.8" customHeight="1">
      <c r="A100" s="38"/>
      <c r="B100" s="39"/>
      <c r="C100" s="99" t="s">
        <v>179</v>
      </c>
      <c r="D100" s="40"/>
      <c r="E100" s="40"/>
      <c r="F100" s="40"/>
      <c r="G100" s="40"/>
      <c r="H100" s="40"/>
      <c r="I100" s="40"/>
      <c r="J100" s="191">
        <f>BK100</f>
        <v>0</v>
      </c>
      <c r="K100" s="40"/>
      <c r="L100" s="44"/>
      <c r="M100" s="95"/>
      <c r="N100" s="192"/>
      <c r="O100" s="96"/>
      <c r="P100" s="193">
        <f>P101+P142</f>
        <v>0</v>
      </c>
      <c r="Q100" s="96"/>
      <c r="R100" s="193">
        <f>R101+R142</f>
        <v>0.9779281</v>
      </c>
      <c r="S100" s="96"/>
      <c r="T100" s="194">
        <f>T101+T142</f>
        <v>2.1259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75</v>
      </c>
      <c r="AU100" s="17" t="s">
        <v>152</v>
      </c>
      <c r="BK100" s="195">
        <f>BK101+BK142</f>
        <v>0</v>
      </c>
    </row>
    <row r="101" spans="1:63" s="12" customFormat="1" ht="25.9" customHeight="1">
      <c r="A101" s="12"/>
      <c r="B101" s="196"/>
      <c r="C101" s="197"/>
      <c r="D101" s="198" t="s">
        <v>75</v>
      </c>
      <c r="E101" s="199" t="s">
        <v>180</v>
      </c>
      <c r="F101" s="199" t="s">
        <v>181</v>
      </c>
      <c r="G101" s="197"/>
      <c r="H101" s="197"/>
      <c r="I101" s="200"/>
      <c r="J101" s="201">
        <f>BK101</f>
        <v>0</v>
      </c>
      <c r="K101" s="197"/>
      <c r="L101" s="202"/>
      <c r="M101" s="203"/>
      <c r="N101" s="204"/>
      <c r="O101" s="204"/>
      <c r="P101" s="205">
        <f>P102+P107+P109+P116+P119+P122+P134+P140</f>
        <v>0</v>
      </c>
      <c r="Q101" s="204"/>
      <c r="R101" s="205">
        <f>R102+R107+R109+R116+R119+R122+R134+R140</f>
        <v>0.7146325</v>
      </c>
      <c r="S101" s="204"/>
      <c r="T101" s="206">
        <f>T102+T107+T109+T116+T119+T122+T134+T140</f>
        <v>2.0500000000000003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80</v>
      </c>
      <c r="AT101" s="208" t="s">
        <v>75</v>
      </c>
      <c r="AU101" s="208" t="s">
        <v>76</v>
      </c>
      <c r="AY101" s="207" t="s">
        <v>182</v>
      </c>
      <c r="BK101" s="209">
        <f>BK102+BK107+BK109+BK116+BK119+BK122+BK134+BK140</f>
        <v>0</v>
      </c>
    </row>
    <row r="102" spans="1:63" s="12" customFormat="1" ht="22.8" customHeight="1">
      <c r="A102" s="12"/>
      <c r="B102" s="196"/>
      <c r="C102" s="197"/>
      <c r="D102" s="198" t="s">
        <v>75</v>
      </c>
      <c r="E102" s="210" t="s">
        <v>183</v>
      </c>
      <c r="F102" s="210" t="s">
        <v>184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SUM(P103:P106)</f>
        <v>0</v>
      </c>
      <c r="Q102" s="204"/>
      <c r="R102" s="205">
        <f>SUM(R103:R106)</f>
        <v>0.2369</v>
      </c>
      <c r="S102" s="204"/>
      <c r="T102" s="206">
        <f>SUM(T103:T106)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80</v>
      </c>
      <c r="AT102" s="208" t="s">
        <v>75</v>
      </c>
      <c r="AU102" s="208" t="s">
        <v>80</v>
      </c>
      <c r="AY102" s="207" t="s">
        <v>182</v>
      </c>
      <c r="BK102" s="209">
        <f>SUM(BK103:BK106)</f>
        <v>0</v>
      </c>
    </row>
    <row r="103" spans="1:65" s="2" customFormat="1" ht="24.15" customHeight="1">
      <c r="A103" s="38"/>
      <c r="B103" s="39"/>
      <c r="C103" s="212" t="s">
        <v>80</v>
      </c>
      <c r="D103" s="212" t="s">
        <v>185</v>
      </c>
      <c r="E103" s="213" t="s">
        <v>455</v>
      </c>
      <c r="F103" s="214" t="s">
        <v>456</v>
      </c>
      <c r="G103" s="215" t="s">
        <v>188</v>
      </c>
      <c r="H103" s="216">
        <v>10</v>
      </c>
      <c r="I103" s="217"/>
      <c r="J103" s="218">
        <f>ROUND(I103*H103,2)</f>
        <v>0</v>
      </c>
      <c r="K103" s="214" t="s">
        <v>189</v>
      </c>
      <c r="L103" s="44"/>
      <c r="M103" s="219" t="s">
        <v>19</v>
      </c>
      <c r="N103" s="220" t="s">
        <v>48</v>
      </c>
      <c r="O103" s="84"/>
      <c r="P103" s="221">
        <f>O103*H103</f>
        <v>0</v>
      </c>
      <c r="Q103" s="221">
        <v>0.02369</v>
      </c>
      <c r="R103" s="221">
        <f>Q103*H103</f>
        <v>0.2369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190</v>
      </c>
      <c r="AT103" s="223" t="s">
        <v>185</v>
      </c>
      <c r="AU103" s="223" t="s">
        <v>88</v>
      </c>
      <c r="AY103" s="17" t="s">
        <v>182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88</v>
      </c>
      <c r="BK103" s="224">
        <f>ROUND(I103*H103,2)</f>
        <v>0</v>
      </c>
      <c r="BL103" s="17" t="s">
        <v>190</v>
      </c>
      <c r="BM103" s="223" t="s">
        <v>704</v>
      </c>
    </row>
    <row r="104" spans="1:51" s="13" customFormat="1" ht="12">
      <c r="A104" s="13"/>
      <c r="B104" s="225"/>
      <c r="C104" s="226"/>
      <c r="D104" s="227" t="s">
        <v>203</v>
      </c>
      <c r="E104" s="228" t="s">
        <v>19</v>
      </c>
      <c r="F104" s="229" t="s">
        <v>458</v>
      </c>
      <c r="G104" s="226"/>
      <c r="H104" s="230">
        <v>5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203</v>
      </c>
      <c r="AU104" s="236" t="s">
        <v>88</v>
      </c>
      <c r="AV104" s="13" t="s">
        <v>88</v>
      </c>
      <c r="AW104" s="13" t="s">
        <v>35</v>
      </c>
      <c r="AX104" s="13" t="s">
        <v>76</v>
      </c>
      <c r="AY104" s="236" t="s">
        <v>182</v>
      </c>
    </row>
    <row r="105" spans="1:51" s="13" customFormat="1" ht="12">
      <c r="A105" s="13"/>
      <c r="B105" s="225"/>
      <c r="C105" s="226"/>
      <c r="D105" s="227" t="s">
        <v>203</v>
      </c>
      <c r="E105" s="228" t="s">
        <v>19</v>
      </c>
      <c r="F105" s="229" t="s">
        <v>459</v>
      </c>
      <c r="G105" s="226"/>
      <c r="H105" s="230">
        <v>5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203</v>
      </c>
      <c r="AU105" s="236" t="s">
        <v>88</v>
      </c>
      <c r="AV105" s="13" t="s">
        <v>88</v>
      </c>
      <c r="AW105" s="13" t="s">
        <v>35</v>
      </c>
      <c r="AX105" s="13" t="s">
        <v>76</v>
      </c>
      <c r="AY105" s="236" t="s">
        <v>182</v>
      </c>
    </row>
    <row r="106" spans="1:51" s="14" customFormat="1" ht="12">
      <c r="A106" s="14"/>
      <c r="B106" s="237"/>
      <c r="C106" s="238"/>
      <c r="D106" s="227" t="s">
        <v>203</v>
      </c>
      <c r="E106" s="239" t="s">
        <v>19</v>
      </c>
      <c r="F106" s="240" t="s">
        <v>241</v>
      </c>
      <c r="G106" s="238"/>
      <c r="H106" s="241">
        <v>10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203</v>
      </c>
      <c r="AU106" s="247" t="s">
        <v>88</v>
      </c>
      <c r="AV106" s="14" t="s">
        <v>190</v>
      </c>
      <c r="AW106" s="14" t="s">
        <v>35</v>
      </c>
      <c r="AX106" s="14" t="s">
        <v>80</v>
      </c>
      <c r="AY106" s="247" t="s">
        <v>182</v>
      </c>
    </row>
    <row r="107" spans="1:63" s="12" customFormat="1" ht="22.8" customHeight="1">
      <c r="A107" s="12"/>
      <c r="B107" s="196"/>
      <c r="C107" s="197"/>
      <c r="D107" s="198" t="s">
        <v>75</v>
      </c>
      <c r="E107" s="210" t="s">
        <v>190</v>
      </c>
      <c r="F107" s="210" t="s">
        <v>460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P108</f>
        <v>0</v>
      </c>
      <c r="Q107" s="204"/>
      <c r="R107" s="205">
        <f>R108</f>
        <v>0.2955</v>
      </c>
      <c r="S107" s="204"/>
      <c r="T107" s="206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80</v>
      </c>
      <c r="AT107" s="208" t="s">
        <v>75</v>
      </c>
      <c r="AU107" s="208" t="s">
        <v>80</v>
      </c>
      <c r="AY107" s="207" t="s">
        <v>182</v>
      </c>
      <c r="BK107" s="209">
        <f>BK108</f>
        <v>0</v>
      </c>
    </row>
    <row r="108" spans="1:65" s="2" customFormat="1" ht="24.15" customHeight="1">
      <c r="A108" s="38"/>
      <c r="B108" s="39"/>
      <c r="C108" s="212" t="s">
        <v>88</v>
      </c>
      <c r="D108" s="212" t="s">
        <v>185</v>
      </c>
      <c r="E108" s="213" t="s">
        <v>461</v>
      </c>
      <c r="F108" s="214" t="s">
        <v>462</v>
      </c>
      <c r="G108" s="215" t="s">
        <v>188</v>
      </c>
      <c r="H108" s="216">
        <v>15</v>
      </c>
      <c r="I108" s="217"/>
      <c r="J108" s="218">
        <f>ROUND(I108*H108,2)</f>
        <v>0</v>
      </c>
      <c r="K108" s="214" t="s">
        <v>189</v>
      </c>
      <c r="L108" s="44"/>
      <c r="M108" s="219" t="s">
        <v>19</v>
      </c>
      <c r="N108" s="220" t="s">
        <v>48</v>
      </c>
      <c r="O108" s="84"/>
      <c r="P108" s="221">
        <f>O108*H108</f>
        <v>0</v>
      </c>
      <c r="Q108" s="221">
        <v>0.0197</v>
      </c>
      <c r="R108" s="221">
        <f>Q108*H108</f>
        <v>0.2955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190</v>
      </c>
      <c r="AT108" s="223" t="s">
        <v>185</v>
      </c>
      <c r="AU108" s="223" t="s">
        <v>88</v>
      </c>
      <c r="AY108" s="17" t="s">
        <v>182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88</v>
      </c>
      <c r="BK108" s="224">
        <f>ROUND(I108*H108,2)</f>
        <v>0</v>
      </c>
      <c r="BL108" s="17" t="s">
        <v>190</v>
      </c>
      <c r="BM108" s="223" t="s">
        <v>705</v>
      </c>
    </row>
    <row r="109" spans="1:63" s="12" customFormat="1" ht="22.8" customHeight="1">
      <c r="A109" s="12"/>
      <c r="B109" s="196"/>
      <c r="C109" s="197"/>
      <c r="D109" s="198" t="s">
        <v>75</v>
      </c>
      <c r="E109" s="210" t="s">
        <v>192</v>
      </c>
      <c r="F109" s="210" t="s">
        <v>193</v>
      </c>
      <c r="G109" s="197"/>
      <c r="H109" s="197"/>
      <c r="I109" s="200"/>
      <c r="J109" s="211">
        <f>BK109</f>
        <v>0</v>
      </c>
      <c r="K109" s="197"/>
      <c r="L109" s="202"/>
      <c r="M109" s="203"/>
      <c r="N109" s="204"/>
      <c r="O109" s="204"/>
      <c r="P109" s="205">
        <f>SUM(P110:P115)</f>
        <v>0</v>
      </c>
      <c r="Q109" s="204"/>
      <c r="R109" s="205">
        <f>SUM(R110:R115)</f>
        <v>0.1804125</v>
      </c>
      <c r="S109" s="204"/>
      <c r="T109" s="206">
        <f>SUM(T110:T115)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80</v>
      </c>
      <c r="AT109" s="208" t="s">
        <v>75</v>
      </c>
      <c r="AU109" s="208" t="s">
        <v>80</v>
      </c>
      <c r="AY109" s="207" t="s">
        <v>182</v>
      </c>
      <c r="BK109" s="209">
        <f>SUM(BK110:BK115)</f>
        <v>0</v>
      </c>
    </row>
    <row r="110" spans="1:65" s="2" customFormat="1" ht="14.4" customHeight="1">
      <c r="A110" s="38"/>
      <c r="B110" s="39"/>
      <c r="C110" s="212" t="s">
        <v>183</v>
      </c>
      <c r="D110" s="212" t="s">
        <v>185</v>
      </c>
      <c r="E110" s="213" t="s">
        <v>464</v>
      </c>
      <c r="F110" s="214" t="s">
        <v>465</v>
      </c>
      <c r="G110" s="215" t="s">
        <v>201</v>
      </c>
      <c r="H110" s="216">
        <v>3.75</v>
      </c>
      <c r="I110" s="217"/>
      <c r="J110" s="218">
        <f>ROUND(I110*H110,2)</f>
        <v>0</v>
      </c>
      <c r="K110" s="214" t="s">
        <v>189</v>
      </c>
      <c r="L110" s="44"/>
      <c r="M110" s="219" t="s">
        <v>19</v>
      </c>
      <c r="N110" s="220" t="s">
        <v>48</v>
      </c>
      <c r="O110" s="84"/>
      <c r="P110" s="221">
        <f>O110*H110</f>
        <v>0</v>
      </c>
      <c r="Q110" s="221">
        <v>0.00735</v>
      </c>
      <c r="R110" s="221">
        <f>Q110*H110</f>
        <v>0.0275625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190</v>
      </c>
      <c r="AT110" s="223" t="s">
        <v>185</v>
      </c>
      <c r="AU110" s="223" t="s">
        <v>88</v>
      </c>
      <c r="AY110" s="17" t="s">
        <v>182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88</v>
      </c>
      <c r="BK110" s="224">
        <f>ROUND(I110*H110,2)</f>
        <v>0</v>
      </c>
      <c r="BL110" s="17" t="s">
        <v>190</v>
      </c>
      <c r="BM110" s="223" t="s">
        <v>706</v>
      </c>
    </row>
    <row r="111" spans="1:51" s="13" customFormat="1" ht="12">
      <c r="A111" s="13"/>
      <c r="B111" s="225"/>
      <c r="C111" s="226"/>
      <c r="D111" s="227" t="s">
        <v>203</v>
      </c>
      <c r="E111" s="228" t="s">
        <v>19</v>
      </c>
      <c r="F111" s="229" t="s">
        <v>467</v>
      </c>
      <c r="G111" s="226"/>
      <c r="H111" s="230">
        <v>3.75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203</v>
      </c>
      <c r="AU111" s="236" t="s">
        <v>88</v>
      </c>
      <c r="AV111" s="13" t="s">
        <v>88</v>
      </c>
      <c r="AW111" s="13" t="s">
        <v>35</v>
      </c>
      <c r="AX111" s="13" t="s">
        <v>80</v>
      </c>
      <c r="AY111" s="236" t="s">
        <v>182</v>
      </c>
    </row>
    <row r="112" spans="1:65" s="2" customFormat="1" ht="14.4" customHeight="1">
      <c r="A112" s="38"/>
      <c r="B112" s="39"/>
      <c r="C112" s="212" t="s">
        <v>190</v>
      </c>
      <c r="D112" s="212" t="s">
        <v>185</v>
      </c>
      <c r="E112" s="213" t="s">
        <v>194</v>
      </c>
      <c r="F112" s="214" t="s">
        <v>195</v>
      </c>
      <c r="G112" s="215" t="s">
        <v>188</v>
      </c>
      <c r="H112" s="216">
        <v>5</v>
      </c>
      <c r="I112" s="217"/>
      <c r="J112" s="218">
        <f>ROUND(I112*H112,2)</f>
        <v>0</v>
      </c>
      <c r="K112" s="214" t="s">
        <v>189</v>
      </c>
      <c r="L112" s="44"/>
      <c r="M112" s="219" t="s">
        <v>19</v>
      </c>
      <c r="N112" s="220" t="s">
        <v>48</v>
      </c>
      <c r="O112" s="84"/>
      <c r="P112" s="221">
        <f>O112*H112</f>
        <v>0</v>
      </c>
      <c r="Q112" s="221">
        <v>0.00366</v>
      </c>
      <c r="R112" s="221">
        <f>Q112*H112</f>
        <v>0.0183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190</v>
      </c>
      <c r="AT112" s="223" t="s">
        <v>185</v>
      </c>
      <c r="AU112" s="223" t="s">
        <v>88</v>
      </c>
      <c r="AY112" s="17" t="s">
        <v>182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88</v>
      </c>
      <c r="BK112" s="224">
        <f>ROUND(I112*H112,2)</f>
        <v>0</v>
      </c>
      <c r="BL112" s="17" t="s">
        <v>190</v>
      </c>
      <c r="BM112" s="223" t="s">
        <v>707</v>
      </c>
    </row>
    <row r="113" spans="1:51" s="13" customFormat="1" ht="12">
      <c r="A113" s="13"/>
      <c r="B113" s="225"/>
      <c r="C113" s="226"/>
      <c r="D113" s="227" t="s">
        <v>203</v>
      </c>
      <c r="E113" s="228" t="s">
        <v>19</v>
      </c>
      <c r="F113" s="229" t="s">
        <v>458</v>
      </c>
      <c r="G113" s="226"/>
      <c r="H113" s="230">
        <v>5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203</v>
      </c>
      <c r="AU113" s="236" t="s">
        <v>88</v>
      </c>
      <c r="AV113" s="13" t="s">
        <v>88</v>
      </c>
      <c r="AW113" s="13" t="s">
        <v>35</v>
      </c>
      <c r="AX113" s="13" t="s">
        <v>80</v>
      </c>
      <c r="AY113" s="236" t="s">
        <v>182</v>
      </c>
    </row>
    <row r="114" spans="1:65" s="2" customFormat="1" ht="24.15" customHeight="1">
      <c r="A114" s="38"/>
      <c r="B114" s="39"/>
      <c r="C114" s="212" t="s">
        <v>212</v>
      </c>
      <c r="D114" s="212" t="s">
        <v>185</v>
      </c>
      <c r="E114" s="213" t="s">
        <v>468</v>
      </c>
      <c r="F114" s="214" t="s">
        <v>469</v>
      </c>
      <c r="G114" s="215" t="s">
        <v>201</v>
      </c>
      <c r="H114" s="216">
        <v>3.75</v>
      </c>
      <c r="I114" s="217"/>
      <c r="J114" s="218">
        <f>ROUND(I114*H114,2)</f>
        <v>0</v>
      </c>
      <c r="K114" s="214" t="s">
        <v>189</v>
      </c>
      <c r="L114" s="44"/>
      <c r="M114" s="219" t="s">
        <v>19</v>
      </c>
      <c r="N114" s="220" t="s">
        <v>48</v>
      </c>
      <c r="O114" s="84"/>
      <c r="P114" s="221">
        <f>O114*H114</f>
        <v>0</v>
      </c>
      <c r="Q114" s="221">
        <v>0.0154</v>
      </c>
      <c r="R114" s="221">
        <f>Q114*H114</f>
        <v>0.05775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190</v>
      </c>
      <c r="AT114" s="223" t="s">
        <v>185</v>
      </c>
      <c r="AU114" s="223" t="s">
        <v>88</v>
      </c>
      <c r="AY114" s="17" t="s">
        <v>182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88</v>
      </c>
      <c r="BK114" s="224">
        <f>ROUND(I114*H114,2)</f>
        <v>0</v>
      </c>
      <c r="BL114" s="17" t="s">
        <v>190</v>
      </c>
      <c r="BM114" s="223" t="s">
        <v>708</v>
      </c>
    </row>
    <row r="115" spans="1:65" s="2" customFormat="1" ht="14.4" customHeight="1">
      <c r="A115" s="38"/>
      <c r="B115" s="39"/>
      <c r="C115" s="212" t="s">
        <v>218</v>
      </c>
      <c r="D115" s="212" t="s">
        <v>185</v>
      </c>
      <c r="E115" s="213" t="s">
        <v>471</v>
      </c>
      <c r="F115" s="214" t="s">
        <v>472</v>
      </c>
      <c r="G115" s="215" t="s">
        <v>201</v>
      </c>
      <c r="H115" s="216">
        <v>3.75</v>
      </c>
      <c r="I115" s="217"/>
      <c r="J115" s="218">
        <f>ROUND(I115*H115,2)</f>
        <v>0</v>
      </c>
      <c r="K115" s="214" t="s">
        <v>189</v>
      </c>
      <c r="L115" s="44"/>
      <c r="M115" s="219" t="s">
        <v>19</v>
      </c>
      <c r="N115" s="220" t="s">
        <v>48</v>
      </c>
      <c r="O115" s="84"/>
      <c r="P115" s="221">
        <f>O115*H115</f>
        <v>0</v>
      </c>
      <c r="Q115" s="221">
        <v>0.02048</v>
      </c>
      <c r="R115" s="221">
        <f>Q115*H115</f>
        <v>0.07680000000000001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190</v>
      </c>
      <c r="AT115" s="223" t="s">
        <v>185</v>
      </c>
      <c r="AU115" s="223" t="s">
        <v>88</v>
      </c>
      <c r="AY115" s="17" t="s">
        <v>182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88</v>
      </c>
      <c r="BK115" s="224">
        <f>ROUND(I115*H115,2)</f>
        <v>0</v>
      </c>
      <c r="BL115" s="17" t="s">
        <v>190</v>
      </c>
      <c r="BM115" s="223" t="s">
        <v>709</v>
      </c>
    </row>
    <row r="116" spans="1:63" s="12" customFormat="1" ht="22.8" customHeight="1">
      <c r="A116" s="12"/>
      <c r="B116" s="196"/>
      <c r="C116" s="197"/>
      <c r="D116" s="198" t="s">
        <v>75</v>
      </c>
      <c r="E116" s="210" t="s">
        <v>197</v>
      </c>
      <c r="F116" s="210" t="s">
        <v>198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SUM(P117:P118)</f>
        <v>0</v>
      </c>
      <c r="Q116" s="204"/>
      <c r="R116" s="205">
        <f>SUM(R117:R118)</f>
        <v>0.0018199999999999998</v>
      </c>
      <c r="S116" s="204"/>
      <c r="T116" s="206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80</v>
      </c>
      <c r="AT116" s="208" t="s">
        <v>75</v>
      </c>
      <c r="AU116" s="208" t="s">
        <v>80</v>
      </c>
      <c r="AY116" s="207" t="s">
        <v>182</v>
      </c>
      <c r="BK116" s="209">
        <f>SUM(BK117:BK118)</f>
        <v>0</v>
      </c>
    </row>
    <row r="117" spans="1:65" s="2" customFormat="1" ht="24.15" customHeight="1">
      <c r="A117" s="38"/>
      <c r="B117" s="39"/>
      <c r="C117" s="212" t="s">
        <v>222</v>
      </c>
      <c r="D117" s="212" t="s">
        <v>185</v>
      </c>
      <c r="E117" s="213" t="s">
        <v>199</v>
      </c>
      <c r="F117" s="214" t="s">
        <v>200</v>
      </c>
      <c r="G117" s="215" t="s">
        <v>201</v>
      </c>
      <c r="H117" s="216">
        <v>14</v>
      </c>
      <c r="I117" s="217"/>
      <c r="J117" s="218">
        <f>ROUND(I117*H117,2)</f>
        <v>0</v>
      </c>
      <c r="K117" s="214" t="s">
        <v>189</v>
      </c>
      <c r="L117" s="44"/>
      <c r="M117" s="219" t="s">
        <v>19</v>
      </c>
      <c r="N117" s="220" t="s">
        <v>48</v>
      </c>
      <c r="O117" s="84"/>
      <c r="P117" s="221">
        <f>O117*H117</f>
        <v>0</v>
      </c>
      <c r="Q117" s="221">
        <v>0.00013</v>
      </c>
      <c r="R117" s="221">
        <f>Q117*H117</f>
        <v>0.0018199999999999998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190</v>
      </c>
      <c r="AT117" s="223" t="s">
        <v>185</v>
      </c>
      <c r="AU117" s="223" t="s">
        <v>88</v>
      </c>
      <c r="AY117" s="17" t="s">
        <v>182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88</v>
      </c>
      <c r="BK117" s="224">
        <f>ROUND(I117*H117,2)</f>
        <v>0</v>
      </c>
      <c r="BL117" s="17" t="s">
        <v>190</v>
      </c>
      <c r="BM117" s="223" t="s">
        <v>710</v>
      </c>
    </row>
    <row r="118" spans="1:51" s="13" customFormat="1" ht="12">
      <c r="A118" s="13"/>
      <c r="B118" s="225"/>
      <c r="C118" s="226"/>
      <c r="D118" s="227" t="s">
        <v>203</v>
      </c>
      <c r="E118" s="228" t="s">
        <v>19</v>
      </c>
      <c r="F118" s="229" t="s">
        <v>476</v>
      </c>
      <c r="G118" s="226"/>
      <c r="H118" s="230">
        <v>14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203</v>
      </c>
      <c r="AU118" s="236" t="s">
        <v>88</v>
      </c>
      <c r="AV118" s="13" t="s">
        <v>88</v>
      </c>
      <c r="AW118" s="13" t="s">
        <v>35</v>
      </c>
      <c r="AX118" s="13" t="s">
        <v>80</v>
      </c>
      <c r="AY118" s="236" t="s">
        <v>182</v>
      </c>
    </row>
    <row r="119" spans="1:63" s="12" customFormat="1" ht="22.8" customHeight="1">
      <c r="A119" s="12"/>
      <c r="B119" s="196"/>
      <c r="C119" s="197"/>
      <c r="D119" s="198" t="s">
        <v>75</v>
      </c>
      <c r="E119" s="210" t="s">
        <v>205</v>
      </c>
      <c r="F119" s="210" t="s">
        <v>206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SUM(P120:P121)</f>
        <v>0</v>
      </c>
      <c r="Q119" s="204"/>
      <c r="R119" s="205">
        <f>SUM(R120:R121)</f>
        <v>0</v>
      </c>
      <c r="S119" s="204"/>
      <c r="T119" s="206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7" t="s">
        <v>80</v>
      </c>
      <c r="AT119" s="208" t="s">
        <v>75</v>
      </c>
      <c r="AU119" s="208" t="s">
        <v>80</v>
      </c>
      <c r="AY119" s="207" t="s">
        <v>182</v>
      </c>
      <c r="BK119" s="209">
        <f>SUM(BK120:BK121)</f>
        <v>0</v>
      </c>
    </row>
    <row r="120" spans="1:65" s="2" customFormat="1" ht="14.4" customHeight="1">
      <c r="A120" s="38"/>
      <c r="B120" s="39"/>
      <c r="C120" s="212" t="s">
        <v>226</v>
      </c>
      <c r="D120" s="212" t="s">
        <v>185</v>
      </c>
      <c r="E120" s="213" t="s">
        <v>207</v>
      </c>
      <c r="F120" s="214" t="s">
        <v>208</v>
      </c>
      <c r="G120" s="215" t="s">
        <v>201</v>
      </c>
      <c r="H120" s="216">
        <v>60</v>
      </c>
      <c r="I120" s="217"/>
      <c r="J120" s="218">
        <f>ROUND(I120*H120,2)</f>
        <v>0</v>
      </c>
      <c r="K120" s="214" t="s">
        <v>189</v>
      </c>
      <c r="L120" s="44"/>
      <c r="M120" s="219" t="s">
        <v>19</v>
      </c>
      <c r="N120" s="220" t="s">
        <v>48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190</v>
      </c>
      <c r="AT120" s="223" t="s">
        <v>185</v>
      </c>
      <c r="AU120" s="223" t="s">
        <v>88</v>
      </c>
      <c r="AY120" s="17" t="s">
        <v>182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88</v>
      </c>
      <c r="BK120" s="224">
        <f>ROUND(I120*H120,2)</f>
        <v>0</v>
      </c>
      <c r="BL120" s="17" t="s">
        <v>190</v>
      </c>
      <c r="BM120" s="223" t="s">
        <v>711</v>
      </c>
    </row>
    <row r="121" spans="1:51" s="13" customFormat="1" ht="12">
      <c r="A121" s="13"/>
      <c r="B121" s="225"/>
      <c r="C121" s="226"/>
      <c r="D121" s="227" t="s">
        <v>203</v>
      </c>
      <c r="E121" s="228" t="s">
        <v>19</v>
      </c>
      <c r="F121" s="229" t="s">
        <v>478</v>
      </c>
      <c r="G121" s="226"/>
      <c r="H121" s="230">
        <v>60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203</v>
      </c>
      <c r="AU121" s="236" t="s">
        <v>88</v>
      </c>
      <c r="AV121" s="13" t="s">
        <v>88</v>
      </c>
      <c r="AW121" s="13" t="s">
        <v>35</v>
      </c>
      <c r="AX121" s="13" t="s">
        <v>80</v>
      </c>
      <c r="AY121" s="236" t="s">
        <v>182</v>
      </c>
    </row>
    <row r="122" spans="1:63" s="12" customFormat="1" ht="22.8" customHeight="1">
      <c r="A122" s="12"/>
      <c r="B122" s="196"/>
      <c r="C122" s="197"/>
      <c r="D122" s="198" t="s">
        <v>75</v>
      </c>
      <c r="E122" s="210" t="s">
        <v>210</v>
      </c>
      <c r="F122" s="210" t="s">
        <v>211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SUM(P123:P133)</f>
        <v>0</v>
      </c>
      <c r="Q122" s="204"/>
      <c r="R122" s="205">
        <f>SUM(R123:R133)</f>
        <v>0</v>
      </c>
      <c r="S122" s="204"/>
      <c r="T122" s="206">
        <f>SUM(T123:T133)</f>
        <v>2.0500000000000003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80</v>
      </c>
      <c r="AT122" s="208" t="s">
        <v>75</v>
      </c>
      <c r="AU122" s="208" t="s">
        <v>80</v>
      </c>
      <c r="AY122" s="207" t="s">
        <v>182</v>
      </c>
      <c r="BK122" s="209">
        <f>SUM(BK123:BK133)</f>
        <v>0</v>
      </c>
    </row>
    <row r="123" spans="1:65" s="2" customFormat="1" ht="14.4" customHeight="1">
      <c r="A123" s="38"/>
      <c r="B123" s="39"/>
      <c r="C123" s="212" t="s">
        <v>231</v>
      </c>
      <c r="D123" s="212" t="s">
        <v>185</v>
      </c>
      <c r="E123" s="213" t="s">
        <v>213</v>
      </c>
      <c r="F123" s="214" t="s">
        <v>214</v>
      </c>
      <c r="G123" s="215" t="s">
        <v>215</v>
      </c>
      <c r="H123" s="216">
        <v>70</v>
      </c>
      <c r="I123" s="217"/>
      <c r="J123" s="218">
        <f>ROUND(I123*H123,2)</f>
        <v>0</v>
      </c>
      <c r="K123" s="214" t="s">
        <v>189</v>
      </c>
      <c r="L123" s="44"/>
      <c r="M123" s="219" t="s">
        <v>19</v>
      </c>
      <c r="N123" s="220" t="s">
        <v>48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0.0067</v>
      </c>
      <c r="T123" s="222">
        <f>S123*H123</f>
        <v>0.46900000000000003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216</v>
      </c>
      <c r="AT123" s="223" t="s">
        <v>185</v>
      </c>
      <c r="AU123" s="223" t="s">
        <v>88</v>
      </c>
      <c r="AY123" s="17" t="s">
        <v>182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88</v>
      </c>
      <c r="BK123" s="224">
        <f>ROUND(I123*H123,2)</f>
        <v>0</v>
      </c>
      <c r="BL123" s="17" t="s">
        <v>216</v>
      </c>
      <c r="BM123" s="223" t="s">
        <v>712</v>
      </c>
    </row>
    <row r="124" spans="1:65" s="2" customFormat="1" ht="24.15" customHeight="1">
      <c r="A124" s="38"/>
      <c r="B124" s="39"/>
      <c r="C124" s="212" t="s">
        <v>242</v>
      </c>
      <c r="D124" s="212" t="s">
        <v>185</v>
      </c>
      <c r="E124" s="213" t="s">
        <v>480</v>
      </c>
      <c r="F124" s="214" t="s">
        <v>481</v>
      </c>
      <c r="G124" s="215" t="s">
        <v>188</v>
      </c>
      <c r="H124" s="216">
        <v>16</v>
      </c>
      <c r="I124" s="217"/>
      <c r="J124" s="218">
        <f>ROUND(I124*H124,2)</f>
        <v>0</v>
      </c>
      <c r="K124" s="214" t="s">
        <v>189</v>
      </c>
      <c r="L124" s="44"/>
      <c r="M124" s="219" t="s">
        <v>19</v>
      </c>
      <c r="N124" s="220" t="s">
        <v>48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0.069</v>
      </c>
      <c r="T124" s="222">
        <f>S124*H124</f>
        <v>1.104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190</v>
      </c>
      <c r="AT124" s="223" t="s">
        <v>185</v>
      </c>
      <c r="AU124" s="223" t="s">
        <v>88</v>
      </c>
      <c r="AY124" s="17" t="s">
        <v>182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88</v>
      </c>
      <c r="BK124" s="224">
        <f>ROUND(I124*H124,2)</f>
        <v>0</v>
      </c>
      <c r="BL124" s="17" t="s">
        <v>190</v>
      </c>
      <c r="BM124" s="223" t="s">
        <v>713</v>
      </c>
    </row>
    <row r="125" spans="1:51" s="13" customFormat="1" ht="12">
      <c r="A125" s="13"/>
      <c r="B125" s="225"/>
      <c r="C125" s="226"/>
      <c r="D125" s="227" t="s">
        <v>203</v>
      </c>
      <c r="E125" s="228" t="s">
        <v>19</v>
      </c>
      <c r="F125" s="229" t="s">
        <v>458</v>
      </c>
      <c r="G125" s="226"/>
      <c r="H125" s="230">
        <v>5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203</v>
      </c>
      <c r="AU125" s="236" t="s">
        <v>88</v>
      </c>
      <c r="AV125" s="13" t="s">
        <v>88</v>
      </c>
      <c r="AW125" s="13" t="s">
        <v>35</v>
      </c>
      <c r="AX125" s="13" t="s">
        <v>76</v>
      </c>
      <c r="AY125" s="236" t="s">
        <v>182</v>
      </c>
    </row>
    <row r="126" spans="1:51" s="13" customFormat="1" ht="12">
      <c r="A126" s="13"/>
      <c r="B126" s="225"/>
      <c r="C126" s="226"/>
      <c r="D126" s="227" t="s">
        <v>203</v>
      </c>
      <c r="E126" s="228" t="s">
        <v>19</v>
      </c>
      <c r="F126" s="229" t="s">
        <v>483</v>
      </c>
      <c r="G126" s="226"/>
      <c r="H126" s="230">
        <v>6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203</v>
      </c>
      <c r="AU126" s="236" t="s">
        <v>88</v>
      </c>
      <c r="AV126" s="13" t="s">
        <v>88</v>
      </c>
      <c r="AW126" s="13" t="s">
        <v>35</v>
      </c>
      <c r="AX126" s="13" t="s">
        <v>76</v>
      </c>
      <c r="AY126" s="236" t="s">
        <v>182</v>
      </c>
    </row>
    <row r="127" spans="1:51" s="13" customFormat="1" ht="12">
      <c r="A127" s="13"/>
      <c r="B127" s="225"/>
      <c r="C127" s="226"/>
      <c r="D127" s="227" t="s">
        <v>203</v>
      </c>
      <c r="E127" s="228" t="s">
        <v>19</v>
      </c>
      <c r="F127" s="229" t="s">
        <v>459</v>
      </c>
      <c r="G127" s="226"/>
      <c r="H127" s="230">
        <v>5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203</v>
      </c>
      <c r="AU127" s="236" t="s">
        <v>88</v>
      </c>
      <c r="AV127" s="13" t="s">
        <v>88</v>
      </c>
      <c r="AW127" s="13" t="s">
        <v>35</v>
      </c>
      <c r="AX127" s="13" t="s">
        <v>76</v>
      </c>
      <c r="AY127" s="236" t="s">
        <v>182</v>
      </c>
    </row>
    <row r="128" spans="1:51" s="14" customFormat="1" ht="12">
      <c r="A128" s="14"/>
      <c r="B128" s="237"/>
      <c r="C128" s="238"/>
      <c r="D128" s="227" t="s">
        <v>203</v>
      </c>
      <c r="E128" s="239" t="s">
        <v>19</v>
      </c>
      <c r="F128" s="240" t="s">
        <v>241</v>
      </c>
      <c r="G128" s="238"/>
      <c r="H128" s="241">
        <v>16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203</v>
      </c>
      <c r="AU128" s="247" t="s">
        <v>88</v>
      </c>
      <c r="AV128" s="14" t="s">
        <v>190</v>
      </c>
      <c r="AW128" s="14" t="s">
        <v>35</v>
      </c>
      <c r="AX128" s="14" t="s">
        <v>80</v>
      </c>
      <c r="AY128" s="247" t="s">
        <v>182</v>
      </c>
    </row>
    <row r="129" spans="1:65" s="2" customFormat="1" ht="24.15" customHeight="1">
      <c r="A129" s="38"/>
      <c r="B129" s="39"/>
      <c r="C129" s="212" t="s">
        <v>248</v>
      </c>
      <c r="D129" s="212" t="s">
        <v>185</v>
      </c>
      <c r="E129" s="213" t="s">
        <v>484</v>
      </c>
      <c r="F129" s="214" t="s">
        <v>485</v>
      </c>
      <c r="G129" s="215" t="s">
        <v>188</v>
      </c>
      <c r="H129" s="216">
        <v>15</v>
      </c>
      <c r="I129" s="217"/>
      <c r="J129" s="218">
        <f>ROUND(I129*H129,2)</f>
        <v>0</v>
      </c>
      <c r="K129" s="214" t="s">
        <v>189</v>
      </c>
      <c r="L129" s="44"/>
      <c r="M129" s="219" t="s">
        <v>19</v>
      </c>
      <c r="N129" s="220" t="s">
        <v>48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0.008</v>
      </c>
      <c r="T129" s="222">
        <f>S129*H129</f>
        <v>0.12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190</v>
      </c>
      <c r="AT129" s="223" t="s">
        <v>185</v>
      </c>
      <c r="AU129" s="223" t="s">
        <v>88</v>
      </c>
      <c r="AY129" s="17" t="s">
        <v>182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88</v>
      </c>
      <c r="BK129" s="224">
        <f>ROUND(I129*H129,2)</f>
        <v>0</v>
      </c>
      <c r="BL129" s="17" t="s">
        <v>190</v>
      </c>
      <c r="BM129" s="223" t="s">
        <v>714</v>
      </c>
    </row>
    <row r="130" spans="1:65" s="2" customFormat="1" ht="24.15" customHeight="1">
      <c r="A130" s="38"/>
      <c r="B130" s="39"/>
      <c r="C130" s="212" t="s">
        <v>253</v>
      </c>
      <c r="D130" s="212" t="s">
        <v>185</v>
      </c>
      <c r="E130" s="213" t="s">
        <v>487</v>
      </c>
      <c r="F130" s="214" t="s">
        <v>488</v>
      </c>
      <c r="G130" s="215" t="s">
        <v>201</v>
      </c>
      <c r="H130" s="216">
        <v>5.25</v>
      </c>
      <c r="I130" s="217"/>
      <c r="J130" s="218">
        <f>ROUND(I130*H130,2)</f>
        <v>0</v>
      </c>
      <c r="K130" s="214" t="s">
        <v>189</v>
      </c>
      <c r="L130" s="44"/>
      <c r="M130" s="219" t="s">
        <v>19</v>
      </c>
      <c r="N130" s="220" t="s">
        <v>48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0.068</v>
      </c>
      <c r="T130" s="222">
        <f>S130*H130</f>
        <v>0.35700000000000004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190</v>
      </c>
      <c r="AT130" s="223" t="s">
        <v>185</v>
      </c>
      <c r="AU130" s="223" t="s">
        <v>88</v>
      </c>
      <c r="AY130" s="17" t="s">
        <v>182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88</v>
      </c>
      <c r="BK130" s="224">
        <f>ROUND(I130*H130,2)</f>
        <v>0</v>
      </c>
      <c r="BL130" s="17" t="s">
        <v>190</v>
      </c>
      <c r="BM130" s="223" t="s">
        <v>715</v>
      </c>
    </row>
    <row r="131" spans="1:51" s="13" customFormat="1" ht="12">
      <c r="A131" s="13"/>
      <c r="B131" s="225"/>
      <c r="C131" s="226"/>
      <c r="D131" s="227" t="s">
        <v>203</v>
      </c>
      <c r="E131" s="228" t="s">
        <v>19</v>
      </c>
      <c r="F131" s="229" t="s">
        <v>490</v>
      </c>
      <c r="G131" s="226"/>
      <c r="H131" s="230">
        <v>1.5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203</v>
      </c>
      <c r="AU131" s="236" t="s">
        <v>88</v>
      </c>
      <c r="AV131" s="13" t="s">
        <v>88</v>
      </c>
      <c r="AW131" s="13" t="s">
        <v>35</v>
      </c>
      <c r="AX131" s="13" t="s">
        <v>76</v>
      </c>
      <c r="AY131" s="236" t="s">
        <v>182</v>
      </c>
    </row>
    <row r="132" spans="1:51" s="13" customFormat="1" ht="12">
      <c r="A132" s="13"/>
      <c r="B132" s="225"/>
      <c r="C132" s="226"/>
      <c r="D132" s="227" t="s">
        <v>203</v>
      </c>
      <c r="E132" s="228" t="s">
        <v>19</v>
      </c>
      <c r="F132" s="229" t="s">
        <v>467</v>
      </c>
      <c r="G132" s="226"/>
      <c r="H132" s="230">
        <v>3.75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203</v>
      </c>
      <c r="AU132" s="236" t="s">
        <v>88</v>
      </c>
      <c r="AV132" s="13" t="s">
        <v>88</v>
      </c>
      <c r="AW132" s="13" t="s">
        <v>35</v>
      </c>
      <c r="AX132" s="13" t="s">
        <v>76</v>
      </c>
      <c r="AY132" s="236" t="s">
        <v>182</v>
      </c>
    </row>
    <row r="133" spans="1:51" s="14" customFormat="1" ht="12">
      <c r="A133" s="14"/>
      <c r="B133" s="237"/>
      <c r="C133" s="238"/>
      <c r="D133" s="227" t="s">
        <v>203</v>
      </c>
      <c r="E133" s="239" t="s">
        <v>19</v>
      </c>
      <c r="F133" s="240" t="s">
        <v>241</v>
      </c>
      <c r="G133" s="238"/>
      <c r="H133" s="241">
        <v>5.25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203</v>
      </c>
      <c r="AU133" s="247" t="s">
        <v>88</v>
      </c>
      <c r="AV133" s="14" t="s">
        <v>190</v>
      </c>
      <c r="AW133" s="14" t="s">
        <v>35</v>
      </c>
      <c r="AX133" s="14" t="s">
        <v>80</v>
      </c>
      <c r="AY133" s="247" t="s">
        <v>182</v>
      </c>
    </row>
    <row r="134" spans="1:63" s="12" customFormat="1" ht="22.8" customHeight="1">
      <c r="A134" s="12"/>
      <c r="B134" s="196"/>
      <c r="C134" s="197"/>
      <c r="D134" s="198" t="s">
        <v>75</v>
      </c>
      <c r="E134" s="210" t="s">
        <v>246</v>
      </c>
      <c r="F134" s="210" t="s">
        <v>247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SUM(P135:P139)</f>
        <v>0</v>
      </c>
      <c r="Q134" s="204"/>
      <c r="R134" s="205">
        <f>SUM(R135:R139)</f>
        <v>0</v>
      </c>
      <c r="S134" s="204"/>
      <c r="T134" s="206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80</v>
      </c>
      <c r="AT134" s="208" t="s">
        <v>75</v>
      </c>
      <c r="AU134" s="208" t="s">
        <v>80</v>
      </c>
      <c r="AY134" s="207" t="s">
        <v>182</v>
      </c>
      <c r="BK134" s="209">
        <f>SUM(BK135:BK139)</f>
        <v>0</v>
      </c>
    </row>
    <row r="135" spans="1:65" s="2" customFormat="1" ht="24.15" customHeight="1">
      <c r="A135" s="38"/>
      <c r="B135" s="39"/>
      <c r="C135" s="212" t="s">
        <v>257</v>
      </c>
      <c r="D135" s="212" t="s">
        <v>185</v>
      </c>
      <c r="E135" s="213" t="s">
        <v>249</v>
      </c>
      <c r="F135" s="214" t="s">
        <v>250</v>
      </c>
      <c r="G135" s="215" t="s">
        <v>251</v>
      </c>
      <c r="H135" s="216">
        <v>2.126</v>
      </c>
      <c r="I135" s="217"/>
      <c r="J135" s="218">
        <f>ROUND(I135*H135,2)</f>
        <v>0</v>
      </c>
      <c r="K135" s="214" t="s">
        <v>189</v>
      </c>
      <c r="L135" s="44"/>
      <c r="M135" s="219" t="s">
        <v>19</v>
      </c>
      <c r="N135" s="220" t="s">
        <v>48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190</v>
      </c>
      <c r="AT135" s="223" t="s">
        <v>185</v>
      </c>
      <c r="AU135" s="223" t="s">
        <v>88</v>
      </c>
      <c r="AY135" s="17" t="s">
        <v>182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88</v>
      </c>
      <c r="BK135" s="224">
        <f>ROUND(I135*H135,2)</f>
        <v>0</v>
      </c>
      <c r="BL135" s="17" t="s">
        <v>190</v>
      </c>
      <c r="BM135" s="223" t="s">
        <v>716</v>
      </c>
    </row>
    <row r="136" spans="1:65" s="2" customFormat="1" ht="14.4" customHeight="1">
      <c r="A136" s="38"/>
      <c r="B136" s="39"/>
      <c r="C136" s="212" t="s">
        <v>262</v>
      </c>
      <c r="D136" s="212" t="s">
        <v>185</v>
      </c>
      <c r="E136" s="213" t="s">
        <v>254</v>
      </c>
      <c r="F136" s="214" t="s">
        <v>255</v>
      </c>
      <c r="G136" s="215" t="s">
        <v>251</v>
      </c>
      <c r="H136" s="216">
        <v>2.126</v>
      </c>
      <c r="I136" s="217"/>
      <c r="J136" s="218">
        <f>ROUND(I136*H136,2)</f>
        <v>0</v>
      </c>
      <c r="K136" s="214" t="s">
        <v>189</v>
      </c>
      <c r="L136" s="44"/>
      <c r="M136" s="219" t="s">
        <v>19</v>
      </c>
      <c r="N136" s="220" t="s">
        <v>48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190</v>
      </c>
      <c r="AT136" s="223" t="s">
        <v>185</v>
      </c>
      <c r="AU136" s="223" t="s">
        <v>88</v>
      </c>
      <c r="AY136" s="17" t="s">
        <v>182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88</v>
      </c>
      <c r="BK136" s="224">
        <f>ROUND(I136*H136,2)</f>
        <v>0</v>
      </c>
      <c r="BL136" s="17" t="s">
        <v>190</v>
      </c>
      <c r="BM136" s="223" t="s">
        <v>717</v>
      </c>
    </row>
    <row r="137" spans="1:65" s="2" customFormat="1" ht="24.15" customHeight="1">
      <c r="A137" s="38"/>
      <c r="B137" s="39"/>
      <c r="C137" s="212" t="s">
        <v>8</v>
      </c>
      <c r="D137" s="212" t="s">
        <v>185</v>
      </c>
      <c r="E137" s="213" t="s">
        <v>258</v>
      </c>
      <c r="F137" s="214" t="s">
        <v>259</v>
      </c>
      <c r="G137" s="215" t="s">
        <v>251</v>
      </c>
      <c r="H137" s="216">
        <v>29.764</v>
      </c>
      <c r="I137" s="217"/>
      <c r="J137" s="218">
        <f>ROUND(I137*H137,2)</f>
        <v>0</v>
      </c>
      <c r="K137" s="214" t="s">
        <v>189</v>
      </c>
      <c r="L137" s="44"/>
      <c r="M137" s="219" t="s">
        <v>19</v>
      </c>
      <c r="N137" s="220" t="s">
        <v>48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190</v>
      </c>
      <c r="AT137" s="223" t="s">
        <v>185</v>
      </c>
      <c r="AU137" s="223" t="s">
        <v>88</v>
      </c>
      <c r="AY137" s="17" t="s">
        <v>182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88</v>
      </c>
      <c r="BK137" s="224">
        <f>ROUND(I137*H137,2)</f>
        <v>0</v>
      </c>
      <c r="BL137" s="17" t="s">
        <v>190</v>
      </c>
      <c r="BM137" s="223" t="s">
        <v>718</v>
      </c>
    </row>
    <row r="138" spans="1:51" s="13" customFormat="1" ht="12">
      <c r="A138" s="13"/>
      <c r="B138" s="225"/>
      <c r="C138" s="226"/>
      <c r="D138" s="227" t="s">
        <v>203</v>
      </c>
      <c r="E138" s="226"/>
      <c r="F138" s="229" t="s">
        <v>544</v>
      </c>
      <c r="G138" s="226"/>
      <c r="H138" s="230">
        <v>29.764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203</v>
      </c>
      <c r="AU138" s="236" t="s">
        <v>88</v>
      </c>
      <c r="AV138" s="13" t="s">
        <v>88</v>
      </c>
      <c r="AW138" s="13" t="s">
        <v>4</v>
      </c>
      <c r="AX138" s="13" t="s">
        <v>80</v>
      </c>
      <c r="AY138" s="236" t="s">
        <v>182</v>
      </c>
    </row>
    <row r="139" spans="1:65" s="2" customFormat="1" ht="14.4" customHeight="1">
      <c r="A139" s="38"/>
      <c r="B139" s="39"/>
      <c r="C139" s="248" t="s">
        <v>216</v>
      </c>
      <c r="D139" s="248" t="s">
        <v>263</v>
      </c>
      <c r="E139" s="249" t="s">
        <v>264</v>
      </c>
      <c r="F139" s="250" t="s">
        <v>265</v>
      </c>
      <c r="G139" s="251" t="s">
        <v>251</v>
      </c>
      <c r="H139" s="252">
        <v>2.126</v>
      </c>
      <c r="I139" s="253"/>
      <c r="J139" s="254">
        <f>ROUND(I139*H139,2)</f>
        <v>0</v>
      </c>
      <c r="K139" s="250" t="s">
        <v>189</v>
      </c>
      <c r="L139" s="255"/>
      <c r="M139" s="256" t="s">
        <v>19</v>
      </c>
      <c r="N139" s="257" t="s">
        <v>48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226</v>
      </c>
      <c r="AT139" s="223" t="s">
        <v>263</v>
      </c>
      <c r="AU139" s="223" t="s">
        <v>88</v>
      </c>
      <c r="AY139" s="17" t="s">
        <v>182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88</v>
      </c>
      <c r="BK139" s="224">
        <f>ROUND(I139*H139,2)</f>
        <v>0</v>
      </c>
      <c r="BL139" s="17" t="s">
        <v>190</v>
      </c>
      <c r="BM139" s="223" t="s">
        <v>719</v>
      </c>
    </row>
    <row r="140" spans="1:63" s="12" customFormat="1" ht="22.8" customHeight="1">
      <c r="A140" s="12"/>
      <c r="B140" s="196"/>
      <c r="C140" s="197"/>
      <c r="D140" s="198" t="s">
        <v>75</v>
      </c>
      <c r="E140" s="210" t="s">
        <v>267</v>
      </c>
      <c r="F140" s="210" t="s">
        <v>268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P141</f>
        <v>0</v>
      </c>
      <c r="Q140" s="204"/>
      <c r="R140" s="205">
        <f>R141</f>
        <v>0</v>
      </c>
      <c r="S140" s="204"/>
      <c r="T140" s="206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80</v>
      </c>
      <c r="AT140" s="208" t="s">
        <v>75</v>
      </c>
      <c r="AU140" s="208" t="s">
        <v>80</v>
      </c>
      <c r="AY140" s="207" t="s">
        <v>182</v>
      </c>
      <c r="BK140" s="209">
        <f>BK141</f>
        <v>0</v>
      </c>
    </row>
    <row r="141" spans="1:65" s="2" customFormat="1" ht="24.15" customHeight="1">
      <c r="A141" s="38"/>
      <c r="B141" s="39"/>
      <c r="C141" s="212" t="s">
        <v>281</v>
      </c>
      <c r="D141" s="212" t="s">
        <v>185</v>
      </c>
      <c r="E141" s="213" t="s">
        <v>496</v>
      </c>
      <c r="F141" s="214" t="s">
        <v>497</v>
      </c>
      <c r="G141" s="215" t="s">
        <v>251</v>
      </c>
      <c r="H141" s="216">
        <v>0.715</v>
      </c>
      <c r="I141" s="217"/>
      <c r="J141" s="218">
        <f>ROUND(I141*H141,2)</f>
        <v>0</v>
      </c>
      <c r="K141" s="214" t="s">
        <v>189</v>
      </c>
      <c r="L141" s="44"/>
      <c r="M141" s="219" t="s">
        <v>19</v>
      </c>
      <c r="N141" s="220" t="s">
        <v>48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190</v>
      </c>
      <c r="AT141" s="223" t="s">
        <v>185</v>
      </c>
      <c r="AU141" s="223" t="s">
        <v>88</v>
      </c>
      <c r="AY141" s="17" t="s">
        <v>182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88</v>
      </c>
      <c r="BK141" s="224">
        <f>ROUND(I141*H141,2)</f>
        <v>0</v>
      </c>
      <c r="BL141" s="17" t="s">
        <v>190</v>
      </c>
      <c r="BM141" s="223" t="s">
        <v>720</v>
      </c>
    </row>
    <row r="142" spans="1:63" s="12" customFormat="1" ht="25.9" customHeight="1">
      <c r="A142" s="12"/>
      <c r="B142" s="196"/>
      <c r="C142" s="197"/>
      <c r="D142" s="198" t="s">
        <v>75</v>
      </c>
      <c r="E142" s="199" t="s">
        <v>272</v>
      </c>
      <c r="F142" s="199" t="s">
        <v>273</v>
      </c>
      <c r="G142" s="197"/>
      <c r="H142" s="197"/>
      <c r="I142" s="200"/>
      <c r="J142" s="201">
        <f>BK142</f>
        <v>0</v>
      </c>
      <c r="K142" s="197"/>
      <c r="L142" s="202"/>
      <c r="M142" s="203"/>
      <c r="N142" s="204"/>
      <c r="O142" s="204"/>
      <c r="P142" s="205">
        <f>P143+P154+P157+P160+P171</f>
        <v>0</v>
      </c>
      <c r="Q142" s="204"/>
      <c r="R142" s="205">
        <f>R143+R154+R157+R160+R171</f>
        <v>0.2632956</v>
      </c>
      <c r="S142" s="204"/>
      <c r="T142" s="206">
        <f>T143+T154+T157+T160+T171</f>
        <v>0.07590000000000001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88</v>
      </c>
      <c r="AT142" s="208" t="s">
        <v>75</v>
      </c>
      <c r="AU142" s="208" t="s">
        <v>76</v>
      </c>
      <c r="AY142" s="207" t="s">
        <v>182</v>
      </c>
      <c r="BK142" s="209">
        <f>BK143+BK154+BK157+BK160+BK171</f>
        <v>0</v>
      </c>
    </row>
    <row r="143" spans="1:63" s="12" customFormat="1" ht="22.8" customHeight="1">
      <c r="A143" s="12"/>
      <c r="B143" s="196"/>
      <c r="C143" s="197"/>
      <c r="D143" s="198" t="s">
        <v>75</v>
      </c>
      <c r="E143" s="210" t="s">
        <v>274</v>
      </c>
      <c r="F143" s="210" t="s">
        <v>275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SUM(P144:P153)</f>
        <v>0</v>
      </c>
      <c r="Q143" s="204"/>
      <c r="R143" s="205">
        <f>SUM(R144:R153)</f>
        <v>0.11260000000000002</v>
      </c>
      <c r="S143" s="204"/>
      <c r="T143" s="206">
        <f>SUM(T144:T153)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88</v>
      </c>
      <c r="AT143" s="208" t="s">
        <v>75</v>
      </c>
      <c r="AU143" s="208" t="s">
        <v>80</v>
      </c>
      <c r="AY143" s="207" t="s">
        <v>182</v>
      </c>
      <c r="BK143" s="209">
        <f>SUM(BK144:BK153)</f>
        <v>0</v>
      </c>
    </row>
    <row r="144" spans="1:65" s="2" customFormat="1" ht="14.4" customHeight="1">
      <c r="A144" s="38"/>
      <c r="B144" s="39"/>
      <c r="C144" s="212" t="s">
        <v>285</v>
      </c>
      <c r="D144" s="212" t="s">
        <v>185</v>
      </c>
      <c r="E144" s="213" t="s">
        <v>276</v>
      </c>
      <c r="F144" s="214" t="s">
        <v>499</v>
      </c>
      <c r="G144" s="215" t="s">
        <v>278</v>
      </c>
      <c r="H144" s="216">
        <v>10</v>
      </c>
      <c r="I144" s="217"/>
      <c r="J144" s="218">
        <f>ROUND(I144*H144,2)</f>
        <v>0</v>
      </c>
      <c r="K144" s="214" t="s">
        <v>279</v>
      </c>
      <c r="L144" s="44"/>
      <c r="M144" s="219" t="s">
        <v>19</v>
      </c>
      <c r="N144" s="220" t="s">
        <v>48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216</v>
      </c>
      <c r="AT144" s="223" t="s">
        <v>185</v>
      </c>
      <c r="AU144" s="223" t="s">
        <v>88</v>
      </c>
      <c r="AY144" s="17" t="s">
        <v>182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88</v>
      </c>
      <c r="BK144" s="224">
        <f>ROUND(I144*H144,2)</f>
        <v>0</v>
      </c>
      <c r="BL144" s="17" t="s">
        <v>216</v>
      </c>
      <c r="BM144" s="223" t="s">
        <v>721</v>
      </c>
    </row>
    <row r="145" spans="1:65" s="2" customFormat="1" ht="14.4" customHeight="1">
      <c r="A145" s="38"/>
      <c r="B145" s="39"/>
      <c r="C145" s="212" t="s">
        <v>289</v>
      </c>
      <c r="D145" s="212" t="s">
        <v>185</v>
      </c>
      <c r="E145" s="213" t="s">
        <v>282</v>
      </c>
      <c r="F145" s="214" t="s">
        <v>283</v>
      </c>
      <c r="G145" s="215" t="s">
        <v>215</v>
      </c>
      <c r="H145" s="216">
        <v>36</v>
      </c>
      <c r="I145" s="217"/>
      <c r="J145" s="218">
        <f>ROUND(I145*H145,2)</f>
        <v>0</v>
      </c>
      <c r="K145" s="214" t="s">
        <v>189</v>
      </c>
      <c r="L145" s="44"/>
      <c r="M145" s="219" t="s">
        <v>19</v>
      </c>
      <c r="N145" s="220" t="s">
        <v>48</v>
      </c>
      <c r="O145" s="84"/>
      <c r="P145" s="221">
        <f>O145*H145</f>
        <v>0</v>
      </c>
      <c r="Q145" s="221">
        <v>0.00084</v>
      </c>
      <c r="R145" s="221">
        <f>Q145*H145</f>
        <v>0.030240000000000003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216</v>
      </c>
      <c r="AT145" s="223" t="s">
        <v>185</v>
      </c>
      <c r="AU145" s="223" t="s">
        <v>88</v>
      </c>
      <c r="AY145" s="17" t="s">
        <v>182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88</v>
      </c>
      <c r="BK145" s="224">
        <f>ROUND(I145*H145,2)</f>
        <v>0</v>
      </c>
      <c r="BL145" s="17" t="s">
        <v>216</v>
      </c>
      <c r="BM145" s="223" t="s">
        <v>722</v>
      </c>
    </row>
    <row r="146" spans="1:65" s="2" customFormat="1" ht="14.4" customHeight="1">
      <c r="A146" s="38"/>
      <c r="B146" s="39"/>
      <c r="C146" s="212" t="s">
        <v>293</v>
      </c>
      <c r="D146" s="212" t="s">
        <v>185</v>
      </c>
      <c r="E146" s="213" t="s">
        <v>286</v>
      </c>
      <c r="F146" s="214" t="s">
        <v>287</v>
      </c>
      <c r="G146" s="215" t="s">
        <v>215</v>
      </c>
      <c r="H146" s="216">
        <v>20</v>
      </c>
      <c r="I146" s="217"/>
      <c r="J146" s="218">
        <f>ROUND(I146*H146,2)</f>
        <v>0</v>
      </c>
      <c r="K146" s="214" t="s">
        <v>189</v>
      </c>
      <c r="L146" s="44"/>
      <c r="M146" s="219" t="s">
        <v>19</v>
      </c>
      <c r="N146" s="220" t="s">
        <v>48</v>
      </c>
      <c r="O146" s="84"/>
      <c r="P146" s="221">
        <f>O146*H146</f>
        <v>0</v>
      </c>
      <c r="Q146" s="221">
        <v>0.00116</v>
      </c>
      <c r="R146" s="221">
        <f>Q146*H146</f>
        <v>0.0232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216</v>
      </c>
      <c r="AT146" s="223" t="s">
        <v>185</v>
      </c>
      <c r="AU146" s="223" t="s">
        <v>88</v>
      </c>
      <c r="AY146" s="17" t="s">
        <v>182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88</v>
      </c>
      <c r="BK146" s="224">
        <f>ROUND(I146*H146,2)</f>
        <v>0</v>
      </c>
      <c r="BL146" s="17" t="s">
        <v>216</v>
      </c>
      <c r="BM146" s="223" t="s">
        <v>723</v>
      </c>
    </row>
    <row r="147" spans="1:65" s="2" customFormat="1" ht="14.4" customHeight="1">
      <c r="A147" s="38"/>
      <c r="B147" s="39"/>
      <c r="C147" s="212" t="s">
        <v>7</v>
      </c>
      <c r="D147" s="212" t="s">
        <v>185</v>
      </c>
      <c r="E147" s="213" t="s">
        <v>290</v>
      </c>
      <c r="F147" s="214" t="s">
        <v>291</v>
      </c>
      <c r="G147" s="215" t="s">
        <v>215</v>
      </c>
      <c r="H147" s="216">
        <v>14</v>
      </c>
      <c r="I147" s="217"/>
      <c r="J147" s="218">
        <f>ROUND(I147*H147,2)</f>
        <v>0</v>
      </c>
      <c r="K147" s="214" t="s">
        <v>189</v>
      </c>
      <c r="L147" s="44"/>
      <c r="M147" s="219" t="s">
        <v>19</v>
      </c>
      <c r="N147" s="220" t="s">
        <v>48</v>
      </c>
      <c r="O147" s="84"/>
      <c r="P147" s="221">
        <f>O147*H147</f>
        <v>0</v>
      </c>
      <c r="Q147" s="221">
        <v>0.00144</v>
      </c>
      <c r="R147" s="221">
        <f>Q147*H147</f>
        <v>0.02016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216</v>
      </c>
      <c r="AT147" s="223" t="s">
        <v>185</v>
      </c>
      <c r="AU147" s="223" t="s">
        <v>88</v>
      </c>
      <c r="AY147" s="17" t="s">
        <v>182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88</v>
      </c>
      <c r="BK147" s="224">
        <f>ROUND(I147*H147,2)</f>
        <v>0</v>
      </c>
      <c r="BL147" s="17" t="s">
        <v>216</v>
      </c>
      <c r="BM147" s="223" t="s">
        <v>724</v>
      </c>
    </row>
    <row r="148" spans="1:65" s="2" customFormat="1" ht="24.15" customHeight="1">
      <c r="A148" s="38"/>
      <c r="B148" s="39"/>
      <c r="C148" s="212" t="s">
        <v>300</v>
      </c>
      <c r="D148" s="212" t="s">
        <v>185</v>
      </c>
      <c r="E148" s="213" t="s">
        <v>301</v>
      </c>
      <c r="F148" s="214" t="s">
        <v>302</v>
      </c>
      <c r="G148" s="215" t="s">
        <v>215</v>
      </c>
      <c r="H148" s="216">
        <v>70</v>
      </c>
      <c r="I148" s="217"/>
      <c r="J148" s="218">
        <f>ROUND(I148*H148,2)</f>
        <v>0</v>
      </c>
      <c r="K148" s="214" t="s">
        <v>189</v>
      </c>
      <c r="L148" s="44"/>
      <c r="M148" s="219" t="s">
        <v>19</v>
      </c>
      <c r="N148" s="220" t="s">
        <v>48</v>
      </c>
      <c r="O148" s="84"/>
      <c r="P148" s="221">
        <f>O148*H148</f>
        <v>0</v>
      </c>
      <c r="Q148" s="221">
        <v>7E-05</v>
      </c>
      <c r="R148" s="221">
        <f>Q148*H148</f>
        <v>0.0049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216</v>
      </c>
      <c r="AT148" s="223" t="s">
        <v>185</v>
      </c>
      <c r="AU148" s="223" t="s">
        <v>88</v>
      </c>
      <c r="AY148" s="17" t="s">
        <v>182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88</v>
      </c>
      <c r="BK148" s="224">
        <f>ROUND(I148*H148,2)</f>
        <v>0</v>
      </c>
      <c r="BL148" s="17" t="s">
        <v>216</v>
      </c>
      <c r="BM148" s="223" t="s">
        <v>725</v>
      </c>
    </row>
    <row r="149" spans="1:65" s="2" customFormat="1" ht="14.4" customHeight="1">
      <c r="A149" s="38"/>
      <c r="B149" s="39"/>
      <c r="C149" s="212" t="s">
        <v>304</v>
      </c>
      <c r="D149" s="212" t="s">
        <v>185</v>
      </c>
      <c r="E149" s="213" t="s">
        <v>334</v>
      </c>
      <c r="F149" s="214" t="s">
        <v>335</v>
      </c>
      <c r="G149" s="215" t="s">
        <v>188</v>
      </c>
      <c r="H149" s="216">
        <v>20</v>
      </c>
      <c r="I149" s="217"/>
      <c r="J149" s="218">
        <f>ROUND(I149*H149,2)</f>
        <v>0</v>
      </c>
      <c r="K149" s="214" t="s">
        <v>189</v>
      </c>
      <c r="L149" s="44"/>
      <c r="M149" s="219" t="s">
        <v>19</v>
      </c>
      <c r="N149" s="220" t="s">
        <v>48</v>
      </c>
      <c r="O149" s="84"/>
      <c r="P149" s="221">
        <f>O149*H149</f>
        <v>0</v>
      </c>
      <c r="Q149" s="221">
        <v>0.00057</v>
      </c>
      <c r="R149" s="221">
        <f>Q149*H149</f>
        <v>0.0114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216</v>
      </c>
      <c r="AT149" s="223" t="s">
        <v>185</v>
      </c>
      <c r="AU149" s="223" t="s">
        <v>88</v>
      </c>
      <c r="AY149" s="17" t="s">
        <v>182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88</v>
      </c>
      <c r="BK149" s="224">
        <f>ROUND(I149*H149,2)</f>
        <v>0</v>
      </c>
      <c r="BL149" s="17" t="s">
        <v>216</v>
      </c>
      <c r="BM149" s="223" t="s">
        <v>726</v>
      </c>
    </row>
    <row r="150" spans="1:65" s="2" customFormat="1" ht="14.4" customHeight="1">
      <c r="A150" s="38"/>
      <c r="B150" s="39"/>
      <c r="C150" s="212" t="s">
        <v>308</v>
      </c>
      <c r="D150" s="212" t="s">
        <v>185</v>
      </c>
      <c r="E150" s="213" t="s">
        <v>506</v>
      </c>
      <c r="F150" s="214" t="s">
        <v>507</v>
      </c>
      <c r="G150" s="215" t="s">
        <v>188</v>
      </c>
      <c r="H150" s="216">
        <v>10</v>
      </c>
      <c r="I150" s="217"/>
      <c r="J150" s="218">
        <f>ROUND(I150*H150,2)</f>
        <v>0</v>
      </c>
      <c r="K150" s="214" t="s">
        <v>189</v>
      </c>
      <c r="L150" s="44"/>
      <c r="M150" s="219" t="s">
        <v>19</v>
      </c>
      <c r="N150" s="220" t="s">
        <v>48</v>
      </c>
      <c r="O150" s="84"/>
      <c r="P150" s="221">
        <f>O150*H150</f>
        <v>0</v>
      </c>
      <c r="Q150" s="221">
        <v>0.00087</v>
      </c>
      <c r="R150" s="221">
        <f>Q150*H150</f>
        <v>0.0087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216</v>
      </c>
      <c r="AT150" s="223" t="s">
        <v>185</v>
      </c>
      <c r="AU150" s="223" t="s">
        <v>88</v>
      </c>
      <c r="AY150" s="17" t="s">
        <v>182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88</v>
      </c>
      <c r="BK150" s="224">
        <f>ROUND(I150*H150,2)</f>
        <v>0</v>
      </c>
      <c r="BL150" s="17" t="s">
        <v>216</v>
      </c>
      <c r="BM150" s="223" t="s">
        <v>727</v>
      </c>
    </row>
    <row r="151" spans="1:65" s="2" customFormat="1" ht="24.15" customHeight="1">
      <c r="A151" s="38"/>
      <c r="B151" s="39"/>
      <c r="C151" s="212" t="s">
        <v>313</v>
      </c>
      <c r="D151" s="212" t="s">
        <v>185</v>
      </c>
      <c r="E151" s="213" t="s">
        <v>354</v>
      </c>
      <c r="F151" s="214" t="s">
        <v>355</v>
      </c>
      <c r="G151" s="215" t="s">
        <v>215</v>
      </c>
      <c r="H151" s="216">
        <v>70</v>
      </c>
      <c r="I151" s="217"/>
      <c r="J151" s="218">
        <f>ROUND(I151*H151,2)</f>
        <v>0</v>
      </c>
      <c r="K151" s="214" t="s">
        <v>189</v>
      </c>
      <c r="L151" s="44"/>
      <c r="M151" s="219" t="s">
        <v>19</v>
      </c>
      <c r="N151" s="220" t="s">
        <v>48</v>
      </c>
      <c r="O151" s="84"/>
      <c r="P151" s="221">
        <f>O151*H151</f>
        <v>0</v>
      </c>
      <c r="Q151" s="221">
        <v>0.00019</v>
      </c>
      <c r="R151" s="221">
        <f>Q151*H151</f>
        <v>0.013300000000000001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216</v>
      </c>
      <c r="AT151" s="223" t="s">
        <v>185</v>
      </c>
      <c r="AU151" s="223" t="s">
        <v>88</v>
      </c>
      <c r="AY151" s="17" t="s">
        <v>182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88</v>
      </c>
      <c r="BK151" s="224">
        <f>ROUND(I151*H151,2)</f>
        <v>0</v>
      </c>
      <c r="BL151" s="17" t="s">
        <v>216</v>
      </c>
      <c r="BM151" s="223" t="s">
        <v>728</v>
      </c>
    </row>
    <row r="152" spans="1:65" s="2" customFormat="1" ht="14.4" customHeight="1">
      <c r="A152" s="38"/>
      <c r="B152" s="39"/>
      <c r="C152" s="212" t="s">
        <v>317</v>
      </c>
      <c r="D152" s="212" t="s">
        <v>185</v>
      </c>
      <c r="E152" s="213" t="s">
        <v>358</v>
      </c>
      <c r="F152" s="214" t="s">
        <v>359</v>
      </c>
      <c r="G152" s="215" t="s">
        <v>215</v>
      </c>
      <c r="H152" s="216">
        <v>70</v>
      </c>
      <c r="I152" s="217"/>
      <c r="J152" s="218">
        <f>ROUND(I152*H152,2)</f>
        <v>0</v>
      </c>
      <c r="K152" s="214" t="s">
        <v>189</v>
      </c>
      <c r="L152" s="44"/>
      <c r="M152" s="219" t="s">
        <v>19</v>
      </c>
      <c r="N152" s="220" t="s">
        <v>48</v>
      </c>
      <c r="O152" s="84"/>
      <c r="P152" s="221">
        <f>O152*H152</f>
        <v>0</v>
      </c>
      <c r="Q152" s="221">
        <v>1E-05</v>
      </c>
      <c r="R152" s="221">
        <f>Q152*H152</f>
        <v>0.0007000000000000001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216</v>
      </c>
      <c r="AT152" s="223" t="s">
        <v>185</v>
      </c>
      <c r="AU152" s="223" t="s">
        <v>88</v>
      </c>
      <c r="AY152" s="17" t="s">
        <v>182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88</v>
      </c>
      <c r="BK152" s="224">
        <f>ROUND(I152*H152,2)</f>
        <v>0</v>
      </c>
      <c r="BL152" s="17" t="s">
        <v>216</v>
      </c>
      <c r="BM152" s="223" t="s">
        <v>729</v>
      </c>
    </row>
    <row r="153" spans="1:65" s="2" customFormat="1" ht="24.15" customHeight="1">
      <c r="A153" s="38"/>
      <c r="B153" s="39"/>
      <c r="C153" s="212" t="s">
        <v>321</v>
      </c>
      <c r="D153" s="212" t="s">
        <v>185</v>
      </c>
      <c r="E153" s="213" t="s">
        <v>511</v>
      </c>
      <c r="F153" s="214" t="s">
        <v>512</v>
      </c>
      <c r="G153" s="215" t="s">
        <v>251</v>
      </c>
      <c r="H153" s="216">
        <v>0.113</v>
      </c>
      <c r="I153" s="217"/>
      <c r="J153" s="218">
        <f>ROUND(I153*H153,2)</f>
        <v>0</v>
      </c>
      <c r="K153" s="214" t="s">
        <v>189</v>
      </c>
      <c r="L153" s="44"/>
      <c r="M153" s="219" t="s">
        <v>19</v>
      </c>
      <c r="N153" s="220" t="s">
        <v>48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216</v>
      </c>
      <c r="AT153" s="223" t="s">
        <v>185</v>
      </c>
      <c r="AU153" s="223" t="s">
        <v>88</v>
      </c>
      <c r="AY153" s="17" t="s">
        <v>182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88</v>
      </c>
      <c r="BK153" s="224">
        <f>ROUND(I153*H153,2)</f>
        <v>0</v>
      </c>
      <c r="BL153" s="17" t="s">
        <v>216</v>
      </c>
      <c r="BM153" s="223" t="s">
        <v>730</v>
      </c>
    </row>
    <row r="154" spans="1:63" s="12" customFormat="1" ht="22.8" customHeight="1">
      <c r="A154" s="12"/>
      <c r="B154" s="196"/>
      <c r="C154" s="197"/>
      <c r="D154" s="198" t="s">
        <v>75</v>
      </c>
      <c r="E154" s="210" t="s">
        <v>365</v>
      </c>
      <c r="F154" s="210" t="s">
        <v>366</v>
      </c>
      <c r="G154" s="197"/>
      <c r="H154" s="197"/>
      <c r="I154" s="200"/>
      <c r="J154" s="211">
        <f>BK154</f>
        <v>0</v>
      </c>
      <c r="K154" s="197"/>
      <c r="L154" s="202"/>
      <c r="M154" s="203"/>
      <c r="N154" s="204"/>
      <c r="O154" s="204"/>
      <c r="P154" s="205">
        <f>SUM(P155:P156)</f>
        <v>0</v>
      </c>
      <c r="Q154" s="204"/>
      <c r="R154" s="205">
        <f>SUM(R155:R156)</f>
        <v>0.00155</v>
      </c>
      <c r="S154" s="204"/>
      <c r="T154" s="206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7" t="s">
        <v>88</v>
      </c>
      <c r="AT154" s="208" t="s">
        <v>75</v>
      </c>
      <c r="AU154" s="208" t="s">
        <v>80</v>
      </c>
      <c r="AY154" s="207" t="s">
        <v>182</v>
      </c>
      <c r="BK154" s="209">
        <f>SUM(BK155:BK156)</f>
        <v>0</v>
      </c>
    </row>
    <row r="155" spans="1:65" s="2" customFormat="1" ht="14.4" customHeight="1">
      <c r="A155" s="38"/>
      <c r="B155" s="39"/>
      <c r="C155" s="212" t="s">
        <v>325</v>
      </c>
      <c r="D155" s="212" t="s">
        <v>185</v>
      </c>
      <c r="E155" s="213" t="s">
        <v>514</v>
      </c>
      <c r="F155" s="214" t="s">
        <v>515</v>
      </c>
      <c r="G155" s="215" t="s">
        <v>188</v>
      </c>
      <c r="H155" s="216">
        <v>5</v>
      </c>
      <c r="I155" s="217"/>
      <c r="J155" s="218">
        <f>ROUND(I155*H155,2)</f>
        <v>0</v>
      </c>
      <c r="K155" s="214" t="s">
        <v>279</v>
      </c>
      <c r="L155" s="44"/>
      <c r="M155" s="219" t="s">
        <v>19</v>
      </c>
      <c r="N155" s="220" t="s">
        <v>48</v>
      </c>
      <c r="O155" s="84"/>
      <c r="P155" s="221">
        <f>O155*H155</f>
        <v>0</v>
      </c>
      <c r="Q155" s="221">
        <v>0.00031</v>
      </c>
      <c r="R155" s="221">
        <f>Q155*H155</f>
        <v>0.00155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216</v>
      </c>
      <c r="AT155" s="223" t="s">
        <v>185</v>
      </c>
      <c r="AU155" s="223" t="s">
        <v>88</v>
      </c>
      <c r="AY155" s="17" t="s">
        <v>182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88</v>
      </c>
      <c r="BK155" s="224">
        <f>ROUND(I155*H155,2)</f>
        <v>0</v>
      </c>
      <c r="BL155" s="17" t="s">
        <v>216</v>
      </c>
      <c r="BM155" s="223" t="s">
        <v>731</v>
      </c>
    </row>
    <row r="156" spans="1:65" s="2" customFormat="1" ht="24.15" customHeight="1">
      <c r="A156" s="38"/>
      <c r="B156" s="39"/>
      <c r="C156" s="212" t="s">
        <v>329</v>
      </c>
      <c r="D156" s="212" t="s">
        <v>185</v>
      </c>
      <c r="E156" s="213" t="s">
        <v>517</v>
      </c>
      <c r="F156" s="214" t="s">
        <v>518</v>
      </c>
      <c r="G156" s="215" t="s">
        <v>251</v>
      </c>
      <c r="H156" s="216">
        <v>0.002</v>
      </c>
      <c r="I156" s="217"/>
      <c r="J156" s="218">
        <f>ROUND(I156*H156,2)</f>
        <v>0</v>
      </c>
      <c r="K156" s="214" t="s">
        <v>189</v>
      </c>
      <c r="L156" s="44"/>
      <c r="M156" s="219" t="s">
        <v>19</v>
      </c>
      <c r="N156" s="220" t="s">
        <v>48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216</v>
      </c>
      <c r="AT156" s="223" t="s">
        <v>185</v>
      </c>
      <c r="AU156" s="223" t="s">
        <v>88</v>
      </c>
      <c r="AY156" s="17" t="s">
        <v>182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88</v>
      </c>
      <c r="BK156" s="224">
        <f>ROUND(I156*H156,2)</f>
        <v>0</v>
      </c>
      <c r="BL156" s="17" t="s">
        <v>216</v>
      </c>
      <c r="BM156" s="223" t="s">
        <v>732</v>
      </c>
    </row>
    <row r="157" spans="1:63" s="12" customFormat="1" ht="22.8" customHeight="1">
      <c r="A157" s="12"/>
      <c r="B157" s="196"/>
      <c r="C157" s="197"/>
      <c r="D157" s="198" t="s">
        <v>75</v>
      </c>
      <c r="E157" s="210" t="s">
        <v>379</v>
      </c>
      <c r="F157" s="210" t="s">
        <v>380</v>
      </c>
      <c r="G157" s="197"/>
      <c r="H157" s="197"/>
      <c r="I157" s="200"/>
      <c r="J157" s="211">
        <f>BK157</f>
        <v>0</v>
      </c>
      <c r="K157" s="197"/>
      <c r="L157" s="202"/>
      <c r="M157" s="203"/>
      <c r="N157" s="204"/>
      <c r="O157" s="204"/>
      <c r="P157" s="205">
        <f>SUM(P158:P159)</f>
        <v>0</v>
      </c>
      <c r="Q157" s="204"/>
      <c r="R157" s="205">
        <f>SUM(R158:R159)</f>
        <v>0</v>
      </c>
      <c r="S157" s="204"/>
      <c r="T157" s="206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7" t="s">
        <v>88</v>
      </c>
      <c r="AT157" s="208" t="s">
        <v>75</v>
      </c>
      <c r="AU157" s="208" t="s">
        <v>80</v>
      </c>
      <c r="AY157" s="207" t="s">
        <v>182</v>
      </c>
      <c r="BK157" s="209">
        <f>SUM(BK158:BK159)</f>
        <v>0</v>
      </c>
    </row>
    <row r="158" spans="1:65" s="2" customFormat="1" ht="24.15" customHeight="1">
      <c r="A158" s="38"/>
      <c r="B158" s="39"/>
      <c r="C158" s="212" t="s">
        <v>333</v>
      </c>
      <c r="D158" s="212" t="s">
        <v>185</v>
      </c>
      <c r="E158" s="213" t="s">
        <v>382</v>
      </c>
      <c r="F158" s="214" t="s">
        <v>520</v>
      </c>
      <c r="G158" s="215" t="s">
        <v>188</v>
      </c>
      <c r="H158" s="216">
        <v>15</v>
      </c>
      <c r="I158" s="217"/>
      <c r="J158" s="218">
        <f>ROUND(I158*H158,2)</f>
        <v>0</v>
      </c>
      <c r="K158" s="214" t="s">
        <v>279</v>
      </c>
      <c r="L158" s="44"/>
      <c r="M158" s="219" t="s">
        <v>19</v>
      </c>
      <c r="N158" s="220" t="s">
        <v>48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216</v>
      </c>
      <c r="AT158" s="223" t="s">
        <v>185</v>
      </c>
      <c r="AU158" s="223" t="s">
        <v>88</v>
      </c>
      <c r="AY158" s="17" t="s">
        <v>182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88</v>
      </c>
      <c r="BK158" s="224">
        <f>ROUND(I158*H158,2)</f>
        <v>0</v>
      </c>
      <c r="BL158" s="17" t="s">
        <v>216</v>
      </c>
      <c r="BM158" s="223" t="s">
        <v>733</v>
      </c>
    </row>
    <row r="159" spans="1:47" s="2" customFormat="1" ht="12">
      <c r="A159" s="38"/>
      <c r="B159" s="39"/>
      <c r="C159" s="40"/>
      <c r="D159" s="227" t="s">
        <v>385</v>
      </c>
      <c r="E159" s="40"/>
      <c r="F159" s="258" t="s">
        <v>386</v>
      </c>
      <c r="G159" s="40"/>
      <c r="H159" s="40"/>
      <c r="I159" s="259"/>
      <c r="J159" s="40"/>
      <c r="K159" s="40"/>
      <c r="L159" s="44"/>
      <c r="M159" s="260"/>
      <c r="N159" s="26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385</v>
      </c>
      <c r="AU159" s="17" t="s">
        <v>88</v>
      </c>
    </row>
    <row r="160" spans="1:63" s="12" customFormat="1" ht="22.8" customHeight="1">
      <c r="A160" s="12"/>
      <c r="B160" s="196"/>
      <c r="C160" s="197"/>
      <c r="D160" s="198" t="s">
        <v>75</v>
      </c>
      <c r="E160" s="210" t="s">
        <v>418</v>
      </c>
      <c r="F160" s="210" t="s">
        <v>419</v>
      </c>
      <c r="G160" s="197"/>
      <c r="H160" s="197"/>
      <c r="I160" s="200"/>
      <c r="J160" s="211">
        <f>BK160</f>
        <v>0</v>
      </c>
      <c r="K160" s="197"/>
      <c r="L160" s="202"/>
      <c r="M160" s="203"/>
      <c r="N160" s="204"/>
      <c r="O160" s="204"/>
      <c r="P160" s="205">
        <f>SUM(P161:P170)</f>
        <v>0</v>
      </c>
      <c r="Q160" s="204"/>
      <c r="R160" s="205">
        <f>SUM(R161:R170)</f>
        <v>0.06916800000000001</v>
      </c>
      <c r="S160" s="204"/>
      <c r="T160" s="206">
        <f>SUM(T161:T170)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7" t="s">
        <v>88</v>
      </c>
      <c r="AT160" s="208" t="s">
        <v>75</v>
      </c>
      <c r="AU160" s="208" t="s">
        <v>80</v>
      </c>
      <c r="AY160" s="207" t="s">
        <v>182</v>
      </c>
      <c r="BK160" s="209">
        <f>SUM(BK161:BK170)</f>
        <v>0</v>
      </c>
    </row>
    <row r="161" spans="1:65" s="2" customFormat="1" ht="14.4" customHeight="1">
      <c r="A161" s="38"/>
      <c r="B161" s="39"/>
      <c r="C161" s="212" t="s">
        <v>337</v>
      </c>
      <c r="D161" s="212" t="s">
        <v>185</v>
      </c>
      <c r="E161" s="213" t="s">
        <v>421</v>
      </c>
      <c r="F161" s="214" t="s">
        <v>422</v>
      </c>
      <c r="G161" s="215" t="s">
        <v>423</v>
      </c>
      <c r="H161" s="216">
        <v>69</v>
      </c>
      <c r="I161" s="217"/>
      <c r="J161" s="218">
        <f>ROUND(I161*H161,2)</f>
        <v>0</v>
      </c>
      <c r="K161" s="214" t="s">
        <v>189</v>
      </c>
      <c r="L161" s="44"/>
      <c r="M161" s="219" t="s">
        <v>19</v>
      </c>
      <c r="N161" s="220" t="s">
        <v>48</v>
      </c>
      <c r="O161" s="84"/>
      <c r="P161" s="221">
        <f>O161*H161</f>
        <v>0</v>
      </c>
      <c r="Q161" s="221">
        <v>7E-05</v>
      </c>
      <c r="R161" s="221">
        <f>Q161*H161</f>
        <v>0.004829999999999999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216</v>
      </c>
      <c r="AT161" s="223" t="s">
        <v>185</v>
      </c>
      <c r="AU161" s="223" t="s">
        <v>88</v>
      </c>
      <c r="AY161" s="17" t="s">
        <v>182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88</v>
      </c>
      <c r="BK161" s="224">
        <f>ROUND(I161*H161,2)</f>
        <v>0</v>
      </c>
      <c r="BL161" s="17" t="s">
        <v>216</v>
      </c>
      <c r="BM161" s="223" t="s">
        <v>734</v>
      </c>
    </row>
    <row r="162" spans="1:47" s="2" customFormat="1" ht="12">
      <c r="A162" s="38"/>
      <c r="B162" s="39"/>
      <c r="C162" s="40"/>
      <c r="D162" s="227" t="s">
        <v>385</v>
      </c>
      <c r="E162" s="40"/>
      <c r="F162" s="258" t="s">
        <v>523</v>
      </c>
      <c r="G162" s="40"/>
      <c r="H162" s="40"/>
      <c r="I162" s="259"/>
      <c r="J162" s="40"/>
      <c r="K162" s="40"/>
      <c r="L162" s="44"/>
      <c r="M162" s="260"/>
      <c r="N162" s="26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385</v>
      </c>
      <c r="AU162" s="17" t="s">
        <v>88</v>
      </c>
    </row>
    <row r="163" spans="1:65" s="2" customFormat="1" ht="14.4" customHeight="1">
      <c r="A163" s="38"/>
      <c r="B163" s="39"/>
      <c r="C163" s="248" t="s">
        <v>341</v>
      </c>
      <c r="D163" s="248" t="s">
        <v>263</v>
      </c>
      <c r="E163" s="249" t="s">
        <v>427</v>
      </c>
      <c r="F163" s="250" t="s">
        <v>428</v>
      </c>
      <c r="G163" s="251" t="s">
        <v>251</v>
      </c>
      <c r="H163" s="252">
        <v>0.03</v>
      </c>
      <c r="I163" s="253"/>
      <c r="J163" s="254">
        <f>ROUND(I163*H163,2)</f>
        <v>0</v>
      </c>
      <c r="K163" s="250" t="s">
        <v>189</v>
      </c>
      <c r="L163" s="255"/>
      <c r="M163" s="256" t="s">
        <v>19</v>
      </c>
      <c r="N163" s="257" t="s">
        <v>48</v>
      </c>
      <c r="O163" s="84"/>
      <c r="P163" s="221">
        <f>O163*H163</f>
        <v>0</v>
      </c>
      <c r="Q163" s="221">
        <v>1</v>
      </c>
      <c r="R163" s="221">
        <f>Q163*H163</f>
        <v>0.03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341</v>
      </c>
      <c r="AT163" s="223" t="s">
        <v>263</v>
      </c>
      <c r="AU163" s="223" t="s">
        <v>88</v>
      </c>
      <c r="AY163" s="17" t="s">
        <v>182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88</v>
      </c>
      <c r="BK163" s="224">
        <f>ROUND(I163*H163,2)</f>
        <v>0</v>
      </c>
      <c r="BL163" s="17" t="s">
        <v>216</v>
      </c>
      <c r="BM163" s="223" t="s">
        <v>735</v>
      </c>
    </row>
    <row r="164" spans="1:65" s="2" customFormat="1" ht="24.15" customHeight="1">
      <c r="A164" s="38"/>
      <c r="B164" s="39"/>
      <c r="C164" s="248" t="s">
        <v>345</v>
      </c>
      <c r="D164" s="248" t="s">
        <v>263</v>
      </c>
      <c r="E164" s="249" t="s">
        <v>431</v>
      </c>
      <c r="F164" s="250" t="s">
        <v>432</v>
      </c>
      <c r="G164" s="251" t="s">
        <v>433</v>
      </c>
      <c r="H164" s="252">
        <v>0.9</v>
      </c>
      <c r="I164" s="253"/>
      <c r="J164" s="254">
        <f>ROUND(I164*H164,2)</f>
        <v>0</v>
      </c>
      <c r="K164" s="250" t="s">
        <v>189</v>
      </c>
      <c r="L164" s="255"/>
      <c r="M164" s="256" t="s">
        <v>19</v>
      </c>
      <c r="N164" s="257" t="s">
        <v>48</v>
      </c>
      <c r="O164" s="84"/>
      <c r="P164" s="221">
        <f>O164*H164</f>
        <v>0</v>
      </c>
      <c r="Q164" s="221">
        <v>0.00041</v>
      </c>
      <c r="R164" s="221">
        <f>Q164*H164</f>
        <v>0.000369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341</v>
      </c>
      <c r="AT164" s="223" t="s">
        <v>263</v>
      </c>
      <c r="AU164" s="223" t="s">
        <v>88</v>
      </c>
      <c r="AY164" s="17" t="s">
        <v>182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88</v>
      </c>
      <c r="BK164" s="224">
        <f>ROUND(I164*H164,2)</f>
        <v>0</v>
      </c>
      <c r="BL164" s="17" t="s">
        <v>216</v>
      </c>
      <c r="BM164" s="223" t="s">
        <v>736</v>
      </c>
    </row>
    <row r="165" spans="1:51" s="13" customFormat="1" ht="12">
      <c r="A165" s="13"/>
      <c r="B165" s="225"/>
      <c r="C165" s="226"/>
      <c r="D165" s="227" t="s">
        <v>203</v>
      </c>
      <c r="E165" s="226"/>
      <c r="F165" s="229" t="s">
        <v>435</v>
      </c>
      <c r="G165" s="226"/>
      <c r="H165" s="230">
        <v>0.9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203</v>
      </c>
      <c r="AU165" s="236" t="s">
        <v>88</v>
      </c>
      <c r="AV165" s="13" t="s">
        <v>88</v>
      </c>
      <c r="AW165" s="13" t="s">
        <v>4</v>
      </c>
      <c r="AX165" s="13" t="s">
        <v>80</v>
      </c>
      <c r="AY165" s="236" t="s">
        <v>182</v>
      </c>
    </row>
    <row r="166" spans="1:65" s="2" customFormat="1" ht="14.4" customHeight="1">
      <c r="A166" s="38"/>
      <c r="B166" s="39"/>
      <c r="C166" s="248" t="s">
        <v>349</v>
      </c>
      <c r="D166" s="248" t="s">
        <v>263</v>
      </c>
      <c r="E166" s="249" t="s">
        <v>437</v>
      </c>
      <c r="F166" s="250" t="s">
        <v>438</v>
      </c>
      <c r="G166" s="251" t="s">
        <v>215</v>
      </c>
      <c r="H166" s="252">
        <v>42</v>
      </c>
      <c r="I166" s="253"/>
      <c r="J166" s="254">
        <f>ROUND(I166*H166,2)</f>
        <v>0</v>
      </c>
      <c r="K166" s="250" t="s">
        <v>189</v>
      </c>
      <c r="L166" s="255"/>
      <c r="M166" s="256" t="s">
        <v>19</v>
      </c>
      <c r="N166" s="257" t="s">
        <v>48</v>
      </c>
      <c r="O166" s="84"/>
      <c r="P166" s="221">
        <f>O166*H166</f>
        <v>0</v>
      </c>
      <c r="Q166" s="221">
        <v>0.00046</v>
      </c>
      <c r="R166" s="221">
        <f>Q166*H166</f>
        <v>0.01932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341</v>
      </c>
      <c r="AT166" s="223" t="s">
        <v>263</v>
      </c>
      <c r="AU166" s="223" t="s">
        <v>88</v>
      </c>
      <c r="AY166" s="17" t="s">
        <v>182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88</v>
      </c>
      <c r="BK166" s="224">
        <f>ROUND(I166*H166,2)</f>
        <v>0</v>
      </c>
      <c r="BL166" s="17" t="s">
        <v>216</v>
      </c>
      <c r="BM166" s="223" t="s">
        <v>737</v>
      </c>
    </row>
    <row r="167" spans="1:65" s="2" customFormat="1" ht="24.15" customHeight="1">
      <c r="A167" s="38"/>
      <c r="B167" s="39"/>
      <c r="C167" s="248" t="s">
        <v>353</v>
      </c>
      <c r="D167" s="248" t="s">
        <v>263</v>
      </c>
      <c r="E167" s="249" t="s">
        <v>441</v>
      </c>
      <c r="F167" s="250" t="s">
        <v>442</v>
      </c>
      <c r="G167" s="251" t="s">
        <v>433</v>
      </c>
      <c r="H167" s="252">
        <v>0.9</v>
      </c>
      <c r="I167" s="253"/>
      <c r="J167" s="254">
        <f>ROUND(I167*H167,2)</f>
        <v>0</v>
      </c>
      <c r="K167" s="250" t="s">
        <v>189</v>
      </c>
      <c r="L167" s="255"/>
      <c r="M167" s="256" t="s">
        <v>19</v>
      </c>
      <c r="N167" s="257" t="s">
        <v>48</v>
      </c>
      <c r="O167" s="84"/>
      <c r="P167" s="221">
        <f>O167*H167</f>
        <v>0</v>
      </c>
      <c r="Q167" s="221">
        <v>0.00041</v>
      </c>
      <c r="R167" s="221">
        <f>Q167*H167</f>
        <v>0.000369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341</v>
      </c>
      <c r="AT167" s="223" t="s">
        <v>263</v>
      </c>
      <c r="AU167" s="223" t="s">
        <v>88</v>
      </c>
      <c r="AY167" s="17" t="s">
        <v>182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88</v>
      </c>
      <c r="BK167" s="224">
        <f>ROUND(I167*H167,2)</f>
        <v>0</v>
      </c>
      <c r="BL167" s="17" t="s">
        <v>216</v>
      </c>
      <c r="BM167" s="223" t="s">
        <v>738</v>
      </c>
    </row>
    <row r="168" spans="1:51" s="13" customFormat="1" ht="12">
      <c r="A168" s="13"/>
      <c r="B168" s="225"/>
      <c r="C168" s="226"/>
      <c r="D168" s="227" t="s">
        <v>203</v>
      </c>
      <c r="E168" s="226"/>
      <c r="F168" s="229" t="s">
        <v>435</v>
      </c>
      <c r="G168" s="226"/>
      <c r="H168" s="230">
        <v>0.9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203</v>
      </c>
      <c r="AU168" s="236" t="s">
        <v>88</v>
      </c>
      <c r="AV168" s="13" t="s">
        <v>88</v>
      </c>
      <c r="AW168" s="13" t="s">
        <v>4</v>
      </c>
      <c r="AX168" s="13" t="s">
        <v>80</v>
      </c>
      <c r="AY168" s="236" t="s">
        <v>182</v>
      </c>
    </row>
    <row r="169" spans="1:65" s="2" customFormat="1" ht="14.4" customHeight="1">
      <c r="A169" s="38"/>
      <c r="B169" s="39"/>
      <c r="C169" s="248" t="s">
        <v>357</v>
      </c>
      <c r="D169" s="248" t="s">
        <v>263</v>
      </c>
      <c r="E169" s="249" t="s">
        <v>445</v>
      </c>
      <c r="F169" s="250" t="s">
        <v>446</v>
      </c>
      <c r="G169" s="251" t="s">
        <v>188</v>
      </c>
      <c r="H169" s="252">
        <v>84</v>
      </c>
      <c r="I169" s="253"/>
      <c r="J169" s="254">
        <f>ROUND(I169*H169,2)</f>
        <v>0</v>
      </c>
      <c r="K169" s="250" t="s">
        <v>189</v>
      </c>
      <c r="L169" s="255"/>
      <c r="M169" s="256" t="s">
        <v>19</v>
      </c>
      <c r="N169" s="257" t="s">
        <v>48</v>
      </c>
      <c r="O169" s="84"/>
      <c r="P169" s="221">
        <f>O169*H169</f>
        <v>0</v>
      </c>
      <c r="Q169" s="221">
        <v>0.00017</v>
      </c>
      <c r="R169" s="221">
        <f>Q169*H169</f>
        <v>0.014280000000000001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341</v>
      </c>
      <c r="AT169" s="223" t="s">
        <v>263</v>
      </c>
      <c r="AU169" s="223" t="s">
        <v>88</v>
      </c>
      <c r="AY169" s="17" t="s">
        <v>182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88</v>
      </c>
      <c r="BK169" s="224">
        <f>ROUND(I169*H169,2)</f>
        <v>0</v>
      </c>
      <c r="BL169" s="17" t="s">
        <v>216</v>
      </c>
      <c r="BM169" s="223" t="s">
        <v>739</v>
      </c>
    </row>
    <row r="170" spans="1:65" s="2" customFormat="1" ht="24.15" customHeight="1">
      <c r="A170" s="38"/>
      <c r="B170" s="39"/>
      <c r="C170" s="212" t="s">
        <v>361</v>
      </c>
      <c r="D170" s="212" t="s">
        <v>185</v>
      </c>
      <c r="E170" s="213" t="s">
        <v>449</v>
      </c>
      <c r="F170" s="214" t="s">
        <v>450</v>
      </c>
      <c r="G170" s="215" t="s">
        <v>251</v>
      </c>
      <c r="H170" s="216">
        <v>0.069</v>
      </c>
      <c r="I170" s="217"/>
      <c r="J170" s="218">
        <f>ROUND(I170*H170,2)</f>
        <v>0</v>
      </c>
      <c r="K170" s="214" t="s">
        <v>189</v>
      </c>
      <c r="L170" s="44"/>
      <c r="M170" s="219" t="s">
        <v>19</v>
      </c>
      <c r="N170" s="220" t="s">
        <v>48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216</v>
      </c>
      <c r="AT170" s="223" t="s">
        <v>185</v>
      </c>
      <c r="AU170" s="223" t="s">
        <v>88</v>
      </c>
      <c r="AY170" s="17" t="s">
        <v>182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88</v>
      </c>
      <c r="BK170" s="224">
        <f>ROUND(I170*H170,2)</f>
        <v>0</v>
      </c>
      <c r="BL170" s="17" t="s">
        <v>216</v>
      </c>
      <c r="BM170" s="223" t="s">
        <v>740</v>
      </c>
    </row>
    <row r="171" spans="1:63" s="12" customFormat="1" ht="22.8" customHeight="1">
      <c r="A171" s="12"/>
      <c r="B171" s="196"/>
      <c r="C171" s="197"/>
      <c r="D171" s="198" t="s">
        <v>75</v>
      </c>
      <c r="E171" s="210" t="s">
        <v>530</v>
      </c>
      <c r="F171" s="210" t="s">
        <v>531</v>
      </c>
      <c r="G171" s="197"/>
      <c r="H171" s="197"/>
      <c r="I171" s="200"/>
      <c r="J171" s="211">
        <f>BK171</f>
        <v>0</v>
      </c>
      <c r="K171" s="197"/>
      <c r="L171" s="202"/>
      <c r="M171" s="203"/>
      <c r="N171" s="204"/>
      <c r="O171" s="204"/>
      <c r="P171" s="205">
        <f>SUM(P172:P176)</f>
        <v>0</v>
      </c>
      <c r="Q171" s="204"/>
      <c r="R171" s="205">
        <f>SUM(R172:R176)</f>
        <v>0.0799776</v>
      </c>
      <c r="S171" s="204"/>
      <c r="T171" s="206">
        <f>SUM(T172:T176)</f>
        <v>0.07590000000000001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7" t="s">
        <v>88</v>
      </c>
      <c r="AT171" s="208" t="s">
        <v>75</v>
      </c>
      <c r="AU171" s="208" t="s">
        <v>80</v>
      </c>
      <c r="AY171" s="207" t="s">
        <v>182</v>
      </c>
      <c r="BK171" s="209">
        <f>SUM(BK172:BK176)</f>
        <v>0</v>
      </c>
    </row>
    <row r="172" spans="1:65" s="2" customFormat="1" ht="14.4" customHeight="1">
      <c r="A172" s="38"/>
      <c r="B172" s="39"/>
      <c r="C172" s="212" t="s">
        <v>367</v>
      </c>
      <c r="D172" s="212" t="s">
        <v>185</v>
      </c>
      <c r="E172" s="213" t="s">
        <v>532</v>
      </c>
      <c r="F172" s="214" t="s">
        <v>533</v>
      </c>
      <c r="G172" s="215" t="s">
        <v>188</v>
      </c>
      <c r="H172" s="216">
        <v>82.5</v>
      </c>
      <c r="I172" s="217"/>
      <c r="J172" s="218">
        <f>ROUND(I172*H172,2)</f>
        <v>0</v>
      </c>
      <c r="K172" s="214" t="s">
        <v>189</v>
      </c>
      <c r="L172" s="44"/>
      <c r="M172" s="219" t="s">
        <v>19</v>
      </c>
      <c r="N172" s="220" t="s">
        <v>48</v>
      </c>
      <c r="O172" s="84"/>
      <c r="P172" s="221">
        <f>O172*H172</f>
        <v>0</v>
      </c>
      <c r="Q172" s="221">
        <v>0.00024</v>
      </c>
      <c r="R172" s="221">
        <f>Q172*H172</f>
        <v>0.0198</v>
      </c>
      <c r="S172" s="221">
        <v>0.00092</v>
      </c>
      <c r="T172" s="222">
        <f>S172*H172</f>
        <v>0.07590000000000001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216</v>
      </c>
      <c r="AT172" s="223" t="s">
        <v>185</v>
      </c>
      <c r="AU172" s="223" t="s">
        <v>88</v>
      </c>
      <c r="AY172" s="17" t="s">
        <v>182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88</v>
      </c>
      <c r="BK172" s="224">
        <f>ROUND(I172*H172,2)</f>
        <v>0</v>
      </c>
      <c r="BL172" s="17" t="s">
        <v>216</v>
      </c>
      <c r="BM172" s="223" t="s">
        <v>741</v>
      </c>
    </row>
    <row r="173" spans="1:51" s="13" customFormat="1" ht="12">
      <c r="A173" s="13"/>
      <c r="B173" s="225"/>
      <c r="C173" s="226"/>
      <c r="D173" s="227" t="s">
        <v>203</v>
      </c>
      <c r="E173" s="228" t="s">
        <v>19</v>
      </c>
      <c r="F173" s="229" t="s">
        <v>535</v>
      </c>
      <c r="G173" s="226"/>
      <c r="H173" s="230">
        <v>82.5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203</v>
      </c>
      <c r="AU173" s="236" t="s">
        <v>88</v>
      </c>
      <c r="AV173" s="13" t="s">
        <v>88</v>
      </c>
      <c r="AW173" s="13" t="s">
        <v>35</v>
      </c>
      <c r="AX173" s="13" t="s">
        <v>80</v>
      </c>
      <c r="AY173" s="236" t="s">
        <v>182</v>
      </c>
    </row>
    <row r="174" spans="1:65" s="2" customFormat="1" ht="14.4" customHeight="1">
      <c r="A174" s="38"/>
      <c r="B174" s="39"/>
      <c r="C174" s="248" t="s">
        <v>371</v>
      </c>
      <c r="D174" s="248" t="s">
        <v>263</v>
      </c>
      <c r="E174" s="249" t="s">
        <v>536</v>
      </c>
      <c r="F174" s="250" t="s">
        <v>537</v>
      </c>
      <c r="G174" s="251" t="s">
        <v>201</v>
      </c>
      <c r="H174" s="252">
        <v>4.776</v>
      </c>
      <c r="I174" s="253"/>
      <c r="J174" s="254">
        <f>ROUND(I174*H174,2)</f>
        <v>0</v>
      </c>
      <c r="K174" s="250" t="s">
        <v>189</v>
      </c>
      <c r="L174" s="255"/>
      <c r="M174" s="256" t="s">
        <v>19</v>
      </c>
      <c r="N174" s="257" t="s">
        <v>48</v>
      </c>
      <c r="O174" s="84"/>
      <c r="P174" s="221">
        <f>O174*H174</f>
        <v>0</v>
      </c>
      <c r="Q174" s="221">
        <v>0.0126</v>
      </c>
      <c r="R174" s="221">
        <f>Q174*H174</f>
        <v>0.0601776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341</v>
      </c>
      <c r="AT174" s="223" t="s">
        <v>263</v>
      </c>
      <c r="AU174" s="223" t="s">
        <v>88</v>
      </c>
      <c r="AY174" s="17" t="s">
        <v>182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88</v>
      </c>
      <c r="BK174" s="224">
        <f>ROUND(I174*H174,2)</f>
        <v>0</v>
      </c>
      <c r="BL174" s="17" t="s">
        <v>216</v>
      </c>
      <c r="BM174" s="223" t="s">
        <v>742</v>
      </c>
    </row>
    <row r="175" spans="1:51" s="13" customFormat="1" ht="12">
      <c r="A175" s="13"/>
      <c r="B175" s="225"/>
      <c r="C175" s="226"/>
      <c r="D175" s="227" t="s">
        <v>203</v>
      </c>
      <c r="E175" s="226"/>
      <c r="F175" s="229" t="s">
        <v>539</v>
      </c>
      <c r="G175" s="226"/>
      <c r="H175" s="230">
        <v>4.776</v>
      </c>
      <c r="I175" s="231"/>
      <c r="J175" s="226"/>
      <c r="K175" s="226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203</v>
      </c>
      <c r="AU175" s="236" t="s">
        <v>88</v>
      </c>
      <c r="AV175" s="13" t="s">
        <v>88</v>
      </c>
      <c r="AW175" s="13" t="s">
        <v>4</v>
      </c>
      <c r="AX175" s="13" t="s">
        <v>80</v>
      </c>
      <c r="AY175" s="236" t="s">
        <v>182</v>
      </c>
    </row>
    <row r="176" spans="1:65" s="2" customFormat="1" ht="24.15" customHeight="1">
      <c r="A176" s="38"/>
      <c r="B176" s="39"/>
      <c r="C176" s="212" t="s">
        <v>375</v>
      </c>
      <c r="D176" s="212" t="s">
        <v>185</v>
      </c>
      <c r="E176" s="213" t="s">
        <v>540</v>
      </c>
      <c r="F176" s="214" t="s">
        <v>541</v>
      </c>
      <c r="G176" s="215" t="s">
        <v>251</v>
      </c>
      <c r="H176" s="216">
        <v>0.08</v>
      </c>
      <c r="I176" s="217"/>
      <c r="J176" s="218">
        <f>ROUND(I176*H176,2)</f>
        <v>0</v>
      </c>
      <c r="K176" s="214" t="s">
        <v>189</v>
      </c>
      <c r="L176" s="44"/>
      <c r="M176" s="262" t="s">
        <v>19</v>
      </c>
      <c r="N176" s="263" t="s">
        <v>48</v>
      </c>
      <c r="O176" s="264"/>
      <c r="P176" s="265">
        <f>O176*H176</f>
        <v>0</v>
      </c>
      <c r="Q176" s="265">
        <v>0</v>
      </c>
      <c r="R176" s="265">
        <f>Q176*H176</f>
        <v>0</v>
      </c>
      <c r="S176" s="265">
        <v>0</v>
      </c>
      <c r="T176" s="26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216</v>
      </c>
      <c r="AT176" s="223" t="s">
        <v>185</v>
      </c>
      <c r="AU176" s="223" t="s">
        <v>88</v>
      </c>
      <c r="AY176" s="17" t="s">
        <v>182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88</v>
      </c>
      <c r="BK176" s="224">
        <f>ROUND(I176*H176,2)</f>
        <v>0</v>
      </c>
      <c r="BL176" s="17" t="s">
        <v>216</v>
      </c>
      <c r="BM176" s="223" t="s">
        <v>743</v>
      </c>
    </row>
    <row r="177" spans="1:31" s="2" customFormat="1" ht="6.95" customHeight="1">
      <c r="A177" s="38"/>
      <c r="B177" s="59"/>
      <c r="C177" s="60"/>
      <c r="D177" s="60"/>
      <c r="E177" s="60"/>
      <c r="F177" s="60"/>
      <c r="G177" s="60"/>
      <c r="H177" s="60"/>
      <c r="I177" s="60"/>
      <c r="J177" s="60"/>
      <c r="K177" s="60"/>
      <c r="L177" s="44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sheetProtection password="CC35" sheet="1" objects="1" scenarios="1" formatColumns="0" formatRows="0" autoFilter="0"/>
  <autoFilter ref="C99:K17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26.25" customHeight="1">
      <c r="B7" s="20"/>
      <c r="E7" s="143" t="str">
        <f>'Rekapitulace stavby'!K6</f>
        <v>Výměna vnitřního rozvodu teplé a studené vody v objektu bytového domu Dvořákova 1331/20 a 1330/22, Děčín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601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147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744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19. 5. 2021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>69288992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>Vladimír Vidai</v>
      </c>
      <c r="F26" s="38"/>
      <c r="G26" s="38"/>
      <c r="H26" s="38"/>
      <c r="I26" s="142" t="s">
        <v>29</v>
      </c>
      <c r="J26" s="133" t="str">
        <f>IF('Rekapitulace stavby'!AN20="","",'Rekapitulace stavby'!AN20)</f>
        <v>CZ5705170625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40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42</v>
      </c>
      <c r="E32" s="38"/>
      <c r="F32" s="38"/>
      <c r="G32" s="38"/>
      <c r="H32" s="38"/>
      <c r="I32" s="38"/>
      <c r="J32" s="153">
        <f>ROUND(J100,2)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44</v>
      </c>
      <c r="G34" s="38"/>
      <c r="H34" s="38"/>
      <c r="I34" s="154" t="s">
        <v>43</v>
      </c>
      <c r="J34" s="154" t="s">
        <v>45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46</v>
      </c>
      <c r="E35" s="142" t="s">
        <v>47</v>
      </c>
      <c r="F35" s="156">
        <f>ROUND((SUM(BE100:BE176)),2)</f>
        <v>0</v>
      </c>
      <c r="G35" s="38"/>
      <c r="H35" s="38"/>
      <c r="I35" s="157">
        <v>0.21</v>
      </c>
      <c r="J35" s="156">
        <f>ROUND(((SUM(BE100:BE176))*I35),2)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48</v>
      </c>
      <c r="F36" s="156">
        <f>ROUND((SUM(BF100:BF176)),2)</f>
        <v>0</v>
      </c>
      <c r="G36" s="38"/>
      <c r="H36" s="38"/>
      <c r="I36" s="157">
        <v>0.15</v>
      </c>
      <c r="J36" s="156">
        <f>ROUND(((SUM(BF100:BF176))*I36),2)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56">
        <f>ROUND((SUM(BG100:BG176)),2)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50</v>
      </c>
      <c r="F38" s="156">
        <f>ROUND((SUM(BH100:BH176)),2)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51</v>
      </c>
      <c r="F39" s="156">
        <f>ROUND((SUM(BI100:BI176)),2)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52</v>
      </c>
      <c r="E41" s="160"/>
      <c r="F41" s="160"/>
      <c r="G41" s="161" t="s">
        <v>53</v>
      </c>
      <c r="H41" s="162" t="s">
        <v>54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169" t="str">
        <f>E7</f>
        <v>Výměna vnitřního rozvodu teplé a studené vody v objektu bytového domu Dvořákova 1331/20 a 1330/22, Děčín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601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147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2.04 - Stoupací potrubí V3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</v>
      </c>
      <c r="G56" s="40"/>
      <c r="H56" s="40"/>
      <c r="I56" s="32" t="s">
        <v>23</v>
      </c>
      <c r="J56" s="72" t="str">
        <f>IF(J14="","",J14)</f>
        <v>19. 5. 2021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David Šašek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>Vladimír Vidai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150</v>
      </c>
      <c r="D61" s="171"/>
      <c r="E61" s="171"/>
      <c r="F61" s="171"/>
      <c r="G61" s="171"/>
      <c r="H61" s="171"/>
      <c r="I61" s="171"/>
      <c r="J61" s="172" t="s">
        <v>151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74</v>
      </c>
      <c r="D63" s="40"/>
      <c r="E63" s="40"/>
      <c r="F63" s="40"/>
      <c r="G63" s="40"/>
      <c r="H63" s="40"/>
      <c r="I63" s="40"/>
      <c r="J63" s="102">
        <f>J100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152</v>
      </c>
    </row>
    <row r="64" spans="1:31" s="9" customFormat="1" ht="24.95" customHeight="1">
      <c r="A64" s="9"/>
      <c r="B64" s="174"/>
      <c r="C64" s="175"/>
      <c r="D64" s="176" t="s">
        <v>153</v>
      </c>
      <c r="E64" s="177"/>
      <c r="F64" s="177"/>
      <c r="G64" s="177"/>
      <c r="H64" s="177"/>
      <c r="I64" s="177"/>
      <c r="J64" s="178">
        <f>J101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154</v>
      </c>
      <c r="E65" s="182"/>
      <c r="F65" s="182"/>
      <c r="G65" s="182"/>
      <c r="H65" s="182"/>
      <c r="I65" s="182"/>
      <c r="J65" s="183">
        <f>J102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453</v>
      </c>
      <c r="E66" s="182"/>
      <c r="F66" s="182"/>
      <c r="G66" s="182"/>
      <c r="H66" s="182"/>
      <c r="I66" s="182"/>
      <c r="J66" s="183">
        <f>J107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155</v>
      </c>
      <c r="E67" s="182"/>
      <c r="F67" s="182"/>
      <c r="G67" s="182"/>
      <c r="H67" s="182"/>
      <c r="I67" s="182"/>
      <c r="J67" s="183">
        <f>J109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156</v>
      </c>
      <c r="E68" s="182"/>
      <c r="F68" s="182"/>
      <c r="G68" s="182"/>
      <c r="H68" s="182"/>
      <c r="I68" s="182"/>
      <c r="J68" s="183">
        <f>J116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157</v>
      </c>
      <c r="E69" s="182"/>
      <c r="F69" s="182"/>
      <c r="G69" s="182"/>
      <c r="H69" s="182"/>
      <c r="I69" s="182"/>
      <c r="J69" s="183">
        <f>J119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158</v>
      </c>
      <c r="E70" s="182"/>
      <c r="F70" s="182"/>
      <c r="G70" s="182"/>
      <c r="H70" s="182"/>
      <c r="I70" s="182"/>
      <c r="J70" s="183">
        <f>J122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159</v>
      </c>
      <c r="E71" s="182"/>
      <c r="F71" s="182"/>
      <c r="G71" s="182"/>
      <c r="H71" s="182"/>
      <c r="I71" s="182"/>
      <c r="J71" s="183">
        <f>J134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160</v>
      </c>
      <c r="E72" s="182"/>
      <c r="F72" s="182"/>
      <c r="G72" s="182"/>
      <c r="H72" s="182"/>
      <c r="I72" s="182"/>
      <c r="J72" s="183">
        <f>J140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4"/>
      <c r="C73" s="175"/>
      <c r="D73" s="176" t="s">
        <v>161</v>
      </c>
      <c r="E73" s="177"/>
      <c r="F73" s="177"/>
      <c r="G73" s="177"/>
      <c r="H73" s="177"/>
      <c r="I73" s="177"/>
      <c r="J73" s="178">
        <f>J142</f>
        <v>0</v>
      </c>
      <c r="K73" s="175"/>
      <c r="L73" s="17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0"/>
      <c r="C74" s="125"/>
      <c r="D74" s="181" t="s">
        <v>162</v>
      </c>
      <c r="E74" s="182"/>
      <c r="F74" s="182"/>
      <c r="G74" s="182"/>
      <c r="H74" s="182"/>
      <c r="I74" s="182"/>
      <c r="J74" s="183">
        <f>J143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163</v>
      </c>
      <c r="E75" s="182"/>
      <c r="F75" s="182"/>
      <c r="G75" s="182"/>
      <c r="H75" s="182"/>
      <c r="I75" s="182"/>
      <c r="J75" s="183">
        <f>J154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164</v>
      </c>
      <c r="E76" s="182"/>
      <c r="F76" s="182"/>
      <c r="G76" s="182"/>
      <c r="H76" s="182"/>
      <c r="I76" s="182"/>
      <c r="J76" s="183">
        <f>J157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166</v>
      </c>
      <c r="E77" s="182"/>
      <c r="F77" s="182"/>
      <c r="G77" s="182"/>
      <c r="H77" s="182"/>
      <c r="I77" s="182"/>
      <c r="J77" s="183">
        <f>J160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454</v>
      </c>
      <c r="E78" s="182"/>
      <c r="F78" s="182"/>
      <c r="G78" s="182"/>
      <c r="H78" s="182"/>
      <c r="I78" s="182"/>
      <c r="J78" s="183">
        <f>J171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4" spans="1:31" s="2" customFormat="1" ht="6.95" customHeight="1">
      <c r="A84" s="38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4.95" customHeight="1">
      <c r="A85" s="38"/>
      <c r="B85" s="39"/>
      <c r="C85" s="23" t="s">
        <v>167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16</v>
      </c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6.25" customHeight="1">
      <c r="A88" s="38"/>
      <c r="B88" s="39"/>
      <c r="C88" s="40"/>
      <c r="D88" s="40"/>
      <c r="E88" s="169" t="str">
        <f>E7</f>
        <v>Výměna vnitřního rozvodu teplé a studené vody v objektu bytového domu Dvořákova 1331/20 a 1330/22, Děčín</v>
      </c>
      <c r="F88" s="32"/>
      <c r="G88" s="32"/>
      <c r="H88" s="32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2:12" s="1" customFormat="1" ht="12" customHeight="1">
      <c r="B89" s="21"/>
      <c r="C89" s="32" t="s">
        <v>145</v>
      </c>
      <c r="D89" s="22"/>
      <c r="E89" s="22"/>
      <c r="F89" s="22"/>
      <c r="G89" s="22"/>
      <c r="H89" s="22"/>
      <c r="I89" s="22"/>
      <c r="J89" s="22"/>
      <c r="K89" s="22"/>
      <c r="L89" s="20"/>
    </row>
    <row r="90" spans="1:31" s="2" customFormat="1" ht="16.5" customHeight="1">
      <c r="A90" s="38"/>
      <c r="B90" s="39"/>
      <c r="C90" s="40"/>
      <c r="D90" s="40"/>
      <c r="E90" s="169" t="s">
        <v>601</v>
      </c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147</v>
      </c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6.5" customHeight="1">
      <c r="A92" s="38"/>
      <c r="B92" s="39"/>
      <c r="C92" s="40"/>
      <c r="D92" s="40"/>
      <c r="E92" s="69" t="str">
        <f>E11</f>
        <v>2.04 - Stoupací potrubí V3</v>
      </c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2" customHeight="1">
      <c r="A94" s="38"/>
      <c r="B94" s="39"/>
      <c r="C94" s="32" t="s">
        <v>21</v>
      </c>
      <c r="D94" s="40"/>
      <c r="E94" s="40"/>
      <c r="F94" s="27" t="str">
        <f>F14</f>
        <v>Děčín</v>
      </c>
      <c r="G94" s="40"/>
      <c r="H94" s="40"/>
      <c r="I94" s="32" t="s">
        <v>23</v>
      </c>
      <c r="J94" s="72" t="str">
        <f>IF(J14="","",J14)</f>
        <v>19. 5. 2021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25</v>
      </c>
      <c r="D96" s="40"/>
      <c r="E96" s="40"/>
      <c r="F96" s="27" t="str">
        <f>E17</f>
        <v>Statutární město Děčín</v>
      </c>
      <c r="G96" s="40"/>
      <c r="H96" s="40"/>
      <c r="I96" s="32" t="s">
        <v>32</v>
      </c>
      <c r="J96" s="36" t="str">
        <f>E23</f>
        <v>David Šašek</v>
      </c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30</v>
      </c>
      <c r="D97" s="40"/>
      <c r="E97" s="40"/>
      <c r="F97" s="27" t="str">
        <f>IF(E20="","",E20)</f>
        <v>Vyplň údaj</v>
      </c>
      <c r="G97" s="40"/>
      <c r="H97" s="40"/>
      <c r="I97" s="32" t="s">
        <v>36</v>
      </c>
      <c r="J97" s="36" t="str">
        <f>E26</f>
        <v>Vladimír Vidai</v>
      </c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11" customFormat="1" ht="29.25" customHeight="1">
      <c r="A99" s="185"/>
      <c r="B99" s="186"/>
      <c r="C99" s="187" t="s">
        <v>168</v>
      </c>
      <c r="D99" s="188" t="s">
        <v>61</v>
      </c>
      <c r="E99" s="188" t="s">
        <v>57</v>
      </c>
      <c r="F99" s="188" t="s">
        <v>58</v>
      </c>
      <c r="G99" s="188" t="s">
        <v>169</v>
      </c>
      <c r="H99" s="188" t="s">
        <v>170</v>
      </c>
      <c r="I99" s="188" t="s">
        <v>171</v>
      </c>
      <c r="J99" s="188" t="s">
        <v>151</v>
      </c>
      <c r="K99" s="189" t="s">
        <v>172</v>
      </c>
      <c r="L99" s="190"/>
      <c r="M99" s="92" t="s">
        <v>19</v>
      </c>
      <c r="N99" s="93" t="s">
        <v>46</v>
      </c>
      <c r="O99" s="93" t="s">
        <v>173</v>
      </c>
      <c r="P99" s="93" t="s">
        <v>174</v>
      </c>
      <c r="Q99" s="93" t="s">
        <v>175</v>
      </c>
      <c r="R99" s="93" t="s">
        <v>176</v>
      </c>
      <c r="S99" s="93" t="s">
        <v>177</v>
      </c>
      <c r="T99" s="94" t="s">
        <v>178</v>
      </c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</row>
    <row r="100" spans="1:63" s="2" customFormat="1" ht="22.8" customHeight="1">
      <c r="A100" s="38"/>
      <c r="B100" s="39"/>
      <c r="C100" s="99" t="s">
        <v>179</v>
      </c>
      <c r="D100" s="40"/>
      <c r="E100" s="40"/>
      <c r="F100" s="40"/>
      <c r="G100" s="40"/>
      <c r="H100" s="40"/>
      <c r="I100" s="40"/>
      <c r="J100" s="191">
        <f>BK100</f>
        <v>0</v>
      </c>
      <c r="K100" s="40"/>
      <c r="L100" s="44"/>
      <c r="M100" s="95"/>
      <c r="N100" s="192"/>
      <c r="O100" s="96"/>
      <c r="P100" s="193">
        <f>P101+P142</f>
        <v>0</v>
      </c>
      <c r="Q100" s="96"/>
      <c r="R100" s="193">
        <f>R101+R142</f>
        <v>0.9779281</v>
      </c>
      <c r="S100" s="96"/>
      <c r="T100" s="194">
        <f>T101+T142</f>
        <v>2.0399000000000003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75</v>
      </c>
      <c r="AU100" s="17" t="s">
        <v>152</v>
      </c>
      <c r="BK100" s="195">
        <f>BK101+BK142</f>
        <v>0</v>
      </c>
    </row>
    <row r="101" spans="1:63" s="12" customFormat="1" ht="25.9" customHeight="1">
      <c r="A101" s="12"/>
      <c r="B101" s="196"/>
      <c r="C101" s="197"/>
      <c r="D101" s="198" t="s">
        <v>75</v>
      </c>
      <c r="E101" s="199" t="s">
        <v>180</v>
      </c>
      <c r="F101" s="199" t="s">
        <v>181</v>
      </c>
      <c r="G101" s="197"/>
      <c r="H101" s="197"/>
      <c r="I101" s="200"/>
      <c r="J101" s="201">
        <f>BK101</f>
        <v>0</v>
      </c>
      <c r="K101" s="197"/>
      <c r="L101" s="202"/>
      <c r="M101" s="203"/>
      <c r="N101" s="204"/>
      <c r="O101" s="204"/>
      <c r="P101" s="205">
        <f>P102+P107+P109+P116+P119+P122+P134+P140</f>
        <v>0</v>
      </c>
      <c r="Q101" s="204"/>
      <c r="R101" s="205">
        <f>R102+R107+R109+R116+R119+R122+R134+R140</f>
        <v>0.7146325</v>
      </c>
      <c r="S101" s="204"/>
      <c r="T101" s="206">
        <f>T102+T107+T109+T116+T119+T122+T134+T140</f>
        <v>1.9640000000000002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80</v>
      </c>
      <c r="AT101" s="208" t="s">
        <v>75</v>
      </c>
      <c r="AU101" s="208" t="s">
        <v>76</v>
      </c>
      <c r="AY101" s="207" t="s">
        <v>182</v>
      </c>
      <c r="BK101" s="209">
        <f>BK102+BK107+BK109+BK116+BK119+BK122+BK134+BK140</f>
        <v>0</v>
      </c>
    </row>
    <row r="102" spans="1:63" s="12" customFormat="1" ht="22.8" customHeight="1">
      <c r="A102" s="12"/>
      <c r="B102" s="196"/>
      <c r="C102" s="197"/>
      <c r="D102" s="198" t="s">
        <v>75</v>
      </c>
      <c r="E102" s="210" t="s">
        <v>183</v>
      </c>
      <c r="F102" s="210" t="s">
        <v>184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SUM(P103:P106)</f>
        <v>0</v>
      </c>
      <c r="Q102" s="204"/>
      <c r="R102" s="205">
        <f>SUM(R103:R106)</f>
        <v>0.2369</v>
      </c>
      <c r="S102" s="204"/>
      <c r="T102" s="206">
        <f>SUM(T103:T106)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80</v>
      </c>
      <c r="AT102" s="208" t="s">
        <v>75</v>
      </c>
      <c r="AU102" s="208" t="s">
        <v>80</v>
      </c>
      <c r="AY102" s="207" t="s">
        <v>182</v>
      </c>
      <c r="BK102" s="209">
        <f>SUM(BK103:BK106)</f>
        <v>0</v>
      </c>
    </row>
    <row r="103" spans="1:65" s="2" customFormat="1" ht="24.15" customHeight="1">
      <c r="A103" s="38"/>
      <c r="B103" s="39"/>
      <c r="C103" s="212" t="s">
        <v>80</v>
      </c>
      <c r="D103" s="212" t="s">
        <v>185</v>
      </c>
      <c r="E103" s="213" t="s">
        <v>455</v>
      </c>
      <c r="F103" s="214" t="s">
        <v>456</v>
      </c>
      <c r="G103" s="215" t="s">
        <v>188</v>
      </c>
      <c r="H103" s="216">
        <v>10</v>
      </c>
      <c r="I103" s="217"/>
      <c r="J103" s="218">
        <f>ROUND(I103*H103,2)</f>
        <v>0</v>
      </c>
      <c r="K103" s="214" t="s">
        <v>189</v>
      </c>
      <c r="L103" s="44"/>
      <c r="M103" s="219" t="s">
        <v>19</v>
      </c>
      <c r="N103" s="220" t="s">
        <v>48</v>
      </c>
      <c r="O103" s="84"/>
      <c r="P103" s="221">
        <f>O103*H103</f>
        <v>0</v>
      </c>
      <c r="Q103" s="221">
        <v>0.02369</v>
      </c>
      <c r="R103" s="221">
        <f>Q103*H103</f>
        <v>0.2369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190</v>
      </c>
      <c r="AT103" s="223" t="s">
        <v>185</v>
      </c>
      <c r="AU103" s="223" t="s">
        <v>88</v>
      </c>
      <c r="AY103" s="17" t="s">
        <v>182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88</v>
      </c>
      <c r="BK103" s="224">
        <f>ROUND(I103*H103,2)</f>
        <v>0</v>
      </c>
      <c r="BL103" s="17" t="s">
        <v>190</v>
      </c>
      <c r="BM103" s="223" t="s">
        <v>745</v>
      </c>
    </row>
    <row r="104" spans="1:51" s="13" customFormat="1" ht="12">
      <c r="A104" s="13"/>
      <c r="B104" s="225"/>
      <c r="C104" s="226"/>
      <c r="D104" s="227" t="s">
        <v>203</v>
      </c>
      <c r="E104" s="228" t="s">
        <v>19</v>
      </c>
      <c r="F104" s="229" t="s">
        <v>458</v>
      </c>
      <c r="G104" s="226"/>
      <c r="H104" s="230">
        <v>5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203</v>
      </c>
      <c r="AU104" s="236" t="s">
        <v>88</v>
      </c>
      <c r="AV104" s="13" t="s">
        <v>88</v>
      </c>
      <c r="AW104" s="13" t="s">
        <v>35</v>
      </c>
      <c r="AX104" s="13" t="s">
        <v>76</v>
      </c>
      <c r="AY104" s="236" t="s">
        <v>182</v>
      </c>
    </row>
    <row r="105" spans="1:51" s="13" customFormat="1" ht="12">
      <c r="A105" s="13"/>
      <c r="B105" s="225"/>
      <c r="C105" s="226"/>
      <c r="D105" s="227" t="s">
        <v>203</v>
      </c>
      <c r="E105" s="228" t="s">
        <v>19</v>
      </c>
      <c r="F105" s="229" t="s">
        <v>459</v>
      </c>
      <c r="G105" s="226"/>
      <c r="H105" s="230">
        <v>5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203</v>
      </c>
      <c r="AU105" s="236" t="s">
        <v>88</v>
      </c>
      <c r="AV105" s="13" t="s">
        <v>88</v>
      </c>
      <c r="AW105" s="13" t="s">
        <v>35</v>
      </c>
      <c r="AX105" s="13" t="s">
        <v>76</v>
      </c>
      <c r="AY105" s="236" t="s">
        <v>182</v>
      </c>
    </row>
    <row r="106" spans="1:51" s="14" customFormat="1" ht="12">
      <c r="A106" s="14"/>
      <c r="B106" s="237"/>
      <c r="C106" s="238"/>
      <c r="D106" s="227" t="s">
        <v>203</v>
      </c>
      <c r="E106" s="239" t="s">
        <v>19</v>
      </c>
      <c r="F106" s="240" t="s">
        <v>241</v>
      </c>
      <c r="G106" s="238"/>
      <c r="H106" s="241">
        <v>10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203</v>
      </c>
      <c r="AU106" s="247" t="s">
        <v>88</v>
      </c>
      <c r="AV106" s="14" t="s">
        <v>190</v>
      </c>
      <c r="AW106" s="14" t="s">
        <v>35</v>
      </c>
      <c r="AX106" s="14" t="s">
        <v>80</v>
      </c>
      <c r="AY106" s="247" t="s">
        <v>182</v>
      </c>
    </row>
    <row r="107" spans="1:63" s="12" customFormat="1" ht="22.8" customHeight="1">
      <c r="A107" s="12"/>
      <c r="B107" s="196"/>
      <c r="C107" s="197"/>
      <c r="D107" s="198" t="s">
        <v>75</v>
      </c>
      <c r="E107" s="210" t="s">
        <v>190</v>
      </c>
      <c r="F107" s="210" t="s">
        <v>460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P108</f>
        <v>0</v>
      </c>
      <c r="Q107" s="204"/>
      <c r="R107" s="205">
        <f>R108</f>
        <v>0.2955</v>
      </c>
      <c r="S107" s="204"/>
      <c r="T107" s="206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80</v>
      </c>
      <c r="AT107" s="208" t="s">
        <v>75</v>
      </c>
      <c r="AU107" s="208" t="s">
        <v>80</v>
      </c>
      <c r="AY107" s="207" t="s">
        <v>182</v>
      </c>
      <c r="BK107" s="209">
        <f>BK108</f>
        <v>0</v>
      </c>
    </row>
    <row r="108" spans="1:65" s="2" customFormat="1" ht="24.15" customHeight="1">
      <c r="A108" s="38"/>
      <c r="B108" s="39"/>
      <c r="C108" s="212" t="s">
        <v>88</v>
      </c>
      <c r="D108" s="212" t="s">
        <v>185</v>
      </c>
      <c r="E108" s="213" t="s">
        <v>461</v>
      </c>
      <c r="F108" s="214" t="s">
        <v>462</v>
      </c>
      <c r="G108" s="215" t="s">
        <v>188</v>
      </c>
      <c r="H108" s="216">
        <v>15</v>
      </c>
      <c r="I108" s="217"/>
      <c r="J108" s="218">
        <f>ROUND(I108*H108,2)</f>
        <v>0</v>
      </c>
      <c r="K108" s="214" t="s">
        <v>189</v>
      </c>
      <c r="L108" s="44"/>
      <c r="M108" s="219" t="s">
        <v>19</v>
      </c>
      <c r="N108" s="220" t="s">
        <v>48</v>
      </c>
      <c r="O108" s="84"/>
      <c r="P108" s="221">
        <f>O108*H108</f>
        <v>0</v>
      </c>
      <c r="Q108" s="221">
        <v>0.0197</v>
      </c>
      <c r="R108" s="221">
        <f>Q108*H108</f>
        <v>0.2955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190</v>
      </c>
      <c r="AT108" s="223" t="s">
        <v>185</v>
      </c>
      <c r="AU108" s="223" t="s">
        <v>88</v>
      </c>
      <c r="AY108" s="17" t="s">
        <v>182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88</v>
      </c>
      <c r="BK108" s="224">
        <f>ROUND(I108*H108,2)</f>
        <v>0</v>
      </c>
      <c r="BL108" s="17" t="s">
        <v>190</v>
      </c>
      <c r="BM108" s="223" t="s">
        <v>746</v>
      </c>
    </row>
    <row r="109" spans="1:63" s="12" customFormat="1" ht="22.8" customHeight="1">
      <c r="A109" s="12"/>
      <c r="B109" s="196"/>
      <c r="C109" s="197"/>
      <c r="D109" s="198" t="s">
        <v>75</v>
      </c>
      <c r="E109" s="210" t="s">
        <v>192</v>
      </c>
      <c r="F109" s="210" t="s">
        <v>193</v>
      </c>
      <c r="G109" s="197"/>
      <c r="H109" s="197"/>
      <c r="I109" s="200"/>
      <c r="J109" s="211">
        <f>BK109</f>
        <v>0</v>
      </c>
      <c r="K109" s="197"/>
      <c r="L109" s="202"/>
      <c r="M109" s="203"/>
      <c r="N109" s="204"/>
      <c r="O109" s="204"/>
      <c r="P109" s="205">
        <f>SUM(P110:P115)</f>
        <v>0</v>
      </c>
      <c r="Q109" s="204"/>
      <c r="R109" s="205">
        <f>SUM(R110:R115)</f>
        <v>0.1804125</v>
      </c>
      <c r="S109" s="204"/>
      <c r="T109" s="206">
        <f>SUM(T110:T115)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80</v>
      </c>
      <c r="AT109" s="208" t="s">
        <v>75</v>
      </c>
      <c r="AU109" s="208" t="s">
        <v>80</v>
      </c>
      <c r="AY109" s="207" t="s">
        <v>182</v>
      </c>
      <c r="BK109" s="209">
        <f>SUM(BK110:BK115)</f>
        <v>0</v>
      </c>
    </row>
    <row r="110" spans="1:65" s="2" customFormat="1" ht="14.4" customHeight="1">
      <c r="A110" s="38"/>
      <c r="B110" s="39"/>
      <c r="C110" s="212" t="s">
        <v>183</v>
      </c>
      <c r="D110" s="212" t="s">
        <v>185</v>
      </c>
      <c r="E110" s="213" t="s">
        <v>464</v>
      </c>
      <c r="F110" s="214" t="s">
        <v>465</v>
      </c>
      <c r="G110" s="215" t="s">
        <v>201</v>
      </c>
      <c r="H110" s="216">
        <v>3.75</v>
      </c>
      <c r="I110" s="217"/>
      <c r="J110" s="218">
        <f>ROUND(I110*H110,2)</f>
        <v>0</v>
      </c>
      <c r="K110" s="214" t="s">
        <v>189</v>
      </c>
      <c r="L110" s="44"/>
      <c r="M110" s="219" t="s">
        <v>19</v>
      </c>
      <c r="N110" s="220" t="s">
        <v>48</v>
      </c>
      <c r="O110" s="84"/>
      <c r="P110" s="221">
        <f>O110*H110</f>
        <v>0</v>
      </c>
      <c r="Q110" s="221">
        <v>0.00735</v>
      </c>
      <c r="R110" s="221">
        <f>Q110*H110</f>
        <v>0.0275625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190</v>
      </c>
      <c r="AT110" s="223" t="s">
        <v>185</v>
      </c>
      <c r="AU110" s="223" t="s">
        <v>88</v>
      </c>
      <c r="AY110" s="17" t="s">
        <v>182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88</v>
      </c>
      <c r="BK110" s="224">
        <f>ROUND(I110*H110,2)</f>
        <v>0</v>
      </c>
      <c r="BL110" s="17" t="s">
        <v>190</v>
      </c>
      <c r="BM110" s="223" t="s">
        <v>747</v>
      </c>
    </row>
    <row r="111" spans="1:51" s="13" customFormat="1" ht="12">
      <c r="A111" s="13"/>
      <c r="B111" s="225"/>
      <c r="C111" s="226"/>
      <c r="D111" s="227" t="s">
        <v>203</v>
      </c>
      <c r="E111" s="228" t="s">
        <v>19</v>
      </c>
      <c r="F111" s="229" t="s">
        <v>467</v>
      </c>
      <c r="G111" s="226"/>
      <c r="H111" s="230">
        <v>3.75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203</v>
      </c>
      <c r="AU111" s="236" t="s">
        <v>88</v>
      </c>
      <c r="AV111" s="13" t="s">
        <v>88</v>
      </c>
      <c r="AW111" s="13" t="s">
        <v>35</v>
      </c>
      <c r="AX111" s="13" t="s">
        <v>80</v>
      </c>
      <c r="AY111" s="236" t="s">
        <v>182</v>
      </c>
    </row>
    <row r="112" spans="1:65" s="2" customFormat="1" ht="14.4" customHeight="1">
      <c r="A112" s="38"/>
      <c r="B112" s="39"/>
      <c r="C112" s="212" t="s">
        <v>190</v>
      </c>
      <c r="D112" s="212" t="s">
        <v>185</v>
      </c>
      <c r="E112" s="213" t="s">
        <v>194</v>
      </c>
      <c r="F112" s="214" t="s">
        <v>195</v>
      </c>
      <c r="G112" s="215" t="s">
        <v>188</v>
      </c>
      <c r="H112" s="216">
        <v>5</v>
      </c>
      <c r="I112" s="217"/>
      <c r="J112" s="218">
        <f>ROUND(I112*H112,2)</f>
        <v>0</v>
      </c>
      <c r="K112" s="214" t="s">
        <v>189</v>
      </c>
      <c r="L112" s="44"/>
      <c r="M112" s="219" t="s">
        <v>19</v>
      </c>
      <c r="N112" s="220" t="s">
        <v>48</v>
      </c>
      <c r="O112" s="84"/>
      <c r="P112" s="221">
        <f>O112*H112</f>
        <v>0</v>
      </c>
      <c r="Q112" s="221">
        <v>0.00366</v>
      </c>
      <c r="R112" s="221">
        <f>Q112*H112</f>
        <v>0.0183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190</v>
      </c>
      <c r="AT112" s="223" t="s">
        <v>185</v>
      </c>
      <c r="AU112" s="223" t="s">
        <v>88</v>
      </c>
      <c r="AY112" s="17" t="s">
        <v>182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88</v>
      </c>
      <c r="BK112" s="224">
        <f>ROUND(I112*H112,2)</f>
        <v>0</v>
      </c>
      <c r="BL112" s="17" t="s">
        <v>190</v>
      </c>
      <c r="BM112" s="223" t="s">
        <v>748</v>
      </c>
    </row>
    <row r="113" spans="1:51" s="13" customFormat="1" ht="12">
      <c r="A113" s="13"/>
      <c r="B113" s="225"/>
      <c r="C113" s="226"/>
      <c r="D113" s="227" t="s">
        <v>203</v>
      </c>
      <c r="E113" s="228" t="s">
        <v>19</v>
      </c>
      <c r="F113" s="229" t="s">
        <v>458</v>
      </c>
      <c r="G113" s="226"/>
      <c r="H113" s="230">
        <v>5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203</v>
      </c>
      <c r="AU113" s="236" t="s">
        <v>88</v>
      </c>
      <c r="AV113" s="13" t="s">
        <v>88</v>
      </c>
      <c r="AW113" s="13" t="s">
        <v>35</v>
      </c>
      <c r="AX113" s="13" t="s">
        <v>80</v>
      </c>
      <c r="AY113" s="236" t="s">
        <v>182</v>
      </c>
    </row>
    <row r="114" spans="1:65" s="2" customFormat="1" ht="24.15" customHeight="1">
      <c r="A114" s="38"/>
      <c r="B114" s="39"/>
      <c r="C114" s="212" t="s">
        <v>212</v>
      </c>
      <c r="D114" s="212" t="s">
        <v>185</v>
      </c>
      <c r="E114" s="213" t="s">
        <v>468</v>
      </c>
      <c r="F114" s="214" t="s">
        <v>469</v>
      </c>
      <c r="G114" s="215" t="s">
        <v>201</v>
      </c>
      <c r="H114" s="216">
        <v>3.75</v>
      </c>
      <c r="I114" s="217"/>
      <c r="J114" s="218">
        <f>ROUND(I114*H114,2)</f>
        <v>0</v>
      </c>
      <c r="K114" s="214" t="s">
        <v>189</v>
      </c>
      <c r="L114" s="44"/>
      <c r="M114" s="219" t="s">
        <v>19</v>
      </c>
      <c r="N114" s="220" t="s">
        <v>48</v>
      </c>
      <c r="O114" s="84"/>
      <c r="P114" s="221">
        <f>O114*H114</f>
        <v>0</v>
      </c>
      <c r="Q114" s="221">
        <v>0.0154</v>
      </c>
      <c r="R114" s="221">
        <f>Q114*H114</f>
        <v>0.05775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190</v>
      </c>
      <c r="AT114" s="223" t="s">
        <v>185</v>
      </c>
      <c r="AU114" s="223" t="s">
        <v>88</v>
      </c>
      <c r="AY114" s="17" t="s">
        <v>182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88</v>
      </c>
      <c r="BK114" s="224">
        <f>ROUND(I114*H114,2)</f>
        <v>0</v>
      </c>
      <c r="BL114" s="17" t="s">
        <v>190</v>
      </c>
      <c r="BM114" s="223" t="s">
        <v>749</v>
      </c>
    </row>
    <row r="115" spans="1:65" s="2" customFormat="1" ht="14.4" customHeight="1">
      <c r="A115" s="38"/>
      <c r="B115" s="39"/>
      <c r="C115" s="212" t="s">
        <v>218</v>
      </c>
      <c r="D115" s="212" t="s">
        <v>185</v>
      </c>
      <c r="E115" s="213" t="s">
        <v>471</v>
      </c>
      <c r="F115" s="214" t="s">
        <v>472</v>
      </c>
      <c r="G115" s="215" t="s">
        <v>201</v>
      </c>
      <c r="H115" s="216">
        <v>3.75</v>
      </c>
      <c r="I115" s="217"/>
      <c r="J115" s="218">
        <f>ROUND(I115*H115,2)</f>
        <v>0</v>
      </c>
      <c r="K115" s="214" t="s">
        <v>189</v>
      </c>
      <c r="L115" s="44"/>
      <c r="M115" s="219" t="s">
        <v>19</v>
      </c>
      <c r="N115" s="220" t="s">
        <v>48</v>
      </c>
      <c r="O115" s="84"/>
      <c r="P115" s="221">
        <f>O115*H115</f>
        <v>0</v>
      </c>
      <c r="Q115" s="221">
        <v>0.02048</v>
      </c>
      <c r="R115" s="221">
        <f>Q115*H115</f>
        <v>0.07680000000000001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190</v>
      </c>
      <c r="AT115" s="223" t="s">
        <v>185</v>
      </c>
      <c r="AU115" s="223" t="s">
        <v>88</v>
      </c>
      <c r="AY115" s="17" t="s">
        <v>182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88</v>
      </c>
      <c r="BK115" s="224">
        <f>ROUND(I115*H115,2)</f>
        <v>0</v>
      </c>
      <c r="BL115" s="17" t="s">
        <v>190</v>
      </c>
      <c r="BM115" s="223" t="s">
        <v>750</v>
      </c>
    </row>
    <row r="116" spans="1:63" s="12" customFormat="1" ht="22.8" customHeight="1">
      <c r="A116" s="12"/>
      <c r="B116" s="196"/>
      <c r="C116" s="197"/>
      <c r="D116" s="198" t="s">
        <v>75</v>
      </c>
      <c r="E116" s="210" t="s">
        <v>197</v>
      </c>
      <c r="F116" s="210" t="s">
        <v>198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SUM(P117:P118)</f>
        <v>0</v>
      </c>
      <c r="Q116" s="204"/>
      <c r="R116" s="205">
        <f>SUM(R117:R118)</f>
        <v>0.0018199999999999998</v>
      </c>
      <c r="S116" s="204"/>
      <c r="T116" s="206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80</v>
      </c>
      <c r="AT116" s="208" t="s">
        <v>75</v>
      </c>
      <c r="AU116" s="208" t="s">
        <v>80</v>
      </c>
      <c r="AY116" s="207" t="s">
        <v>182</v>
      </c>
      <c r="BK116" s="209">
        <f>SUM(BK117:BK118)</f>
        <v>0</v>
      </c>
    </row>
    <row r="117" spans="1:65" s="2" customFormat="1" ht="24.15" customHeight="1">
      <c r="A117" s="38"/>
      <c r="B117" s="39"/>
      <c r="C117" s="212" t="s">
        <v>222</v>
      </c>
      <c r="D117" s="212" t="s">
        <v>185</v>
      </c>
      <c r="E117" s="213" t="s">
        <v>199</v>
      </c>
      <c r="F117" s="214" t="s">
        <v>200</v>
      </c>
      <c r="G117" s="215" t="s">
        <v>201</v>
      </c>
      <c r="H117" s="216">
        <v>14</v>
      </c>
      <c r="I117" s="217"/>
      <c r="J117" s="218">
        <f>ROUND(I117*H117,2)</f>
        <v>0</v>
      </c>
      <c r="K117" s="214" t="s">
        <v>189</v>
      </c>
      <c r="L117" s="44"/>
      <c r="M117" s="219" t="s">
        <v>19</v>
      </c>
      <c r="N117" s="220" t="s">
        <v>48</v>
      </c>
      <c r="O117" s="84"/>
      <c r="P117" s="221">
        <f>O117*H117</f>
        <v>0</v>
      </c>
      <c r="Q117" s="221">
        <v>0.00013</v>
      </c>
      <c r="R117" s="221">
        <f>Q117*H117</f>
        <v>0.0018199999999999998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190</v>
      </c>
      <c r="AT117" s="223" t="s">
        <v>185</v>
      </c>
      <c r="AU117" s="223" t="s">
        <v>88</v>
      </c>
      <c r="AY117" s="17" t="s">
        <v>182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88</v>
      </c>
      <c r="BK117" s="224">
        <f>ROUND(I117*H117,2)</f>
        <v>0</v>
      </c>
      <c r="BL117" s="17" t="s">
        <v>190</v>
      </c>
      <c r="BM117" s="223" t="s">
        <v>751</v>
      </c>
    </row>
    <row r="118" spans="1:51" s="13" customFormat="1" ht="12">
      <c r="A118" s="13"/>
      <c r="B118" s="225"/>
      <c r="C118" s="226"/>
      <c r="D118" s="227" t="s">
        <v>203</v>
      </c>
      <c r="E118" s="228" t="s">
        <v>19</v>
      </c>
      <c r="F118" s="229" t="s">
        <v>476</v>
      </c>
      <c r="G118" s="226"/>
      <c r="H118" s="230">
        <v>14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203</v>
      </c>
      <c r="AU118" s="236" t="s">
        <v>88</v>
      </c>
      <c r="AV118" s="13" t="s">
        <v>88</v>
      </c>
      <c r="AW118" s="13" t="s">
        <v>35</v>
      </c>
      <c r="AX118" s="13" t="s">
        <v>80</v>
      </c>
      <c r="AY118" s="236" t="s">
        <v>182</v>
      </c>
    </row>
    <row r="119" spans="1:63" s="12" customFormat="1" ht="22.8" customHeight="1">
      <c r="A119" s="12"/>
      <c r="B119" s="196"/>
      <c r="C119" s="197"/>
      <c r="D119" s="198" t="s">
        <v>75</v>
      </c>
      <c r="E119" s="210" t="s">
        <v>205</v>
      </c>
      <c r="F119" s="210" t="s">
        <v>206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SUM(P120:P121)</f>
        <v>0</v>
      </c>
      <c r="Q119" s="204"/>
      <c r="R119" s="205">
        <f>SUM(R120:R121)</f>
        <v>0</v>
      </c>
      <c r="S119" s="204"/>
      <c r="T119" s="206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7" t="s">
        <v>80</v>
      </c>
      <c r="AT119" s="208" t="s">
        <v>75</v>
      </c>
      <c r="AU119" s="208" t="s">
        <v>80</v>
      </c>
      <c r="AY119" s="207" t="s">
        <v>182</v>
      </c>
      <c r="BK119" s="209">
        <f>SUM(BK120:BK121)</f>
        <v>0</v>
      </c>
    </row>
    <row r="120" spans="1:65" s="2" customFormat="1" ht="14.4" customHeight="1">
      <c r="A120" s="38"/>
      <c r="B120" s="39"/>
      <c r="C120" s="212" t="s">
        <v>226</v>
      </c>
      <c r="D120" s="212" t="s">
        <v>185</v>
      </c>
      <c r="E120" s="213" t="s">
        <v>207</v>
      </c>
      <c r="F120" s="214" t="s">
        <v>208</v>
      </c>
      <c r="G120" s="215" t="s">
        <v>201</v>
      </c>
      <c r="H120" s="216">
        <v>60</v>
      </c>
      <c r="I120" s="217"/>
      <c r="J120" s="218">
        <f>ROUND(I120*H120,2)</f>
        <v>0</v>
      </c>
      <c r="K120" s="214" t="s">
        <v>189</v>
      </c>
      <c r="L120" s="44"/>
      <c r="M120" s="219" t="s">
        <v>19</v>
      </c>
      <c r="N120" s="220" t="s">
        <v>48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190</v>
      </c>
      <c r="AT120" s="223" t="s">
        <v>185</v>
      </c>
      <c r="AU120" s="223" t="s">
        <v>88</v>
      </c>
      <c r="AY120" s="17" t="s">
        <v>182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88</v>
      </c>
      <c r="BK120" s="224">
        <f>ROUND(I120*H120,2)</f>
        <v>0</v>
      </c>
      <c r="BL120" s="17" t="s">
        <v>190</v>
      </c>
      <c r="BM120" s="223" t="s">
        <v>752</v>
      </c>
    </row>
    <row r="121" spans="1:51" s="13" customFormat="1" ht="12">
      <c r="A121" s="13"/>
      <c r="B121" s="225"/>
      <c r="C121" s="226"/>
      <c r="D121" s="227" t="s">
        <v>203</v>
      </c>
      <c r="E121" s="228" t="s">
        <v>19</v>
      </c>
      <c r="F121" s="229" t="s">
        <v>478</v>
      </c>
      <c r="G121" s="226"/>
      <c r="H121" s="230">
        <v>60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203</v>
      </c>
      <c r="AU121" s="236" t="s">
        <v>88</v>
      </c>
      <c r="AV121" s="13" t="s">
        <v>88</v>
      </c>
      <c r="AW121" s="13" t="s">
        <v>35</v>
      </c>
      <c r="AX121" s="13" t="s">
        <v>80</v>
      </c>
      <c r="AY121" s="236" t="s">
        <v>182</v>
      </c>
    </row>
    <row r="122" spans="1:63" s="12" customFormat="1" ht="22.8" customHeight="1">
      <c r="A122" s="12"/>
      <c r="B122" s="196"/>
      <c r="C122" s="197"/>
      <c r="D122" s="198" t="s">
        <v>75</v>
      </c>
      <c r="E122" s="210" t="s">
        <v>210</v>
      </c>
      <c r="F122" s="210" t="s">
        <v>211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SUM(P123:P133)</f>
        <v>0</v>
      </c>
      <c r="Q122" s="204"/>
      <c r="R122" s="205">
        <f>SUM(R123:R133)</f>
        <v>0</v>
      </c>
      <c r="S122" s="204"/>
      <c r="T122" s="206">
        <f>SUM(T123:T133)</f>
        <v>1.9640000000000002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80</v>
      </c>
      <c r="AT122" s="208" t="s">
        <v>75</v>
      </c>
      <c r="AU122" s="208" t="s">
        <v>80</v>
      </c>
      <c r="AY122" s="207" t="s">
        <v>182</v>
      </c>
      <c r="BK122" s="209">
        <f>SUM(BK123:BK133)</f>
        <v>0</v>
      </c>
    </row>
    <row r="123" spans="1:65" s="2" customFormat="1" ht="14.4" customHeight="1">
      <c r="A123" s="38"/>
      <c r="B123" s="39"/>
      <c r="C123" s="212" t="s">
        <v>231</v>
      </c>
      <c r="D123" s="212" t="s">
        <v>185</v>
      </c>
      <c r="E123" s="213" t="s">
        <v>213</v>
      </c>
      <c r="F123" s="214" t="s">
        <v>214</v>
      </c>
      <c r="G123" s="215" t="s">
        <v>215</v>
      </c>
      <c r="H123" s="216">
        <v>70</v>
      </c>
      <c r="I123" s="217"/>
      <c r="J123" s="218">
        <f>ROUND(I123*H123,2)</f>
        <v>0</v>
      </c>
      <c r="K123" s="214" t="s">
        <v>189</v>
      </c>
      <c r="L123" s="44"/>
      <c r="M123" s="219" t="s">
        <v>19</v>
      </c>
      <c r="N123" s="220" t="s">
        <v>48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0.0067</v>
      </c>
      <c r="T123" s="222">
        <f>S123*H123</f>
        <v>0.46900000000000003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216</v>
      </c>
      <c r="AT123" s="223" t="s">
        <v>185</v>
      </c>
      <c r="AU123" s="223" t="s">
        <v>88</v>
      </c>
      <c r="AY123" s="17" t="s">
        <v>182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88</v>
      </c>
      <c r="BK123" s="224">
        <f>ROUND(I123*H123,2)</f>
        <v>0</v>
      </c>
      <c r="BL123" s="17" t="s">
        <v>216</v>
      </c>
      <c r="BM123" s="223" t="s">
        <v>753</v>
      </c>
    </row>
    <row r="124" spans="1:65" s="2" customFormat="1" ht="24.15" customHeight="1">
      <c r="A124" s="38"/>
      <c r="B124" s="39"/>
      <c r="C124" s="212" t="s">
        <v>242</v>
      </c>
      <c r="D124" s="212" t="s">
        <v>185</v>
      </c>
      <c r="E124" s="213" t="s">
        <v>480</v>
      </c>
      <c r="F124" s="214" t="s">
        <v>481</v>
      </c>
      <c r="G124" s="215" t="s">
        <v>188</v>
      </c>
      <c r="H124" s="216">
        <v>15</v>
      </c>
      <c r="I124" s="217"/>
      <c r="J124" s="218">
        <f>ROUND(I124*H124,2)</f>
        <v>0</v>
      </c>
      <c r="K124" s="214" t="s">
        <v>189</v>
      </c>
      <c r="L124" s="44"/>
      <c r="M124" s="219" t="s">
        <v>19</v>
      </c>
      <c r="N124" s="220" t="s">
        <v>48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0.069</v>
      </c>
      <c r="T124" s="222">
        <f>S124*H124</f>
        <v>1.0350000000000001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190</v>
      </c>
      <c r="AT124" s="223" t="s">
        <v>185</v>
      </c>
      <c r="AU124" s="223" t="s">
        <v>88</v>
      </c>
      <c r="AY124" s="17" t="s">
        <v>182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88</v>
      </c>
      <c r="BK124" s="224">
        <f>ROUND(I124*H124,2)</f>
        <v>0</v>
      </c>
      <c r="BL124" s="17" t="s">
        <v>190</v>
      </c>
      <c r="BM124" s="223" t="s">
        <v>754</v>
      </c>
    </row>
    <row r="125" spans="1:51" s="13" customFormat="1" ht="12">
      <c r="A125" s="13"/>
      <c r="B125" s="225"/>
      <c r="C125" s="226"/>
      <c r="D125" s="227" t="s">
        <v>203</v>
      </c>
      <c r="E125" s="228" t="s">
        <v>19</v>
      </c>
      <c r="F125" s="229" t="s">
        <v>458</v>
      </c>
      <c r="G125" s="226"/>
      <c r="H125" s="230">
        <v>5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203</v>
      </c>
      <c r="AU125" s="236" t="s">
        <v>88</v>
      </c>
      <c r="AV125" s="13" t="s">
        <v>88</v>
      </c>
      <c r="AW125" s="13" t="s">
        <v>35</v>
      </c>
      <c r="AX125" s="13" t="s">
        <v>76</v>
      </c>
      <c r="AY125" s="236" t="s">
        <v>182</v>
      </c>
    </row>
    <row r="126" spans="1:51" s="13" customFormat="1" ht="12">
      <c r="A126" s="13"/>
      <c r="B126" s="225"/>
      <c r="C126" s="226"/>
      <c r="D126" s="227" t="s">
        <v>203</v>
      </c>
      <c r="E126" s="228" t="s">
        <v>19</v>
      </c>
      <c r="F126" s="229" t="s">
        <v>548</v>
      </c>
      <c r="G126" s="226"/>
      <c r="H126" s="230">
        <v>5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203</v>
      </c>
      <c r="AU126" s="236" t="s">
        <v>88</v>
      </c>
      <c r="AV126" s="13" t="s">
        <v>88</v>
      </c>
      <c r="AW126" s="13" t="s">
        <v>35</v>
      </c>
      <c r="AX126" s="13" t="s">
        <v>76</v>
      </c>
      <c r="AY126" s="236" t="s">
        <v>182</v>
      </c>
    </row>
    <row r="127" spans="1:51" s="13" customFormat="1" ht="12">
      <c r="A127" s="13"/>
      <c r="B127" s="225"/>
      <c r="C127" s="226"/>
      <c r="D127" s="227" t="s">
        <v>203</v>
      </c>
      <c r="E127" s="228" t="s">
        <v>19</v>
      </c>
      <c r="F127" s="229" t="s">
        <v>459</v>
      </c>
      <c r="G127" s="226"/>
      <c r="H127" s="230">
        <v>5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203</v>
      </c>
      <c r="AU127" s="236" t="s">
        <v>88</v>
      </c>
      <c r="AV127" s="13" t="s">
        <v>88</v>
      </c>
      <c r="AW127" s="13" t="s">
        <v>35</v>
      </c>
      <c r="AX127" s="13" t="s">
        <v>76</v>
      </c>
      <c r="AY127" s="236" t="s">
        <v>182</v>
      </c>
    </row>
    <row r="128" spans="1:51" s="14" customFormat="1" ht="12">
      <c r="A128" s="14"/>
      <c r="B128" s="237"/>
      <c r="C128" s="238"/>
      <c r="D128" s="227" t="s">
        <v>203</v>
      </c>
      <c r="E128" s="239" t="s">
        <v>19</v>
      </c>
      <c r="F128" s="240" t="s">
        <v>241</v>
      </c>
      <c r="G128" s="238"/>
      <c r="H128" s="241">
        <v>15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203</v>
      </c>
      <c r="AU128" s="247" t="s">
        <v>88</v>
      </c>
      <c r="AV128" s="14" t="s">
        <v>190</v>
      </c>
      <c r="AW128" s="14" t="s">
        <v>35</v>
      </c>
      <c r="AX128" s="14" t="s">
        <v>80</v>
      </c>
      <c r="AY128" s="247" t="s">
        <v>182</v>
      </c>
    </row>
    <row r="129" spans="1:65" s="2" customFormat="1" ht="24.15" customHeight="1">
      <c r="A129" s="38"/>
      <c r="B129" s="39"/>
      <c r="C129" s="212" t="s">
        <v>248</v>
      </c>
      <c r="D129" s="212" t="s">
        <v>185</v>
      </c>
      <c r="E129" s="213" t="s">
        <v>484</v>
      </c>
      <c r="F129" s="214" t="s">
        <v>485</v>
      </c>
      <c r="G129" s="215" t="s">
        <v>188</v>
      </c>
      <c r="H129" s="216">
        <v>15</v>
      </c>
      <c r="I129" s="217"/>
      <c r="J129" s="218">
        <f>ROUND(I129*H129,2)</f>
        <v>0</v>
      </c>
      <c r="K129" s="214" t="s">
        <v>189</v>
      </c>
      <c r="L129" s="44"/>
      <c r="M129" s="219" t="s">
        <v>19</v>
      </c>
      <c r="N129" s="220" t="s">
        <v>48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0.008</v>
      </c>
      <c r="T129" s="222">
        <f>S129*H129</f>
        <v>0.12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190</v>
      </c>
      <c r="AT129" s="223" t="s">
        <v>185</v>
      </c>
      <c r="AU129" s="223" t="s">
        <v>88</v>
      </c>
      <c r="AY129" s="17" t="s">
        <v>182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88</v>
      </c>
      <c r="BK129" s="224">
        <f>ROUND(I129*H129,2)</f>
        <v>0</v>
      </c>
      <c r="BL129" s="17" t="s">
        <v>190</v>
      </c>
      <c r="BM129" s="223" t="s">
        <v>755</v>
      </c>
    </row>
    <row r="130" spans="1:65" s="2" customFormat="1" ht="24.15" customHeight="1">
      <c r="A130" s="38"/>
      <c r="B130" s="39"/>
      <c r="C130" s="212" t="s">
        <v>253</v>
      </c>
      <c r="D130" s="212" t="s">
        <v>185</v>
      </c>
      <c r="E130" s="213" t="s">
        <v>487</v>
      </c>
      <c r="F130" s="214" t="s">
        <v>488</v>
      </c>
      <c r="G130" s="215" t="s">
        <v>201</v>
      </c>
      <c r="H130" s="216">
        <v>5</v>
      </c>
      <c r="I130" s="217"/>
      <c r="J130" s="218">
        <f>ROUND(I130*H130,2)</f>
        <v>0</v>
      </c>
      <c r="K130" s="214" t="s">
        <v>189</v>
      </c>
      <c r="L130" s="44"/>
      <c r="M130" s="219" t="s">
        <v>19</v>
      </c>
      <c r="N130" s="220" t="s">
        <v>48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0.068</v>
      </c>
      <c r="T130" s="222">
        <f>S130*H130</f>
        <v>0.34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190</v>
      </c>
      <c r="AT130" s="223" t="s">
        <v>185</v>
      </c>
      <c r="AU130" s="223" t="s">
        <v>88</v>
      </c>
      <c r="AY130" s="17" t="s">
        <v>182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88</v>
      </c>
      <c r="BK130" s="224">
        <f>ROUND(I130*H130,2)</f>
        <v>0</v>
      </c>
      <c r="BL130" s="17" t="s">
        <v>190</v>
      </c>
      <c r="BM130" s="223" t="s">
        <v>756</v>
      </c>
    </row>
    <row r="131" spans="1:51" s="13" customFormat="1" ht="12">
      <c r="A131" s="13"/>
      <c r="B131" s="225"/>
      <c r="C131" s="226"/>
      <c r="D131" s="227" t="s">
        <v>203</v>
      </c>
      <c r="E131" s="228" t="s">
        <v>19</v>
      </c>
      <c r="F131" s="229" t="s">
        <v>549</v>
      </c>
      <c r="G131" s="226"/>
      <c r="H131" s="230">
        <v>1.25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203</v>
      </c>
      <c r="AU131" s="236" t="s">
        <v>88</v>
      </c>
      <c r="AV131" s="13" t="s">
        <v>88</v>
      </c>
      <c r="AW131" s="13" t="s">
        <v>35</v>
      </c>
      <c r="AX131" s="13" t="s">
        <v>76</v>
      </c>
      <c r="AY131" s="236" t="s">
        <v>182</v>
      </c>
    </row>
    <row r="132" spans="1:51" s="13" customFormat="1" ht="12">
      <c r="A132" s="13"/>
      <c r="B132" s="225"/>
      <c r="C132" s="226"/>
      <c r="D132" s="227" t="s">
        <v>203</v>
      </c>
      <c r="E132" s="228" t="s">
        <v>19</v>
      </c>
      <c r="F132" s="229" t="s">
        <v>467</v>
      </c>
      <c r="G132" s="226"/>
      <c r="H132" s="230">
        <v>3.75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203</v>
      </c>
      <c r="AU132" s="236" t="s">
        <v>88</v>
      </c>
      <c r="AV132" s="13" t="s">
        <v>88</v>
      </c>
      <c r="AW132" s="13" t="s">
        <v>35</v>
      </c>
      <c r="AX132" s="13" t="s">
        <v>76</v>
      </c>
      <c r="AY132" s="236" t="s">
        <v>182</v>
      </c>
    </row>
    <row r="133" spans="1:51" s="14" customFormat="1" ht="12">
      <c r="A133" s="14"/>
      <c r="B133" s="237"/>
      <c r="C133" s="238"/>
      <c r="D133" s="227" t="s">
        <v>203</v>
      </c>
      <c r="E133" s="239" t="s">
        <v>19</v>
      </c>
      <c r="F133" s="240" t="s">
        <v>241</v>
      </c>
      <c r="G133" s="238"/>
      <c r="H133" s="241">
        <v>5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203</v>
      </c>
      <c r="AU133" s="247" t="s">
        <v>88</v>
      </c>
      <c r="AV133" s="14" t="s">
        <v>190</v>
      </c>
      <c r="AW133" s="14" t="s">
        <v>35</v>
      </c>
      <c r="AX133" s="14" t="s">
        <v>80</v>
      </c>
      <c r="AY133" s="247" t="s">
        <v>182</v>
      </c>
    </row>
    <row r="134" spans="1:63" s="12" customFormat="1" ht="22.8" customHeight="1">
      <c r="A134" s="12"/>
      <c r="B134" s="196"/>
      <c r="C134" s="197"/>
      <c r="D134" s="198" t="s">
        <v>75</v>
      </c>
      <c r="E134" s="210" t="s">
        <v>246</v>
      </c>
      <c r="F134" s="210" t="s">
        <v>247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SUM(P135:P139)</f>
        <v>0</v>
      </c>
      <c r="Q134" s="204"/>
      <c r="R134" s="205">
        <f>SUM(R135:R139)</f>
        <v>0</v>
      </c>
      <c r="S134" s="204"/>
      <c r="T134" s="206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80</v>
      </c>
      <c r="AT134" s="208" t="s">
        <v>75</v>
      </c>
      <c r="AU134" s="208" t="s">
        <v>80</v>
      </c>
      <c r="AY134" s="207" t="s">
        <v>182</v>
      </c>
      <c r="BK134" s="209">
        <f>SUM(BK135:BK139)</f>
        <v>0</v>
      </c>
    </row>
    <row r="135" spans="1:65" s="2" customFormat="1" ht="24.15" customHeight="1">
      <c r="A135" s="38"/>
      <c r="B135" s="39"/>
      <c r="C135" s="212" t="s">
        <v>257</v>
      </c>
      <c r="D135" s="212" t="s">
        <v>185</v>
      </c>
      <c r="E135" s="213" t="s">
        <v>249</v>
      </c>
      <c r="F135" s="214" t="s">
        <v>250</v>
      </c>
      <c r="G135" s="215" t="s">
        <v>251</v>
      </c>
      <c r="H135" s="216">
        <v>2.04</v>
      </c>
      <c r="I135" s="217"/>
      <c r="J135" s="218">
        <f>ROUND(I135*H135,2)</f>
        <v>0</v>
      </c>
      <c r="K135" s="214" t="s">
        <v>189</v>
      </c>
      <c r="L135" s="44"/>
      <c r="M135" s="219" t="s">
        <v>19</v>
      </c>
      <c r="N135" s="220" t="s">
        <v>48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190</v>
      </c>
      <c r="AT135" s="223" t="s">
        <v>185</v>
      </c>
      <c r="AU135" s="223" t="s">
        <v>88</v>
      </c>
      <c r="AY135" s="17" t="s">
        <v>182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88</v>
      </c>
      <c r="BK135" s="224">
        <f>ROUND(I135*H135,2)</f>
        <v>0</v>
      </c>
      <c r="BL135" s="17" t="s">
        <v>190</v>
      </c>
      <c r="BM135" s="223" t="s">
        <v>757</v>
      </c>
    </row>
    <row r="136" spans="1:65" s="2" customFormat="1" ht="14.4" customHeight="1">
      <c r="A136" s="38"/>
      <c r="B136" s="39"/>
      <c r="C136" s="212" t="s">
        <v>262</v>
      </c>
      <c r="D136" s="212" t="s">
        <v>185</v>
      </c>
      <c r="E136" s="213" t="s">
        <v>254</v>
      </c>
      <c r="F136" s="214" t="s">
        <v>255</v>
      </c>
      <c r="G136" s="215" t="s">
        <v>251</v>
      </c>
      <c r="H136" s="216">
        <v>2.04</v>
      </c>
      <c r="I136" s="217"/>
      <c r="J136" s="218">
        <f>ROUND(I136*H136,2)</f>
        <v>0</v>
      </c>
      <c r="K136" s="214" t="s">
        <v>189</v>
      </c>
      <c r="L136" s="44"/>
      <c r="M136" s="219" t="s">
        <v>19</v>
      </c>
      <c r="N136" s="220" t="s">
        <v>48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190</v>
      </c>
      <c r="AT136" s="223" t="s">
        <v>185</v>
      </c>
      <c r="AU136" s="223" t="s">
        <v>88</v>
      </c>
      <c r="AY136" s="17" t="s">
        <v>182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88</v>
      </c>
      <c r="BK136" s="224">
        <f>ROUND(I136*H136,2)</f>
        <v>0</v>
      </c>
      <c r="BL136" s="17" t="s">
        <v>190</v>
      </c>
      <c r="BM136" s="223" t="s">
        <v>758</v>
      </c>
    </row>
    <row r="137" spans="1:65" s="2" customFormat="1" ht="24.15" customHeight="1">
      <c r="A137" s="38"/>
      <c r="B137" s="39"/>
      <c r="C137" s="212" t="s">
        <v>8</v>
      </c>
      <c r="D137" s="212" t="s">
        <v>185</v>
      </c>
      <c r="E137" s="213" t="s">
        <v>258</v>
      </c>
      <c r="F137" s="214" t="s">
        <v>259</v>
      </c>
      <c r="G137" s="215" t="s">
        <v>251</v>
      </c>
      <c r="H137" s="216">
        <v>28.56</v>
      </c>
      <c r="I137" s="217"/>
      <c r="J137" s="218">
        <f>ROUND(I137*H137,2)</f>
        <v>0</v>
      </c>
      <c r="K137" s="214" t="s">
        <v>189</v>
      </c>
      <c r="L137" s="44"/>
      <c r="M137" s="219" t="s">
        <v>19</v>
      </c>
      <c r="N137" s="220" t="s">
        <v>48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190</v>
      </c>
      <c r="AT137" s="223" t="s">
        <v>185</v>
      </c>
      <c r="AU137" s="223" t="s">
        <v>88</v>
      </c>
      <c r="AY137" s="17" t="s">
        <v>182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88</v>
      </c>
      <c r="BK137" s="224">
        <f>ROUND(I137*H137,2)</f>
        <v>0</v>
      </c>
      <c r="BL137" s="17" t="s">
        <v>190</v>
      </c>
      <c r="BM137" s="223" t="s">
        <v>759</v>
      </c>
    </row>
    <row r="138" spans="1:51" s="13" customFormat="1" ht="12">
      <c r="A138" s="13"/>
      <c r="B138" s="225"/>
      <c r="C138" s="226"/>
      <c r="D138" s="227" t="s">
        <v>203</v>
      </c>
      <c r="E138" s="226"/>
      <c r="F138" s="229" t="s">
        <v>550</v>
      </c>
      <c r="G138" s="226"/>
      <c r="H138" s="230">
        <v>28.56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203</v>
      </c>
      <c r="AU138" s="236" t="s">
        <v>88</v>
      </c>
      <c r="AV138" s="13" t="s">
        <v>88</v>
      </c>
      <c r="AW138" s="13" t="s">
        <v>4</v>
      </c>
      <c r="AX138" s="13" t="s">
        <v>80</v>
      </c>
      <c r="AY138" s="236" t="s">
        <v>182</v>
      </c>
    </row>
    <row r="139" spans="1:65" s="2" customFormat="1" ht="14.4" customHeight="1">
      <c r="A139" s="38"/>
      <c r="B139" s="39"/>
      <c r="C139" s="248" t="s">
        <v>216</v>
      </c>
      <c r="D139" s="248" t="s">
        <v>263</v>
      </c>
      <c r="E139" s="249" t="s">
        <v>264</v>
      </c>
      <c r="F139" s="250" t="s">
        <v>265</v>
      </c>
      <c r="G139" s="251" t="s">
        <v>251</v>
      </c>
      <c r="H139" s="252">
        <v>2.04</v>
      </c>
      <c r="I139" s="253"/>
      <c r="J139" s="254">
        <f>ROUND(I139*H139,2)</f>
        <v>0</v>
      </c>
      <c r="K139" s="250" t="s">
        <v>189</v>
      </c>
      <c r="L139" s="255"/>
      <c r="M139" s="256" t="s">
        <v>19</v>
      </c>
      <c r="N139" s="257" t="s">
        <v>48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226</v>
      </c>
      <c r="AT139" s="223" t="s">
        <v>263</v>
      </c>
      <c r="AU139" s="223" t="s">
        <v>88</v>
      </c>
      <c r="AY139" s="17" t="s">
        <v>182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88</v>
      </c>
      <c r="BK139" s="224">
        <f>ROUND(I139*H139,2)</f>
        <v>0</v>
      </c>
      <c r="BL139" s="17" t="s">
        <v>190</v>
      </c>
      <c r="BM139" s="223" t="s">
        <v>760</v>
      </c>
    </row>
    <row r="140" spans="1:63" s="12" customFormat="1" ht="22.8" customHeight="1">
      <c r="A140" s="12"/>
      <c r="B140" s="196"/>
      <c r="C140" s="197"/>
      <c r="D140" s="198" t="s">
        <v>75</v>
      </c>
      <c r="E140" s="210" t="s">
        <v>267</v>
      </c>
      <c r="F140" s="210" t="s">
        <v>268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P141</f>
        <v>0</v>
      </c>
      <c r="Q140" s="204"/>
      <c r="R140" s="205">
        <f>R141</f>
        <v>0</v>
      </c>
      <c r="S140" s="204"/>
      <c r="T140" s="206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80</v>
      </c>
      <c r="AT140" s="208" t="s">
        <v>75</v>
      </c>
      <c r="AU140" s="208" t="s">
        <v>80</v>
      </c>
      <c r="AY140" s="207" t="s">
        <v>182</v>
      </c>
      <c r="BK140" s="209">
        <f>BK141</f>
        <v>0</v>
      </c>
    </row>
    <row r="141" spans="1:65" s="2" customFormat="1" ht="24.15" customHeight="1">
      <c r="A141" s="38"/>
      <c r="B141" s="39"/>
      <c r="C141" s="212" t="s">
        <v>281</v>
      </c>
      <c r="D141" s="212" t="s">
        <v>185</v>
      </c>
      <c r="E141" s="213" t="s">
        <v>496</v>
      </c>
      <c r="F141" s="214" t="s">
        <v>497</v>
      </c>
      <c r="G141" s="215" t="s">
        <v>251</v>
      </c>
      <c r="H141" s="216">
        <v>0.715</v>
      </c>
      <c r="I141" s="217"/>
      <c r="J141" s="218">
        <f>ROUND(I141*H141,2)</f>
        <v>0</v>
      </c>
      <c r="K141" s="214" t="s">
        <v>189</v>
      </c>
      <c r="L141" s="44"/>
      <c r="M141" s="219" t="s">
        <v>19</v>
      </c>
      <c r="N141" s="220" t="s">
        <v>48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190</v>
      </c>
      <c r="AT141" s="223" t="s">
        <v>185</v>
      </c>
      <c r="AU141" s="223" t="s">
        <v>88</v>
      </c>
      <c r="AY141" s="17" t="s">
        <v>182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88</v>
      </c>
      <c r="BK141" s="224">
        <f>ROUND(I141*H141,2)</f>
        <v>0</v>
      </c>
      <c r="BL141" s="17" t="s">
        <v>190</v>
      </c>
      <c r="BM141" s="223" t="s">
        <v>761</v>
      </c>
    </row>
    <row r="142" spans="1:63" s="12" customFormat="1" ht="25.9" customHeight="1">
      <c r="A142" s="12"/>
      <c r="B142" s="196"/>
      <c r="C142" s="197"/>
      <c r="D142" s="198" t="s">
        <v>75</v>
      </c>
      <c r="E142" s="199" t="s">
        <v>272</v>
      </c>
      <c r="F142" s="199" t="s">
        <v>273</v>
      </c>
      <c r="G142" s="197"/>
      <c r="H142" s="197"/>
      <c r="I142" s="200"/>
      <c r="J142" s="201">
        <f>BK142</f>
        <v>0</v>
      </c>
      <c r="K142" s="197"/>
      <c r="L142" s="202"/>
      <c r="M142" s="203"/>
      <c r="N142" s="204"/>
      <c r="O142" s="204"/>
      <c r="P142" s="205">
        <f>P143+P154+P157+P160+P171</f>
        <v>0</v>
      </c>
      <c r="Q142" s="204"/>
      <c r="R142" s="205">
        <f>R143+R154+R157+R160+R171</f>
        <v>0.2632956</v>
      </c>
      <c r="S142" s="204"/>
      <c r="T142" s="206">
        <f>T143+T154+T157+T160+T171</f>
        <v>0.07590000000000001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88</v>
      </c>
      <c r="AT142" s="208" t="s">
        <v>75</v>
      </c>
      <c r="AU142" s="208" t="s">
        <v>76</v>
      </c>
      <c r="AY142" s="207" t="s">
        <v>182</v>
      </c>
      <c r="BK142" s="209">
        <f>BK143+BK154+BK157+BK160+BK171</f>
        <v>0</v>
      </c>
    </row>
    <row r="143" spans="1:63" s="12" customFormat="1" ht="22.8" customHeight="1">
      <c r="A143" s="12"/>
      <c r="B143" s="196"/>
      <c r="C143" s="197"/>
      <c r="D143" s="198" t="s">
        <v>75</v>
      </c>
      <c r="E143" s="210" t="s">
        <v>274</v>
      </c>
      <c r="F143" s="210" t="s">
        <v>275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SUM(P144:P153)</f>
        <v>0</v>
      </c>
      <c r="Q143" s="204"/>
      <c r="R143" s="205">
        <f>SUM(R144:R153)</f>
        <v>0.11260000000000002</v>
      </c>
      <c r="S143" s="204"/>
      <c r="T143" s="206">
        <f>SUM(T144:T153)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88</v>
      </c>
      <c r="AT143" s="208" t="s">
        <v>75</v>
      </c>
      <c r="AU143" s="208" t="s">
        <v>80</v>
      </c>
      <c r="AY143" s="207" t="s">
        <v>182</v>
      </c>
      <c r="BK143" s="209">
        <f>SUM(BK144:BK153)</f>
        <v>0</v>
      </c>
    </row>
    <row r="144" spans="1:65" s="2" customFormat="1" ht="14.4" customHeight="1">
      <c r="A144" s="38"/>
      <c r="B144" s="39"/>
      <c r="C144" s="212" t="s">
        <v>285</v>
      </c>
      <c r="D144" s="212" t="s">
        <v>185</v>
      </c>
      <c r="E144" s="213" t="s">
        <v>276</v>
      </c>
      <c r="F144" s="214" t="s">
        <v>499</v>
      </c>
      <c r="G144" s="215" t="s">
        <v>278</v>
      </c>
      <c r="H144" s="216">
        <v>10</v>
      </c>
      <c r="I144" s="217"/>
      <c r="J144" s="218">
        <f>ROUND(I144*H144,2)</f>
        <v>0</v>
      </c>
      <c r="K144" s="214" t="s">
        <v>279</v>
      </c>
      <c r="L144" s="44"/>
      <c r="M144" s="219" t="s">
        <v>19</v>
      </c>
      <c r="N144" s="220" t="s">
        <v>48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216</v>
      </c>
      <c r="AT144" s="223" t="s">
        <v>185</v>
      </c>
      <c r="AU144" s="223" t="s">
        <v>88</v>
      </c>
      <c r="AY144" s="17" t="s">
        <v>182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88</v>
      </c>
      <c r="BK144" s="224">
        <f>ROUND(I144*H144,2)</f>
        <v>0</v>
      </c>
      <c r="BL144" s="17" t="s">
        <v>216</v>
      </c>
      <c r="BM144" s="223" t="s">
        <v>762</v>
      </c>
    </row>
    <row r="145" spans="1:65" s="2" customFormat="1" ht="14.4" customHeight="1">
      <c r="A145" s="38"/>
      <c r="B145" s="39"/>
      <c r="C145" s="212" t="s">
        <v>289</v>
      </c>
      <c r="D145" s="212" t="s">
        <v>185</v>
      </c>
      <c r="E145" s="213" t="s">
        <v>282</v>
      </c>
      <c r="F145" s="214" t="s">
        <v>283</v>
      </c>
      <c r="G145" s="215" t="s">
        <v>215</v>
      </c>
      <c r="H145" s="216">
        <v>36</v>
      </c>
      <c r="I145" s="217"/>
      <c r="J145" s="218">
        <f>ROUND(I145*H145,2)</f>
        <v>0</v>
      </c>
      <c r="K145" s="214" t="s">
        <v>189</v>
      </c>
      <c r="L145" s="44"/>
      <c r="M145" s="219" t="s">
        <v>19</v>
      </c>
      <c r="N145" s="220" t="s">
        <v>48</v>
      </c>
      <c r="O145" s="84"/>
      <c r="P145" s="221">
        <f>O145*H145</f>
        <v>0</v>
      </c>
      <c r="Q145" s="221">
        <v>0.00084</v>
      </c>
      <c r="R145" s="221">
        <f>Q145*H145</f>
        <v>0.030240000000000003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216</v>
      </c>
      <c r="AT145" s="223" t="s">
        <v>185</v>
      </c>
      <c r="AU145" s="223" t="s">
        <v>88</v>
      </c>
      <c r="AY145" s="17" t="s">
        <v>182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88</v>
      </c>
      <c r="BK145" s="224">
        <f>ROUND(I145*H145,2)</f>
        <v>0</v>
      </c>
      <c r="BL145" s="17" t="s">
        <v>216</v>
      </c>
      <c r="BM145" s="223" t="s">
        <v>763</v>
      </c>
    </row>
    <row r="146" spans="1:65" s="2" customFormat="1" ht="14.4" customHeight="1">
      <c r="A146" s="38"/>
      <c r="B146" s="39"/>
      <c r="C146" s="212" t="s">
        <v>293</v>
      </c>
      <c r="D146" s="212" t="s">
        <v>185</v>
      </c>
      <c r="E146" s="213" t="s">
        <v>286</v>
      </c>
      <c r="F146" s="214" t="s">
        <v>287</v>
      </c>
      <c r="G146" s="215" t="s">
        <v>215</v>
      </c>
      <c r="H146" s="216">
        <v>20</v>
      </c>
      <c r="I146" s="217"/>
      <c r="J146" s="218">
        <f>ROUND(I146*H146,2)</f>
        <v>0</v>
      </c>
      <c r="K146" s="214" t="s">
        <v>189</v>
      </c>
      <c r="L146" s="44"/>
      <c r="M146" s="219" t="s">
        <v>19</v>
      </c>
      <c r="N146" s="220" t="s">
        <v>48</v>
      </c>
      <c r="O146" s="84"/>
      <c r="P146" s="221">
        <f>O146*H146</f>
        <v>0</v>
      </c>
      <c r="Q146" s="221">
        <v>0.00116</v>
      </c>
      <c r="R146" s="221">
        <f>Q146*H146</f>
        <v>0.0232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216</v>
      </c>
      <c r="AT146" s="223" t="s">
        <v>185</v>
      </c>
      <c r="AU146" s="223" t="s">
        <v>88</v>
      </c>
      <c r="AY146" s="17" t="s">
        <v>182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88</v>
      </c>
      <c r="BK146" s="224">
        <f>ROUND(I146*H146,2)</f>
        <v>0</v>
      </c>
      <c r="BL146" s="17" t="s">
        <v>216</v>
      </c>
      <c r="BM146" s="223" t="s">
        <v>764</v>
      </c>
    </row>
    <row r="147" spans="1:65" s="2" customFormat="1" ht="14.4" customHeight="1">
      <c r="A147" s="38"/>
      <c r="B147" s="39"/>
      <c r="C147" s="212" t="s">
        <v>7</v>
      </c>
      <c r="D147" s="212" t="s">
        <v>185</v>
      </c>
      <c r="E147" s="213" t="s">
        <v>290</v>
      </c>
      <c r="F147" s="214" t="s">
        <v>291</v>
      </c>
      <c r="G147" s="215" t="s">
        <v>215</v>
      </c>
      <c r="H147" s="216">
        <v>14</v>
      </c>
      <c r="I147" s="217"/>
      <c r="J147" s="218">
        <f>ROUND(I147*H147,2)</f>
        <v>0</v>
      </c>
      <c r="K147" s="214" t="s">
        <v>189</v>
      </c>
      <c r="L147" s="44"/>
      <c r="M147" s="219" t="s">
        <v>19</v>
      </c>
      <c r="N147" s="220" t="s">
        <v>48</v>
      </c>
      <c r="O147" s="84"/>
      <c r="P147" s="221">
        <f>O147*H147</f>
        <v>0</v>
      </c>
      <c r="Q147" s="221">
        <v>0.00144</v>
      </c>
      <c r="R147" s="221">
        <f>Q147*H147</f>
        <v>0.02016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216</v>
      </c>
      <c r="AT147" s="223" t="s">
        <v>185</v>
      </c>
      <c r="AU147" s="223" t="s">
        <v>88</v>
      </c>
      <c r="AY147" s="17" t="s">
        <v>182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88</v>
      </c>
      <c r="BK147" s="224">
        <f>ROUND(I147*H147,2)</f>
        <v>0</v>
      </c>
      <c r="BL147" s="17" t="s">
        <v>216</v>
      </c>
      <c r="BM147" s="223" t="s">
        <v>765</v>
      </c>
    </row>
    <row r="148" spans="1:65" s="2" customFormat="1" ht="24.15" customHeight="1">
      <c r="A148" s="38"/>
      <c r="B148" s="39"/>
      <c r="C148" s="212" t="s">
        <v>300</v>
      </c>
      <c r="D148" s="212" t="s">
        <v>185</v>
      </c>
      <c r="E148" s="213" t="s">
        <v>301</v>
      </c>
      <c r="F148" s="214" t="s">
        <v>302</v>
      </c>
      <c r="G148" s="215" t="s">
        <v>215</v>
      </c>
      <c r="H148" s="216">
        <v>70</v>
      </c>
      <c r="I148" s="217"/>
      <c r="J148" s="218">
        <f>ROUND(I148*H148,2)</f>
        <v>0</v>
      </c>
      <c r="K148" s="214" t="s">
        <v>189</v>
      </c>
      <c r="L148" s="44"/>
      <c r="M148" s="219" t="s">
        <v>19</v>
      </c>
      <c r="N148" s="220" t="s">
        <v>48</v>
      </c>
      <c r="O148" s="84"/>
      <c r="P148" s="221">
        <f>O148*H148</f>
        <v>0</v>
      </c>
      <c r="Q148" s="221">
        <v>7E-05</v>
      </c>
      <c r="R148" s="221">
        <f>Q148*H148</f>
        <v>0.0049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216</v>
      </c>
      <c r="AT148" s="223" t="s">
        <v>185</v>
      </c>
      <c r="AU148" s="223" t="s">
        <v>88</v>
      </c>
      <c r="AY148" s="17" t="s">
        <v>182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88</v>
      </c>
      <c r="BK148" s="224">
        <f>ROUND(I148*H148,2)</f>
        <v>0</v>
      </c>
      <c r="BL148" s="17" t="s">
        <v>216</v>
      </c>
      <c r="BM148" s="223" t="s">
        <v>766</v>
      </c>
    </row>
    <row r="149" spans="1:65" s="2" customFormat="1" ht="14.4" customHeight="1">
      <c r="A149" s="38"/>
      <c r="B149" s="39"/>
      <c r="C149" s="212" t="s">
        <v>304</v>
      </c>
      <c r="D149" s="212" t="s">
        <v>185</v>
      </c>
      <c r="E149" s="213" t="s">
        <v>334</v>
      </c>
      <c r="F149" s="214" t="s">
        <v>335</v>
      </c>
      <c r="G149" s="215" t="s">
        <v>188</v>
      </c>
      <c r="H149" s="216">
        <v>20</v>
      </c>
      <c r="I149" s="217"/>
      <c r="J149" s="218">
        <f>ROUND(I149*H149,2)</f>
        <v>0</v>
      </c>
      <c r="K149" s="214" t="s">
        <v>189</v>
      </c>
      <c r="L149" s="44"/>
      <c r="M149" s="219" t="s">
        <v>19</v>
      </c>
      <c r="N149" s="220" t="s">
        <v>48</v>
      </c>
      <c r="O149" s="84"/>
      <c r="P149" s="221">
        <f>O149*H149</f>
        <v>0</v>
      </c>
      <c r="Q149" s="221">
        <v>0.00057</v>
      </c>
      <c r="R149" s="221">
        <f>Q149*H149</f>
        <v>0.0114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216</v>
      </c>
      <c r="AT149" s="223" t="s">
        <v>185</v>
      </c>
      <c r="AU149" s="223" t="s">
        <v>88</v>
      </c>
      <c r="AY149" s="17" t="s">
        <v>182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88</v>
      </c>
      <c r="BK149" s="224">
        <f>ROUND(I149*H149,2)</f>
        <v>0</v>
      </c>
      <c r="BL149" s="17" t="s">
        <v>216</v>
      </c>
      <c r="BM149" s="223" t="s">
        <v>767</v>
      </c>
    </row>
    <row r="150" spans="1:65" s="2" customFormat="1" ht="14.4" customHeight="1">
      <c r="A150" s="38"/>
      <c r="B150" s="39"/>
      <c r="C150" s="212" t="s">
        <v>308</v>
      </c>
      <c r="D150" s="212" t="s">
        <v>185</v>
      </c>
      <c r="E150" s="213" t="s">
        <v>506</v>
      </c>
      <c r="F150" s="214" t="s">
        <v>507</v>
      </c>
      <c r="G150" s="215" t="s">
        <v>188</v>
      </c>
      <c r="H150" s="216">
        <v>10</v>
      </c>
      <c r="I150" s="217"/>
      <c r="J150" s="218">
        <f>ROUND(I150*H150,2)</f>
        <v>0</v>
      </c>
      <c r="K150" s="214" t="s">
        <v>189</v>
      </c>
      <c r="L150" s="44"/>
      <c r="M150" s="219" t="s">
        <v>19</v>
      </c>
      <c r="N150" s="220" t="s">
        <v>48</v>
      </c>
      <c r="O150" s="84"/>
      <c r="P150" s="221">
        <f>O150*H150</f>
        <v>0</v>
      </c>
      <c r="Q150" s="221">
        <v>0.00087</v>
      </c>
      <c r="R150" s="221">
        <f>Q150*H150</f>
        <v>0.0087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216</v>
      </c>
      <c r="AT150" s="223" t="s">
        <v>185</v>
      </c>
      <c r="AU150" s="223" t="s">
        <v>88</v>
      </c>
      <c r="AY150" s="17" t="s">
        <v>182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88</v>
      </c>
      <c r="BK150" s="224">
        <f>ROUND(I150*H150,2)</f>
        <v>0</v>
      </c>
      <c r="BL150" s="17" t="s">
        <v>216</v>
      </c>
      <c r="BM150" s="223" t="s">
        <v>768</v>
      </c>
    </row>
    <row r="151" spans="1:65" s="2" customFormat="1" ht="24.15" customHeight="1">
      <c r="A151" s="38"/>
      <c r="B151" s="39"/>
      <c r="C151" s="212" t="s">
        <v>313</v>
      </c>
      <c r="D151" s="212" t="s">
        <v>185</v>
      </c>
      <c r="E151" s="213" t="s">
        <v>354</v>
      </c>
      <c r="F151" s="214" t="s">
        <v>355</v>
      </c>
      <c r="G151" s="215" t="s">
        <v>215</v>
      </c>
      <c r="H151" s="216">
        <v>70</v>
      </c>
      <c r="I151" s="217"/>
      <c r="J151" s="218">
        <f>ROUND(I151*H151,2)</f>
        <v>0</v>
      </c>
      <c r="K151" s="214" t="s">
        <v>189</v>
      </c>
      <c r="L151" s="44"/>
      <c r="M151" s="219" t="s">
        <v>19</v>
      </c>
      <c r="N151" s="220" t="s">
        <v>48</v>
      </c>
      <c r="O151" s="84"/>
      <c r="P151" s="221">
        <f>O151*H151</f>
        <v>0</v>
      </c>
      <c r="Q151" s="221">
        <v>0.00019</v>
      </c>
      <c r="R151" s="221">
        <f>Q151*H151</f>
        <v>0.013300000000000001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216</v>
      </c>
      <c r="AT151" s="223" t="s">
        <v>185</v>
      </c>
      <c r="AU151" s="223" t="s">
        <v>88</v>
      </c>
      <c r="AY151" s="17" t="s">
        <v>182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88</v>
      </c>
      <c r="BK151" s="224">
        <f>ROUND(I151*H151,2)</f>
        <v>0</v>
      </c>
      <c r="BL151" s="17" t="s">
        <v>216</v>
      </c>
      <c r="BM151" s="223" t="s">
        <v>769</v>
      </c>
    </row>
    <row r="152" spans="1:65" s="2" customFormat="1" ht="14.4" customHeight="1">
      <c r="A152" s="38"/>
      <c r="B152" s="39"/>
      <c r="C152" s="212" t="s">
        <v>317</v>
      </c>
      <c r="D152" s="212" t="s">
        <v>185</v>
      </c>
      <c r="E152" s="213" t="s">
        <v>358</v>
      </c>
      <c r="F152" s="214" t="s">
        <v>359</v>
      </c>
      <c r="G152" s="215" t="s">
        <v>215</v>
      </c>
      <c r="H152" s="216">
        <v>70</v>
      </c>
      <c r="I152" s="217"/>
      <c r="J152" s="218">
        <f>ROUND(I152*H152,2)</f>
        <v>0</v>
      </c>
      <c r="K152" s="214" t="s">
        <v>189</v>
      </c>
      <c r="L152" s="44"/>
      <c r="M152" s="219" t="s">
        <v>19</v>
      </c>
      <c r="N152" s="220" t="s">
        <v>48</v>
      </c>
      <c r="O152" s="84"/>
      <c r="P152" s="221">
        <f>O152*H152</f>
        <v>0</v>
      </c>
      <c r="Q152" s="221">
        <v>1E-05</v>
      </c>
      <c r="R152" s="221">
        <f>Q152*H152</f>
        <v>0.0007000000000000001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216</v>
      </c>
      <c r="AT152" s="223" t="s">
        <v>185</v>
      </c>
      <c r="AU152" s="223" t="s">
        <v>88</v>
      </c>
      <c r="AY152" s="17" t="s">
        <v>182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88</v>
      </c>
      <c r="BK152" s="224">
        <f>ROUND(I152*H152,2)</f>
        <v>0</v>
      </c>
      <c r="BL152" s="17" t="s">
        <v>216</v>
      </c>
      <c r="BM152" s="223" t="s">
        <v>770</v>
      </c>
    </row>
    <row r="153" spans="1:65" s="2" customFormat="1" ht="24.15" customHeight="1">
      <c r="A153" s="38"/>
      <c r="B153" s="39"/>
      <c r="C153" s="212" t="s">
        <v>321</v>
      </c>
      <c r="D153" s="212" t="s">
        <v>185</v>
      </c>
      <c r="E153" s="213" t="s">
        <v>511</v>
      </c>
      <c r="F153" s="214" t="s">
        <v>512</v>
      </c>
      <c r="G153" s="215" t="s">
        <v>251</v>
      </c>
      <c r="H153" s="216">
        <v>0.113</v>
      </c>
      <c r="I153" s="217"/>
      <c r="J153" s="218">
        <f>ROUND(I153*H153,2)</f>
        <v>0</v>
      </c>
      <c r="K153" s="214" t="s">
        <v>189</v>
      </c>
      <c r="L153" s="44"/>
      <c r="M153" s="219" t="s">
        <v>19</v>
      </c>
      <c r="N153" s="220" t="s">
        <v>48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216</v>
      </c>
      <c r="AT153" s="223" t="s">
        <v>185</v>
      </c>
      <c r="AU153" s="223" t="s">
        <v>88</v>
      </c>
      <c r="AY153" s="17" t="s">
        <v>182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88</v>
      </c>
      <c r="BK153" s="224">
        <f>ROUND(I153*H153,2)</f>
        <v>0</v>
      </c>
      <c r="BL153" s="17" t="s">
        <v>216</v>
      </c>
      <c r="BM153" s="223" t="s">
        <v>771</v>
      </c>
    </row>
    <row r="154" spans="1:63" s="12" customFormat="1" ht="22.8" customHeight="1">
      <c r="A154" s="12"/>
      <c r="B154" s="196"/>
      <c r="C154" s="197"/>
      <c r="D154" s="198" t="s">
        <v>75</v>
      </c>
      <c r="E154" s="210" t="s">
        <v>365</v>
      </c>
      <c r="F154" s="210" t="s">
        <v>366</v>
      </c>
      <c r="G154" s="197"/>
      <c r="H154" s="197"/>
      <c r="I154" s="200"/>
      <c r="J154" s="211">
        <f>BK154</f>
        <v>0</v>
      </c>
      <c r="K154" s="197"/>
      <c r="L154" s="202"/>
      <c r="M154" s="203"/>
      <c r="N154" s="204"/>
      <c r="O154" s="204"/>
      <c r="P154" s="205">
        <f>SUM(P155:P156)</f>
        <v>0</v>
      </c>
      <c r="Q154" s="204"/>
      <c r="R154" s="205">
        <f>SUM(R155:R156)</f>
        <v>0.00155</v>
      </c>
      <c r="S154" s="204"/>
      <c r="T154" s="206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7" t="s">
        <v>88</v>
      </c>
      <c r="AT154" s="208" t="s">
        <v>75</v>
      </c>
      <c r="AU154" s="208" t="s">
        <v>80</v>
      </c>
      <c r="AY154" s="207" t="s">
        <v>182</v>
      </c>
      <c r="BK154" s="209">
        <f>SUM(BK155:BK156)</f>
        <v>0</v>
      </c>
    </row>
    <row r="155" spans="1:65" s="2" customFormat="1" ht="14.4" customHeight="1">
      <c r="A155" s="38"/>
      <c r="B155" s="39"/>
      <c r="C155" s="212" t="s">
        <v>325</v>
      </c>
      <c r="D155" s="212" t="s">
        <v>185</v>
      </c>
      <c r="E155" s="213" t="s">
        <v>514</v>
      </c>
      <c r="F155" s="214" t="s">
        <v>515</v>
      </c>
      <c r="G155" s="215" t="s">
        <v>188</v>
      </c>
      <c r="H155" s="216">
        <v>5</v>
      </c>
      <c r="I155" s="217"/>
      <c r="J155" s="218">
        <f>ROUND(I155*H155,2)</f>
        <v>0</v>
      </c>
      <c r="K155" s="214" t="s">
        <v>19</v>
      </c>
      <c r="L155" s="44"/>
      <c r="M155" s="219" t="s">
        <v>19</v>
      </c>
      <c r="N155" s="220" t="s">
        <v>48</v>
      </c>
      <c r="O155" s="84"/>
      <c r="P155" s="221">
        <f>O155*H155</f>
        <v>0</v>
      </c>
      <c r="Q155" s="221">
        <v>0.00031</v>
      </c>
      <c r="R155" s="221">
        <f>Q155*H155</f>
        <v>0.00155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216</v>
      </c>
      <c r="AT155" s="223" t="s">
        <v>185</v>
      </c>
      <c r="AU155" s="223" t="s">
        <v>88</v>
      </c>
      <c r="AY155" s="17" t="s">
        <v>182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88</v>
      </c>
      <c r="BK155" s="224">
        <f>ROUND(I155*H155,2)</f>
        <v>0</v>
      </c>
      <c r="BL155" s="17" t="s">
        <v>216</v>
      </c>
      <c r="BM155" s="223" t="s">
        <v>772</v>
      </c>
    </row>
    <row r="156" spans="1:65" s="2" customFormat="1" ht="24.15" customHeight="1">
      <c r="A156" s="38"/>
      <c r="B156" s="39"/>
      <c r="C156" s="212" t="s">
        <v>329</v>
      </c>
      <c r="D156" s="212" t="s">
        <v>185</v>
      </c>
      <c r="E156" s="213" t="s">
        <v>517</v>
      </c>
      <c r="F156" s="214" t="s">
        <v>518</v>
      </c>
      <c r="G156" s="215" t="s">
        <v>251</v>
      </c>
      <c r="H156" s="216">
        <v>0.002</v>
      </c>
      <c r="I156" s="217"/>
      <c r="J156" s="218">
        <f>ROUND(I156*H156,2)</f>
        <v>0</v>
      </c>
      <c r="K156" s="214" t="s">
        <v>189</v>
      </c>
      <c r="L156" s="44"/>
      <c r="M156" s="219" t="s">
        <v>19</v>
      </c>
      <c r="N156" s="220" t="s">
        <v>48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216</v>
      </c>
      <c r="AT156" s="223" t="s">
        <v>185</v>
      </c>
      <c r="AU156" s="223" t="s">
        <v>88</v>
      </c>
      <c r="AY156" s="17" t="s">
        <v>182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88</v>
      </c>
      <c r="BK156" s="224">
        <f>ROUND(I156*H156,2)</f>
        <v>0</v>
      </c>
      <c r="BL156" s="17" t="s">
        <v>216</v>
      </c>
      <c r="BM156" s="223" t="s">
        <v>773</v>
      </c>
    </row>
    <row r="157" spans="1:63" s="12" customFormat="1" ht="22.8" customHeight="1">
      <c r="A157" s="12"/>
      <c r="B157" s="196"/>
      <c r="C157" s="197"/>
      <c r="D157" s="198" t="s">
        <v>75</v>
      </c>
      <c r="E157" s="210" t="s">
        <v>379</v>
      </c>
      <c r="F157" s="210" t="s">
        <v>380</v>
      </c>
      <c r="G157" s="197"/>
      <c r="H157" s="197"/>
      <c r="I157" s="200"/>
      <c r="J157" s="211">
        <f>BK157</f>
        <v>0</v>
      </c>
      <c r="K157" s="197"/>
      <c r="L157" s="202"/>
      <c r="M157" s="203"/>
      <c r="N157" s="204"/>
      <c r="O157" s="204"/>
      <c r="P157" s="205">
        <f>SUM(P158:P159)</f>
        <v>0</v>
      </c>
      <c r="Q157" s="204"/>
      <c r="R157" s="205">
        <f>SUM(R158:R159)</f>
        <v>0</v>
      </c>
      <c r="S157" s="204"/>
      <c r="T157" s="206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7" t="s">
        <v>88</v>
      </c>
      <c r="AT157" s="208" t="s">
        <v>75</v>
      </c>
      <c r="AU157" s="208" t="s">
        <v>80</v>
      </c>
      <c r="AY157" s="207" t="s">
        <v>182</v>
      </c>
      <c r="BK157" s="209">
        <f>SUM(BK158:BK159)</f>
        <v>0</v>
      </c>
    </row>
    <row r="158" spans="1:65" s="2" customFormat="1" ht="24.15" customHeight="1">
      <c r="A158" s="38"/>
      <c r="B158" s="39"/>
      <c r="C158" s="212" t="s">
        <v>333</v>
      </c>
      <c r="D158" s="212" t="s">
        <v>185</v>
      </c>
      <c r="E158" s="213" t="s">
        <v>382</v>
      </c>
      <c r="F158" s="214" t="s">
        <v>520</v>
      </c>
      <c r="G158" s="215" t="s">
        <v>188</v>
      </c>
      <c r="H158" s="216">
        <v>15</v>
      </c>
      <c r="I158" s="217"/>
      <c r="J158" s="218">
        <f>ROUND(I158*H158,2)</f>
        <v>0</v>
      </c>
      <c r="K158" s="214" t="s">
        <v>279</v>
      </c>
      <c r="L158" s="44"/>
      <c r="M158" s="219" t="s">
        <v>19</v>
      </c>
      <c r="N158" s="220" t="s">
        <v>48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216</v>
      </c>
      <c r="AT158" s="223" t="s">
        <v>185</v>
      </c>
      <c r="AU158" s="223" t="s">
        <v>88</v>
      </c>
      <c r="AY158" s="17" t="s">
        <v>182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88</v>
      </c>
      <c r="BK158" s="224">
        <f>ROUND(I158*H158,2)</f>
        <v>0</v>
      </c>
      <c r="BL158" s="17" t="s">
        <v>216</v>
      </c>
      <c r="BM158" s="223" t="s">
        <v>774</v>
      </c>
    </row>
    <row r="159" spans="1:47" s="2" customFormat="1" ht="12">
      <c r="A159" s="38"/>
      <c r="B159" s="39"/>
      <c r="C159" s="40"/>
      <c r="D159" s="227" t="s">
        <v>385</v>
      </c>
      <c r="E159" s="40"/>
      <c r="F159" s="258" t="s">
        <v>386</v>
      </c>
      <c r="G159" s="40"/>
      <c r="H159" s="40"/>
      <c r="I159" s="259"/>
      <c r="J159" s="40"/>
      <c r="K159" s="40"/>
      <c r="L159" s="44"/>
      <c r="M159" s="260"/>
      <c r="N159" s="26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385</v>
      </c>
      <c r="AU159" s="17" t="s">
        <v>88</v>
      </c>
    </row>
    <row r="160" spans="1:63" s="12" customFormat="1" ht="22.8" customHeight="1">
      <c r="A160" s="12"/>
      <c r="B160" s="196"/>
      <c r="C160" s="197"/>
      <c r="D160" s="198" t="s">
        <v>75</v>
      </c>
      <c r="E160" s="210" t="s">
        <v>418</v>
      </c>
      <c r="F160" s="210" t="s">
        <v>419</v>
      </c>
      <c r="G160" s="197"/>
      <c r="H160" s="197"/>
      <c r="I160" s="200"/>
      <c r="J160" s="211">
        <f>BK160</f>
        <v>0</v>
      </c>
      <c r="K160" s="197"/>
      <c r="L160" s="202"/>
      <c r="M160" s="203"/>
      <c r="N160" s="204"/>
      <c r="O160" s="204"/>
      <c r="P160" s="205">
        <f>SUM(P161:P170)</f>
        <v>0</v>
      </c>
      <c r="Q160" s="204"/>
      <c r="R160" s="205">
        <f>SUM(R161:R170)</f>
        <v>0.06916800000000001</v>
      </c>
      <c r="S160" s="204"/>
      <c r="T160" s="206">
        <f>SUM(T161:T170)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7" t="s">
        <v>88</v>
      </c>
      <c r="AT160" s="208" t="s">
        <v>75</v>
      </c>
      <c r="AU160" s="208" t="s">
        <v>80</v>
      </c>
      <c r="AY160" s="207" t="s">
        <v>182</v>
      </c>
      <c r="BK160" s="209">
        <f>SUM(BK161:BK170)</f>
        <v>0</v>
      </c>
    </row>
    <row r="161" spans="1:65" s="2" customFormat="1" ht="14.4" customHeight="1">
      <c r="A161" s="38"/>
      <c r="B161" s="39"/>
      <c r="C161" s="212" t="s">
        <v>337</v>
      </c>
      <c r="D161" s="212" t="s">
        <v>185</v>
      </c>
      <c r="E161" s="213" t="s">
        <v>421</v>
      </c>
      <c r="F161" s="214" t="s">
        <v>422</v>
      </c>
      <c r="G161" s="215" t="s">
        <v>423</v>
      </c>
      <c r="H161" s="216">
        <v>69</v>
      </c>
      <c r="I161" s="217"/>
      <c r="J161" s="218">
        <f>ROUND(I161*H161,2)</f>
        <v>0</v>
      </c>
      <c r="K161" s="214" t="s">
        <v>189</v>
      </c>
      <c r="L161" s="44"/>
      <c r="M161" s="219" t="s">
        <v>19</v>
      </c>
      <c r="N161" s="220" t="s">
        <v>48</v>
      </c>
      <c r="O161" s="84"/>
      <c r="P161" s="221">
        <f>O161*H161</f>
        <v>0</v>
      </c>
      <c r="Q161" s="221">
        <v>7E-05</v>
      </c>
      <c r="R161" s="221">
        <f>Q161*H161</f>
        <v>0.004829999999999999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216</v>
      </c>
      <c r="AT161" s="223" t="s">
        <v>185</v>
      </c>
      <c r="AU161" s="223" t="s">
        <v>88</v>
      </c>
      <c r="AY161" s="17" t="s">
        <v>182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88</v>
      </c>
      <c r="BK161" s="224">
        <f>ROUND(I161*H161,2)</f>
        <v>0</v>
      </c>
      <c r="BL161" s="17" t="s">
        <v>216</v>
      </c>
      <c r="BM161" s="223" t="s">
        <v>775</v>
      </c>
    </row>
    <row r="162" spans="1:47" s="2" customFormat="1" ht="12">
      <c r="A162" s="38"/>
      <c r="B162" s="39"/>
      <c r="C162" s="40"/>
      <c r="D162" s="227" t="s">
        <v>385</v>
      </c>
      <c r="E162" s="40"/>
      <c r="F162" s="258" t="s">
        <v>523</v>
      </c>
      <c r="G162" s="40"/>
      <c r="H162" s="40"/>
      <c r="I162" s="259"/>
      <c r="J162" s="40"/>
      <c r="K162" s="40"/>
      <c r="L162" s="44"/>
      <c r="M162" s="260"/>
      <c r="N162" s="26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385</v>
      </c>
      <c r="AU162" s="17" t="s">
        <v>88</v>
      </c>
    </row>
    <row r="163" spans="1:65" s="2" customFormat="1" ht="14.4" customHeight="1">
      <c r="A163" s="38"/>
      <c r="B163" s="39"/>
      <c r="C163" s="248" t="s">
        <v>341</v>
      </c>
      <c r="D163" s="248" t="s">
        <v>263</v>
      </c>
      <c r="E163" s="249" t="s">
        <v>427</v>
      </c>
      <c r="F163" s="250" t="s">
        <v>428</v>
      </c>
      <c r="G163" s="251" t="s">
        <v>251</v>
      </c>
      <c r="H163" s="252">
        <v>0.03</v>
      </c>
      <c r="I163" s="253"/>
      <c r="J163" s="254">
        <f>ROUND(I163*H163,2)</f>
        <v>0</v>
      </c>
      <c r="K163" s="250" t="s">
        <v>189</v>
      </c>
      <c r="L163" s="255"/>
      <c r="M163" s="256" t="s">
        <v>19</v>
      </c>
      <c r="N163" s="257" t="s">
        <v>48</v>
      </c>
      <c r="O163" s="84"/>
      <c r="P163" s="221">
        <f>O163*H163</f>
        <v>0</v>
      </c>
      <c r="Q163" s="221">
        <v>1</v>
      </c>
      <c r="R163" s="221">
        <f>Q163*H163</f>
        <v>0.03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341</v>
      </c>
      <c r="AT163" s="223" t="s">
        <v>263</v>
      </c>
      <c r="AU163" s="223" t="s">
        <v>88</v>
      </c>
      <c r="AY163" s="17" t="s">
        <v>182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88</v>
      </c>
      <c r="BK163" s="224">
        <f>ROUND(I163*H163,2)</f>
        <v>0</v>
      </c>
      <c r="BL163" s="17" t="s">
        <v>216</v>
      </c>
      <c r="BM163" s="223" t="s">
        <v>776</v>
      </c>
    </row>
    <row r="164" spans="1:65" s="2" customFormat="1" ht="24.15" customHeight="1">
      <c r="A164" s="38"/>
      <c r="B164" s="39"/>
      <c r="C164" s="248" t="s">
        <v>345</v>
      </c>
      <c r="D164" s="248" t="s">
        <v>263</v>
      </c>
      <c r="E164" s="249" t="s">
        <v>431</v>
      </c>
      <c r="F164" s="250" t="s">
        <v>432</v>
      </c>
      <c r="G164" s="251" t="s">
        <v>433</v>
      </c>
      <c r="H164" s="252">
        <v>0.9</v>
      </c>
      <c r="I164" s="253"/>
      <c r="J164" s="254">
        <f>ROUND(I164*H164,2)</f>
        <v>0</v>
      </c>
      <c r="K164" s="250" t="s">
        <v>189</v>
      </c>
      <c r="L164" s="255"/>
      <c r="M164" s="256" t="s">
        <v>19</v>
      </c>
      <c r="N164" s="257" t="s">
        <v>48</v>
      </c>
      <c r="O164" s="84"/>
      <c r="P164" s="221">
        <f>O164*H164</f>
        <v>0</v>
      </c>
      <c r="Q164" s="221">
        <v>0.00041</v>
      </c>
      <c r="R164" s="221">
        <f>Q164*H164</f>
        <v>0.000369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341</v>
      </c>
      <c r="AT164" s="223" t="s">
        <v>263</v>
      </c>
      <c r="AU164" s="223" t="s">
        <v>88</v>
      </c>
      <c r="AY164" s="17" t="s">
        <v>182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88</v>
      </c>
      <c r="BK164" s="224">
        <f>ROUND(I164*H164,2)</f>
        <v>0</v>
      </c>
      <c r="BL164" s="17" t="s">
        <v>216</v>
      </c>
      <c r="BM164" s="223" t="s">
        <v>777</v>
      </c>
    </row>
    <row r="165" spans="1:51" s="13" customFormat="1" ht="12">
      <c r="A165" s="13"/>
      <c r="B165" s="225"/>
      <c r="C165" s="226"/>
      <c r="D165" s="227" t="s">
        <v>203</v>
      </c>
      <c r="E165" s="226"/>
      <c r="F165" s="229" t="s">
        <v>435</v>
      </c>
      <c r="G165" s="226"/>
      <c r="H165" s="230">
        <v>0.9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203</v>
      </c>
      <c r="AU165" s="236" t="s">
        <v>88</v>
      </c>
      <c r="AV165" s="13" t="s">
        <v>88</v>
      </c>
      <c r="AW165" s="13" t="s">
        <v>4</v>
      </c>
      <c r="AX165" s="13" t="s">
        <v>80</v>
      </c>
      <c r="AY165" s="236" t="s">
        <v>182</v>
      </c>
    </row>
    <row r="166" spans="1:65" s="2" customFormat="1" ht="14.4" customHeight="1">
      <c r="A166" s="38"/>
      <c r="B166" s="39"/>
      <c r="C166" s="248" t="s">
        <v>349</v>
      </c>
      <c r="D166" s="248" t="s">
        <v>263</v>
      </c>
      <c r="E166" s="249" t="s">
        <v>437</v>
      </c>
      <c r="F166" s="250" t="s">
        <v>438</v>
      </c>
      <c r="G166" s="251" t="s">
        <v>215</v>
      </c>
      <c r="H166" s="252">
        <v>42</v>
      </c>
      <c r="I166" s="253"/>
      <c r="J166" s="254">
        <f>ROUND(I166*H166,2)</f>
        <v>0</v>
      </c>
      <c r="K166" s="250" t="s">
        <v>189</v>
      </c>
      <c r="L166" s="255"/>
      <c r="M166" s="256" t="s">
        <v>19</v>
      </c>
      <c r="N166" s="257" t="s">
        <v>48</v>
      </c>
      <c r="O166" s="84"/>
      <c r="P166" s="221">
        <f>O166*H166</f>
        <v>0</v>
      </c>
      <c r="Q166" s="221">
        <v>0.00046</v>
      </c>
      <c r="R166" s="221">
        <f>Q166*H166</f>
        <v>0.01932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341</v>
      </c>
      <c r="AT166" s="223" t="s">
        <v>263</v>
      </c>
      <c r="AU166" s="223" t="s">
        <v>88</v>
      </c>
      <c r="AY166" s="17" t="s">
        <v>182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88</v>
      </c>
      <c r="BK166" s="224">
        <f>ROUND(I166*H166,2)</f>
        <v>0</v>
      </c>
      <c r="BL166" s="17" t="s">
        <v>216</v>
      </c>
      <c r="BM166" s="223" t="s">
        <v>778</v>
      </c>
    </row>
    <row r="167" spans="1:65" s="2" customFormat="1" ht="24.15" customHeight="1">
      <c r="A167" s="38"/>
      <c r="B167" s="39"/>
      <c r="C167" s="248" t="s">
        <v>353</v>
      </c>
      <c r="D167" s="248" t="s">
        <v>263</v>
      </c>
      <c r="E167" s="249" t="s">
        <v>441</v>
      </c>
      <c r="F167" s="250" t="s">
        <v>442</v>
      </c>
      <c r="G167" s="251" t="s">
        <v>433</v>
      </c>
      <c r="H167" s="252">
        <v>0.9</v>
      </c>
      <c r="I167" s="253"/>
      <c r="J167" s="254">
        <f>ROUND(I167*H167,2)</f>
        <v>0</v>
      </c>
      <c r="K167" s="250" t="s">
        <v>189</v>
      </c>
      <c r="L167" s="255"/>
      <c r="M167" s="256" t="s">
        <v>19</v>
      </c>
      <c r="N167" s="257" t="s">
        <v>48</v>
      </c>
      <c r="O167" s="84"/>
      <c r="P167" s="221">
        <f>O167*H167</f>
        <v>0</v>
      </c>
      <c r="Q167" s="221">
        <v>0.00041</v>
      </c>
      <c r="R167" s="221">
        <f>Q167*H167</f>
        <v>0.000369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341</v>
      </c>
      <c r="AT167" s="223" t="s">
        <v>263</v>
      </c>
      <c r="AU167" s="223" t="s">
        <v>88</v>
      </c>
      <c r="AY167" s="17" t="s">
        <v>182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88</v>
      </c>
      <c r="BK167" s="224">
        <f>ROUND(I167*H167,2)</f>
        <v>0</v>
      </c>
      <c r="BL167" s="17" t="s">
        <v>216</v>
      </c>
      <c r="BM167" s="223" t="s">
        <v>779</v>
      </c>
    </row>
    <row r="168" spans="1:51" s="13" customFormat="1" ht="12">
      <c r="A168" s="13"/>
      <c r="B168" s="225"/>
      <c r="C168" s="226"/>
      <c r="D168" s="227" t="s">
        <v>203</v>
      </c>
      <c r="E168" s="226"/>
      <c r="F168" s="229" t="s">
        <v>435</v>
      </c>
      <c r="G168" s="226"/>
      <c r="H168" s="230">
        <v>0.9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203</v>
      </c>
      <c r="AU168" s="236" t="s">
        <v>88</v>
      </c>
      <c r="AV168" s="13" t="s">
        <v>88</v>
      </c>
      <c r="AW168" s="13" t="s">
        <v>4</v>
      </c>
      <c r="AX168" s="13" t="s">
        <v>80</v>
      </c>
      <c r="AY168" s="236" t="s">
        <v>182</v>
      </c>
    </row>
    <row r="169" spans="1:65" s="2" customFormat="1" ht="14.4" customHeight="1">
      <c r="A169" s="38"/>
      <c r="B169" s="39"/>
      <c r="C169" s="248" t="s">
        <v>357</v>
      </c>
      <c r="D169" s="248" t="s">
        <v>263</v>
      </c>
      <c r="E169" s="249" t="s">
        <v>445</v>
      </c>
      <c r="F169" s="250" t="s">
        <v>446</v>
      </c>
      <c r="G169" s="251" t="s">
        <v>188</v>
      </c>
      <c r="H169" s="252">
        <v>84</v>
      </c>
      <c r="I169" s="253"/>
      <c r="J169" s="254">
        <f>ROUND(I169*H169,2)</f>
        <v>0</v>
      </c>
      <c r="K169" s="250" t="s">
        <v>189</v>
      </c>
      <c r="L169" s="255"/>
      <c r="M169" s="256" t="s">
        <v>19</v>
      </c>
      <c r="N169" s="257" t="s">
        <v>48</v>
      </c>
      <c r="O169" s="84"/>
      <c r="P169" s="221">
        <f>O169*H169</f>
        <v>0</v>
      </c>
      <c r="Q169" s="221">
        <v>0.00017</v>
      </c>
      <c r="R169" s="221">
        <f>Q169*H169</f>
        <v>0.014280000000000001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341</v>
      </c>
      <c r="AT169" s="223" t="s">
        <v>263</v>
      </c>
      <c r="AU169" s="223" t="s">
        <v>88</v>
      </c>
      <c r="AY169" s="17" t="s">
        <v>182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88</v>
      </c>
      <c r="BK169" s="224">
        <f>ROUND(I169*H169,2)</f>
        <v>0</v>
      </c>
      <c r="BL169" s="17" t="s">
        <v>216</v>
      </c>
      <c r="BM169" s="223" t="s">
        <v>780</v>
      </c>
    </row>
    <row r="170" spans="1:65" s="2" customFormat="1" ht="24.15" customHeight="1">
      <c r="A170" s="38"/>
      <c r="B170" s="39"/>
      <c r="C170" s="212" t="s">
        <v>361</v>
      </c>
      <c r="D170" s="212" t="s">
        <v>185</v>
      </c>
      <c r="E170" s="213" t="s">
        <v>449</v>
      </c>
      <c r="F170" s="214" t="s">
        <v>450</v>
      </c>
      <c r="G170" s="215" t="s">
        <v>251</v>
      </c>
      <c r="H170" s="216">
        <v>0.069</v>
      </c>
      <c r="I170" s="217"/>
      <c r="J170" s="218">
        <f>ROUND(I170*H170,2)</f>
        <v>0</v>
      </c>
      <c r="K170" s="214" t="s">
        <v>189</v>
      </c>
      <c r="L170" s="44"/>
      <c r="M170" s="219" t="s">
        <v>19</v>
      </c>
      <c r="N170" s="220" t="s">
        <v>48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216</v>
      </c>
      <c r="AT170" s="223" t="s">
        <v>185</v>
      </c>
      <c r="AU170" s="223" t="s">
        <v>88</v>
      </c>
      <c r="AY170" s="17" t="s">
        <v>182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88</v>
      </c>
      <c r="BK170" s="224">
        <f>ROUND(I170*H170,2)</f>
        <v>0</v>
      </c>
      <c r="BL170" s="17" t="s">
        <v>216</v>
      </c>
      <c r="BM170" s="223" t="s">
        <v>781</v>
      </c>
    </row>
    <row r="171" spans="1:63" s="12" customFormat="1" ht="22.8" customHeight="1">
      <c r="A171" s="12"/>
      <c r="B171" s="196"/>
      <c r="C171" s="197"/>
      <c r="D171" s="198" t="s">
        <v>75</v>
      </c>
      <c r="E171" s="210" t="s">
        <v>530</v>
      </c>
      <c r="F171" s="210" t="s">
        <v>531</v>
      </c>
      <c r="G171" s="197"/>
      <c r="H171" s="197"/>
      <c r="I171" s="200"/>
      <c r="J171" s="211">
        <f>BK171</f>
        <v>0</v>
      </c>
      <c r="K171" s="197"/>
      <c r="L171" s="202"/>
      <c r="M171" s="203"/>
      <c r="N171" s="204"/>
      <c r="O171" s="204"/>
      <c r="P171" s="205">
        <f>SUM(P172:P176)</f>
        <v>0</v>
      </c>
      <c r="Q171" s="204"/>
      <c r="R171" s="205">
        <f>SUM(R172:R176)</f>
        <v>0.0799776</v>
      </c>
      <c r="S171" s="204"/>
      <c r="T171" s="206">
        <f>SUM(T172:T176)</f>
        <v>0.07590000000000001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7" t="s">
        <v>88</v>
      </c>
      <c r="AT171" s="208" t="s">
        <v>75</v>
      </c>
      <c r="AU171" s="208" t="s">
        <v>80</v>
      </c>
      <c r="AY171" s="207" t="s">
        <v>182</v>
      </c>
      <c r="BK171" s="209">
        <f>SUM(BK172:BK176)</f>
        <v>0</v>
      </c>
    </row>
    <row r="172" spans="1:65" s="2" customFormat="1" ht="14.4" customHeight="1">
      <c r="A172" s="38"/>
      <c r="B172" s="39"/>
      <c r="C172" s="212" t="s">
        <v>367</v>
      </c>
      <c r="D172" s="212" t="s">
        <v>185</v>
      </c>
      <c r="E172" s="213" t="s">
        <v>532</v>
      </c>
      <c r="F172" s="214" t="s">
        <v>533</v>
      </c>
      <c r="G172" s="215" t="s">
        <v>188</v>
      </c>
      <c r="H172" s="216">
        <v>82.5</v>
      </c>
      <c r="I172" s="217"/>
      <c r="J172" s="218">
        <f>ROUND(I172*H172,2)</f>
        <v>0</v>
      </c>
      <c r="K172" s="214" t="s">
        <v>189</v>
      </c>
      <c r="L172" s="44"/>
      <c r="M172" s="219" t="s">
        <v>19</v>
      </c>
      <c r="N172" s="220" t="s">
        <v>48</v>
      </c>
      <c r="O172" s="84"/>
      <c r="P172" s="221">
        <f>O172*H172</f>
        <v>0</v>
      </c>
      <c r="Q172" s="221">
        <v>0.00024</v>
      </c>
      <c r="R172" s="221">
        <f>Q172*H172</f>
        <v>0.0198</v>
      </c>
      <c r="S172" s="221">
        <v>0.00092</v>
      </c>
      <c r="T172" s="222">
        <f>S172*H172</f>
        <v>0.07590000000000001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216</v>
      </c>
      <c r="AT172" s="223" t="s">
        <v>185</v>
      </c>
      <c r="AU172" s="223" t="s">
        <v>88</v>
      </c>
      <c r="AY172" s="17" t="s">
        <v>182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88</v>
      </c>
      <c r="BK172" s="224">
        <f>ROUND(I172*H172,2)</f>
        <v>0</v>
      </c>
      <c r="BL172" s="17" t="s">
        <v>216</v>
      </c>
      <c r="BM172" s="223" t="s">
        <v>782</v>
      </c>
    </row>
    <row r="173" spans="1:51" s="13" customFormat="1" ht="12">
      <c r="A173" s="13"/>
      <c r="B173" s="225"/>
      <c r="C173" s="226"/>
      <c r="D173" s="227" t="s">
        <v>203</v>
      </c>
      <c r="E173" s="228" t="s">
        <v>19</v>
      </c>
      <c r="F173" s="229" t="s">
        <v>535</v>
      </c>
      <c r="G173" s="226"/>
      <c r="H173" s="230">
        <v>82.5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203</v>
      </c>
      <c r="AU173" s="236" t="s">
        <v>88</v>
      </c>
      <c r="AV173" s="13" t="s">
        <v>88</v>
      </c>
      <c r="AW173" s="13" t="s">
        <v>35</v>
      </c>
      <c r="AX173" s="13" t="s">
        <v>80</v>
      </c>
      <c r="AY173" s="236" t="s">
        <v>182</v>
      </c>
    </row>
    <row r="174" spans="1:65" s="2" customFormat="1" ht="14.4" customHeight="1">
      <c r="A174" s="38"/>
      <c r="B174" s="39"/>
      <c r="C174" s="248" t="s">
        <v>371</v>
      </c>
      <c r="D174" s="248" t="s">
        <v>263</v>
      </c>
      <c r="E174" s="249" t="s">
        <v>536</v>
      </c>
      <c r="F174" s="250" t="s">
        <v>537</v>
      </c>
      <c r="G174" s="251" t="s">
        <v>201</v>
      </c>
      <c r="H174" s="252">
        <v>4.776</v>
      </c>
      <c r="I174" s="253"/>
      <c r="J174" s="254">
        <f>ROUND(I174*H174,2)</f>
        <v>0</v>
      </c>
      <c r="K174" s="250" t="s">
        <v>189</v>
      </c>
      <c r="L174" s="255"/>
      <c r="M174" s="256" t="s">
        <v>19</v>
      </c>
      <c r="N174" s="257" t="s">
        <v>48</v>
      </c>
      <c r="O174" s="84"/>
      <c r="P174" s="221">
        <f>O174*H174</f>
        <v>0</v>
      </c>
      <c r="Q174" s="221">
        <v>0.0126</v>
      </c>
      <c r="R174" s="221">
        <f>Q174*H174</f>
        <v>0.0601776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341</v>
      </c>
      <c r="AT174" s="223" t="s">
        <v>263</v>
      </c>
      <c r="AU174" s="223" t="s">
        <v>88</v>
      </c>
      <c r="AY174" s="17" t="s">
        <v>182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88</v>
      </c>
      <c r="BK174" s="224">
        <f>ROUND(I174*H174,2)</f>
        <v>0</v>
      </c>
      <c r="BL174" s="17" t="s">
        <v>216</v>
      </c>
      <c r="BM174" s="223" t="s">
        <v>783</v>
      </c>
    </row>
    <row r="175" spans="1:51" s="13" customFormat="1" ht="12">
      <c r="A175" s="13"/>
      <c r="B175" s="225"/>
      <c r="C175" s="226"/>
      <c r="D175" s="227" t="s">
        <v>203</v>
      </c>
      <c r="E175" s="226"/>
      <c r="F175" s="229" t="s">
        <v>539</v>
      </c>
      <c r="G175" s="226"/>
      <c r="H175" s="230">
        <v>4.776</v>
      </c>
      <c r="I175" s="231"/>
      <c r="J175" s="226"/>
      <c r="K175" s="226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203</v>
      </c>
      <c r="AU175" s="236" t="s">
        <v>88</v>
      </c>
      <c r="AV175" s="13" t="s">
        <v>88</v>
      </c>
      <c r="AW175" s="13" t="s">
        <v>4</v>
      </c>
      <c r="AX175" s="13" t="s">
        <v>80</v>
      </c>
      <c r="AY175" s="236" t="s">
        <v>182</v>
      </c>
    </row>
    <row r="176" spans="1:65" s="2" customFormat="1" ht="24.15" customHeight="1">
      <c r="A176" s="38"/>
      <c r="B176" s="39"/>
      <c r="C176" s="212" t="s">
        <v>375</v>
      </c>
      <c r="D176" s="212" t="s">
        <v>185</v>
      </c>
      <c r="E176" s="213" t="s">
        <v>540</v>
      </c>
      <c r="F176" s="214" t="s">
        <v>541</v>
      </c>
      <c r="G176" s="215" t="s">
        <v>251</v>
      </c>
      <c r="H176" s="216">
        <v>0.08</v>
      </c>
      <c r="I176" s="217"/>
      <c r="J176" s="218">
        <f>ROUND(I176*H176,2)</f>
        <v>0</v>
      </c>
      <c r="K176" s="214" t="s">
        <v>189</v>
      </c>
      <c r="L176" s="44"/>
      <c r="M176" s="262" t="s">
        <v>19</v>
      </c>
      <c r="N176" s="263" t="s">
        <v>48</v>
      </c>
      <c r="O176" s="264"/>
      <c r="P176" s="265">
        <f>O176*H176</f>
        <v>0</v>
      </c>
      <c r="Q176" s="265">
        <v>0</v>
      </c>
      <c r="R176" s="265">
        <f>Q176*H176</f>
        <v>0</v>
      </c>
      <c r="S176" s="265">
        <v>0</v>
      </c>
      <c r="T176" s="26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216</v>
      </c>
      <c r="AT176" s="223" t="s">
        <v>185</v>
      </c>
      <c r="AU176" s="223" t="s">
        <v>88</v>
      </c>
      <c r="AY176" s="17" t="s">
        <v>182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88</v>
      </c>
      <c r="BK176" s="224">
        <f>ROUND(I176*H176,2)</f>
        <v>0</v>
      </c>
      <c r="BL176" s="17" t="s">
        <v>216</v>
      </c>
      <c r="BM176" s="223" t="s">
        <v>784</v>
      </c>
    </row>
    <row r="177" spans="1:31" s="2" customFormat="1" ht="6.95" customHeight="1">
      <c r="A177" s="38"/>
      <c r="B177" s="59"/>
      <c r="C177" s="60"/>
      <c r="D177" s="60"/>
      <c r="E177" s="60"/>
      <c r="F177" s="60"/>
      <c r="G177" s="60"/>
      <c r="H177" s="60"/>
      <c r="I177" s="60"/>
      <c r="J177" s="60"/>
      <c r="K177" s="60"/>
      <c r="L177" s="44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sheetProtection password="CC35" sheet="1" objects="1" scenarios="1" formatColumns="0" formatRows="0" autoFilter="0"/>
  <autoFilter ref="C99:K17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26.25" customHeight="1">
      <c r="B7" s="20"/>
      <c r="E7" s="143" t="str">
        <f>'Rekapitulace stavby'!K6</f>
        <v>Výměna vnitřního rozvodu teplé a studené vody v objektu bytového domu Dvořákova 1331/20 a 1330/22, Děčín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601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147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785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19. 5. 2021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>69288992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>Vladimír Vidai</v>
      </c>
      <c r="F26" s="38"/>
      <c r="G26" s="38"/>
      <c r="H26" s="38"/>
      <c r="I26" s="142" t="s">
        <v>29</v>
      </c>
      <c r="J26" s="133" t="str">
        <f>IF('Rekapitulace stavby'!AN20="","",'Rekapitulace stavby'!AN20)</f>
        <v>CZ5705170625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40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42</v>
      </c>
      <c r="E32" s="38"/>
      <c r="F32" s="38"/>
      <c r="G32" s="38"/>
      <c r="H32" s="38"/>
      <c r="I32" s="38"/>
      <c r="J32" s="153">
        <f>ROUND(J100,2)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44</v>
      </c>
      <c r="G34" s="38"/>
      <c r="H34" s="38"/>
      <c r="I34" s="154" t="s">
        <v>43</v>
      </c>
      <c r="J34" s="154" t="s">
        <v>45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46</v>
      </c>
      <c r="E35" s="142" t="s">
        <v>47</v>
      </c>
      <c r="F35" s="156">
        <f>ROUND((SUM(BE100:BE168)),2)</f>
        <v>0</v>
      </c>
      <c r="G35" s="38"/>
      <c r="H35" s="38"/>
      <c r="I35" s="157">
        <v>0.21</v>
      </c>
      <c r="J35" s="156">
        <f>ROUND(((SUM(BE100:BE168))*I35),2)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48</v>
      </c>
      <c r="F36" s="156">
        <f>ROUND((SUM(BF100:BF168)),2)</f>
        <v>0</v>
      </c>
      <c r="G36" s="38"/>
      <c r="H36" s="38"/>
      <c r="I36" s="157">
        <v>0.15</v>
      </c>
      <c r="J36" s="156">
        <f>ROUND(((SUM(BF100:BF168))*I36),2)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56">
        <f>ROUND((SUM(BG100:BG168)),2)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50</v>
      </c>
      <c r="F38" s="156">
        <f>ROUND((SUM(BH100:BH168)),2)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51</v>
      </c>
      <c r="F39" s="156">
        <f>ROUND((SUM(BI100:BI168)),2)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52</v>
      </c>
      <c r="E41" s="160"/>
      <c r="F41" s="160"/>
      <c r="G41" s="161" t="s">
        <v>53</v>
      </c>
      <c r="H41" s="162" t="s">
        <v>54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169" t="str">
        <f>E7</f>
        <v>Výměna vnitřního rozvodu teplé a studené vody v objektu bytového domu Dvořákova 1331/20 a 1330/22, Děčín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601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147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2.05 - Stoupací potrubí V4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</v>
      </c>
      <c r="G56" s="40"/>
      <c r="H56" s="40"/>
      <c r="I56" s="32" t="s">
        <v>23</v>
      </c>
      <c r="J56" s="72" t="str">
        <f>IF(J14="","",J14)</f>
        <v>19. 5. 2021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David Šašek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>Vladimír Vidai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150</v>
      </c>
      <c r="D61" s="171"/>
      <c r="E61" s="171"/>
      <c r="F61" s="171"/>
      <c r="G61" s="171"/>
      <c r="H61" s="171"/>
      <c r="I61" s="171"/>
      <c r="J61" s="172" t="s">
        <v>151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74</v>
      </c>
      <c r="D63" s="40"/>
      <c r="E63" s="40"/>
      <c r="F63" s="40"/>
      <c r="G63" s="40"/>
      <c r="H63" s="40"/>
      <c r="I63" s="40"/>
      <c r="J63" s="102">
        <f>J100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152</v>
      </c>
    </row>
    <row r="64" spans="1:31" s="9" customFormat="1" ht="24.95" customHeight="1">
      <c r="A64" s="9"/>
      <c r="B64" s="174"/>
      <c r="C64" s="175"/>
      <c r="D64" s="176" t="s">
        <v>153</v>
      </c>
      <c r="E64" s="177"/>
      <c r="F64" s="177"/>
      <c r="G64" s="177"/>
      <c r="H64" s="177"/>
      <c r="I64" s="177"/>
      <c r="J64" s="178">
        <f>J101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453</v>
      </c>
      <c r="E65" s="182"/>
      <c r="F65" s="182"/>
      <c r="G65" s="182"/>
      <c r="H65" s="182"/>
      <c r="I65" s="182"/>
      <c r="J65" s="183">
        <f>J102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155</v>
      </c>
      <c r="E66" s="182"/>
      <c r="F66" s="182"/>
      <c r="G66" s="182"/>
      <c r="H66" s="182"/>
      <c r="I66" s="182"/>
      <c r="J66" s="183">
        <f>J104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156</v>
      </c>
      <c r="E67" s="182"/>
      <c r="F67" s="182"/>
      <c r="G67" s="182"/>
      <c r="H67" s="182"/>
      <c r="I67" s="182"/>
      <c r="J67" s="183">
        <f>J111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157</v>
      </c>
      <c r="E68" s="182"/>
      <c r="F68" s="182"/>
      <c r="G68" s="182"/>
      <c r="H68" s="182"/>
      <c r="I68" s="182"/>
      <c r="J68" s="183">
        <f>J114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158</v>
      </c>
      <c r="E69" s="182"/>
      <c r="F69" s="182"/>
      <c r="G69" s="182"/>
      <c r="H69" s="182"/>
      <c r="I69" s="182"/>
      <c r="J69" s="183">
        <f>J117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159</v>
      </c>
      <c r="E70" s="182"/>
      <c r="F70" s="182"/>
      <c r="G70" s="182"/>
      <c r="H70" s="182"/>
      <c r="I70" s="182"/>
      <c r="J70" s="183">
        <f>J123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160</v>
      </c>
      <c r="E71" s="182"/>
      <c r="F71" s="182"/>
      <c r="G71" s="182"/>
      <c r="H71" s="182"/>
      <c r="I71" s="182"/>
      <c r="J71" s="183">
        <f>J129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4"/>
      <c r="C72" s="175"/>
      <c r="D72" s="176" t="s">
        <v>161</v>
      </c>
      <c r="E72" s="177"/>
      <c r="F72" s="177"/>
      <c r="G72" s="177"/>
      <c r="H72" s="177"/>
      <c r="I72" s="177"/>
      <c r="J72" s="178">
        <f>J131</f>
        <v>0</v>
      </c>
      <c r="K72" s="175"/>
      <c r="L72" s="17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0"/>
      <c r="C73" s="125"/>
      <c r="D73" s="181" t="s">
        <v>162</v>
      </c>
      <c r="E73" s="182"/>
      <c r="F73" s="182"/>
      <c r="G73" s="182"/>
      <c r="H73" s="182"/>
      <c r="I73" s="182"/>
      <c r="J73" s="183">
        <f>J132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0"/>
      <c r="C74" s="125"/>
      <c r="D74" s="181" t="s">
        <v>163</v>
      </c>
      <c r="E74" s="182"/>
      <c r="F74" s="182"/>
      <c r="G74" s="182"/>
      <c r="H74" s="182"/>
      <c r="I74" s="182"/>
      <c r="J74" s="183">
        <f>J143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164</v>
      </c>
      <c r="E75" s="182"/>
      <c r="F75" s="182"/>
      <c r="G75" s="182"/>
      <c r="H75" s="182"/>
      <c r="I75" s="182"/>
      <c r="J75" s="183">
        <f>J146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165</v>
      </c>
      <c r="E76" s="182"/>
      <c r="F76" s="182"/>
      <c r="G76" s="182"/>
      <c r="H76" s="182"/>
      <c r="I76" s="182"/>
      <c r="J76" s="183">
        <f>J149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166</v>
      </c>
      <c r="E77" s="182"/>
      <c r="F77" s="182"/>
      <c r="G77" s="182"/>
      <c r="H77" s="182"/>
      <c r="I77" s="182"/>
      <c r="J77" s="183">
        <f>J152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454</v>
      </c>
      <c r="E78" s="182"/>
      <c r="F78" s="182"/>
      <c r="G78" s="182"/>
      <c r="H78" s="182"/>
      <c r="I78" s="182"/>
      <c r="J78" s="183">
        <f>J163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4" spans="1:31" s="2" customFormat="1" ht="6.95" customHeight="1">
      <c r="A84" s="38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4.95" customHeight="1">
      <c r="A85" s="38"/>
      <c r="B85" s="39"/>
      <c r="C85" s="23" t="s">
        <v>167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16</v>
      </c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6.25" customHeight="1">
      <c r="A88" s="38"/>
      <c r="B88" s="39"/>
      <c r="C88" s="40"/>
      <c r="D88" s="40"/>
      <c r="E88" s="169" t="str">
        <f>E7</f>
        <v>Výměna vnitřního rozvodu teplé a studené vody v objektu bytového domu Dvořákova 1331/20 a 1330/22, Děčín</v>
      </c>
      <c r="F88" s="32"/>
      <c r="G88" s="32"/>
      <c r="H88" s="32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2:12" s="1" customFormat="1" ht="12" customHeight="1">
      <c r="B89" s="21"/>
      <c r="C89" s="32" t="s">
        <v>145</v>
      </c>
      <c r="D89" s="22"/>
      <c r="E89" s="22"/>
      <c r="F89" s="22"/>
      <c r="G89" s="22"/>
      <c r="H89" s="22"/>
      <c r="I89" s="22"/>
      <c r="J89" s="22"/>
      <c r="K89" s="22"/>
      <c r="L89" s="20"/>
    </row>
    <row r="90" spans="1:31" s="2" customFormat="1" ht="16.5" customHeight="1">
      <c r="A90" s="38"/>
      <c r="B90" s="39"/>
      <c r="C90" s="40"/>
      <c r="D90" s="40"/>
      <c r="E90" s="169" t="s">
        <v>601</v>
      </c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147</v>
      </c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6.5" customHeight="1">
      <c r="A92" s="38"/>
      <c r="B92" s="39"/>
      <c r="C92" s="40"/>
      <c r="D92" s="40"/>
      <c r="E92" s="69" t="str">
        <f>E11</f>
        <v>2.05 - Stoupací potrubí V4</v>
      </c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2" customHeight="1">
      <c r="A94" s="38"/>
      <c r="B94" s="39"/>
      <c r="C94" s="32" t="s">
        <v>21</v>
      </c>
      <c r="D94" s="40"/>
      <c r="E94" s="40"/>
      <c r="F94" s="27" t="str">
        <f>F14</f>
        <v>Děčín</v>
      </c>
      <c r="G94" s="40"/>
      <c r="H94" s="40"/>
      <c r="I94" s="32" t="s">
        <v>23</v>
      </c>
      <c r="J94" s="72" t="str">
        <f>IF(J14="","",J14)</f>
        <v>19. 5. 2021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25</v>
      </c>
      <c r="D96" s="40"/>
      <c r="E96" s="40"/>
      <c r="F96" s="27" t="str">
        <f>E17</f>
        <v>Statutární město Děčín</v>
      </c>
      <c r="G96" s="40"/>
      <c r="H96" s="40"/>
      <c r="I96" s="32" t="s">
        <v>32</v>
      </c>
      <c r="J96" s="36" t="str">
        <f>E23</f>
        <v>David Šašek</v>
      </c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30</v>
      </c>
      <c r="D97" s="40"/>
      <c r="E97" s="40"/>
      <c r="F97" s="27" t="str">
        <f>IF(E20="","",E20)</f>
        <v>Vyplň údaj</v>
      </c>
      <c r="G97" s="40"/>
      <c r="H97" s="40"/>
      <c r="I97" s="32" t="s">
        <v>36</v>
      </c>
      <c r="J97" s="36" t="str">
        <f>E26</f>
        <v>Vladimír Vidai</v>
      </c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11" customFormat="1" ht="29.25" customHeight="1">
      <c r="A99" s="185"/>
      <c r="B99" s="186"/>
      <c r="C99" s="187" t="s">
        <v>168</v>
      </c>
      <c r="D99" s="188" t="s">
        <v>61</v>
      </c>
      <c r="E99" s="188" t="s">
        <v>57</v>
      </c>
      <c r="F99" s="188" t="s">
        <v>58</v>
      </c>
      <c r="G99" s="188" t="s">
        <v>169</v>
      </c>
      <c r="H99" s="188" t="s">
        <v>170</v>
      </c>
      <c r="I99" s="188" t="s">
        <v>171</v>
      </c>
      <c r="J99" s="188" t="s">
        <v>151</v>
      </c>
      <c r="K99" s="189" t="s">
        <v>172</v>
      </c>
      <c r="L99" s="190"/>
      <c r="M99" s="92" t="s">
        <v>19</v>
      </c>
      <c r="N99" s="93" t="s">
        <v>46</v>
      </c>
      <c r="O99" s="93" t="s">
        <v>173</v>
      </c>
      <c r="P99" s="93" t="s">
        <v>174</v>
      </c>
      <c r="Q99" s="93" t="s">
        <v>175</v>
      </c>
      <c r="R99" s="93" t="s">
        <v>176</v>
      </c>
      <c r="S99" s="93" t="s">
        <v>177</v>
      </c>
      <c r="T99" s="94" t="s">
        <v>178</v>
      </c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</row>
    <row r="100" spans="1:63" s="2" customFormat="1" ht="22.8" customHeight="1">
      <c r="A100" s="38"/>
      <c r="B100" s="39"/>
      <c r="C100" s="99" t="s">
        <v>179</v>
      </c>
      <c r="D100" s="40"/>
      <c r="E100" s="40"/>
      <c r="F100" s="40"/>
      <c r="G100" s="40"/>
      <c r="H100" s="40"/>
      <c r="I100" s="40"/>
      <c r="J100" s="191">
        <f>BK100</f>
        <v>0</v>
      </c>
      <c r="K100" s="40"/>
      <c r="L100" s="44"/>
      <c r="M100" s="95"/>
      <c r="N100" s="192"/>
      <c r="O100" s="96"/>
      <c r="P100" s="193">
        <f>P101+P131</f>
        <v>0</v>
      </c>
      <c r="Q100" s="96"/>
      <c r="R100" s="193">
        <f>R101+R131</f>
        <v>1.0578483</v>
      </c>
      <c r="S100" s="96"/>
      <c r="T100" s="194">
        <f>T101+T131</f>
        <v>1.548052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75</v>
      </c>
      <c r="AU100" s="17" t="s">
        <v>152</v>
      </c>
      <c r="BK100" s="195">
        <f>BK101+BK131</f>
        <v>0</v>
      </c>
    </row>
    <row r="101" spans="1:63" s="12" customFormat="1" ht="25.9" customHeight="1">
      <c r="A101" s="12"/>
      <c r="B101" s="196"/>
      <c r="C101" s="197"/>
      <c r="D101" s="198" t="s">
        <v>75</v>
      </c>
      <c r="E101" s="199" t="s">
        <v>180</v>
      </c>
      <c r="F101" s="199" t="s">
        <v>181</v>
      </c>
      <c r="G101" s="197"/>
      <c r="H101" s="197"/>
      <c r="I101" s="200"/>
      <c r="J101" s="201">
        <f>BK101</f>
        <v>0</v>
      </c>
      <c r="K101" s="197"/>
      <c r="L101" s="202"/>
      <c r="M101" s="203"/>
      <c r="N101" s="204"/>
      <c r="O101" s="204"/>
      <c r="P101" s="205">
        <f>P102+P104+P111+P114+P117+P123+P129</f>
        <v>0</v>
      </c>
      <c r="Q101" s="204"/>
      <c r="R101" s="205">
        <f>R102+R104+R111+R114+R117+R123+R129</f>
        <v>0.5368325</v>
      </c>
      <c r="S101" s="204"/>
      <c r="T101" s="206">
        <f>T102+T104+T111+T114+T117+T123+T129</f>
        <v>1.4509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80</v>
      </c>
      <c r="AT101" s="208" t="s">
        <v>75</v>
      </c>
      <c r="AU101" s="208" t="s">
        <v>76</v>
      </c>
      <c r="AY101" s="207" t="s">
        <v>182</v>
      </c>
      <c r="BK101" s="209">
        <f>BK102+BK104+BK111+BK114+BK117+BK123+BK129</f>
        <v>0</v>
      </c>
    </row>
    <row r="102" spans="1:63" s="12" customFormat="1" ht="22.8" customHeight="1">
      <c r="A102" s="12"/>
      <c r="B102" s="196"/>
      <c r="C102" s="197"/>
      <c r="D102" s="198" t="s">
        <v>75</v>
      </c>
      <c r="E102" s="210" t="s">
        <v>190</v>
      </c>
      <c r="F102" s="210" t="s">
        <v>460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P103</f>
        <v>0</v>
      </c>
      <c r="Q102" s="204"/>
      <c r="R102" s="205">
        <f>R103</f>
        <v>0.35459999999999997</v>
      </c>
      <c r="S102" s="204"/>
      <c r="T102" s="206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80</v>
      </c>
      <c r="AT102" s="208" t="s">
        <v>75</v>
      </c>
      <c r="AU102" s="208" t="s">
        <v>80</v>
      </c>
      <c r="AY102" s="207" t="s">
        <v>182</v>
      </c>
      <c r="BK102" s="209">
        <f>BK103</f>
        <v>0</v>
      </c>
    </row>
    <row r="103" spans="1:65" s="2" customFormat="1" ht="24.15" customHeight="1">
      <c r="A103" s="38"/>
      <c r="B103" s="39"/>
      <c r="C103" s="212" t="s">
        <v>80</v>
      </c>
      <c r="D103" s="212" t="s">
        <v>185</v>
      </c>
      <c r="E103" s="213" t="s">
        <v>461</v>
      </c>
      <c r="F103" s="214" t="s">
        <v>462</v>
      </c>
      <c r="G103" s="215" t="s">
        <v>188</v>
      </c>
      <c r="H103" s="216">
        <v>18</v>
      </c>
      <c r="I103" s="217"/>
      <c r="J103" s="218">
        <f>ROUND(I103*H103,2)</f>
        <v>0</v>
      </c>
      <c r="K103" s="214" t="s">
        <v>189</v>
      </c>
      <c r="L103" s="44"/>
      <c r="M103" s="219" t="s">
        <v>19</v>
      </c>
      <c r="N103" s="220" t="s">
        <v>48</v>
      </c>
      <c r="O103" s="84"/>
      <c r="P103" s="221">
        <f>O103*H103</f>
        <v>0</v>
      </c>
      <c r="Q103" s="221">
        <v>0.0197</v>
      </c>
      <c r="R103" s="221">
        <f>Q103*H103</f>
        <v>0.35459999999999997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190</v>
      </c>
      <c r="AT103" s="223" t="s">
        <v>185</v>
      </c>
      <c r="AU103" s="223" t="s">
        <v>88</v>
      </c>
      <c r="AY103" s="17" t="s">
        <v>182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88</v>
      </c>
      <c r="BK103" s="224">
        <f>ROUND(I103*H103,2)</f>
        <v>0</v>
      </c>
      <c r="BL103" s="17" t="s">
        <v>190</v>
      </c>
      <c r="BM103" s="223" t="s">
        <v>786</v>
      </c>
    </row>
    <row r="104" spans="1:63" s="12" customFormat="1" ht="22.8" customHeight="1">
      <c r="A104" s="12"/>
      <c r="B104" s="196"/>
      <c r="C104" s="197"/>
      <c r="D104" s="198" t="s">
        <v>75</v>
      </c>
      <c r="E104" s="210" t="s">
        <v>192</v>
      </c>
      <c r="F104" s="210" t="s">
        <v>193</v>
      </c>
      <c r="G104" s="197"/>
      <c r="H104" s="197"/>
      <c r="I104" s="200"/>
      <c r="J104" s="211">
        <f>BK104</f>
        <v>0</v>
      </c>
      <c r="K104" s="197"/>
      <c r="L104" s="202"/>
      <c r="M104" s="203"/>
      <c r="N104" s="204"/>
      <c r="O104" s="204"/>
      <c r="P104" s="205">
        <f>SUM(P105:P110)</f>
        <v>0</v>
      </c>
      <c r="Q104" s="204"/>
      <c r="R104" s="205">
        <f>SUM(R105:R110)</f>
        <v>0.1804125</v>
      </c>
      <c r="S104" s="204"/>
      <c r="T104" s="206">
        <f>SUM(T105:T110)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7" t="s">
        <v>80</v>
      </c>
      <c r="AT104" s="208" t="s">
        <v>75</v>
      </c>
      <c r="AU104" s="208" t="s">
        <v>80</v>
      </c>
      <c r="AY104" s="207" t="s">
        <v>182</v>
      </c>
      <c r="BK104" s="209">
        <f>SUM(BK105:BK110)</f>
        <v>0</v>
      </c>
    </row>
    <row r="105" spans="1:65" s="2" customFormat="1" ht="14.4" customHeight="1">
      <c r="A105" s="38"/>
      <c r="B105" s="39"/>
      <c r="C105" s="212" t="s">
        <v>88</v>
      </c>
      <c r="D105" s="212" t="s">
        <v>185</v>
      </c>
      <c r="E105" s="213" t="s">
        <v>464</v>
      </c>
      <c r="F105" s="214" t="s">
        <v>465</v>
      </c>
      <c r="G105" s="215" t="s">
        <v>201</v>
      </c>
      <c r="H105" s="216">
        <v>3.75</v>
      </c>
      <c r="I105" s="217"/>
      <c r="J105" s="218">
        <f>ROUND(I105*H105,2)</f>
        <v>0</v>
      </c>
      <c r="K105" s="214" t="s">
        <v>189</v>
      </c>
      <c r="L105" s="44"/>
      <c r="M105" s="219" t="s">
        <v>19</v>
      </c>
      <c r="N105" s="220" t="s">
        <v>48</v>
      </c>
      <c r="O105" s="84"/>
      <c r="P105" s="221">
        <f>O105*H105</f>
        <v>0</v>
      </c>
      <c r="Q105" s="221">
        <v>0.00735</v>
      </c>
      <c r="R105" s="221">
        <f>Q105*H105</f>
        <v>0.0275625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190</v>
      </c>
      <c r="AT105" s="223" t="s">
        <v>185</v>
      </c>
      <c r="AU105" s="223" t="s">
        <v>88</v>
      </c>
      <c r="AY105" s="17" t="s">
        <v>182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88</v>
      </c>
      <c r="BK105" s="224">
        <f>ROUND(I105*H105,2)</f>
        <v>0</v>
      </c>
      <c r="BL105" s="17" t="s">
        <v>190</v>
      </c>
      <c r="BM105" s="223" t="s">
        <v>787</v>
      </c>
    </row>
    <row r="106" spans="1:51" s="13" customFormat="1" ht="12">
      <c r="A106" s="13"/>
      <c r="B106" s="225"/>
      <c r="C106" s="226"/>
      <c r="D106" s="227" t="s">
        <v>203</v>
      </c>
      <c r="E106" s="228" t="s">
        <v>19</v>
      </c>
      <c r="F106" s="229" t="s">
        <v>467</v>
      </c>
      <c r="G106" s="226"/>
      <c r="H106" s="230">
        <v>3.75</v>
      </c>
      <c r="I106" s="231"/>
      <c r="J106" s="226"/>
      <c r="K106" s="226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203</v>
      </c>
      <c r="AU106" s="236" t="s">
        <v>88</v>
      </c>
      <c r="AV106" s="13" t="s">
        <v>88</v>
      </c>
      <c r="AW106" s="13" t="s">
        <v>35</v>
      </c>
      <c r="AX106" s="13" t="s">
        <v>80</v>
      </c>
      <c r="AY106" s="236" t="s">
        <v>182</v>
      </c>
    </row>
    <row r="107" spans="1:65" s="2" customFormat="1" ht="14.4" customHeight="1">
      <c r="A107" s="38"/>
      <c r="B107" s="39"/>
      <c r="C107" s="212" t="s">
        <v>183</v>
      </c>
      <c r="D107" s="212" t="s">
        <v>185</v>
      </c>
      <c r="E107" s="213" t="s">
        <v>194</v>
      </c>
      <c r="F107" s="214" t="s">
        <v>195</v>
      </c>
      <c r="G107" s="215" t="s">
        <v>188</v>
      </c>
      <c r="H107" s="216">
        <v>5</v>
      </c>
      <c r="I107" s="217"/>
      <c r="J107" s="218">
        <f>ROUND(I107*H107,2)</f>
        <v>0</v>
      </c>
      <c r="K107" s="214" t="s">
        <v>189</v>
      </c>
      <c r="L107" s="44"/>
      <c r="M107" s="219" t="s">
        <v>19</v>
      </c>
      <c r="N107" s="220" t="s">
        <v>48</v>
      </c>
      <c r="O107" s="84"/>
      <c r="P107" s="221">
        <f>O107*H107</f>
        <v>0</v>
      </c>
      <c r="Q107" s="221">
        <v>0.00366</v>
      </c>
      <c r="R107" s="221">
        <f>Q107*H107</f>
        <v>0.0183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190</v>
      </c>
      <c r="AT107" s="223" t="s">
        <v>185</v>
      </c>
      <c r="AU107" s="223" t="s">
        <v>88</v>
      </c>
      <c r="AY107" s="17" t="s">
        <v>182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88</v>
      </c>
      <c r="BK107" s="224">
        <f>ROUND(I107*H107,2)</f>
        <v>0</v>
      </c>
      <c r="BL107" s="17" t="s">
        <v>190</v>
      </c>
      <c r="BM107" s="223" t="s">
        <v>788</v>
      </c>
    </row>
    <row r="108" spans="1:51" s="13" customFormat="1" ht="12">
      <c r="A108" s="13"/>
      <c r="B108" s="225"/>
      <c r="C108" s="226"/>
      <c r="D108" s="227" t="s">
        <v>203</v>
      </c>
      <c r="E108" s="228" t="s">
        <v>19</v>
      </c>
      <c r="F108" s="229" t="s">
        <v>458</v>
      </c>
      <c r="G108" s="226"/>
      <c r="H108" s="230">
        <v>5</v>
      </c>
      <c r="I108" s="231"/>
      <c r="J108" s="226"/>
      <c r="K108" s="226"/>
      <c r="L108" s="232"/>
      <c r="M108" s="233"/>
      <c r="N108" s="234"/>
      <c r="O108" s="234"/>
      <c r="P108" s="234"/>
      <c r="Q108" s="234"/>
      <c r="R108" s="234"/>
      <c r="S108" s="234"/>
      <c r="T108" s="23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6" t="s">
        <v>203</v>
      </c>
      <c r="AU108" s="236" t="s">
        <v>88</v>
      </c>
      <c r="AV108" s="13" t="s">
        <v>88</v>
      </c>
      <c r="AW108" s="13" t="s">
        <v>35</v>
      </c>
      <c r="AX108" s="13" t="s">
        <v>80</v>
      </c>
      <c r="AY108" s="236" t="s">
        <v>182</v>
      </c>
    </row>
    <row r="109" spans="1:65" s="2" customFormat="1" ht="24.15" customHeight="1">
      <c r="A109" s="38"/>
      <c r="B109" s="39"/>
      <c r="C109" s="212" t="s">
        <v>190</v>
      </c>
      <c r="D109" s="212" t="s">
        <v>185</v>
      </c>
      <c r="E109" s="213" t="s">
        <v>468</v>
      </c>
      <c r="F109" s="214" t="s">
        <v>469</v>
      </c>
      <c r="G109" s="215" t="s">
        <v>201</v>
      </c>
      <c r="H109" s="216">
        <v>3.75</v>
      </c>
      <c r="I109" s="217"/>
      <c r="J109" s="218">
        <f>ROUND(I109*H109,2)</f>
        <v>0</v>
      </c>
      <c r="K109" s="214" t="s">
        <v>189</v>
      </c>
      <c r="L109" s="44"/>
      <c r="M109" s="219" t="s">
        <v>19</v>
      </c>
      <c r="N109" s="220" t="s">
        <v>48</v>
      </c>
      <c r="O109" s="84"/>
      <c r="P109" s="221">
        <f>O109*H109</f>
        <v>0</v>
      </c>
      <c r="Q109" s="221">
        <v>0.0154</v>
      </c>
      <c r="R109" s="221">
        <f>Q109*H109</f>
        <v>0.05775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190</v>
      </c>
      <c r="AT109" s="223" t="s">
        <v>185</v>
      </c>
      <c r="AU109" s="223" t="s">
        <v>88</v>
      </c>
      <c r="AY109" s="17" t="s">
        <v>182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88</v>
      </c>
      <c r="BK109" s="224">
        <f>ROUND(I109*H109,2)</f>
        <v>0</v>
      </c>
      <c r="BL109" s="17" t="s">
        <v>190</v>
      </c>
      <c r="BM109" s="223" t="s">
        <v>789</v>
      </c>
    </row>
    <row r="110" spans="1:65" s="2" customFormat="1" ht="14.4" customHeight="1">
      <c r="A110" s="38"/>
      <c r="B110" s="39"/>
      <c r="C110" s="212" t="s">
        <v>212</v>
      </c>
      <c r="D110" s="212" t="s">
        <v>185</v>
      </c>
      <c r="E110" s="213" t="s">
        <v>471</v>
      </c>
      <c r="F110" s="214" t="s">
        <v>472</v>
      </c>
      <c r="G110" s="215" t="s">
        <v>201</v>
      </c>
      <c r="H110" s="216">
        <v>3.75</v>
      </c>
      <c r="I110" s="217"/>
      <c r="J110" s="218">
        <f>ROUND(I110*H110,2)</f>
        <v>0</v>
      </c>
      <c r="K110" s="214" t="s">
        <v>189</v>
      </c>
      <c r="L110" s="44"/>
      <c r="M110" s="219" t="s">
        <v>19</v>
      </c>
      <c r="N110" s="220" t="s">
        <v>48</v>
      </c>
      <c r="O110" s="84"/>
      <c r="P110" s="221">
        <f>O110*H110</f>
        <v>0</v>
      </c>
      <c r="Q110" s="221">
        <v>0.02048</v>
      </c>
      <c r="R110" s="221">
        <f>Q110*H110</f>
        <v>0.07680000000000001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190</v>
      </c>
      <c r="AT110" s="223" t="s">
        <v>185</v>
      </c>
      <c r="AU110" s="223" t="s">
        <v>88</v>
      </c>
      <c r="AY110" s="17" t="s">
        <v>182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88</v>
      </c>
      <c r="BK110" s="224">
        <f>ROUND(I110*H110,2)</f>
        <v>0</v>
      </c>
      <c r="BL110" s="17" t="s">
        <v>190</v>
      </c>
      <c r="BM110" s="223" t="s">
        <v>790</v>
      </c>
    </row>
    <row r="111" spans="1:63" s="12" customFormat="1" ht="22.8" customHeight="1">
      <c r="A111" s="12"/>
      <c r="B111" s="196"/>
      <c r="C111" s="197"/>
      <c r="D111" s="198" t="s">
        <v>75</v>
      </c>
      <c r="E111" s="210" t="s">
        <v>197</v>
      </c>
      <c r="F111" s="210" t="s">
        <v>198</v>
      </c>
      <c r="G111" s="197"/>
      <c r="H111" s="197"/>
      <c r="I111" s="200"/>
      <c r="J111" s="211">
        <f>BK111</f>
        <v>0</v>
      </c>
      <c r="K111" s="197"/>
      <c r="L111" s="202"/>
      <c r="M111" s="203"/>
      <c r="N111" s="204"/>
      <c r="O111" s="204"/>
      <c r="P111" s="205">
        <f>SUM(P112:P113)</f>
        <v>0</v>
      </c>
      <c r="Q111" s="204"/>
      <c r="R111" s="205">
        <f>SUM(R112:R113)</f>
        <v>0.0018199999999999998</v>
      </c>
      <c r="S111" s="204"/>
      <c r="T111" s="206">
        <f>SUM(T112:T113)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7" t="s">
        <v>80</v>
      </c>
      <c r="AT111" s="208" t="s">
        <v>75</v>
      </c>
      <c r="AU111" s="208" t="s">
        <v>80</v>
      </c>
      <c r="AY111" s="207" t="s">
        <v>182</v>
      </c>
      <c r="BK111" s="209">
        <f>SUM(BK112:BK113)</f>
        <v>0</v>
      </c>
    </row>
    <row r="112" spans="1:65" s="2" customFormat="1" ht="24.15" customHeight="1">
      <c r="A112" s="38"/>
      <c r="B112" s="39"/>
      <c r="C112" s="212" t="s">
        <v>218</v>
      </c>
      <c r="D112" s="212" t="s">
        <v>185</v>
      </c>
      <c r="E112" s="213" t="s">
        <v>199</v>
      </c>
      <c r="F112" s="214" t="s">
        <v>200</v>
      </c>
      <c r="G112" s="215" t="s">
        <v>201</v>
      </c>
      <c r="H112" s="216">
        <v>14</v>
      </c>
      <c r="I112" s="217"/>
      <c r="J112" s="218">
        <f>ROUND(I112*H112,2)</f>
        <v>0</v>
      </c>
      <c r="K112" s="214" t="s">
        <v>189</v>
      </c>
      <c r="L112" s="44"/>
      <c r="M112" s="219" t="s">
        <v>19</v>
      </c>
      <c r="N112" s="220" t="s">
        <v>48</v>
      </c>
      <c r="O112" s="84"/>
      <c r="P112" s="221">
        <f>O112*H112</f>
        <v>0</v>
      </c>
      <c r="Q112" s="221">
        <v>0.00013</v>
      </c>
      <c r="R112" s="221">
        <f>Q112*H112</f>
        <v>0.0018199999999999998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190</v>
      </c>
      <c r="AT112" s="223" t="s">
        <v>185</v>
      </c>
      <c r="AU112" s="223" t="s">
        <v>88</v>
      </c>
      <c r="AY112" s="17" t="s">
        <v>182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88</v>
      </c>
      <c r="BK112" s="224">
        <f>ROUND(I112*H112,2)</f>
        <v>0</v>
      </c>
      <c r="BL112" s="17" t="s">
        <v>190</v>
      </c>
      <c r="BM112" s="223" t="s">
        <v>791</v>
      </c>
    </row>
    <row r="113" spans="1:51" s="13" customFormat="1" ht="12">
      <c r="A113" s="13"/>
      <c r="B113" s="225"/>
      <c r="C113" s="226"/>
      <c r="D113" s="227" t="s">
        <v>203</v>
      </c>
      <c r="E113" s="228" t="s">
        <v>19</v>
      </c>
      <c r="F113" s="229" t="s">
        <v>476</v>
      </c>
      <c r="G113" s="226"/>
      <c r="H113" s="230">
        <v>14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203</v>
      </c>
      <c r="AU113" s="236" t="s">
        <v>88</v>
      </c>
      <c r="AV113" s="13" t="s">
        <v>88</v>
      </c>
      <c r="AW113" s="13" t="s">
        <v>35</v>
      </c>
      <c r="AX113" s="13" t="s">
        <v>80</v>
      </c>
      <c r="AY113" s="236" t="s">
        <v>182</v>
      </c>
    </row>
    <row r="114" spans="1:63" s="12" customFormat="1" ht="22.8" customHeight="1">
      <c r="A114" s="12"/>
      <c r="B114" s="196"/>
      <c r="C114" s="197"/>
      <c r="D114" s="198" t="s">
        <v>75</v>
      </c>
      <c r="E114" s="210" t="s">
        <v>205</v>
      </c>
      <c r="F114" s="210" t="s">
        <v>206</v>
      </c>
      <c r="G114" s="197"/>
      <c r="H114" s="197"/>
      <c r="I114" s="200"/>
      <c r="J114" s="211">
        <f>BK114</f>
        <v>0</v>
      </c>
      <c r="K114" s="197"/>
      <c r="L114" s="202"/>
      <c r="M114" s="203"/>
      <c r="N114" s="204"/>
      <c r="O114" s="204"/>
      <c r="P114" s="205">
        <f>SUM(P115:P116)</f>
        <v>0</v>
      </c>
      <c r="Q114" s="204"/>
      <c r="R114" s="205">
        <f>SUM(R115:R116)</f>
        <v>0</v>
      </c>
      <c r="S114" s="204"/>
      <c r="T114" s="206">
        <f>SUM(T115:T116)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7" t="s">
        <v>80</v>
      </c>
      <c r="AT114" s="208" t="s">
        <v>75</v>
      </c>
      <c r="AU114" s="208" t="s">
        <v>80</v>
      </c>
      <c r="AY114" s="207" t="s">
        <v>182</v>
      </c>
      <c r="BK114" s="209">
        <f>SUM(BK115:BK116)</f>
        <v>0</v>
      </c>
    </row>
    <row r="115" spans="1:65" s="2" customFormat="1" ht="14.4" customHeight="1">
      <c r="A115" s="38"/>
      <c r="B115" s="39"/>
      <c r="C115" s="212" t="s">
        <v>222</v>
      </c>
      <c r="D115" s="212" t="s">
        <v>185</v>
      </c>
      <c r="E115" s="213" t="s">
        <v>207</v>
      </c>
      <c r="F115" s="214" t="s">
        <v>208</v>
      </c>
      <c r="G115" s="215" t="s">
        <v>201</v>
      </c>
      <c r="H115" s="216">
        <v>60</v>
      </c>
      <c r="I115" s="217"/>
      <c r="J115" s="218">
        <f>ROUND(I115*H115,2)</f>
        <v>0</v>
      </c>
      <c r="K115" s="214" t="s">
        <v>189</v>
      </c>
      <c r="L115" s="44"/>
      <c r="M115" s="219" t="s">
        <v>19</v>
      </c>
      <c r="N115" s="220" t="s">
        <v>48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190</v>
      </c>
      <c r="AT115" s="223" t="s">
        <v>185</v>
      </c>
      <c r="AU115" s="223" t="s">
        <v>88</v>
      </c>
      <c r="AY115" s="17" t="s">
        <v>182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88</v>
      </c>
      <c r="BK115" s="224">
        <f>ROUND(I115*H115,2)</f>
        <v>0</v>
      </c>
      <c r="BL115" s="17" t="s">
        <v>190</v>
      </c>
      <c r="BM115" s="223" t="s">
        <v>792</v>
      </c>
    </row>
    <row r="116" spans="1:51" s="13" customFormat="1" ht="12">
      <c r="A116" s="13"/>
      <c r="B116" s="225"/>
      <c r="C116" s="226"/>
      <c r="D116" s="227" t="s">
        <v>203</v>
      </c>
      <c r="E116" s="228" t="s">
        <v>19</v>
      </c>
      <c r="F116" s="229" t="s">
        <v>478</v>
      </c>
      <c r="G116" s="226"/>
      <c r="H116" s="230">
        <v>60</v>
      </c>
      <c r="I116" s="231"/>
      <c r="J116" s="226"/>
      <c r="K116" s="226"/>
      <c r="L116" s="232"/>
      <c r="M116" s="233"/>
      <c r="N116" s="234"/>
      <c r="O116" s="234"/>
      <c r="P116" s="234"/>
      <c r="Q116" s="234"/>
      <c r="R116" s="234"/>
      <c r="S116" s="234"/>
      <c r="T116" s="23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6" t="s">
        <v>203</v>
      </c>
      <c r="AU116" s="236" t="s">
        <v>88</v>
      </c>
      <c r="AV116" s="13" t="s">
        <v>88</v>
      </c>
      <c r="AW116" s="13" t="s">
        <v>35</v>
      </c>
      <c r="AX116" s="13" t="s">
        <v>80</v>
      </c>
      <c r="AY116" s="236" t="s">
        <v>182</v>
      </c>
    </row>
    <row r="117" spans="1:63" s="12" customFormat="1" ht="22.8" customHeight="1">
      <c r="A117" s="12"/>
      <c r="B117" s="196"/>
      <c r="C117" s="197"/>
      <c r="D117" s="198" t="s">
        <v>75</v>
      </c>
      <c r="E117" s="210" t="s">
        <v>210</v>
      </c>
      <c r="F117" s="210" t="s">
        <v>211</v>
      </c>
      <c r="G117" s="197"/>
      <c r="H117" s="197"/>
      <c r="I117" s="200"/>
      <c r="J117" s="211">
        <f>BK117</f>
        <v>0</v>
      </c>
      <c r="K117" s="197"/>
      <c r="L117" s="202"/>
      <c r="M117" s="203"/>
      <c r="N117" s="204"/>
      <c r="O117" s="204"/>
      <c r="P117" s="205">
        <f>SUM(P118:P122)</f>
        <v>0</v>
      </c>
      <c r="Q117" s="204"/>
      <c r="R117" s="205">
        <f>SUM(R118:R122)</f>
        <v>0</v>
      </c>
      <c r="S117" s="204"/>
      <c r="T117" s="206">
        <f>SUM(T118:T122)</f>
        <v>1.4509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7" t="s">
        <v>80</v>
      </c>
      <c r="AT117" s="208" t="s">
        <v>75</v>
      </c>
      <c r="AU117" s="208" t="s">
        <v>80</v>
      </c>
      <c r="AY117" s="207" t="s">
        <v>182</v>
      </c>
      <c r="BK117" s="209">
        <f>SUM(BK118:BK122)</f>
        <v>0</v>
      </c>
    </row>
    <row r="118" spans="1:65" s="2" customFormat="1" ht="14.4" customHeight="1">
      <c r="A118" s="38"/>
      <c r="B118" s="39"/>
      <c r="C118" s="212" t="s">
        <v>226</v>
      </c>
      <c r="D118" s="212" t="s">
        <v>185</v>
      </c>
      <c r="E118" s="213" t="s">
        <v>213</v>
      </c>
      <c r="F118" s="214" t="s">
        <v>214</v>
      </c>
      <c r="G118" s="215" t="s">
        <v>215</v>
      </c>
      <c r="H118" s="216">
        <v>100</v>
      </c>
      <c r="I118" s="217"/>
      <c r="J118" s="218">
        <f>ROUND(I118*H118,2)</f>
        <v>0</v>
      </c>
      <c r="K118" s="214" t="s">
        <v>189</v>
      </c>
      <c r="L118" s="44"/>
      <c r="M118" s="219" t="s">
        <v>19</v>
      </c>
      <c r="N118" s="220" t="s">
        <v>48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0.0067</v>
      </c>
      <c r="T118" s="222">
        <f>S118*H118</f>
        <v>0.67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216</v>
      </c>
      <c r="AT118" s="223" t="s">
        <v>185</v>
      </c>
      <c r="AU118" s="223" t="s">
        <v>88</v>
      </c>
      <c r="AY118" s="17" t="s">
        <v>182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88</v>
      </c>
      <c r="BK118" s="224">
        <f>ROUND(I118*H118,2)</f>
        <v>0</v>
      </c>
      <c r="BL118" s="17" t="s">
        <v>216</v>
      </c>
      <c r="BM118" s="223" t="s">
        <v>793</v>
      </c>
    </row>
    <row r="119" spans="1:65" s="2" customFormat="1" ht="24.15" customHeight="1">
      <c r="A119" s="38"/>
      <c r="B119" s="39"/>
      <c r="C119" s="212" t="s">
        <v>231</v>
      </c>
      <c r="D119" s="212" t="s">
        <v>185</v>
      </c>
      <c r="E119" s="213" t="s">
        <v>227</v>
      </c>
      <c r="F119" s="214" t="s">
        <v>228</v>
      </c>
      <c r="G119" s="215" t="s">
        <v>201</v>
      </c>
      <c r="H119" s="216">
        <v>18</v>
      </c>
      <c r="I119" s="217"/>
      <c r="J119" s="218">
        <f>ROUND(I119*H119,2)</f>
        <v>0</v>
      </c>
      <c r="K119" s="214" t="s">
        <v>189</v>
      </c>
      <c r="L119" s="44"/>
      <c r="M119" s="219" t="s">
        <v>19</v>
      </c>
      <c r="N119" s="220" t="s">
        <v>48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0.01725</v>
      </c>
      <c r="T119" s="222">
        <f>S119*H119</f>
        <v>0.3105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190</v>
      </c>
      <c r="AT119" s="223" t="s">
        <v>185</v>
      </c>
      <c r="AU119" s="223" t="s">
        <v>88</v>
      </c>
      <c r="AY119" s="17" t="s">
        <v>182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88</v>
      </c>
      <c r="BK119" s="224">
        <f>ROUND(I119*H119,2)</f>
        <v>0</v>
      </c>
      <c r="BL119" s="17" t="s">
        <v>190</v>
      </c>
      <c r="BM119" s="223" t="s">
        <v>794</v>
      </c>
    </row>
    <row r="120" spans="1:65" s="2" customFormat="1" ht="24.15" customHeight="1">
      <c r="A120" s="38"/>
      <c r="B120" s="39"/>
      <c r="C120" s="212" t="s">
        <v>242</v>
      </c>
      <c r="D120" s="212" t="s">
        <v>185</v>
      </c>
      <c r="E120" s="213" t="s">
        <v>484</v>
      </c>
      <c r="F120" s="214" t="s">
        <v>485</v>
      </c>
      <c r="G120" s="215" t="s">
        <v>188</v>
      </c>
      <c r="H120" s="216">
        <v>18</v>
      </c>
      <c r="I120" s="217"/>
      <c r="J120" s="218">
        <f>ROUND(I120*H120,2)</f>
        <v>0</v>
      </c>
      <c r="K120" s="214" t="s">
        <v>189</v>
      </c>
      <c r="L120" s="44"/>
      <c r="M120" s="219" t="s">
        <v>19</v>
      </c>
      <c r="N120" s="220" t="s">
        <v>48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0.008</v>
      </c>
      <c r="T120" s="222">
        <f>S120*H120</f>
        <v>0.14400000000000002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190</v>
      </c>
      <c r="AT120" s="223" t="s">
        <v>185</v>
      </c>
      <c r="AU120" s="223" t="s">
        <v>88</v>
      </c>
      <c r="AY120" s="17" t="s">
        <v>182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88</v>
      </c>
      <c r="BK120" s="224">
        <f>ROUND(I120*H120,2)</f>
        <v>0</v>
      </c>
      <c r="BL120" s="17" t="s">
        <v>190</v>
      </c>
      <c r="BM120" s="223" t="s">
        <v>795</v>
      </c>
    </row>
    <row r="121" spans="1:65" s="2" customFormat="1" ht="24.15" customHeight="1">
      <c r="A121" s="38"/>
      <c r="B121" s="39"/>
      <c r="C121" s="212" t="s">
        <v>248</v>
      </c>
      <c r="D121" s="212" t="s">
        <v>185</v>
      </c>
      <c r="E121" s="213" t="s">
        <v>487</v>
      </c>
      <c r="F121" s="214" t="s">
        <v>488</v>
      </c>
      <c r="G121" s="215" t="s">
        <v>201</v>
      </c>
      <c r="H121" s="216">
        <v>4.8</v>
      </c>
      <c r="I121" s="217"/>
      <c r="J121" s="218">
        <f>ROUND(I121*H121,2)</f>
        <v>0</v>
      </c>
      <c r="K121" s="214" t="s">
        <v>189</v>
      </c>
      <c r="L121" s="44"/>
      <c r="M121" s="219" t="s">
        <v>19</v>
      </c>
      <c r="N121" s="220" t="s">
        <v>48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0.068</v>
      </c>
      <c r="T121" s="222">
        <f>S121*H121</f>
        <v>0.3264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190</v>
      </c>
      <c r="AT121" s="223" t="s">
        <v>185</v>
      </c>
      <c r="AU121" s="223" t="s">
        <v>88</v>
      </c>
      <c r="AY121" s="17" t="s">
        <v>182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88</v>
      </c>
      <c r="BK121" s="224">
        <f>ROUND(I121*H121,2)</f>
        <v>0</v>
      </c>
      <c r="BL121" s="17" t="s">
        <v>190</v>
      </c>
      <c r="BM121" s="223" t="s">
        <v>796</v>
      </c>
    </row>
    <row r="122" spans="1:51" s="13" customFormat="1" ht="12">
      <c r="A122" s="13"/>
      <c r="B122" s="225"/>
      <c r="C122" s="226"/>
      <c r="D122" s="227" t="s">
        <v>203</v>
      </c>
      <c r="E122" s="228" t="s">
        <v>19</v>
      </c>
      <c r="F122" s="229" t="s">
        <v>554</v>
      </c>
      <c r="G122" s="226"/>
      <c r="H122" s="230">
        <v>4.8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203</v>
      </c>
      <c r="AU122" s="236" t="s">
        <v>88</v>
      </c>
      <c r="AV122" s="13" t="s">
        <v>88</v>
      </c>
      <c r="AW122" s="13" t="s">
        <v>35</v>
      </c>
      <c r="AX122" s="13" t="s">
        <v>80</v>
      </c>
      <c r="AY122" s="236" t="s">
        <v>182</v>
      </c>
    </row>
    <row r="123" spans="1:63" s="12" customFormat="1" ht="22.8" customHeight="1">
      <c r="A123" s="12"/>
      <c r="B123" s="196"/>
      <c r="C123" s="197"/>
      <c r="D123" s="198" t="s">
        <v>75</v>
      </c>
      <c r="E123" s="210" t="s">
        <v>246</v>
      </c>
      <c r="F123" s="210" t="s">
        <v>247</v>
      </c>
      <c r="G123" s="197"/>
      <c r="H123" s="197"/>
      <c r="I123" s="200"/>
      <c r="J123" s="211">
        <f>BK123</f>
        <v>0</v>
      </c>
      <c r="K123" s="197"/>
      <c r="L123" s="202"/>
      <c r="M123" s="203"/>
      <c r="N123" s="204"/>
      <c r="O123" s="204"/>
      <c r="P123" s="205">
        <f>SUM(P124:P128)</f>
        <v>0</v>
      </c>
      <c r="Q123" s="204"/>
      <c r="R123" s="205">
        <f>SUM(R124:R128)</f>
        <v>0</v>
      </c>
      <c r="S123" s="204"/>
      <c r="T123" s="206">
        <f>SUM(T124:T128)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7" t="s">
        <v>80</v>
      </c>
      <c r="AT123" s="208" t="s">
        <v>75</v>
      </c>
      <c r="AU123" s="208" t="s">
        <v>80</v>
      </c>
      <c r="AY123" s="207" t="s">
        <v>182</v>
      </c>
      <c r="BK123" s="209">
        <f>SUM(BK124:BK128)</f>
        <v>0</v>
      </c>
    </row>
    <row r="124" spans="1:65" s="2" customFormat="1" ht="24.15" customHeight="1">
      <c r="A124" s="38"/>
      <c r="B124" s="39"/>
      <c r="C124" s="212" t="s">
        <v>253</v>
      </c>
      <c r="D124" s="212" t="s">
        <v>185</v>
      </c>
      <c r="E124" s="213" t="s">
        <v>249</v>
      </c>
      <c r="F124" s="214" t="s">
        <v>250</v>
      </c>
      <c r="G124" s="215" t="s">
        <v>251</v>
      </c>
      <c r="H124" s="216">
        <v>1.548</v>
      </c>
      <c r="I124" s="217"/>
      <c r="J124" s="218">
        <f>ROUND(I124*H124,2)</f>
        <v>0</v>
      </c>
      <c r="K124" s="214" t="s">
        <v>189</v>
      </c>
      <c r="L124" s="44"/>
      <c r="M124" s="219" t="s">
        <v>19</v>
      </c>
      <c r="N124" s="220" t="s">
        <v>48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190</v>
      </c>
      <c r="AT124" s="223" t="s">
        <v>185</v>
      </c>
      <c r="AU124" s="223" t="s">
        <v>88</v>
      </c>
      <c r="AY124" s="17" t="s">
        <v>182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88</v>
      </c>
      <c r="BK124" s="224">
        <f>ROUND(I124*H124,2)</f>
        <v>0</v>
      </c>
      <c r="BL124" s="17" t="s">
        <v>190</v>
      </c>
      <c r="BM124" s="223" t="s">
        <v>797</v>
      </c>
    </row>
    <row r="125" spans="1:65" s="2" customFormat="1" ht="14.4" customHeight="1">
      <c r="A125" s="38"/>
      <c r="B125" s="39"/>
      <c r="C125" s="212" t="s">
        <v>257</v>
      </c>
      <c r="D125" s="212" t="s">
        <v>185</v>
      </c>
      <c r="E125" s="213" t="s">
        <v>254</v>
      </c>
      <c r="F125" s="214" t="s">
        <v>255</v>
      </c>
      <c r="G125" s="215" t="s">
        <v>251</v>
      </c>
      <c r="H125" s="216">
        <v>1.548</v>
      </c>
      <c r="I125" s="217"/>
      <c r="J125" s="218">
        <f>ROUND(I125*H125,2)</f>
        <v>0</v>
      </c>
      <c r="K125" s="214" t="s">
        <v>189</v>
      </c>
      <c r="L125" s="44"/>
      <c r="M125" s="219" t="s">
        <v>19</v>
      </c>
      <c r="N125" s="220" t="s">
        <v>48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190</v>
      </c>
      <c r="AT125" s="223" t="s">
        <v>185</v>
      </c>
      <c r="AU125" s="223" t="s">
        <v>88</v>
      </c>
      <c r="AY125" s="17" t="s">
        <v>182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88</v>
      </c>
      <c r="BK125" s="224">
        <f>ROUND(I125*H125,2)</f>
        <v>0</v>
      </c>
      <c r="BL125" s="17" t="s">
        <v>190</v>
      </c>
      <c r="BM125" s="223" t="s">
        <v>798</v>
      </c>
    </row>
    <row r="126" spans="1:65" s="2" customFormat="1" ht="24.15" customHeight="1">
      <c r="A126" s="38"/>
      <c r="B126" s="39"/>
      <c r="C126" s="212" t="s">
        <v>262</v>
      </c>
      <c r="D126" s="212" t="s">
        <v>185</v>
      </c>
      <c r="E126" s="213" t="s">
        <v>258</v>
      </c>
      <c r="F126" s="214" t="s">
        <v>259</v>
      </c>
      <c r="G126" s="215" t="s">
        <v>251</v>
      </c>
      <c r="H126" s="216">
        <v>21.672</v>
      </c>
      <c r="I126" s="217"/>
      <c r="J126" s="218">
        <f>ROUND(I126*H126,2)</f>
        <v>0</v>
      </c>
      <c r="K126" s="214" t="s">
        <v>189</v>
      </c>
      <c r="L126" s="44"/>
      <c r="M126" s="219" t="s">
        <v>19</v>
      </c>
      <c r="N126" s="220" t="s">
        <v>48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190</v>
      </c>
      <c r="AT126" s="223" t="s">
        <v>185</v>
      </c>
      <c r="AU126" s="223" t="s">
        <v>88</v>
      </c>
      <c r="AY126" s="17" t="s">
        <v>182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88</v>
      </c>
      <c r="BK126" s="224">
        <f>ROUND(I126*H126,2)</f>
        <v>0</v>
      </c>
      <c r="BL126" s="17" t="s">
        <v>190</v>
      </c>
      <c r="BM126" s="223" t="s">
        <v>799</v>
      </c>
    </row>
    <row r="127" spans="1:51" s="13" customFormat="1" ht="12">
      <c r="A127" s="13"/>
      <c r="B127" s="225"/>
      <c r="C127" s="226"/>
      <c r="D127" s="227" t="s">
        <v>203</v>
      </c>
      <c r="E127" s="226"/>
      <c r="F127" s="229" t="s">
        <v>555</v>
      </c>
      <c r="G127" s="226"/>
      <c r="H127" s="230">
        <v>21.672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203</v>
      </c>
      <c r="AU127" s="236" t="s">
        <v>88</v>
      </c>
      <c r="AV127" s="13" t="s">
        <v>88</v>
      </c>
      <c r="AW127" s="13" t="s">
        <v>4</v>
      </c>
      <c r="AX127" s="13" t="s">
        <v>80</v>
      </c>
      <c r="AY127" s="236" t="s">
        <v>182</v>
      </c>
    </row>
    <row r="128" spans="1:65" s="2" customFormat="1" ht="14.4" customHeight="1">
      <c r="A128" s="38"/>
      <c r="B128" s="39"/>
      <c r="C128" s="248" t="s">
        <v>8</v>
      </c>
      <c r="D128" s="248" t="s">
        <v>263</v>
      </c>
      <c r="E128" s="249" t="s">
        <v>264</v>
      </c>
      <c r="F128" s="250" t="s">
        <v>265</v>
      </c>
      <c r="G128" s="251" t="s">
        <v>251</v>
      </c>
      <c r="H128" s="252">
        <v>1.527</v>
      </c>
      <c r="I128" s="253"/>
      <c r="J128" s="254">
        <f>ROUND(I128*H128,2)</f>
        <v>0</v>
      </c>
      <c r="K128" s="250" t="s">
        <v>189</v>
      </c>
      <c r="L128" s="255"/>
      <c r="M128" s="256" t="s">
        <v>19</v>
      </c>
      <c r="N128" s="257" t="s">
        <v>48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226</v>
      </c>
      <c r="AT128" s="223" t="s">
        <v>263</v>
      </c>
      <c r="AU128" s="223" t="s">
        <v>88</v>
      </c>
      <c r="AY128" s="17" t="s">
        <v>182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88</v>
      </c>
      <c r="BK128" s="224">
        <f>ROUND(I128*H128,2)</f>
        <v>0</v>
      </c>
      <c r="BL128" s="17" t="s">
        <v>190</v>
      </c>
      <c r="BM128" s="223" t="s">
        <v>800</v>
      </c>
    </row>
    <row r="129" spans="1:63" s="12" customFormat="1" ht="22.8" customHeight="1">
      <c r="A129" s="12"/>
      <c r="B129" s="196"/>
      <c r="C129" s="197"/>
      <c r="D129" s="198" t="s">
        <v>75</v>
      </c>
      <c r="E129" s="210" t="s">
        <v>267</v>
      </c>
      <c r="F129" s="210" t="s">
        <v>268</v>
      </c>
      <c r="G129" s="197"/>
      <c r="H129" s="197"/>
      <c r="I129" s="200"/>
      <c r="J129" s="211">
        <f>BK129</f>
        <v>0</v>
      </c>
      <c r="K129" s="197"/>
      <c r="L129" s="202"/>
      <c r="M129" s="203"/>
      <c r="N129" s="204"/>
      <c r="O129" s="204"/>
      <c r="P129" s="205">
        <f>P130</f>
        <v>0</v>
      </c>
      <c r="Q129" s="204"/>
      <c r="R129" s="205">
        <f>R130</f>
        <v>0</v>
      </c>
      <c r="S129" s="204"/>
      <c r="T129" s="206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7" t="s">
        <v>80</v>
      </c>
      <c r="AT129" s="208" t="s">
        <v>75</v>
      </c>
      <c r="AU129" s="208" t="s">
        <v>80</v>
      </c>
      <c r="AY129" s="207" t="s">
        <v>182</v>
      </c>
      <c r="BK129" s="209">
        <f>BK130</f>
        <v>0</v>
      </c>
    </row>
    <row r="130" spans="1:65" s="2" customFormat="1" ht="24.15" customHeight="1">
      <c r="A130" s="38"/>
      <c r="B130" s="39"/>
      <c r="C130" s="212" t="s">
        <v>216</v>
      </c>
      <c r="D130" s="212" t="s">
        <v>185</v>
      </c>
      <c r="E130" s="213" t="s">
        <v>496</v>
      </c>
      <c r="F130" s="214" t="s">
        <v>497</v>
      </c>
      <c r="G130" s="215" t="s">
        <v>251</v>
      </c>
      <c r="H130" s="216">
        <v>0.537</v>
      </c>
      <c r="I130" s="217"/>
      <c r="J130" s="218">
        <f>ROUND(I130*H130,2)</f>
        <v>0</v>
      </c>
      <c r="K130" s="214" t="s">
        <v>189</v>
      </c>
      <c r="L130" s="44"/>
      <c r="M130" s="219" t="s">
        <v>19</v>
      </c>
      <c r="N130" s="220" t="s">
        <v>48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190</v>
      </c>
      <c r="AT130" s="223" t="s">
        <v>185</v>
      </c>
      <c r="AU130" s="223" t="s">
        <v>88</v>
      </c>
      <c r="AY130" s="17" t="s">
        <v>182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88</v>
      </c>
      <c r="BK130" s="224">
        <f>ROUND(I130*H130,2)</f>
        <v>0</v>
      </c>
      <c r="BL130" s="17" t="s">
        <v>190</v>
      </c>
      <c r="BM130" s="223" t="s">
        <v>801</v>
      </c>
    </row>
    <row r="131" spans="1:63" s="12" customFormat="1" ht="25.9" customHeight="1">
      <c r="A131" s="12"/>
      <c r="B131" s="196"/>
      <c r="C131" s="197"/>
      <c r="D131" s="198" t="s">
        <v>75</v>
      </c>
      <c r="E131" s="199" t="s">
        <v>272</v>
      </c>
      <c r="F131" s="199" t="s">
        <v>273</v>
      </c>
      <c r="G131" s="197"/>
      <c r="H131" s="197"/>
      <c r="I131" s="200"/>
      <c r="J131" s="201">
        <f>BK131</f>
        <v>0</v>
      </c>
      <c r="K131" s="197"/>
      <c r="L131" s="202"/>
      <c r="M131" s="203"/>
      <c r="N131" s="204"/>
      <c r="O131" s="204"/>
      <c r="P131" s="205">
        <f>P132+P143+P146+P149+P152+P163</f>
        <v>0</v>
      </c>
      <c r="Q131" s="204"/>
      <c r="R131" s="205">
        <f>R132+R143+R146+R149+R152+R163</f>
        <v>0.5210158</v>
      </c>
      <c r="S131" s="204"/>
      <c r="T131" s="206">
        <f>T132+T143+T146+T149+T152+T163</f>
        <v>0.097152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7" t="s">
        <v>88</v>
      </c>
      <c r="AT131" s="208" t="s">
        <v>75</v>
      </c>
      <c r="AU131" s="208" t="s">
        <v>76</v>
      </c>
      <c r="AY131" s="207" t="s">
        <v>182</v>
      </c>
      <c r="BK131" s="209">
        <f>BK132+BK143+BK146+BK149+BK152+BK163</f>
        <v>0</v>
      </c>
    </row>
    <row r="132" spans="1:63" s="12" customFormat="1" ht="22.8" customHeight="1">
      <c r="A132" s="12"/>
      <c r="B132" s="196"/>
      <c r="C132" s="197"/>
      <c r="D132" s="198" t="s">
        <v>75</v>
      </c>
      <c r="E132" s="210" t="s">
        <v>274</v>
      </c>
      <c r="F132" s="210" t="s">
        <v>275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SUM(P133:P142)</f>
        <v>0</v>
      </c>
      <c r="Q132" s="204"/>
      <c r="R132" s="205">
        <f>SUM(R133:R142)</f>
        <v>0.13051999999999997</v>
      </c>
      <c r="S132" s="204"/>
      <c r="T132" s="206">
        <f>SUM(T133:T142)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88</v>
      </c>
      <c r="AT132" s="208" t="s">
        <v>75</v>
      </c>
      <c r="AU132" s="208" t="s">
        <v>80</v>
      </c>
      <c r="AY132" s="207" t="s">
        <v>182</v>
      </c>
      <c r="BK132" s="209">
        <f>SUM(BK133:BK142)</f>
        <v>0</v>
      </c>
    </row>
    <row r="133" spans="1:65" s="2" customFormat="1" ht="14.4" customHeight="1">
      <c r="A133" s="38"/>
      <c r="B133" s="39"/>
      <c r="C133" s="212" t="s">
        <v>281</v>
      </c>
      <c r="D133" s="212" t="s">
        <v>185</v>
      </c>
      <c r="E133" s="213" t="s">
        <v>276</v>
      </c>
      <c r="F133" s="214" t="s">
        <v>499</v>
      </c>
      <c r="G133" s="215" t="s">
        <v>278</v>
      </c>
      <c r="H133" s="216">
        <v>4</v>
      </c>
      <c r="I133" s="217"/>
      <c r="J133" s="218">
        <f>ROUND(I133*H133,2)</f>
        <v>0</v>
      </c>
      <c r="K133" s="214" t="s">
        <v>279</v>
      </c>
      <c r="L133" s="44"/>
      <c r="M133" s="219" t="s">
        <v>19</v>
      </c>
      <c r="N133" s="220" t="s">
        <v>48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216</v>
      </c>
      <c r="AT133" s="223" t="s">
        <v>185</v>
      </c>
      <c r="AU133" s="223" t="s">
        <v>88</v>
      </c>
      <c r="AY133" s="17" t="s">
        <v>182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88</v>
      </c>
      <c r="BK133" s="224">
        <f>ROUND(I133*H133,2)</f>
        <v>0</v>
      </c>
      <c r="BL133" s="17" t="s">
        <v>216</v>
      </c>
      <c r="BM133" s="223" t="s">
        <v>802</v>
      </c>
    </row>
    <row r="134" spans="1:65" s="2" customFormat="1" ht="14.4" customHeight="1">
      <c r="A134" s="38"/>
      <c r="B134" s="39"/>
      <c r="C134" s="212" t="s">
        <v>285</v>
      </c>
      <c r="D134" s="212" t="s">
        <v>185</v>
      </c>
      <c r="E134" s="213" t="s">
        <v>556</v>
      </c>
      <c r="F134" s="214" t="s">
        <v>557</v>
      </c>
      <c r="G134" s="215" t="s">
        <v>215</v>
      </c>
      <c r="H134" s="216">
        <v>4</v>
      </c>
      <c r="I134" s="217"/>
      <c r="J134" s="218">
        <f>ROUND(I134*H134,2)</f>
        <v>0</v>
      </c>
      <c r="K134" s="214" t="s">
        <v>189</v>
      </c>
      <c r="L134" s="44"/>
      <c r="M134" s="219" t="s">
        <v>19</v>
      </c>
      <c r="N134" s="220" t="s">
        <v>48</v>
      </c>
      <c r="O134" s="84"/>
      <c r="P134" s="221">
        <f>O134*H134</f>
        <v>0</v>
      </c>
      <c r="Q134" s="221">
        <v>0.00051</v>
      </c>
      <c r="R134" s="221">
        <f>Q134*H134</f>
        <v>0.00204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216</v>
      </c>
      <c r="AT134" s="223" t="s">
        <v>185</v>
      </c>
      <c r="AU134" s="223" t="s">
        <v>88</v>
      </c>
      <c r="AY134" s="17" t="s">
        <v>182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88</v>
      </c>
      <c r="BK134" s="224">
        <f>ROUND(I134*H134,2)</f>
        <v>0</v>
      </c>
      <c r="BL134" s="17" t="s">
        <v>216</v>
      </c>
      <c r="BM134" s="223" t="s">
        <v>803</v>
      </c>
    </row>
    <row r="135" spans="1:65" s="2" customFormat="1" ht="14.4" customHeight="1">
      <c r="A135" s="38"/>
      <c r="B135" s="39"/>
      <c r="C135" s="212" t="s">
        <v>289</v>
      </c>
      <c r="D135" s="212" t="s">
        <v>185</v>
      </c>
      <c r="E135" s="213" t="s">
        <v>282</v>
      </c>
      <c r="F135" s="214" t="s">
        <v>283</v>
      </c>
      <c r="G135" s="215" t="s">
        <v>215</v>
      </c>
      <c r="H135" s="216">
        <v>56</v>
      </c>
      <c r="I135" s="217"/>
      <c r="J135" s="218">
        <f>ROUND(I135*H135,2)</f>
        <v>0</v>
      </c>
      <c r="K135" s="214" t="s">
        <v>189</v>
      </c>
      <c r="L135" s="44"/>
      <c r="M135" s="219" t="s">
        <v>19</v>
      </c>
      <c r="N135" s="220" t="s">
        <v>48</v>
      </c>
      <c r="O135" s="84"/>
      <c r="P135" s="221">
        <f>O135*H135</f>
        <v>0</v>
      </c>
      <c r="Q135" s="221">
        <v>0.00084</v>
      </c>
      <c r="R135" s="221">
        <f>Q135*H135</f>
        <v>0.04704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216</v>
      </c>
      <c r="AT135" s="223" t="s">
        <v>185</v>
      </c>
      <c r="AU135" s="223" t="s">
        <v>88</v>
      </c>
      <c r="AY135" s="17" t="s">
        <v>182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88</v>
      </c>
      <c r="BK135" s="224">
        <f>ROUND(I135*H135,2)</f>
        <v>0</v>
      </c>
      <c r="BL135" s="17" t="s">
        <v>216</v>
      </c>
      <c r="BM135" s="223" t="s">
        <v>804</v>
      </c>
    </row>
    <row r="136" spans="1:65" s="2" customFormat="1" ht="14.4" customHeight="1">
      <c r="A136" s="38"/>
      <c r="B136" s="39"/>
      <c r="C136" s="212" t="s">
        <v>293</v>
      </c>
      <c r="D136" s="212" t="s">
        <v>185</v>
      </c>
      <c r="E136" s="213" t="s">
        <v>286</v>
      </c>
      <c r="F136" s="214" t="s">
        <v>287</v>
      </c>
      <c r="G136" s="215" t="s">
        <v>215</v>
      </c>
      <c r="H136" s="216">
        <v>40</v>
      </c>
      <c r="I136" s="217"/>
      <c r="J136" s="218">
        <f>ROUND(I136*H136,2)</f>
        <v>0</v>
      </c>
      <c r="K136" s="214" t="s">
        <v>189</v>
      </c>
      <c r="L136" s="44"/>
      <c r="M136" s="219" t="s">
        <v>19</v>
      </c>
      <c r="N136" s="220" t="s">
        <v>48</v>
      </c>
      <c r="O136" s="84"/>
      <c r="P136" s="221">
        <f>O136*H136</f>
        <v>0</v>
      </c>
      <c r="Q136" s="221">
        <v>0.00116</v>
      </c>
      <c r="R136" s="221">
        <f>Q136*H136</f>
        <v>0.0464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216</v>
      </c>
      <c r="AT136" s="223" t="s">
        <v>185</v>
      </c>
      <c r="AU136" s="223" t="s">
        <v>88</v>
      </c>
      <c r="AY136" s="17" t="s">
        <v>182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88</v>
      </c>
      <c r="BK136" s="224">
        <f>ROUND(I136*H136,2)</f>
        <v>0</v>
      </c>
      <c r="BL136" s="17" t="s">
        <v>216</v>
      </c>
      <c r="BM136" s="223" t="s">
        <v>805</v>
      </c>
    </row>
    <row r="137" spans="1:65" s="2" customFormat="1" ht="24.15" customHeight="1">
      <c r="A137" s="38"/>
      <c r="B137" s="39"/>
      <c r="C137" s="212" t="s">
        <v>7</v>
      </c>
      <c r="D137" s="212" t="s">
        <v>185</v>
      </c>
      <c r="E137" s="213" t="s">
        <v>301</v>
      </c>
      <c r="F137" s="214" t="s">
        <v>302</v>
      </c>
      <c r="G137" s="215" t="s">
        <v>215</v>
      </c>
      <c r="H137" s="216">
        <v>100</v>
      </c>
      <c r="I137" s="217"/>
      <c r="J137" s="218">
        <f>ROUND(I137*H137,2)</f>
        <v>0</v>
      </c>
      <c r="K137" s="214" t="s">
        <v>189</v>
      </c>
      <c r="L137" s="44"/>
      <c r="M137" s="219" t="s">
        <v>19</v>
      </c>
      <c r="N137" s="220" t="s">
        <v>48</v>
      </c>
      <c r="O137" s="84"/>
      <c r="P137" s="221">
        <f>O137*H137</f>
        <v>0</v>
      </c>
      <c r="Q137" s="221">
        <v>7E-05</v>
      </c>
      <c r="R137" s="221">
        <f>Q137*H137</f>
        <v>0.006999999999999999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216</v>
      </c>
      <c r="AT137" s="223" t="s">
        <v>185</v>
      </c>
      <c r="AU137" s="223" t="s">
        <v>88</v>
      </c>
      <c r="AY137" s="17" t="s">
        <v>182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88</v>
      </c>
      <c r="BK137" s="224">
        <f>ROUND(I137*H137,2)</f>
        <v>0</v>
      </c>
      <c r="BL137" s="17" t="s">
        <v>216</v>
      </c>
      <c r="BM137" s="223" t="s">
        <v>806</v>
      </c>
    </row>
    <row r="138" spans="1:65" s="2" customFormat="1" ht="14.4" customHeight="1">
      <c r="A138" s="38"/>
      <c r="B138" s="39"/>
      <c r="C138" s="212" t="s">
        <v>300</v>
      </c>
      <c r="D138" s="212" t="s">
        <v>185</v>
      </c>
      <c r="E138" s="213" t="s">
        <v>334</v>
      </c>
      <c r="F138" s="214" t="s">
        <v>335</v>
      </c>
      <c r="G138" s="215" t="s">
        <v>188</v>
      </c>
      <c r="H138" s="216">
        <v>8</v>
      </c>
      <c r="I138" s="217"/>
      <c r="J138" s="218">
        <f>ROUND(I138*H138,2)</f>
        <v>0</v>
      </c>
      <c r="K138" s="214" t="s">
        <v>189</v>
      </c>
      <c r="L138" s="44"/>
      <c r="M138" s="219" t="s">
        <v>19</v>
      </c>
      <c r="N138" s="220" t="s">
        <v>48</v>
      </c>
      <c r="O138" s="84"/>
      <c r="P138" s="221">
        <f>O138*H138</f>
        <v>0</v>
      </c>
      <c r="Q138" s="221">
        <v>0.00057</v>
      </c>
      <c r="R138" s="221">
        <f>Q138*H138</f>
        <v>0.00456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216</v>
      </c>
      <c r="AT138" s="223" t="s">
        <v>185</v>
      </c>
      <c r="AU138" s="223" t="s">
        <v>88</v>
      </c>
      <c r="AY138" s="17" t="s">
        <v>182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88</v>
      </c>
      <c r="BK138" s="224">
        <f>ROUND(I138*H138,2)</f>
        <v>0</v>
      </c>
      <c r="BL138" s="17" t="s">
        <v>216</v>
      </c>
      <c r="BM138" s="223" t="s">
        <v>807</v>
      </c>
    </row>
    <row r="139" spans="1:65" s="2" customFormat="1" ht="14.4" customHeight="1">
      <c r="A139" s="38"/>
      <c r="B139" s="39"/>
      <c r="C139" s="212" t="s">
        <v>304</v>
      </c>
      <c r="D139" s="212" t="s">
        <v>185</v>
      </c>
      <c r="E139" s="213" t="s">
        <v>506</v>
      </c>
      <c r="F139" s="214" t="s">
        <v>507</v>
      </c>
      <c r="G139" s="215" t="s">
        <v>188</v>
      </c>
      <c r="H139" s="216">
        <v>4</v>
      </c>
      <c r="I139" s="217"/>
      <c r="J139" s="218">
        <f>ROUND(I139*H139,2)</f>
        <v>0</v>
      </c>
      <c r="K139" s="214" t="s">
        <v>189</v>
      </c>
      <c r="L139" s="44"/>
      <c r="M139" s="219" t="s">
        <v>19</v>
      </c>
      <c r="N139" s="220" t="s">
        <v>48</v>
      </c>
      <c r="O139" s="84"/>
      <c r="P139" s="221">
        <f>O139*H139</f>
        <v>0</v>
      </c>
      <c r="Q139" s="221">
        <v>0.00087</v>
      </c>
      <c r="R139" s="221">
        <f>Q139*H139</f>
        <v>0.00348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216</v>
      </c>
      <c r="AT139" s="223" t="s">
        <v>185</v>
      </c>
      <c r="AU139" s="223" t="s">
        <v>88</v>
      </c>
      <c r="AY139" s="17" t="s">
        <v>182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88</v>
      </c>
      <c r="BK139" s="224">
        <f>ROUND(I139*H139,2)</f>
        <v>0</v>
      </c>
      <c r="BL139" s="17" t="s">
        <v>216</v>
      </c>
      <c r="BM139" s="223" t="s">
        <v>808</v>
      </c>
    </row>
    <row r="140" spans="1:65" s="2" customFormat="1" ht="24.15" customHeight="1">
      <c r="A140" s="38"/>
      <c r="B140" s="39"/>
      <c r="C140" s="212" t="s">
        <v>308</v>
      </c>
      <c r="D140" s="212" t="s">
        <v>185</v>
      </c>
      <c r="E140" s="213" t="s">
        <v>354</v>
      </c>
      <c r="F140" s="214" t="s">
        <v>355</v>
      </c>
      <c r="G140" s="215" t="s">
        <v>215</v>
      </c>
      <c r="H140" s="216">
        <v>100</v>
      </c>
      <c r="I140" s="217"/>
      <c r="J140" s="218">
        <f>ROUND(I140*H140,2)</f>
        <v>0</v>
      </c>
      <c r="K140" s="214" t="s">
        <v>189</v>
      </c>
      <c r="L140" s="44"/>
      <c r="M140" s="219" t="s">
        <v>19</v>
      </c>
      <c r="N140" s="220" t="s">
        <v>48</v>
      </c>
      <c r="O140" s="84"/>
      <c r="P140" s="221">
        <f>O140*H140</f>
        <v>0</v>
      </c>
      <c r="Q140" s="221">
        <v>0.00019</v>
      </c>
      <c r="R140" s="221">
        <f>Q140*H140</f>
        <v>0.019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216</v>
      </c>
      <c r="AT140" s="223" t="s">
        <v>185</v>
      </c>
      <c r="AU140" s="223" t="s">
        <v>88</v>
      </c>
      <c r="AY140" s="17" t="s">
        <v>182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88</v>
      </c>
      <c r="BK140" s="224">
        <f>ROUND(I140*H140,2)</f>
        <v>0</v>
      </c>
      <c r="BL140" s="17" t="s">
        <v>216</v>
      </c>
      <c r="BM140" s="223" t="s">
        <v>809</v>
      </c>
    </row>
    <row r="141" spans="1:65" s="2" customFormat="1" ht="14.4" customHeight="1">
      <c r="A141" s="38"/>
      <c r="B141" s="39"/>
      <c r="C141" s="212" t="s">
        <v>313</v>
      </c>
      <c r="D141" s="212" t="s">
        <v>185</v>
      </c>
      <c r="E141" s="213" t="s">
        <v>358</v>
      </c>
      <c r="F141" s="214" t="s">
        <v>359</v>
      </c>
      <c r="G141" s="215" t="s">
        <v>215</v>
      </c>
      <c r="H141" s="216">
        <v>100</v>
      </c>
      <c r="I141" s="217"/>
      <c r="J141" s="218">
        <f>ROUND(I141*H141,2)</f>
        <v>0</v>
      </c>
      <c r="K141" s="214" t="s">
        <v>189</v>
      </c>
      <c r="L141" s="44"/>
      <c r="M141" s="219" t="s">
        <v>19</v>
      </c>
      <c r="N141" s="220" t="s">
        <v>48</v>
      </c>
      <c r="O141" s="84"/>
      <c r="P141" s="221">
        <f>O141*H141</f>
        <v>0</v>
      </c>
      <c r="Q141" s="221">
        <v>1E-05</v>
      </c>
      <c r="R141" s="221">
        <f>Q141*H141</f>
        <v>0.001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216</v>
      </c>
      <c r="AT141" s="223" t="s">
        <v>185</v>
      </c>
      <c r="AU141" s="223" t="s">
        <v>88</v>
      </c>
      <c r="AY141" s="17" t="s">
        <v>182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88</v>
      </c>
      <c r="BK141" s="224">
        <f>ROUND(I141*H141,2)</f>
        <v>0</v>
      </c>
      <c r="BL141" s="17" t="s">
        <v>216</v>
      </c>
      <c r="BM141" s="223" t="s">
        <v>810</v>
      </c>
    </row>
    <row r="142" spans="1:65" s="2" customFormat="1" ht="24.15" customHeight="1">
      <c r="A142" s="38"/>
      <c r="B142" s="39"/>
      <c r="C142" s="212" t="s">
        <v>317</v>
      </c>
      <c r="D142" s="212" t="s">
        <v>185</v>
      </c>
      <c r="E142" s="213" t="s">
        <v>511</v>
      </c>
      <c r="F142" s="214" t="s">
        <v>512</v>
      </c>
      <c r="G142" s="215" t="s">
        <v>251</v>
      </c>
      <c r="H142" s="216">
        <v>0.131</v>
      </c>
      <c r="I142" s="217"/>
      <c r="J142" s="218">
        <f>ROUND(I142*H142,2)</f>
        <v>0</v>
      </c>
      <c r="K142" s="214" t="s">
        <v>189</v>
      </c>
      <c r="L142" s="44"/>
      <c r="M142" s="219" t="s">
        <v>19</v>
      </c>
      <c r="N142" s="220" t="s">
        <v>48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216</v>
      </c>
      <c r="AT142" s="223" t="s">
        <v>185</v>
      </c>
      <c r="AU142" s="223" t="s">
        <v>88</v>
      </c>
      <c r="AY142" s="17" t="s">
        <v>182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88</v>
      </c>
      <c r="BK142" s="224">
        <f>ROUND(I142*H142,2)</f>
        <v>0</v>
      </c>
      <c r="BL142" s="17" t="s">
        <v>216</v>
      </c>
      <c r="BM142" s="223" t="s">
        <v>811</v>
      </c>
    </row>
    <row r="143" spans="1:63" s="12" customFormat="1" ht="22.8" customHeight="1">
      <c r="A143" s="12"/>
      <c r="B143" s="196"/>
      <c r="C143" s="197"/>
      <c r="D143" s="198" t="s">
        <v>75</v>
      </c>
      <c r="E143" s="210" t="s">
        <v>365</v>
      </c>
      <c r="F143" s="210" t="s">
        <v>366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SUM(P144:P145)</f>
        <v>0</v>
      </c>
      <c r="Q143" s="204"/>
      <c r="R143" s="205">
        <f>SUM(R144:R145)</f>
        <v>0.00062</v>
      </c>
      <c r="S143" s="204"/>
      <c r="T143" s="206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88</v>
      </c>
      <c r="AT143" s="208" t="s">
        <v>75</v>
      </c>
      <c r="AU143" s="208" t="s">
        <v>80</v>
      </c>
      <c r="AY143" s="207" t="s">
        <v>182</v>
      </c>
      <c r="BK143" s="209">
        <f>SUM(BK144:BK145)</f>
        <v>0</v>
      </c>
    </row>
    <row r="144" spans="1:65" s="2" customFormat="1" ht="14.4" customHeight="1">
      <c r="A144" s="38"/>
      <c r="B144" s="39"/>
      <c r="C144" s="212" t="s">
        <v>321</v>
      </c>
      <c r="D144" s="212" t="s">
        <v>185</v>
      </c>
      <c r="E144" s="213" t="s">
        <v>514</v>
      </c>
      <c r="F144" s="214" t="s">
        <v>515</v>
      </c>
      <c r="G144" s="215" t="s">
        <v>188</v>
      </c>
      <c r="H144" s="216">
        <v>2</v>
      </c>
      <c r="I144" s="217"/>
      <c r="J144" s="218">
        <f>ROUND(I144*H144,2)</f>
        <v>0</v>
      </c>
      <c r="K144" s="214" t="s">
        <v>279</v>
      </c>
      <c r="L144" s="44"/>
      <c r="M144" s="219" t="s">
        <v>19</v>
      </c>
      <c r="N144" s="220" t="s">
        <v>48</v>
      </c>
      <c r="O144" s="84"/>
      <c r="P144" s="221">
        <f>O144*H144</f>
        <v>0</v>
      </c>
      <c r="Q144" s="221">
        <v>0.00031</v>
      </c>
      <c r="R144" s="221">
        <f>Q144*H144</f>
        <v>0.00062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216</v>
      </c>
      <c r="AT144" s="223" t="s">
        <v>185</v>
      </c>
      <c r="AU144" s="223" t="s">
        <v>88</v>
      </c>
      <c r="AY144" s="17" t="s">
        <v>182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88</v>
      </c>
      <c r="BK144" s="224">
        <f>ROUND(I144*H144,2)</f>
        <v>0</v>
      </c>
      <c r="BL144" s="17" t="s">
        <v>216</v>
      </c>
      <c r="BM144" s="223" t="s">
        <v>812</v>
      </c>
    </row>
    <row r="145" spans="1:65" s="2" customFormat="1" ht="24.15" customHeight="1">
      <c r="A145" s="38"/>
      <c r="B145" s="39"/>
      <c r="C145" s="212" t="s">
        <v>325</v>
      </c>
      <c r="D145" s="212" t="s">
        <v>185</v>
      </c>
      <c r="E145" s="213" t="s">
        <v>517</v>
      </c>
      <c r="F145" s="214" t="s">
        <v>518</v>
      </c>
      <c r="G145" s="215" t="s">
        <v>251</v>
      </c>
      <c r="H145" s="216">
        <v>0.001</v>
      </c>
      <c r="I145" s="217"/>
      <c r="J145" s="218">
        <f>ROUND(I145*H145,2)</f>
        <v>0</v>
      </c>
      <c r="K145" s="214" t="s">
        <v>189</v>
      </c>
      <c r="L145" s="44"/>
      <c r="M145" s="219" t="s">
        <v>19</v>
      </c>
      <c r="N145" s="220" t="s">
        <v>48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216</v>
      </c>
      <c r="AT145" s="223" t="s">
        <v>185</v>
      </c>
      <c r="AU145" s="223" t="s">
        <v>88</v>
      </c>
      <c r="AY145" s="17" t="s">
        <v>182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88</v>
      </c>
      <c r="BK145" s="224">
        <f>ROUND(I145*H145,2)</f>
        <v>0</v>
      </c>
      <c r="BL145" s="17" t="s">
        <v>216</v>
      </c>
      <c r="BM145" s="223" t="s">
        <v>813</v>
      </c>
    </row>
    <row r="146" spans="1:63" s="12" customFormat="1" ht="22.8" customHeight="1">
      <c r="A146" s="12"/>
      <c r="B146" s="196"/>
      <c r="C146" s="197"/>
      <c r="D146" s="198" t="s">
        <v>75</v>
      </c>
      <c r="E146" s="210" t="s">
        <v>379</v>
      </c>
      <c r="F146" s="210" t="s">
        <v>380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SUM(P147:P148)</f>
        <v>0</v>
      </c>
      <c r="Q146" s="204"/>
      <c r="R146" s="205">
        <f>SUM(R147:R148)</f>
        <v>0</v>
      </c>
      <c r="S146" s="204"/>
      <c r="T146" s="206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88</v>
      </c>
      <c r="AT146" s="208" t="s">
        <v>75</v>
      </c>
      <c r="AU146" s="208" t="s">
        <v>80</v>
      </c>
      <c r="AY146" s="207" t="s">
        <v>182</v>
      </c>
      <c r="BK146" s="209">
        <f>SUM(BK147:BK148)</f>
        <v>0</v>
      </c>
    </row>
    <row r="147" spans="1:65" s="2" customFormat="1" ht="24.15" customHeight="1">
      <c r="A147" s="38"/>
      <c r="B147" s="39"/>
      <c r="C147" s="212" t="s">
        <v>329</v>
      </c>
      <c r="D147" s="212" t="s">
        <v>185</v>
      </c>
      <c r="E147" s="213" t="s">
        <v>382</v>
      </c>
      <c r="F147" s="214" t="s">
        <v>520</v>
      </c>
      <c r="G147" s="215" t="s">
        <v>188</v>
      </c>
      <c r="H147" s="216">
        <v>18</v>
      </c>
      <c r="I147" s="217"/>
      <c r="J147" s="218">
        <f>ROUND(I147*H147,2)</f>
        <v>0</v>
      </c>
      <c r="K147" s="214" t="s">
        <v>279</v>
      </c>
      <c r="L147" s="44"/>
      <c r="M147" s="219" t="s">
        <v>19</v>
      </c>
      <c r="N147" s="220" t="s">
        <v>48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216</v>
      </c>
      <c r="AT147" s="223" t="s">
        <v>185</v>
      </c>
      <c r="AU147" s="223" t="s">
        <v>88</v>
      </c>
      <c r="AY147" s="17" t="s">
        <v>182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88</v>
      </c>
      <c r="BK147" s="224">
        <f>ROUND(I147*H147,2)</f>
        <v>0</v>
      </c>
      <c r="BL147" s="17" t="s">
        <v>216</v>
      </c>
      <c r="BM147" s="223" t="s">
        <v>814</v>
      </c>
    </row>
    <row r="148" spans="1:47" s="2" customFormat="1" ht="12">
      <c r="A148" s="38"/>
      <c r="B148" s="39"/>
      <c r="C148" s="40"/>
      <c r="D148" s="227" t="s">
        <v>385</v>
      </c>
      <c r="E148" s="40"/>
      <c r="F148" s="258" t="s">
        <v>386</v>
      </c>
      <c r="G148" s="40"/>
      <c r="H148" s="40"/>
      <c r="I148" s="259"/>
      <c r="J148" s="40"/>
      <c r="K148" s="40"/>
      <c r="L148" s="44"/>
      <c r="M148" s="260"/>
      <c r="N148" s="261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385</v>
      </c>
      <c r="AU148" s="17" t="s">
        <v>88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387</v>
      </c>
      <c r="F149" s="210" t="s">
        <v>388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SUM(P150:P151)</f>
        <v>0</v>
      </c>
      <c r="Q149" s="204"/>
      <c r="R149" s="205">
        <f>SUM(R150:R151)</f>
        <v>0.21834</v>
      </c>
      <c r="S149" s="204"/>
      <c r="T149" s="206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88</v>
      </c>
      <c r="AT149" s="208" t="s">
        <v>75</v>
      </c>
      <c r="AU149" s="208" t="s">
        <v>80</v>
      </c>
      <c r="AY149" s="207" t="s">
        <v>182</v>
      </c>
      <c r="BK149" s="209">
        <f>SUM(BK150:BK151)</f>
        <v>0</v>
      </c>
    </row>
    <row r="150" spans="1:65" s="2" customFormat="1" ht="24.15" customHeight="1">
      <c r="A150" s="38"/>
      <c r="B150" s="39"/>
      <c r="C150" s="212" t="s">
        <v>333</v>
      </c>
      <c r="D150" s="212" t="s">
        <v>185</v>
      </c>
      <c r="E150" s="213" t="s">
        <v>560</v>
      </c>
      <c r="F150" s="214" t="s">
        <v>561</v>
      </c>
      <c r="G150" s="215" t="s">
        <v>201</v>
      </c>
      <c r="H150" s="216">
        <v>18</v>
      </c>
      <c r="I150" s="217"/>
      <c r="J150" s="218">
        <f>ROUND(I150*H150,2)</f>
        <v>0</v>
      </c>
      <c r="K150" s="214" t="s">
        <v>189</v>
      </c>
      <c r="L150" s="44"/>
      <c r="M150" s="219" t="s">
        <v>19</v>
      </c>
      <c r="N150" s="220" t="s">
        <v>48</v>
      </c>
      <c r="O150" s="84"/>
      <c r="P150" s="221">
        <f>O150*H150</f>
        <v>0</v>
      </c>
      <c r="Q150" s="221">
        <v>0.01213</v>
      </c>
      <c r="R150" s="221">
        <f>Q150*H150</f>
        <v>0.21834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216</v>
      </c>
      <c r="AT150" s="223" t="s">
        <v>185</v>
      </c>
      <c r="AU150" s="223" t="s">
        <v>88</v>
      </c>
      <c r="AY150" s="17" t="s">
        <v>182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88</v>
      </c>
      <c r="BK150" s="224">
        <f>ROUND(I150*H150,2)</f>
        <v>0</v>
      </c>
      <c r="BL150" s="17" t="s">
        <v>216</v>
      </c>
      <c r="BM150" s="223" t="s">
        <v>815</v>
      </c>
    </row>
    <row r="151" spans="1:65" s="2" customFormat="1" ht="37.8" customHeight="1">
      <c r="A151" s="38"/>
      <c r="B151" s="39"/>
      <c r="C151" s="212" t="s">
        <v>337</v>
      </c>
      <c r="D151" s="212" t="s">
        <v>185</v>
      </c>
      <c r="E151" s="213" t="s">
        <v>563</v>
      </c>
      <c r="F151" s="214" t="s">
        <v>564</v>
      </c>
      <c r="G151" s="215" t="s">
        <v>251</v>
      </c>
      <c r="H151" s="216">
        <v>0.218</v>
      </c>
      <c r="I151" s="217"/>
      <c r="J151" s="218">
        <f>ROUND(I151*H151,2)</f>
        <v>0</v>
      </c>
      <c r="K151" s="214" t="s">
        <v>189</v>
      </c>
      <c r="L151" s="44"/>
      <c r="M151" s="219" t="s">
        <v>19</v>
      </c>
      <c r="N151" s="220" t="s">
        <v>48</v>
      </c>
      <c r="O151" s="84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216</v>
      </c>
      <c r="AT151" s="223" t="s">
        <v>185</v>
      </c>
      <c r="AU151" s="223" t="s">
        <v>88</v>
      </c>
      <c r="AY151" s="17" t="s">
        <v>182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88</v>
      </c>
      <c r="BK151" s="224">
        <f>ROUND(I151*H151,2)</f>
        <v>0</v>
      </c>
      <c r="BL151" s="17" t="s">
        <v>216</v>
      </c>
      <c r="BM151" s="223" t="s">
        <v>816</v>
      </c>
    </row>
    <row r="152" spans="1:63" s="12" customFormat="1" ht="22.8" customHeight="1">
      <c r="A152" s="12"/>
      <c r="B152" s="196"/>
      <c r="C152" s="197"/>
      <c r="D152" s="198" t="s">
        <v>75</v>
      </c>
      <c r="E152" s="210" t="s">
        <v>418</v>
      </c>
      <c r="F152" s="210" t="s">
        <v>419</v>
      </c>
      <c r="G152" s="197"/>
      <c r="H152" s="197"/>
      <c r="I152" s="200"/>
      <c r="J152" s="211">
        <f>BK152</f>
        <v>0</v>
      </c>
      <c r="K152" s="197"/>
      <c r="L152" s="202"/>
      <c r="M152" s="203"/>
      <c r="N152" s="204"/>
      <c r="O152" s="204"/>
      <c r="P152" s="205">
        <f>SUM(P153:P162)</f>
        <v>0</v>
      </c>
      <c r="Q152" s="204"/>
      <c r="R152" s="205">
        <f>SUM(R153:R162)</f>
        <v>0.06916800000000001</v>
      </c>
      <c r="S152" s="204"/>
      <c r="T152" s="206">
        <f>SUM(T153:T162)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7" t="s">
        <v>88</v>
      </c>
      <c r="AT152" s="208" t="s">
        <v>75</v>
      </c>
      <c r="AU152" s="208" t="s">
        <v>80</v>
      </c>
      <c r="AY152" s="207" t="s">
        <v>182</v>
      </c>
      <c r="BK152" s="209">
        <f>SUM(BK153:BK162)</f>
        <v>0</v>
      </c>
    </row>
    <row r="153" spans="1:65" s="2" customFormat="1" ht="14.4" customHeight="1">
      <c r="A153" s="38"/>
      <c r="B153" s="39"/>
      <c r="C153" s="212" t="s">
        <v>341</v>
      </c>
      <c r="D153" s="212" t="s">
        <v>185</v>
      </c>
      <c r="E153" s="213" t="s">
        <v>421</v>
      </c>
      <c r="F153" s="214" t="s">
        <v>422</v>
      </c>
      <c r="G153" s="215" t="s">
        <v>423</v>
      </c>
      <c r="H153" s="216">
        <v>69</v>
      </c>
      <c r="I153" s="217"/>
      <c r="J153" s="218">
        <f>ROUND(I153*H153,2)</f>
        <v>0</v>
      </c>
      <c r="K153" s="214" t="s">
        <v>189</v>
      </c>
      <c r="L153" s="44"/>
      <c r="M153" s="219" t="s">
        <v>19</v>
      </c>
      <c r="N153" s="220" t="s">
        <v>48</v>
      </c>
      <c r="O153" s="84"/>
      <c r="P153" s="221">
        <f>O153*H153</f>
        <v>0</v>
      </c>
      <c r="Q153" s="221">
        <v>7E-05</v>
      </c>
      <c r="R153" s="221">
        <f>Q153*H153</f>
        <v>0.004829999999999999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216</v>
      </c>
      <c r="AT153" s="223" t="s">
        <v>185</v>
      </c>
      <c r="AU153" s="223" t="s">
        <v>88</v>
      </c>
      <c r="AY153" s="17" t="s">
        <v>182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88</v>
      </c>
      <c r="BK153" s="224">
        <f>ROUND(I153*H153,2)</f>
        <v>0</v>
      </c>
      <c r="BL153" s="17" t="s">
        <v>216</v>
      </c>
      <c r="BM153" s="223" t="s">
        <v>817</v>
      </c>
    </row>
    <row r="154" spans="1:47" s="2" customFormat="1" ht="12">
      <c r="A154" s="38"/>
      <c r="B154" s="39"/>
      <c r="C154" s="40"/>
      <c r="D154" s="227" t="s">
        <v>385</v>
      </c>
      <c r="E154" s="40"/>
      <c r="F154" s="258" t="s">
        <v>523</v>
      </c>
      <c r="G154" s="40"/>
      <c r="H154" s="40"/>
      <c r="I154" s="259"/>
      <c r="J154" s="40"/>
      <c r="K154" s="40"/>
      <c r="L154" s="44"/>
      <c r="M154" s="260"/>
      <c r="N154" s="26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385</v>
      </c>
      <c r="AU154" s="17" t="s">
        <v>88</v>
      </c>
    </row>
    <row r="155" spans="1:65" s="2" customFormat="1" ht="14.4" customHeight="1">
      <c r="A155" s="38"/>
      <c r="B155" s="39"/>
      <c r="C155" s="248" t="s">
        <v>345</v>
      </c>
      <c r="D155" s="248" t="s">
        <v>263</v>
      </c>
      <c r="E155" s="249" t="s">
        <v>427</v>
      </c>
      <c r="F155" s="250" t="s">
        <v>428</v>
      </c>
      <c r="G155" s="251" t="s">
        <v>251</v>
      </c>
      <c r="H155" s="252">
        <v>0.03</v>
      </c>
      <c r="I155" s="253"/>
      <c r="J155" s="254">
        <f>ROUND(I155*H155,2)</f>
        <v>0</v>
      </c>
      <c r="K155" s="250" t="s">
        <v>189</v>
      </c>
      <c r="L155" s="255"/>
      <c r="M155" s="256" t="s">
        <v>19</v>
      </c>
      <c r="N155" s="257" t="s">
        <v>48</v>
      </c>
      <c r="O155" s="84"/>
      <c r="P155" s="221">
        <f>O155*H155</f>
        <v>0</v>
      </c>
      <c r="Q155" s="221">
        <v>1</v>
      </c>
      <c r="R155" s="221">
        <f>Q155*H155</f>
        <v>0.03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341</v>
      </c>
      <c r="AT155" s="223" t="s">
        <v>263</v>
      </c>
      <c r="AU155" s="223" t="s">
        <v>88</v>
      </c>
      <c r="AY155" s="17" t="s">
        <v>182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88</v>
      </c>
      <c r="BK155" s="224">
        <f>ROUND(I155*H155,2)</f>
        <v>0</v>
      </c>
      <c r="BL155" s="17" t="s">
        <v>216</v>
      </c>
      <c r="BM155" s="223" t="s">
        <v>818</v>
      </c>
    </row>
    <row r="156" spans="1:65" s="2" customFormat="1" ht="24.15" customHeight="1">
      <c r="A156" s="38"/>
      <c r="B156" s="39"/>
      <c r="C156" s="248" t="s">
        <v>349</v>
      </c>
      <c r="D156" s="248" t="s">
        <v>263</v>
      </c>
      <c r="E156" s="249" t="s">
        <v>431</v>
      </c>
      <c r="F156" s="250" t="s">
        <v>432</v>
      </c>
      <c r="G156" s="251" t="s">
        <v>433</v>
      </c>
      <c r="H156" s="252">
        <v>0.9</v>
      </c>
      <c r="I156" s="253"/>
      <c r="J156" s="254">
        <f>ROUND(I156*H156,2)</f>
        <v>0</v>
      </c>
      <c r="K156" s="250" t="s">
        <v>189</v>
      </c>
      <c r="L156" s="255"/>
      <c r="M156" s="256" t="s">
        <v>19</v>
      </c>
      <c r="N156" s="257" t="s">
        <v>48</v>
      </c>
      <c r="O156" s="84"/>
      <c r="P156" s="221">
        <f>O156*H156</f>
        <v>0</v>
      </c>
      <c r="Q156" s="221">
        <v>0.00041</v>
      </c>
      <c r="R156" s="221">
        <f>Q156*H156</f>
        <v>0.000369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341</v>
      </c>
      <c r="AT156" s="223" t="s">
        <v>263</v>
      </c>
      <c r="AU156" s="223" t="s">
        <v>88</v>
      </c>
      <c r="AY156" s="17" t="s">
        <v>182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88</v>
      </c>
      <c r="BK156" s="224">
        <f>ROUND(I156*H156,2)</f>
        <v>0</v>
      </c>
      <c r="BL156" s="17" t="s">
        <v>216</v>
      </c>
      <c r="BM156" s="223" t="s">
        <v>819</v>
      </c>
    </row>
    <row r="157" spans="1:51" s="13" customFormat="1" ht="12">
      <c r="A157" s="13"/>
      <c r="B157" s="225"/>
      <c r="C157" s="226"/>
      <c r="D157" s="227" t="s">
        <v>203</v>
      </c>
      <c r="E157" s="226"/>
      <c r="F157" s="229" t="s">
        <v>435</v>
      </c>
      <c r="G157" s="226"/>
      <c r="H157" s="230">
        <v>0.9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203</v>
      </c>
      <c r="AU157" s="236" t="s">
        <v>88</v>
      </c>
      <c r="AV157" s="13" t="s">
        <v>88</v>
      </c>
      <c r="AW157" s="13" t="s">
        <v>4</v>
      </c>
      <c r="AX157" s="13" t="s">
        <v>80</v>
      </c>
      <c r="AY157" s="236" t="s">
        <v>182</v>
      </c>
    </row>
    <row r="158" spans="1:65" s="2" customFormat="1" ht="14.4" customHeight="1">
      <c r="A158" s="38"/>
      <c r="B158" s="39"/>
      <c r="C158" s="248" t="s">
        <v>353</v>
      </c>
      <c r="D158" s="248" t="s">
        <v>263</v>
      </c>
      <c r="E158" s="249" t="s">
        <v>437</v>
      </c>
      <c r="F158" s="250" t="s">
        <v>438</v>
      </c>
      <c r="G158" s="251" t="s">
        <v>215</v>
      </c>
      <c r="H158" s="252">
        <v>42</v>
      </c>
      <c r="I158" s="253"/>
      <c r="J158" s="254">
        <f>ROUND(I158*H158,2)</f>
        <v>0</v>
      </c>
      <c r="K158" s="250" t="s">
        <v>189</v>
      </c>
      <c r="L158" s="255"/>
      <c r="M158" s="256" t="s">
        <v>19</v>
      </c>
      <c r="N158" s="257" t="s">
        <v>48</v>
      </c>
      <c r="O158" s="84"/>
      <c r="P158" s="221">
        <f>O158*H158</f>
        <v>0</v>
      </c>
      <c r="Q158" s="221">
        <v>0.00046</v>
      </c>
      <c r="R158" s="221">
        <f>Q158*H158</f>
        <v>0.01932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341</v>
      </c>
      <c r="AT158" s="223" t="s">
        <v>263</v>
      </c>
      <c r="AU158" s="223" t="s">
        <v>88</v>
      </c>
      <c r="AY158" s="17" t="s">
        <v>182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88</v>
      </c>
      <c r="BK158" s="224">
        <f>ROUND(I158*H158,2)</f>
        <v>0</v>
      </c>
      <c r="BL158" s="17" t="s">
        <v>216</v>
      </c>
      <c r="BM158" s="223" t="s">
        <v>820</v>
      </c>
    </row>
    <row r="159" spans="1:65" s="2" customFormat="1" ht="24.15" customHeight="1">
      <c r="A159" s="38"/>
      <c r="B159" s="39"/>
      <c r="C159" s="248" t="s">
        <v>357</v>
      </c>
      <c r="D159" s="248" t="s">
        <v>263</v>
      </c>
      <c r="E159" s="249" t="s">
        <v>441</v>
      </c>
      <c r="F159" s="250" t="s">
        <v>442</v>
      </c>
      <c r="G159" s="251" t="s">
        <v>433</v>
      </c>
      <c r="H159" s="252">
        <v>0.9</v>
      </c>
      <c r="I159" s="253"/>
      <c r="J159" s="254">
        <f>ROUND(I159*H159,2)</f>
        <v>0</v>
      </c>
      <c r="K159" s="250" t="s">
        <v>189</v>
      </c>
      <c r="L159" s="255"/>
      <c r="M159" s="256" t="s">
        <v>19</v>
      </c>
      <c r="N159" s="257" t="s">
        <v>48</v>
      </c>
      <c r="O159" s="84"/>
      <c r="P159" s="221">
        <f>O159*H159</f>
        <v>0</v>
      </c>
      <c r="Q159" s="221">
        <v>0.00041</v>
      </c>
      <c r="R159" s="221">
        <f>Q159*H159</f>
        <v>0.000369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341</v>
      </c>
      <c r="AT159" s="223" t="s">
        <v>263</v>
      </c>
      <c r="AU159" s="223" t="s">
        <v>88</v>
      </c>
      <c r="AY159" s="17" t="s">
        <v>182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88</v>
      </c>
      <c r="BK159" s="224">
        <f>ROUND(I159*H159,2)</f>
        <v>0</v>
      </c>
      <c r="BL159" s="17" t="s">
        <v>216</v>
      </c>
      <c r="BM159" s="223" t="s">
        <v>821</v>
      </c>
    </row>
    <row r="160" spans="1:51" s="13" customFormat="1" ht="12">
      <c r="A160" s="13"/>
      <c r="B160" s="225"/>
      <c r="C160" s="226"/>
      <c r="D160" s="227" t="s">
        <v>203</v>
      </c>
      <c r="E160" s="226"/>
      <c r="F160" s="229" t="s">
        <v>435</v>
      </c>
      <c r="G160" s="226"/>
      <c r="H160" s="230">
        <v>0.9</v>
      </c>
      <c r="I160" s="231"/>
      <c r="J160" s="226"/>
      <c r="K160" s="226"/>
      <c r="L160" s="232"/>
      <c r="M160" s="233"/>
      <c r="N160" s="234"/>
      <c r="O160" s="234"/>
      <c r="P160" s="234"/>
      <c r="Q160" s="234"/>
      <c r="R160" s="234"/>
      <c r="S160" s="234"/>
      <c r="T160" s="23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6" t="s">
        <v>203</v>
      </c>
      <c r="AU160" s="236" t="s">
        <v>88</v>
      </c>
      <c r="AV160" s="13" t="s">
        <v>88</v>
      </c>
      <c r="AW160" s="13" t="s">
        <v>4</v>
      </c>
      <c r="AX160" s="13" t="s">
        <v>80</v>
      </c>
      <c r="AY160" s="236" t="s">
        <v>182</v>
      </c>
    </row>
    <row r="161" spans="1:65" s="2" customFormat="1" ht="14.4" customHeight="1">
      <c r="A161" s="38"/>
      <c r="B161" s="39"/>
      <c r="C161" s="248" t="s">
        <v>361</v>
      </c>
      <c r="D161" s="248" t="s">
        <v>263</v>
      </c>
      <c r="E161" s="249" t="s">
        <v>445</v>
      </c>
      <c r="F161" s="250" t="s">
        <v>446</v>
      </c>
      <c r="G161" s="251" t="s">
        <v>188</v>
      </c>
      <c r="H161" s="252">
        <v>84</v>
      </c>
      <c r="I161" s="253"/>
      <c r="J161" s="254">
        <f>ROUND(I161*H161,2)</f>
        <v>0</v>
      </c>
      <c r="K161" s="250" t="s">
        <v>189</v>
      </c>
      <c r="L161" s="255"/>
      <c r="M161" s="256" t="s">
        <v>19</v>
      </c>
      <c r="N161" s="257" t="s">
        <v>48</v>
      </c>
      <c r="O161" s="84"/>
      <c r="P161" s="221">
        <f>O161*H161</f>
        <v>0</v>
      </c>
      <c r="Q161" s="221">
        <v>0.00017</v>
      </c>
      <c r="R161" s="221">
        <f>Q161*H161</f>
        <v>0.014280000000000001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341</v>
      </c>
      <c r="AT161" s="223" t="s">
        <v>263</v>
      </c>
      <c r="AU161" s="223" t="s">
        <v>88</v>
      </c>
      <c r="AY161" s="17" t="s">
        <v>182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88</v>
      </c>
      <c r="BK161" s="224">
        <f>ROUND(I161*H161,2)</f>
        <v>0</v>
      </c>
      <c r="BL161" s="17" t="s">
        <v>216</v>
      </c>
      <c r="BM161" s="223" t="s">
        <v>822</v>
      </c>
    </row>
    <row r="162" spans="1:65" s="2" customFormat="1" ht="24.15" customHeight="1">
      <c r="A162" s="38"/>
      <c r="B162" s="39"/>
      <c r="C162" s="212" t="s">
        <v>367</v>
      </c>
      <c r="D162" s="212" t="s">
        <v>185</v>
      </c>
      <c r="E162" s="213" t="s">
        <v>449</v>
      </c>
      <c r="F162" s="214" t="s">
        <v>450</v>
      </c>
      <c r="G162" s="215" t="s">
        <v>251</v>
      </c>
      <c r="H162" s="216">
        <v>0.069</v>
      </c>
      <c r="I162" s="217"/>
      <c r="J162" s="218">
        <f>ROUND(I162*H162,2)</f>
        <v>0</v>
      </c>
      <c r="K162" s="214" t="s">
        <v>189</v>
      </c>
      <c r="L162" s="44"/>
      <c r="M162" s="219" t="s">
        <v>19</v>
      </c>
      <c r="N162" s="220" t="s">
        <v>48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216</v>
      </c>
      <c r="AT162" s="223" t="s">
        <v>185</v>
      </c>
      <c r="AU162" s="223" t="s">
        <v>88</v>
      </c>
      <c r="AY162" s="17" t="s">
        <v>182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88</v>
      </c>
      <c r="BK162" s="224">
        <f>ROUND(I162*H162,2)</f>
        <v>0</v>
      </c>
      <c r="BL162" s="17" t="s">
        <v>216</v>
      </c>
      <c r="BM162" s="223" t="s">
        <v>823</v>
      </c>
    </row>
    <row r="163" spans="1:63" s="12" customFormat="1" ht="22.8" customHeight="1">
      <c r="A163" s="12"/>
      <c r="B163" s="196"/>
      <c r="C163" s="197"/>
      <c r="D163" s="198" t="s">
        <v>75</v>
      </c>
      <c r="E163" s="210" t="s">
        <v>530</v>
      </c>
      <c r="F163" s="210" t="s">
        <v>531</v>
      </c>
      <c r="G163" s="197"/>
      <c r="H163" s="197"/>
      <c r="I163" s="200"/>
      <c r="J163" s="211">
        <f>BK163</f>
        <v>0</v>
      </c>
      <c r="K163" s="197"/>
      <c r="L163" s="202"/>
      <c r="M163" s="203"/>
      <c r="N163" s="204"/>
      <c r="O163" s="204"/>
      <c r="P163" s="205">
        <f>SUM(P164:P168)</f>
        <v>0</v>
      </c>
      <c r="Q163" s="204"/>
      <c r="R163" s="205">
        <f>SUM(R164:R168)</f>
        <v>0.10236780000000001</v>
      </c>
      <c r="S163" s="204"/>
      <c r="T163" s="206">
        <f>SUM(T164:T168)</f>
        <v>0.097152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7" t="s">
        <v>88</v>
      </c>
      <c r="AT163" s="208" t="s">
        <v>75</v>
      </c>
      <c r="AU163" s="208" t="s">
        <v>80</v>
      </c>
      <c r="AY163" s="207" t="s">
        <v>182</v>
      </c>
      <c r="BK163" s="209">
        <f>SUM(BK164:BK168)</f>
        <v>0</v>
      </c>
    </row>
    <row r="164" spans="1:65" s="2" customFormat="1" ht="14.4" customHeight="1">
      <c r="A164" s="38"/>
      <c r="B164" s="39"/>
      <c r="C164" s="212" t="s">
        <v>371</v>
      </c>
      <c r="D164" s="212" t="s">
        <v>185</v>
      </c>
      <c r="E164" s="213" t="s">
        <v>532</v>
      </c>
      <c r="F164" s="214" t="s">
        <v>533</v>
      </c>
      <c r="G164" s="215" t="s">
        <v>188</v>
      </c>
      <c r="H164" s="216">
        <v>105.6</v>
      </c>
      <c r="I164" s="217"/>
      <c r="J164" s="218">
        <f>ROUND(I164*H164,2)</f>
        <v>0</v>
      </c>
      <c r="K164" s="214" t="s">
        <v>189</v>
      </c>
      <c r="L164" s="44"/>
      <c r="M164" s="219" t="s">
        <v>19</v>
      </c>
      <c r="N164" s="220" t="s">
        <v>48</v>
      </c>
      <c r="O164" s="84"/>
      <c r="P164" s="221">
        <f>O164*H164</f>
        <v>0</v>
      </c>
      <c r="Q164" s="221">
        <v>0.00024</v>
      </c>
      <c r="R164" s="221">
        <f>Q164*H164</f>
        <v>0.025344</v>
      </c>
      <c r="S164" s="221">
        <v>0.00092</v>
      </c>
      <c r="T164" s="222">
        <f>S164*H164</f>
        <v>0.097152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216</v>
      </c>
      <c r="AT164" s="223" t="s">
        <v>185</v>
      </c>
      <c r="AU164" s="223" t="s">
        <v>88</v>
      </c>
      <c r="AY164" s="17" t="s">
        <v>182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88</v>
      </c>
      <c r="BK164" s="224">
        <f>ROUND(I164*H164,2)</f>
        <v>0</v>
      </c>
      <c r="BL164" s="17" t="s">
        <v>216</v>
      </c>
      <c r="BM164" s="223" t="s">
        <v>824</v>
      </c>
    </row>
    <row r="165" spans="1:51" s="13" customFormat="1" ht="12">
      <c r="A165" s="13"/>
      <c r="B165" s="225"/>
      <c r="C165" s="226"/>
      <c r="D165" s="227" t="s">
        <v>203</v>
      </c>
      <c r="E165" s="228" t="s">
        <v>19</v>
      </c>
      <c r="F165" s="229" t="s">
        <v>566</v>
      </c>
      <c r="G165" s="226"/>
      <c r="H165" s="230">
        <v>105.6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203</v>
      </c>
      <c r="AU165" s="236" t="s">
        <v>88</v>
      </c>
      <c r="AV165" s="13" t="s">
        <v>88</v>
      </c>
      <c r="AW165" s="13" t="s">
        <v>35</v>
      </c>
      <c r="AX165" s="13" t="s">
        <v>80</v>
      </c>
      <c r="AY165" s="236" t="s">
        <v>182</v>
      </c>
    </row>
    <row r="166" spans="1:65" s="2" customFormat="1" ht="14.4" customHeight="1">
      <c r="A166" s="38"/>
      <c r="B166" s="39"/>
      <c r="C166" s="248" t="s">
        <v>375</v>
      </c>
      <c r="D166" s="248" t="s">
        <v>263</v>
      </c>
      <c r="E166" s="249" t="s">
        <v>536</v>
      </c>
      <c r="F166" s="250" t="s">
        <v>537</v>
      </c>
      <c r="G166" s="251" t="s">
        <v>201</v>
      </c>
      <c r="H166" s="252">
        <v>6.113</v>
      </c>
      <c r="I166" s="253"/>
      <c r="J166" s="254">
        <f>ROUND(I166*H166,2)</f>
        <v>0</v>
      </c>
      <c r="K166" s="250" t="s">
        <v>189</v>
      </c>
      <c r="L166" s="255"/>
      <c r="M166" s="256" t="s">
        <v>19</v>
      </c>
      <c r="N166" s="257" t="s">
        <v>48</v>
      </c>
      <c r="O166" s="84"/>
      <c r="P166" s="221">
        <f>O166*H166</f>
        <v>0</v>
      </c>
      <c r="Q166" s="221">
        <v>0.0126</v>
      </c>
      <c r="R166" s="221">
        <f>Q166*H166</f>
        <v>0.0770238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341</v>
      </c>
      <c r="AT166" s="223" t="s">
        <v>263</v>
      </c>
      <c r="AU166" s="223" t="s">
        <v>88</v>
      </c>
      <c r="AY166" s="17" t="s">
        <v>182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88</v>
      </c>
      <c r="BK166" s="224">
        <f>ROUND(I166*H166,2)</f>
        <v>0</v>
      </c>
      <c r="BL166" s="17" t="s">
        <v>216</v>
      </c>
      <c r="BM166" s="223" t="s">
        <v>825</v>
      </c>
    </row>
    <row r="167" spans="1:51" s="13" customFormat="1" ht="12">
      <c r="A167" s="13"/>
      <c r="B167" s="225"/>
      <c r="C167" s="226"/>
      <c r="D167" s="227" t="s">
        <v>203</v>
      </c>
      <c r="E167" s="226"/>
      <c r="F167" s="229" t="s">
        <v>567</v>
      </c>
      <c r="G167" s="226"/>
      <c r="H167" s="230">
        <v>6.113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203</v>
      </c>
      <c r="AU167" s="236" t="s">
        <v>88</v>
      </c>
      <c r="AV167" s="13" t="s">
        <v>88</v>
      </c>
      <c r="AW167" s="13" t="s">
        <v>4</v>
      </c>
      <c r="AX167" s="13" t="s">
        <v>80</v>
      </c>
      <c r="AY167" s="236" t="s">
        <v>182</v>
      </c>
    </row>
    <row r="168" spans="1:65" s="2" customFormat="1" ht="24.15" customHeight="1">
      <c r="A168" s="38"/>
      <c r="B168" s="39"/>
      <c r="C168" s="212" t="s">
        <v>381</v>
      </c>
      <c r="D168" s="212" t="s">
        <v>185</v>
      </c>
      <c r="E168" s="213" t="s">
        <v>540</v>
      </c>
      <c r="F168" s="214" t="s">
        <v>541</v>
      </c>
      <c r="G168" s="215" t="s">
        <v>251</v>
      </c>
      <c r="H168" s="216">
        <v>0.102</v>
      </c>
      <c r="I168" s="217"/>
      <c r="J168" s="218">
        <f>ROUND(I168*H168,2)</f>
        <v>0</v>
      </c>
      <c r="K168" s="214" t="s">
        <v>189</v>
      </c>
      <c r="L168" s="44"/>
      <c r="M168" s="262" t="s">
        <v>19</v>
      </c>
      <c r="N168" s="263" t="s">
        <v>48</v>
      </c>
      <c r="O168" s="264"/>
      <c r="P168" s="265">
        <f>O168*H168</f>
        <v>0</v>
      </c>
      <c r="Q168" s="265">
        <v>0</v>
      </c>
      <c r="R168" s="265">
        <f>Q168*H168</f>
        <v>0</v>
      </c>
      <c r="S168" s="265">
        <v>0</v>
      </c>
      <c r="T168" s="26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216</v>
      </c>
      <c r="AT168" s="223" t="s">
        <v>185</v>
      </c>
      <c r="AU168" s="223" t="s">
        <v>88</v>
      </c>
      <c r="AY168" s="17" t="s">
        <v>182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88</v>
      </c>
      <c r="BK168" s="224">
        <f>ROUND(I168*H168,2)</f>
        <v>0</v>
      </c>
      <c r="BL168" s="17" t="s">
        <v>216</v>
      </c>
      <c r="BM168" s="223" t="s">
        <v>826</v>
      </c>
    </row>
    <row r="169" spans="1:31" s="2" customFormat="1" ht="6.95" customHeight="1">
      <c r="A169" s="38"/>
      <c r="B169" s="59"/>
      <c r="C169" s="60"/>
      <c r="D169" s="60"/>
      <c r="E169" s="60"/>
      <c r="F169" s="60"/>
      <c r="G169" s="60"/>
      <c r="H169" s="60"/>
      <c r="I169" s="60"/>
      <c r="J169" s="60"/>
      <c r="K169" s="60"/>
      <c r="L169" s="44"/>
      <c r="M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</row>
  </sheetData>
  <sheetProtection password="CC35" sheet="1" objects="1" scenarios="1" formatColumns="0" formatRows="0" autoFilter="0"/>
  <autoFilter ref="C99:K16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26.25" customHeight="1">
      <c r="B7" s="20"/>
      <c r="E7" s="143" t="str">
        <f>'Rekapitulace stavby'!K6</f>
        <v>Výměna vnitřního rozvodu teplé a studené vody v objektu bytového domu Dvořákova 1331/20 a 1330/22, Děčín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601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147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827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19. 5. 2021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>69288992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>Vladimír Vidai</v>
      </c>
      <c r="F26" s="38"/>
      <c r="G26" s="38"/>
      <c r="H26" s="38"/>
      <c r="I26" s="142" t="s">
        <v>29</v>
      </c>
      <c r="J26" s="133" t="str">
        <f>IF('Rekapitulace stavby'!AN20="","",'Rekapitulace stavby'!AN20)</f>
        <v>CZ5705170625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40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42</v>
      </c>
      <c r="E32" s="38"/>
      <c r="F32" s="38"/>
      <c r="G32" s="38"/>
      <c r="H32" s="38"/>
      <c r="I32" s="38"/>
      <c r="J32" s="153">
        <f>ROUND(J100,2)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44</v>
      </c>
      <c r="G34" s="38"/>
      <c r="H34" s="38"/>
      <c r="I34" s="154" t="s">
        <v>43</v>
      </c>
      <c r="J34" s="154" t="s">
        <v>45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46</v>
      </c>
      <c r="E35" s="142" t="s">
        <v>47</v>
      </c>
      <c r="F35" s="156">
        <f>ROUND((SUM(BE100:BE177)),2)</f>
        <v>0</v>
      </c>
      <c r="G35" s="38"/>
      <c r="H35" s="38"/>
      <c r="I35" s="157">
        <v>0.21</v>
      </c>
      <c r="J35" s="156">
        <f>ROUND(((SUM(BE100:BE177))*I35),2)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48</v>
      </c>
      <c r="F36" s="156">
        <f>ROUND((SUM(BF100:BF177)),2)</f>
        <v>0</v>
      </c>
      <c r="G36" s="38"/>
      <c r="H36" s="38"/>
      <c r="I36" s="157">
        <v>0.15</v>
      </c>
      <c r="J36" s="156">
        <f>ROUND(((SUM(BF100:BF177))*I36),2)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56">
        <f>ROUND((SUM(BG100:BG177)),2)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50</v>
      </c>
      <c r="F38" s="156">
        <f>ROUND((SUM(BH100:BH177)),2)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51</v>
      </c>
      <c r="F39" s="156">
        <f>ROUND((SUM(BI100:BI177)),2)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52</v>
      </c>
      <c r="E41" s="160"/>
      <c r="F41" s="160"/>
      <c r="G41" s="161" t="s">
        <v>53</v>
      </c>
      <c r="H41" s="162" t="s">
        <v>54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169" t="str">
        <f>E7</f>
        <v>Výměna vnitřního rozvodu teplé a studené vody v objektu bytového domu Dvořákova 1331/20 a 1330/22, Děčín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601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147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2.06 - Stoupací potrubí V5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</v>
      </c>
      <c r="G56" s="40"/>
      <c r="H56" s="40"/>
      <c r="I56" s="32" t="s">
        <v>23</v>
      </c>
      <c r="J56" s="72" t="str">
        <f>IF(J14="","",J14)</f>
        <v>19. 5. 2021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David Šašek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>Vladimír Vidai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150</v>
      </c>
      <c r="D61" s="171"/>
      <c r="E61" s="171"/>
      <c r="F61" s="171"/>
      <c r="G61" s="171"/>
      <c r="H61" s="171"/>
      <c r="I61" s="171"/>
      <c r="J61" s="172" t="s">
        <v>151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74</v>
      </c>
      <c r="D63" s="40"/>
      <c r="E63" s="40"/>
      <c r="F63" s="40"/>
      <c r="G63" s="40"/>
      <c r="H63" s="40"/>
      <c r="I63" s="40"/>
      <c r="J63" s="102">
        <f>J100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152</v>
      </c>
    </row>
    <row r="64" spans="1:31" s="9" customFormat="1" ht="24.95" customHeight="1">
      <c r="A64" s="9"/>
      <c r="B64" s="174"/>
      <c r="C64" s="175"/>
      <c r="D64" s="176" t="s">
        <v>153</v>
      </c>
      <c r="E64" s="177"/>
      <c r="F64" s="177"/>
      <c r="G64" s="177"/>
      <c r="H64" s="177"/>
      <c r="I64" s="177"/>
      <c r="J64" s="178">
        <f>J101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154</v>
      </c>
      <c r="E65" s="182"/>
      <c r="F65" s="182"/>
      <c r="G65" s="182"/>
      <c r="H65" s="182"/>
      <c r="I65" s="182"/>
      <c r="J65" s="183">
        <f>J102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453</v>
      </c>
      <c r="E66" s="182"/>
      <c r="F66" s="182"/>
      <c r="G66" s="182"/>
      <c r="H66" s="182"/>
      <c r="I66" s="182"/>
      <c r="J66" s="183">
        <f>J107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155</v>
      </c>
      <c r="E67" s="182"/>
      <c r="F67" s="182"/>
      <c r="G67" s="182"/>
      <c r="H67" s="182"/>
      <c r="I67" s="182"/>
      <c r="J67" s="183">
        <f>J109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156</v>
      </c>
      <c r="E68" s="182"/>
      <c r="F68" s="182"/>
      <c r="G68" s="182"/>
      <c r="H68" s="182"/>
      <c r="I68" s="182"/>
      <c r="J68" s="183">
        <f>J116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157</v>
      </c>
      <c r="E69" s="182"/>
      <c r="F69" s="182"/>
      <c r="G69" s="182"/>
      <c r="H69" s="182"/>
      <c r="I69" s="182"/>
      <c r="J69" s="183">
        <f>J119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158</v>
      </c>
      <c r="E70" s="182"/>
      <c r="F70" s="182"/>
      <c r="G70" s="182"/>
      <c r="H70" s="182"/>
      <c r="I70" s="182"/>
      <c r="J70" s="183">
        <f>J122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159</v>
      </c>
      <c r="E71" s="182"/>
      <c r="F71" s="182"/>
      <c r="G71" s="182"/>
      <c r="H71" s="182"/>
      <c r="I71" s="182"/>
      <c r="J71" s="183">
        <f>J134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160</v>
      </c>
      <c r="E72" s="182"/>
      <c r="F72" s="182"/>
      <c r="G72" s="182"/>
      <c r="H72" s="182"/>
      <c r="I72" s="182"/>
      <c r="J72" s="183">
        <f>J140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4"/>
      <c r="C73" s="175"/>
      <c r="D73" s="176" t="s">
        <v>161</v>
      </c>
      <c r="E73" s="177"/>
      <c r="F73" s="177"/>
      <c r="G73" s="177"/>
      <c r="H73" s="177"/>
      <c r="I73" s="177"/>
      <c r="J73" s="178">
        <f>J142</f>
        <v>0</v>
      </c>
      <c r="K73" s="175"/>
      <c r="L73" s="17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0"/>
      <c r="C74" s="125"/>
      <c r="D74" s="181" t="s">
        <v>162</v>
      </c>
      <c r="E74" s="182"/>
      <c r="F74" s="182"/>
      <c r="G74" s="182"/>
      <c r="H74" s="182"/>
      <c r="I74" s="182"/>
      <c r="J74" s="183">
        <f>J143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163</v>
      </c>
      <c r="E75" s="182"/>
      <c r="F75" s="182"/>
      <c r="G75" s="182"/>
      <c r="H75" s="182"/>
      <c r="I75" s="182"/>
      <c r="J75" s="183">
        <f>J155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164</v>
      </c>
      <c r="E76" s="182"/>
      <c r="F76" s="182"/>
      <c r="G76" s="182"/>
      <c r="H76" s="182"/>
      <c r="I76" s="182"/>
      <c r="J76" s="183">
        <f>J158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166</v>
      </c>
      <c r="E77" s="182"/>
      <c r="F77" s="182"/>
      <c r="G77" s="182"/>
      <c r="H77" s="182"/>
      <c r="I77" s="182"/>
      <c r="J77" s="183">
        <f>J161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454</v>
      </c>
      <c r="E78" s="182"/>
      <c r="F78" s="182"/>
      <c r="G78" s="182"/>
      <c r="H78" s="182"/>
      <c r="I78" s="182"/>
      <c r="J78" s="183">
        <f>J172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4" spans="1:31" s="2" customFormat="1" ht="6.95" customHeight="1">
      <c r="A84" s="38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4.95" customHeight="1">
      <c r="A85" s="38"/>
      <c r="B85" s="39"/>
      <c r="C85" s="23" t="s">
        <v>167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16</v>
      </c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6.25" customHeight="1">
      <c r="A88" s="38"/>
      <c r="B88" s="39"/>
      <c r="C88" s="40"/>
      <c r="D88" s="40"/>
      <c r="E88" s="169" t="str">
        <f>E7</f>
        <v>Výměna vnitřního rozvodu teplé a studené vody v objektu bytového domu Dvořákova 1331/20 a 1330/22, Děčín</v>
      </c>
      <c r="F88" s="32"/>
      <c r="G88" s="32"/>
      <c r="H88" s="32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2:12" s="1" customFormat="1" ht="12" customHeight="1">
      <c r="B89" s="21"/>
      <c r="C89" s="32" t="s">
        <v>145</v>
      </c>
      <c r="D89" s="22"/>
      <c r="E89" s="22"/>
      <c r="F89" s="22"/>
      <c r="G89" s="22"/>
      <c r="H89" s="22"/>
      <c r="I89" s="22"/>
      <c r="J89" s="22"/>
      <c r="K89" s="22"/>
      <c r="L89" s="20"/>
    </row>
    <row r="90" spans="1:31" s="2" customFormat="1" ht="16.5" customHeight="1">
      <c r="A90" s="38"/>
      <c r="B90" s="39"/>
      <c r="C90" s="40"/>
      <c r="D90" s="40"/>
      <c r="E90" s="169" t="s">
        <v>601</v>
      </c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147</v>
      </c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6.5" customHeight="1">
      <c r="A92" s="38"/>
      <c r="B92" s="39"/>
      <c r="C92" s="40"/>
      <c r="D92" s="40"/>
      <c r="E92" s="69" t="str">
        <f>E11</f>
        <v>2.06 - Stoupací potrubí V5</v>
      </c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2" customHeight="1">
      <c r="A94" s="38"/>
      <c r="B94" s="39"/>
      <c r="C94" s="32" t="s">
        <v>21</v>
      </c>
      <c r="D94" s="40"/>
      <c r="E94" s="40"/>
      <c r="F94" s="27" t="str">
        <f>F14</f>
        <v>Děčín</v>
      </c>
      <c r="G94" s="40"/>
      <c r="H94" s="40"/>
      <c r="I94" s="32" t="s">
        <v>23</v>
      </c>
      <c r="J94" s="72" t="str">
        <f>IF(J14="","",J14)</f>
        <v>19. 5. 2021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25</v>
      </c>
      <c r="D96" s="40"/>
      <c r="E96" s="40"/>
      <c r="F96" s="27" t="str">
        <f>E17</f>
        <v>Statutární město Děčín</v>
      </c>
      <c r="G96" s="40"/>
      <c r="H96" s="40"/>
      <c r="I96" s="32" t="s">
        <v>32</v>
      </c>
      <c r="J96" s="36" t="str">
        <f>E23</f>
        <v>David Šašek</v>
      </c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30</v>
      </c>
      <c r="D97" s="40"/>
      <c r="E97" s="40"/>
      <c r="F97" s="27" t="str">
        <f>IF(E20="","",E20)</f>
        <v>Vyplň údaj</v>
      </c>
      <c r="G97" s="40"/>
      <c r="H97" s="40"/>
      <c r="I97" s="32" t="s">
        <v>36</v>
      </c>
      <c r="J97" s="36" t="str">
        <f>E26</f>
        <v>Vladimír Vidai</v>
      </c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11" customFormat="1" ht="29.25" customHeight="1">
      <c r="A99" s="185"/>
      <c r="B99" s="186"/>
      <c r="C99" s="187" t="s">
        <v>168</v>
      </c>
      <c r="D99" s="188" t="s">
        <v>61</v>
      </c>
      <c r="E99" s="188" t="s">
        <v>57</v>
      </c>
      <c r="F99" s="188" t="s">
        <v>58</v>
      </c>
      <c r="G99" s="188" t="s">
        <v>169</v>
      </c>
      <c r="H99" s="188" t="s">
        <v>170</v>
      </c>
      <c r="I99" s="188" t="s">
        <v>171</v>
      </c>
      <c r="J99" s="188" t="s">
        <v>151</v>
      </c>
      <c r="K99" s="189" t="s">
        <v>172</v>
      </c>
      <c r="L99" s="190"/>
      <c r="M99" s="92" t="s">
        <v>19</v>
      </c>
      <c r="N99" s="93" t="s">
        <v>46</v>
      </c>
      <c r="O99" s="93" t="s">
        <v>173</v>
      </c>
      <c r="P99" s="93" t="s">
        <v>174</v>
      </c>
      <c r="Q99" s="93" t="s">
        <v>175</v>
      </c>
      <c r="R99" s="93" t="s">
        <v>176</v>
      </c>
      <c r="S99" s="93" t="s">
        <v>177</v>
      </c>
      <c r="T99" s="94" t="s">
        <v>178</v>
      </c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</row>
    <row r="100" spans="1:63" s="2" customFormat="1" ht="22.8" customHeight="1">
      <c r="A100" s="38"/>
      <c r="B100" s="39"/>
      <c r="C100" s="99" t="s">
        <v>179</v>
      </c>
      <c r="D100" s="40"/>
      <c r="E100" s="40"/>
      <c r="F100" s="40"/>
      <c r="G100" s="40"/>
      <c r="H100" s="40"/>
      <c r="I100" s="40"/>
      <c r="J100" s="191">
        <f>BK100</f>
        <v>0</v>
      </c>
      <c r="K100" s="40"/>
      <c r="L100" s="44"/>
      <c r="M100" s="95"/>
      <c r="N100" s="192"/>
      <c r="O100" s="96"/>
      <c r="P100" s="193">
        <f>P101+P142</f>
        <v>0</v>
      </c>
      <c r="Q100" s="96"/>
      <c r="R100" s="193">
        <f>R101+R142</f>
        <v>0.7901426</v>
      </c>
      <c r="S100" s="96"/>
      <c r="T100" s="194">
        <f>T101+T142</f>
        <v>1.6051200000000003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75</v>
      </c>
      <c r="AU100" s="17" t="s">
        <v>152</v>
      </c>
      <c r="BK100" s="195">
        <f>BK101+BK142</f>
        <v>0</v>
      </c>
    </row>
    <row r="101" spans="1:63" s="12" customFormat="1" ht="25.9" customHeight="1">
      <c r="A101" s="12"/>
      <c r="B101" s="196"/>
      <c r="C101" s="197"/>
      <c r="D101" s="198" t="s">
        <v>75</v>
      </c>
      <c r="E101" s="199" t="s">
        <v>180</v>
      </c>
      <c r="F101" s="199" t="s">
        <v>181</v>
      </c>
      <c r="G101" s="197"/>
      <c r="H101" s="197"/>
      <c r="I101" s="200"/>
      <c r="J101" s="201">
        <f>BK101</f>
        <v>0</v>
      </c>
      <c r="K101" s="197"/>
      <c r="L101" s="202"/>
      <c r="M101" s="203"/>
      <c r="N101" s="204"/>
      <c r="O101" s="204"/>
      <c r="P101" s="205">
        <f>P102+P107+P109+P116+P119+P122+P134+P140</f>
        <v>0</v>
      </c>
      <c r="Q101" s="204"/>
      <c r="R101" s="205">
        <f>R102+R107+R109+R116+R119+R122+R134+R140</f>
        <v>0.57207</v>
      </c>
      <c r="S101" s="204"/>
      <c r="T101" s="206">
        <f>T102+T107+T109+T116+T119+T122+T134+T140</f>
        <v>1.5444000000000002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80</v>
      </c>
      <c r="AT101" s="208" t="s">
        <v>75</v>
      </c>
      <c r="AU101" s="208" t="s">
        <v>76</v>
      </c>
      <c r="AY101" s="207" t="s">
        <v>182</v>
      </c>
      <c r="BK101" s="209">
        <f>BK102+BK107+BK109+BK116+BK119+BK122+BK134+BK140</f>
        <v>0</v>
      </c>
    </row>
    <row r="102" spans="1:63" s="12" customFormat="1" ht="22.8" customHeight="1">
      <c r="A102" s="12"/>
      <c r="B102" s="196"/>
      <c r="C102" s="197"/>
      <c r="D102" s="198" t="s">
        <v>75</v>
      </c>
      <c r="E102" s="210" t="s">
        <v>183</v>
      </c>
      <c r="F102" s="210" t="s">
        <v>184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SUM(P103:P106)</f>
        <v>0</v>
      </c>
      <c r="Q102" s="204"/>
      <c r="R102" s="205">
        <f>SUM(R103:R106)</f>
        <v>0.18952</v>
      </c>
      <c r="S102" s="204"/>
      <c r="T102" s="206">
        <f>SUM(T103:T106)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80</v>
      </c>
      <c r="AT102" s="208" t="s">
        <v>75</v>
      </c>
      <c r="AU102" s="208" t="s">
        <v>80</v>
      </c>
      <c r="AY102" s="207" t="s">
        <v>182</v>
      </c>
      <c r="BK102" s="209">
        <f>SUM(BK103:BK106)</f>
        <v>0</v>
      </c>
    </row>
    <row r="103" spans="1:65" s="2" customFormat="1" ht="24.15" customHeight="1">
      <c r="A103" s="38"/>
      <c r="B103" s="39"/>
      <c r="C103" s="212" t="s">
        <v>80</v>
      </c>
      <c r="D103" s="212" t="s">
        <v>185</v>
      </c>
      <c r="E103" s="213" t="s">
        <v>455</v>
      </c>
      <c r="F103" s="214" t="s">
        <v>456</v>
      </c>
      <c r="G103" s="215" t="s">
        <v>188</v>
      </c>
      <c r="H103" s="216">
        <v>8</v>
      </c>
      <c r="I103" s="217"/>
      <c r="J103" s="218">
        <f>ROUND(I103*H103,2)</f>
        <v>0</v>
      </c>
      <c r="K103" s="214" t="s">
        <v>189</v>
      </c>
      <c r="L103" s="44"/>
      <c r="M103" s="219" t="s">
        <v>19</v>
      </c>
      <c r="N103" s="220" t="s">
        <v>48</v>
      </c>
      <c r="O103" s="84"/>
      <c r="P103" s="221">
        <f>O103*H103</f>
        <v>0</v>
      </c>
      <c r="Q103" s="221">
        <v>0.02369</v>
      </c>
      <c r="R103" s="221">
        <f>Q103*H103</f>
        <v>0.18952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190</v>
      </c>
      <c r="AT103" s="223" t="s">
        <v>185</v>
      </c>
      <c r="AU103" s="223" t="s">
        <v>88</v>
      </c>
      <c r="AY103" s="17" t="s">
        <v>182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88</v>
      </c>
      <c r="BK103" s="224">
        <f>ROUND(I103*H103,2)</f>
        <v>0</v>
      </c>
      <c r="BL103" s="17" t="s">
        <v>190</v>
      </c>
      <c r="BM103" s="223" t="s">
        <v>828</v>
      </c>
    </row>
    <row r="104" spans="1:51" s="13" customFormat="1" ht="12">
      <c r="A104" s="13"/>
      <c r="B104" s="225"/>
      <c r="C104" s="226"/>
      <c r="D104" s="227" t="s">
        <v>203</v>
      </c>
      <c r="E104" s="228" t="s">
        <v>19</v>
      </c>
      <c r="F104" s="229" t="s">
        <v>569</v>
      </c>
      <c r="G104" s="226"/>
      <c r="H104" s="230">
        <v>4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203</v>
      </c>
      <c r="AU104" s="236" t="s">
        <v>88</v>
      </c>
      <c r="AV104" s="13" t="s">
        <v>88</v>
      </c>
      <c r="AW104" s="13" t="s">
        <v>35</v>
      </c>
      <c r="AX104" s="13" t="s">
        <v>76</v>
      </c>
      <c r="AY104" s="236" t="s">
        <v>182</v>
      </c>
    </row>
    <row r="105" spans="1:51" s="13" customFormat="1" ht="12">
      <c r="A105" s="13"/>
      <c r="B105" s="225"/>
      <c r="C105" s="226"/>
      <c r="D105" s="227" t="s">
        <v>203</v>
      </c>
      <c r="E105" s="228" t="s">
        <v>19</v>
      </c>
      <c r="F105" s="229" t="s">
        <v>570</v>
      </c>
      <c r="G105" s="226"/>
      <c r="H105" s="230">
        <v>4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203</v>
      </c>
      <c r="AU105" s="236" t="s">
        <v>88</v>
      </c>
      <c r="AV105" s="13" t="s">
        <v>88</v>
      </c>
      <c r="AW105" s="13" t="s">
        <v>35</v>
      </c>
      <c r="AX105" s="13" t="s">
        <v>76</v>
      </c>
      <c r="AY105" s="236" t="s">
        <v>182</v>
      </c>
    </row>
    <row r="106" spans="1:51" s="14" customFormat="1" ht="12">
      <c r="A106" s="14"/>
      <c r="B106" s="237"/>
      <c r="C106" s="238"/>
      <c r="D106" s="227" t="s">
        <v>203</v>
      </c>
      <c r="E106" s="239" t="s">
        <v>19</v>
      </c>
      <c r="F106" s="240" t="s">
        <v>241</v>
      </c>
      <c r="G106" s="238"/>
      <c r="H106" s="241">
        <v>8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203</v>
      </c>
      <c r="AU106" s="247" t="s">
        <v>88</v>
      </c>
      <c r="AV106" s="14" t="s">
        <v>190</v>
      </c>
      <c r="AW106" s="14" t="s">
        <v>35</v>
      </c>
      <c r="AX106" s="14" t="s">
        <v>80</v>
      </c>
      <c r="AY106" s="247" t="s">
        <v>182</v>
      </c>
    </row>
    <row r="107" spans="1:63" s="12" customFormat="1" ht="22.8" customHeight="1">
      <c r="A107" s="12"/>
      <c r="B107" s="196"/>
      <c r="C107" s="197"/>
      <c r="D107" s="198" t="s">
        <v>75</v>
      </c>
      <c r="E107" s="210" t="s">
        <v>190</v>
      </c>
      <c r="F107" s="210" t="s">
        <v>460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P108</f>
        <v>0</v>
      </c>
      <c r="Q107" s="204"/>
      <c r="R107" s="205">
        <f>R108</f>
        <v>0.2364</v>
      </c>
      <c r="S107" s="204"/>
      <c r="T107" s="206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80</v>
      </c>
      <c r="AT107" s="208" t="s">
        <v>75</v>
      </c>
      <c r="AU107" s="208" t="s">
        <v>80</v>
      </c>
      <c r="AY107" s="207" t="s">
        <v>182</v>
      </c>
      <c r="BK107" s="209">
        <f>BK108</f>
        <v>0</v>
      </c>
    </row>
    <row r="108" spans="1:65" s="2" customFormat="1" ht="24.15" customHeight="1">
      <c r="A108" s="38"/>
      <c r="B108" s="39"/>
      <c r="C108" s="212" t="s">
        <v>88</v>
      </c>
      <c r="D108" s="212" t="s">
        <v>185</v>
      </c>
      <c r="E108" s="213" t="s">
        <v>461</v>
      </c>
      <c r="F108" s="214" t="s">
        <v>462</v>
      </c>
      <c r="G108" s="215" t="s">
        <v>188</v>
      </c>
      <c r="H108" s="216">
        <v>12</v>
      </c>
      <c r="I108" s="217"/>
      <c r="J108" s="218">
        <f>ROUND(I108*H108,2)</f>
        <v>0</v>
      </c>
      <c r="K108" s="214" t="s">
        <v>189</v>
      </c>
      <c r="L108" s="44"/>
      <c r="M108" s="219" t="s">
        <v>19</v>
      </c>
      <c r="N108" s="220" t="s">
        <v>48</v>
      </c>
      <c r="O108" s="84"/>
      <c r="P108" s="221">
        <f>O108*H108</f>
        <v>0</v>
      </c>
      <c r="Q108" s="221">
        <v>0.0197</v>
      </c>
      <c r="R108" s="221">
        <f>Q108*H108</f>
        <v>0.2364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190</v>
      </c>
      <c r="AT108" s="223" t="s">
        <v>185</v>
      </c>
      <c r="AU108" s="223" t="s">
        <v>88</v>
      </c>
      <c r="AY108" s="17" t="s">
        <v>182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88</v>
      </c>
      <c r="BK108" s="224">
        <f>ROUND(I108*H108,2)</f>
        <v>0</v>
      </c>
      <c r="BL108" s="17" t="s">
        <v>190</v>
      </c>
      <c r="BM108" s="223" t="s">
        <v>829</v>
      </c>
    </row>
    <row r="109" spans="1:63" s="12" customFormat="1" ht="22.8" customHeight="1">
      <c r="A109" s="12"/>
      <c r="B109" s="196"/>
      <c r="C109" s="197"/>
      <c r="D109" s="198" t="s">
        <v>75</v>
      </c>
      <c r="E109" s="210" t="s">
        <v>192</v>
      </c>
      <c r="F109" s="210" t="s">
        <v>193</v>
      </c>
      <c r="G109" s="197"/>
      <c r="H109" s="197"/>
      <c r="I109" s="200"/>
      <c r="J109" s="211">
        <f>BK109</f>
        <v>0</v>
      </c>
      <c r="K109" s="197"/>
      <c r="L109" s="202"/>
      <c r="M109" s="203"/>
      <c r="N109" s="204"/>
      <c r="O109" s="204"/>
      <c r="P109" s="205">
        <f>SUM(P110:P115)</f>
        <v>0</v>
      </c>
      <c r="Q109" s="204"/>
      <c r="R109" s="205">
        <f>SUM(R110:R115)</f>
        <v>0.14433</v>
      </c>
      <c r="S109" s="204"/>
      <c r="T109" s="206">
        <f>SUM(T110:T115)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80</v>
      </c>
      <c r="AT109" s="208" t="s">
        <v>75</v>
      </c>
      <c r="AU109" s="208" t="s">
        <v>80</v>
      </c>
      <c r="AY109" s="207" t="s">
        <v>182</v>
      </c>
      <c r="BK109" s="209">
        <f>SUM(BK110:BK115)</f>
        <v>0</v>
      </c>
    </row>
    <row r="110" spans="1:65" s="2" customFormat="1" ht="14.4" customHeight="1">
      <c r="A110" s="38"/>
      <c r="B110" s="39"/>
      <c r="C110" s="212" t="s">
        <v>183</v>
      </c>
      <c r="D110" s="212" t="s">
        <v>185</v>
      </c>
      <c r="E110" s="213" t="s">
        <v>464</v>
      </c>
      <c r="F110" s="214" t="s">
        <v>465</v>
      </c>
      <c r="G110" s="215" t="s">
        <v>201</v>
      </c>
      <c r="H110" s="216">
        <v>3</v>
      </c>
      <c r="I110" s="217"/>
      <c r="J110" s="218">
        <f>ROUND(I110*H110,2)</f>
        <v>0</v>
      </c>
      <c r="K110" s="214" t="s">
        <v>189</v>
      </c>
      <c r="L110" s="44"/>
      <c r="M110" s="219" t="s">
        <v>19</v>
      </c>
      <c r="N110" s="220" t="s">
        <v>48</v>
      </c>
      <c r="O110" s="84"/>
      <c r="P110" s="221">
        <f>O110*H110</f>
        <v>0</v>
      </c>
      <c r="Q110" s="221">
        <v>0.00735</v>
      </c>
      <c r="R110" s="221">
        <f>Q110*H110</f>
        <v>0.02205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190</v>
      </c>
      <c r="AT110" s="223" t="s">
        <v>185</v>
      </c>
      <c r="AU110" s="223" t="s">
        <v>88</v>
      </c>
      <c r="AY110" s="17" t="s">
        <v>182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88</v>
      </c>
      <c r="BK110" s="224">
        <f>ROUND(I110*H110,2)</f>
        <v>0</v>
      </c>
      <c r="BL110" s="17" t="s">
        <v>190</v>
      </c>
      <c r="BM110" s="223" t="s">
        <v>830</v>
      </c>
    </row>
    <row r="111" spans="1:51" s="13" customFormat="1" ht="12">
      <c r="A111" s="13"/>
      <c r="B111" s="225"/>
      <c r="C111" s="226"/>
      <c r="D111" s="227" t="s">
        <v>203</v>
      </c>
      <c r="E111" s="228" t="s">
        <v>19</v>
      </c>
      <c r="F111" s="229" t="s">
        <v>571</v>
      </c>
      <c r="G111" s="226"/>
      <c r="H111" s="230">
        <v>3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203</v>
      </c>
      <c r="AU111" s="236" t="s">
        <v>88</v>
      </c>
      <c r="AV111" s="13" t="s">
        <v>88</v>
      </c>
      <c r="AW111" s="13" t="s">
        <v>35</v>
      </c>
      <c r="AX111" s="13" t="s">
        <v>80</v>
      </c>
      <c r="AY111" s="236" t="s">
        <v>182</v>
      </c>
    </row>
    <row r="112" spans="1:65" s="2" customFormat="1" ht="14.4" customHeight="1">
      <c r="A112" s="38"/>
      <c r="B112" s="39"/>
      <c r="C112" s="212" t="s">
        <v>190</v>
      </c>
      <c r="D112" s="212" t="s">
        <v>185</v>
      </c>
      <c r="E112" s="213" t="s">
        <v>194</v>
      </c>
      <c r="F112" s="214" t="s">
        <v>195</v>
      </c>
      <c r="G112" s="215" t="s">
        <v>188</v>
      </c>
      <c r="H112" s="216">
        <v>4</v>
      </c>
      <c r="I112" s="217"/>
      <c r="J112" s="218">
        <f>ROUND(I112*H112,2)</f>
        <v>0</v>
      </c>
      <c r="K112" s="214" t="s">
        <v>189</v>
      </c>
      <c r="L112" s="44"/>
      <c r="M112" s="219" t="s">
        <v>19</v>
      </c>
      <c r="N112" s="220" t="s">
        <v>48</v>
      </c>
      <c r="O112" s="84"/>
      <c r="P112" s="221">
        <f>O112*H112</f>
        <v>0</v>
      </c>
      <c r="Q112" s="221">
        <v>0.00366</v>
      </c>
      <c r="R112" s="221">
        <f>Q112*H112</f>
        <v>0.01464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190</v>
      </c>
      <c r="AT112" s="223" t="s">
        <v>185</v>
      </c>
      <c r="AU112" s="223" t="s">
        <v>88</v>
      </c>
      <c r="AY112" s="17" t="s">
        <v>182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88</v>
      </c>
      <c r="BK112" s="224">
        <f>ROUND(I112*H112,2)</f>
        <v>0</v>
      </c>
      <c r="BL112" s="17" t="s">
        <v>190</v>
      </c>
      <c r="BM112" s="223" t="s">
        <v>831</v>
      </c>
    </row>
    <row r="113" spans="1:51" s="13" customFormat="1" ht="12">
      <c r="A113" s="13"/>
      <c r="B113" s="225"/>
      <c r="C113" s="226"/>
      <c r="D113" s="227" t="s">
        <v>203</v>
      </c>
      <c r="E113" s="228" t="s">
        <v>19</v>
      </c>
      <c r="F113" s="229" t="s">
        <v>569</v>
      </c>
      <c r="G113" s="226"/>
      <c r="H113" s="230">
        <v>4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203</v>
      </c>
      <c r="AU113" s="236" t="s">
        <v>88</v>
      </c>
      <c r="AV113" s="13" t="s">
        <v>88</v>
      </c>
      <c r="AW113" s="13" t="s">
        <v>35</v>
      </c>
      <c r="AX113" s="13" t="s">
        <v>80</v>
      </c>
      <c r="AY113" s="236" t="s">
        <v>182</v>
      </c>
    </row>
    <row r="114" spans="1:65" s="2" customFormat="1" ht="24.15" customHeight="1">
      <c r="A114" s="38"/>
      <c r="B114" s="39"/>
      <c r="C114" s="212" t="s">
        <v>212</v>
      </c>
      <c r="D114" s="212" t="s">
        <v>185</v>
      </c>
      <c r="E114" s="213" t="s">
        <v>468</v>
      </c>
      <c r="F114" s="214" t="s">
        <v>469</v>
      </c>
      <c r="G114" s="215" t="s">
        <v>201</v>
      </c>
      <c r="H114" s="216">
        <v>3</v>
      </c>
      <c r="I114" s="217"/>
      <c r="J114" s="218">
        <f>ROUND(I114*H114,2)</f>
        <v>0</v>
      </c>
      <c r="K114" s="214" t="s">
        <v>189</v>
      </c>
      <c r="L114" s="44"/>
      <c r="M114" s="219" t="s">
        <v>19</v>
      </c>
      <c r="N114" s="220" t="s">
        <v>48</v>
      </c>
      <c r="O114" s="84"/>
      <c r="P114" s="221">
        <f>O114*H114</f>
        <v>0</v>
      </c>
      <c r="Q114" s="221">
        <v>0.0154</v>
      </c>
      <c r="R114" s="221">
        <f>Q114*H114</f>
        <v>0.046200000000000005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190</v>
      </c>
      <c r="AT114" s="223" t="s">
        <v>185</v>
      </c>
      <c r="AU114" s="223" t="s">
        <v>88</v>
      </c>
      <c r="AY114" s="17" t="s">
        <v>182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88</v>
      </c>
      <c r="BK114" s="224">
        <f>ROUND(I114*H114,2)</f>
        <v>0</v>
      </c>
      <c r="BL114" s="17" t="s">
        <v>190</v>
      </c>
      <c r="BM114" s="223" t="s">
        <v>832</v>
      </c>
    </row>
    <row r="115" spans="1:65" s="2" customFormat="1" ht="14.4" customHeight="1">
      <c r="A115" s="38"/>
      <c r="B115" s="39"/>
      <c r="C115" s="212" t="s">
        <v>218</v>
      </c>
      <c r="D115" s="212" t="s">
        <v>185</v>
      </c>
      <c r="E115" s="213" t="s">
        <v>471</v>
      </c>
      <c r="F115" s="214" t="s">
        <v>472</v>
      </c>
      <c r="G115" s="215" t="s">
        <v>201</v>
      </c>
      <c r="H115" s="216">
        <v>3</v>
      </c>
      <c r="I115" s="217"/>
      <c r="J115" s="218">
        <f>ROUND(I115*H115,2)</f>
        <v>0</v>
      </c>
      <c r="K115" s="214" t="s">
        <v>189</v>
      </c>
      <c r="L115" s="44"/>
      <c r="M115" s="219" t="s">
        <v>19</v>
      </c>
      <c r="N115" s="220" t="s">
        <v>48</v>
      </c>
      <c r="O115" s="84"/>
      <c r="P115" s="221">
        <f>O115*H115</f>
        <v>0</v>
      </c>
      <c r="Q115" s="221">
        <v>0.02048</v>
      </c>
      <c r="R115" s="221">
        <f>Q115*H115</f>
        <v>0.06144000000000001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190</v>
      </c>
      <c r="AT115" s="223" t="s">
        <v>185</v>
      </c>
      <c r="AU115" s="223" t="s">
        <v>88</v>
      </c>
      <c r="AY115" s="17" t="s">
        <v>182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88</v>
      </c>
      <c r="BK115" s="224">
        <f>ROUND(I115*H115,2)</f>
        <v>0</v>
      </c>
      <c r="BL115" s="17" t="s">
        <v>190</v>
      </c>
      <c r="BM115" s="223" t="s">
        <v>833</v>
      </c>
    </row>
    <row r="116" spans="1:63" s="12" customFormat="1" ht="22.8" customHeight="1">
      <c r="A116" s="12"/>
      <c r="B116" s="196"/>
      <c r="C116" s="197"/>
      <c r="D116" s="198" t="s">
        <v>75</v>
      </c>
      <c r="E116" s="210" t="s">
        <v>197</v>
      </c>
      <c r="F116" s="210" t="s">
        <v>198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SUM(P117:P118)</f>
        <v>0</v>
      </c>
      <c r="Q116" s="204"/>
      <c r="R116" s="205">
        <f>SUM(R117:R118)</f>
        <v>0.0018199999999999998</v>
      </c>
      <c r="S116" s="204"/>
      <c r="T116" s="206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80</v>
      </c>
      <c r="AT116" s="208" t="s">
        <v>75</v>
      </c>
      <c r="AU116" s="208" t="s">
        <v>80</v>
      </c>
      <c r="AY116" s="207" t="s">
        <v>182</v>
      </c>
      <c r="BK116" s="209">
        <f>SUM(BK117:BK118)</f>
        <v>0</v>
      </c>
    </row>
    <row r="117" spans="1:65" s="2" customFormat="1" ht="24.15" customHeight="1">
      <c r="A117" s="38"/>
      <c r="B117" s="39"/>
      <c r="C117" s="212" t="s">
        <v>222</v>
      </c>
      <c r="D117" s="212" t="s">
        <v>185</v>
      </c>
      <c r="E117" s="213" t="s">
        <v>199</v>
      </c>
      <c r="F117" s="214" t="s">
        <v>200</v>
      </c>
      <c r="G117" s="215" t="s">
        <v>201</v>
      </c>
      <c r="H117" s="216">
        <v>14</v>
      </c>
      <c r="I117" s="217"/>
      <c r="J117" s="218">
        <f>ROUND(I117*H117,2)</f>
        <v>0</v>
      </c>
      <c r="K117" s="214" t="s">
        <v>189</v>
      </c>
      <c r="L117" s="44"/>
      <c r="M117" s="219" t="s">
        <v>19</v>
      </c>
      <c r="N117" s="220" t="s">
        <v>48</v>
      </c>
      <c r="O117" s="84"/>
      <c r="P117" s="221">
        <f>O117*H117</f>
        <v>0</v>
      </c>
      <c r="Q117" s="221">
        <v>0.00013</v>
      </c>
      <c r="R117" s="221">
        <f>Q117*H117</f>
        <v>0.0018199999999999998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190</v>
      </c>
      <c r="AT117" s="223" t="s">
        <v>185</v>
      </c>
      <c r="AU117" s="223" t="s">
        <v>88</v>
      </c>
      <c r="AY117" s="17" t="s">
        <v>182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88</v>
      </c>
      <c r="BK117" s="224">
        <f>ROUND(I117*H117,2)</f>
        <v>0</v>
      </c>
      <c r="BL117" s="17" t="s">
        <v>190</v>
      </c>
      <c r="BM117" s="223" t="s">
        <v>834</v>
      </c>
    </row>
    <row r="118" spans="1:51" s="13" customFormat="1" ht="12">
      <c r="A118" s="13"/>
      <c r="B118" s="225"/>
      <c r="C118" s="226"/>
      <c r="D118" s="227" t="s">
        <v>203</v>
      </c>
      <c r="E118" s="228" t="s">
        <v>19</v>
      </c>
      <c r="F118" s="229" t="s">
        <v>476</v>
      </c>
      <c r="G118" s="226"/>
      <c r="H118" s="230">
        <v>14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203</v>
      </c>
      <c r="AU118" s="236" t="s">
        <v>88</v>
      </c>
      <c r="AV118" s="13" t="s">
        <v>88</v>
      </c>
      <c r="AW118" s="13" t="s">
        <v>35</v>
      </c>
      <c r="AX118" s="13" t="s">
        <v>80</v>
      </c>
      <c r="AY118" s="236" t="s">
        <v>182</v>
      </c>
    </row>
    <row r="119" spans="1:63" s="12" customFormat="1" ht="22.8" customHeight="1">
      <c r="A119" s="12"/>
      <c r="B119" s="196"/>
      <c r="C119" s="197"/>
      <c r="D119" s="198" t="s">
        <v>75</v>
      </c>
      <c r="E119" s="210" t="s">
        <v>205</v>
      </c>
      <c r="F119" s="210" t="s">
        <v>206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SUM(P120:P121)</f>
        <v>0</v>
      </c>
      <c r="Q119" s="204"/>
      <c r="R119" s="205">
        <f>SUM(R120:R121)</f>
        <v>0</v>
      </c>
      <c r="S119" s="204"/>
      <c r="T119" s="206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7" t="s">
        <v>80</v>
      </c>
      <c r="AT119" s="208" t="s">
        <v>75</v>
      </c>
      <c r="AU119" s="208" t="s">
        <v>80</v>
      </c>
      <c r="AY119" s="207" t="s">
        <v>182</v>
      </c>
      <c r="BK119" s="209">
        <f>SUM(BK120:BK121)</f>
        <v>0</v>
      </c>
    </row>
    <row r="120" spans="1:65" s="2" customFormat="1" ht="14.4" customHeight="1">
      <c r="A120" s="38"/>
      <c r="B120" s="39"/>
      <c r="C120" s="212" t="s">
        <v>226</v>
      </c>
      <c r="D120" s="212" t="s">
        <v>185</v>
      </c>
      <c r="E120" s="213" t="s">
        <v>207</v>
      </c>
      <c r="F120" s="214" t="s">
        <v>208</v>
      </c>
      <c r="G120" s="215" t="s">
        <v>201</v>
      </c>
      <c r="H120" s="216">
        <v>60</v>
      </c>
      <c r="I120" s="217"/>
      <c r="J120" s="218">
        <f>ROUND(I120*H120,2)</f>
        <v>0</v>
      </c>
      <c r="K120" s="214" t="s">
        <v>189</v>
      </c>
      <c r="L120" s="44"/>
      <c r="M120" s="219" t="s">
        <v>19</v>
      </c>
      <c r="N120" s="220" t="s">
        <v>48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190</v>
      </c>
      <c r="AT120" s="223" t="s">
        <v>185</v>
      </c>
      <c r="AU120" s="223" t="s">
        <v>88</v>
      </c>
      <c r="AY120" s="17" t="s">
        <v>182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88</v>
      </c>
      <c r="BK120" s="224">
        <f>ROUND(I120*H120,2)</f>
        <v>0</v>
      </c>
      <c r="BL120" s="17" t="s">
        <v>190</v>
      </c>
      <c r="BM120" s="223" t="s">
        <v>835</v>
      </c>
    </row>
    <row r="121" spans="1:51" s="13" customFormat="1" ht="12">
      <c r="A121" s="13"/>
      <c r="B121" s="225"/>
      <c r="C121" s="226"/>
      <c r="D121" s="227" t="s">
        <v>203</v>
      </c>
      <c r="E121" s="228" t="s">
        <v>19</v>
      </c>
      <c r="F121" s="229" t="s">
        <v>478</v>
      </c>
      <c r="G121" s="226"/>
      <c r="H121" s="230">
        <v>60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203</v>
      </c>
      <c r="AU121" s="236" t="s">
        <v>88</v>
      </c>
      <c r="AV121" s="13" t="s">
        <v>88</v>
      </c>
      <c r="AW121" s="13" t="s">
        <v>35</v>
      </c>
      <c r="AX121" s="13" t="s">
        <v>80</v>
      </c>
      <c r="AY121" s="236" t="s">
        <v>182</v>
      </c>
    </row>
    <row r="122" spans="1:63" s="12" customFormat="1" ht="22.8" customHeight="1">
      <c r="A122" s="12"/>
      <c r="B122" s="196"/>
      <c r="C122" s="197"/>
      <c r="D122" s="198" t="s">
        <v>75</v>
      </c>
      <c r="E122" s="210" t="s">
        <v>210</v>
      </c>
      <c r="F122" s="210" t="s">
        <v>211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SUM(P123:P133)</f>
        <v>0</v>
      </c>
      <c r="Q122" s="204"/>
      <c r="R122" s="205">
        <f>SUM(R123:R133)</f>
        <v>0</v>
      </c>
      <c r="S122" s="204"/>
      <c r="T122" s="206">
        <f>SUM(T123:T133)</f>
        <v>1.5444000000000002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80</v>
      </c>
      <c r="AT122" s="208" t="s">
        <v>75</v>
      </c>
      <c r="AU122" s="208" t="s">
        <v>80</v>
      </c>
      <c r="AY122" s="207" t="s">
        <v>182</v>
      </c>
      <c r="BK122" s="209">
        <f>SUM(BK123:BK133)</f>
        <v>0</v>
      </c>
    </row>
    <row r="123" spans="1:65" s="2" customFormat="1" ht="14.4" customHeight="1">
      <c r="A123" s="38"/>
      <c r="B123" s="39"/>
      <c r="C123" s="212" t="s">
        <v>231</v>
      </c>
      <c r="D123" s="212" t="s">
        <v>185</v>
      </c>
      <c r="E123" s="213" t="s">
        <v>213</v>
      </c>
      <c r="F123" s="214" t="s">
        <v>214</v>
      </c>
      <c r="G123" s="215" t="s">
        <v>215</v>
      </c>
      <c r="H123" s="216">
        <v>52</v>
      </c>
      <c r="I123" s="217"/>
      <c r="J123" s="218">
        <f>ROUND(I123*H123,2)</f>
        <v>0</v>
      </c>
      <c r="K123" s="214" t="s">
        <v>189</v>
      </c>
      <c r="L123" s="44"/>
      <c r="M123" s="219" t="s">
        <v>19</v>
      </c>
      <c r="N123" s="220" t="s">
        <v>48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0.0067</v>
      </c>
      <c r="T123" s="222">
        <f>S123*H123</f>
        <v>0.3484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216</v>
      </c>
      <c r="AT123" s="223" t="s">
        <v>185</v>
      </c>
      <c r="AU123" s="223" t="s">
        <v>88</v>
      </c>
      <c r="AY123" s="17" t="s">
        <v>182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88</v>
      </c>
      <c r="BK123" s="224">
        <f>ROUND(I123*H123,2)</f>
        <v>0</v>
      </c>
      <c r="BL123" s="17" t="s">
        <v>216</v>
      </c>
      <c r="BM123" s="223" t="s">
        <v>836</v>
      </c>
    </row>
    <row r="124" spans="1:65" s="2" customFormat="1" ht="24.15" customHeight="1">
      <c r="A124" s="38"/>
      <c r="B124" s="39"/>
      <c r="C124" s="212" t="s">
        <v>242</v>
      </c>
      <c r="D124" s="212" t="s">
        <v>185</v>
      </c>
      <c r="E124" s="213" t="s">
        <v>480</v>
      </c>
      <c r="F124" s="214" t="s">
        <v>481</v>
      </c>
      <c r="G124" s="215" t="s">
        <v>188</v>
      </c>
      <c r="H124" s="216">
        <v>12</v>
      </c>
      <c r="I124" s="217"/>
      <c r="J124" s="218">
        <f>ROUND(I124*H124,2)</f>
        <v>0</v>
      </c>
      <c r="K124" s="214" t="s">
        <v>189</v>
      </c>
      <c r="L124" s="44"/>
      <c r="M124" s="219" t="s">
        <v>19</v>
      </c>
      <c r="N124" s="220" t="s">
        <v>48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0.069</v>
      </c>
      <c r="T124" s="222">
        <f>S124*H124</f>
        <v>0.8280000000000001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190</v>
      </c>
      <c r="AT124" s="223" t="s">
        <v>185</v>
      </c>
      <c r="AU124" s="223" t="s">
        <v>88</v>
      </c>
      <c r="AY124" s="17" t="s">
        <v>182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88</v>
      </c>
      <c r="BK124" s="224">
        <f>ROUND(I124*H124,2)</f>
        <v>0</v>
      </c>
      <c r="BL124" s="17" t="s">
        <v>190</v>
      </c>
      <c r="BM124" s="223" t="s">
        <v>837</v>
      </c>
    </row>
    <row r="125" spans="1:51" s="13" customFormat="1" ht="12">
      <c r="A125" s="13"/>
      <c r="B125" s="225"/>
      <c r="C125" s="226"/>
      <c r="D125" s="227" t="s">
        <v>203</v>
      </c>
      <c r="E125" s="228" t="s">
        <v>19</v>
      </c>
      <c r="F125" s="229" t="s">
        <v>569</v>
      </c>
      <c r="G125" s="226"/>
      <c r="H125" s="230">
        <v>4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203</v>
      </c>
      <c r="AU125" s="236" t="s">
        <v>88</v>
      </c>
      <c r="AV125" s="13" t="s">
        <v>88</v>
      </c>
      <c r="AW125" s="13" t="s">
        <v>35</v>
      </c>
      <c r="AX125" s="13" t="s">
        <v>76</v>
      </c>
      <c r="AY125" s="236" t="s">
        <v>182</v>
      </c>
    </row>
    <row r="126" spans="1:51" s="13" customFormat="1" ht="12">
      <c r="A126" s="13"/>
      <c r="B126" s="225"/>
      <c r="C126" s="226"/>
      <c r="D126" s="227" t="s">
        <v>203</v>
      </c>
      <c r="E126" s="228" t="s">
        <v>19</v>
      </c>
      <c r="F126" s="229" t="s">
        <v>572</v>
      </c>
      <c r="G126" s="226"/>
      <c r="H126" s="230">
        <v>4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203</v>
      </c>
      <c r="AU126" s="236" t="s">
        <v>88</v>
      </c>
      <c r="AV126" s="13" t="s">
        <v>88</v>
      </c>
      <c r="AW126" s="13" t="s">
        <v>35</v>
      </c>
      <c r="AX126" s="13" t="s">
        <v>76</v>
      </c>
      <c r="AY126" s="236" t="s">
        <v>182</v>
      </c>
    </row>
    <row r="127" spans="1:51" s="13" customFormat="1" ht="12">
      <c r="A127" s="13"/>
      <c r="B127" s="225"/>
      <c r="C127" s="226"/>
      <c r="D127" s="227" t="s">
        <v>203</v>
      </c>
      <c r="E127" s="228" t="s">
        <v>19</v>
      </c>
      <c r="F127" s="229" t="s">
        <v>570</v>
      </c>
      <c r="G127" s="226"/>
      <c r="H127" s="230">
        <v>4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203</v>
      </c>
      <c r="AU127" s="236" t="s">
        <v>88</v>
      </c>
      <c r="AV127" s="13" t="s">
        <v>88</v>
      </c>
      <c r="AW127" s="13" t="s">
        <v>35</v>
      </c>
      <c r="AX127" s="13" t="s">
        <v>76</v>
      </c>
      <c r="AY127" s="236" t="s">
        <v>182</v>
      </c>
    </row>
    <row r="128" spans="1:51" s="14" customFormat="1" ht="12">
      <c r="A128" s="14"/>
      <c r="B128" s="237"/>
      <c r="C128" s="238"/>
      <c r="D128" s="227" t="s">
        <v>203</v>
      </c>
      <c r="E128" s="239" t="s">
        <v>19</v>
      </c>
      <c r="F128" s="240" t="s">
        <v>241</v>
      </c>
      <c r="G128" s="238"/>
      <c r="H128" s="241">
        <v>12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203</v>
      </c>
      <c r="AU128" s="247" t="s">
        <v>88</v>
      </c>
      <c r="AV128" s="14" t="s">
        <v>190</v>
      </c>
      <c r="AW128" s="14" t="s">
        <v>35</v>
      </c>
      <c r="AX128" s="14" t="s">
        <v>80</v>
      </c>
      <c r="AY128" s="247" t="s">
        <v>182</v>
      </c>
    </row>
    <row r="129" spans="1:65" s="2" customFormat="1" ht="24.15" customHeight="1">
      <c r="A129" s="38"/>
      <c r="B129" s="39"/>
      <c r="C129" s="212" t="s">
        <v>248</v>
      </c>
      <c r="D129" s="212" t="s">
        <v>185</v>
      </c>
      <c r="E129" s="213" t="s">
        <v>484</v>
      </c>
      <c r="F129" s="214" t="s">
        <v>485</v>
      </c>
      <c r="G129" s="215" t="s">
        <v>188</v>
      </c>
      <c r="H129" s="216">
        <v>12</v>
      </c>
      <c r="I129" s="217"/>
      <c r="J129" s="218">
        <f>ROUND(I129*H129,2)</f>
        <v>0</v>
      </c>
      <c r="K129" s="214" t="s">
        <v>189</v>
      </c>
      <c r="L129" s="44"/>
      <c r="M129" s="219" t="s">
        <v>19</v>
      </c>
      <c r="N129" s="220" t="s">
        <v>48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0.008</v>
      </c>
      <c r="T129" s="222">
        <f>S129*H129</f>
        <v>0.096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190</v>
      </c>
      <c r="AT129" s="223" t="s">
        <v>185</v>
      </c>
      <c r="AU129" s="223" t="s">
        <v>88</v>
      </c>
      <c r="AY129" s="17" t="s">
        <v>182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88</v>
      </c>
      <c r="BK129" s="224">
        <f>ROUND(I129*H129,2)</f>
        <v>0</v>
      </c>
      <c r="BL129" s="17" t="s">
        <v>190</v>
      </c>
      <c r="BM129" s="223" t="s">
        <v>838</v>
      </c>
    </row>
    <row r="130" spans="1:65" s="2" customFormat="1" ht="24.15" customHeight="1">
      <c r="A130" s="38"/>
      <c r="B130" s="39"/>
      <c r="C130" s="212" t="s">
        <v>253</v>
      </c>
      <c r="D130" s="212" t="s">
        <v>185</v>
      </c>
      <c r="E130" s="213" t="s">
        <v>487</v>
      </c>
      <c r="F130" s="214" t="s">
        <v>488</v>
      </c>
      <c r="G130" s="215" t="s">
        <v>201</v>
      </c>
      <c r="H130" s="216">
        <v>4</v>
      </c>
      <c r="I130" s="217"/>
      <c r="J130" s="218">
        <f>ROUND(I130*H130,2)</f>
        <v>0</v>
      </c>
      <c r="K130" s="214" t="s">
        <v>189</v>
      </c>
      <c r="L130" s="44"/>
      <c r="M130" s="219" t="s">
        <v>19</v>
      </c>
      <c r="N130" s="220" t="s">
        <v>48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0.068</v>
      </c>
      <c r="T130" s="222">
        <f>S130*H130</f>
        <v>0.272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190</v>
      </c>
      <c r="AT130" s="223" t="s">
        <v>185</v>
      </c>
      <c r="AU130" s="223" t="s">
        <v>88</v>
      </c>
      <c r="AY130" s="17" t="s">
        <v>182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88</v>
      </c>
      <c r="BK130" s="224">
        <f>ROUND(I130*H130,2)</f>
        <v>0</v>
      </c>
      <c r="BL130" s="17" t="s">
        <v>190</v>
      </c>
      <c r="BM130" s="223" t="s">
        <v>839</v>
      </c>
    </row>
    <row r="131" spans="1:51" s="13" customFormat="1" ht="12">
      <c r="A131" s="13"/>
      <c r="B131" s="225"/>
      <c r="C131" s="226"/>
      <c r="D131" s="227" t="s">
        <v>203</v>
      </c>
      <c r="E131" s="228" t="s">
        <v>19</v>
      </c>
      <c r="F131" s="229" t="s">
        <v>573</v>
      </c>
      <c r="G131" s="226"/>
      <c r="H131" s="230">
        <v>1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203</v>
      </c>
      <c r="AU131" s="236" t="s">
        <v>88</v>
      </c>
      <c r="AV131" s="13" t="s">
        <v>88</v>
      </c>
      <c r="AW131" s="13" t="s">
        <v>35</v>
      </c>
      <c r="AX131" s="13" t="s">
        <v>76</v>
      </c>
      <c r="AY131" s="236" t="s">
        <v>182</v>
      </c>
    </row>
    <row r="132" spans="1:51" s="13" customFormat="1" ht="12">
      <c r="A132" s="13"/>
      <c r="B132" s="225"/>
      <c r="C132" s="226"/>
      <c r="D132" s="227" t="s">
        <v>203</v>
      </c>
      <c r="E132" s="228" t="s">
        <v>19</v>
      </c>
      <c r="F132" s="229" t="s">
        <v>571</v>
      </c>
      <c r="G132" s="226"/>
      <c r="H132" s="230">
        <v>3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203</v>
      </c>
      <c r="AU132" s="236" t="s">
        <v>88</v>
      </c>
      <c r="AV132" s="13" t="s">
        <v>88</v>
      </c>
      <c r="AW132" s="13" t="s">
        <v>35</v>
      </c>
      <c r="AX132" s="13" t="s">
        <v>76</v>
      </c>
      <c r="AY132" s="236" t="s">
        <v>182</v>
      </c>
    </row>
    <row r="133" spans="1:51" s="14" customFormat="1" ht="12">
      <c r="A133" s="14"/>
      <c r="B133" s="237"/>
      <c r="C133" s="238"/>
      <c r="D133" s="227" t="s">
        <v>203</v>
      </c>
      <c r="E133" s="239" t="s">
        <v>19</v>
      </c>
      <c r="F133" s="240" t="s">
        <v>241</v>
      </c>
      <c r="G133" s="238"/>
      <c r="H133" s="241">
        <v>4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203</v>
      </c>
      <c r="AU133" s="247" t="s">
        <v>88</v>
      </c>
      <c r="AV133" s="14" t="s">
        <v>190</v>
      </c>
      <c r="AW133" s="14" t="s">
        <v>35</v>
      </c>
      <c r="AX133" s="14" t="s">
        <v>80</v>
      </c>
      <c r="AY133" s="247" t="s">
        <v>182</v>
      </c>
    </row>
    <row r="134" spans="1:63" s="12" customFormat="1" ht="22.8" customHeight="1">
      <c r="A134" s="12"/>
      <c r="B134" s="196"/>
      <c r="C134" s="197"/>
      <c r="D134" s="198" t="s">
        <v>75</v>
      </c>
      <c r="E134" s="210" t="s">
        <v>246</v>
      </c>
      <c r="F134" s="210" t="s">
        <v>247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SUM(P135:P139)</f>
        <v>0</v>
      </c>
      <c r="Q134" s="204"/>
      <c r="R134" s="205">
        <f>SUM(R135:R139)</f>
        <v>0</v>
      </c>
      <c r="S134" s="204"/>
      <c r="T134" s="206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80</v>
      </c>
      <c r="AT134" s="208" t="s">
        <v>75</v>
      </c>
      <c r="AU134" s="208" t="s">
        <v>80</v>
      </c>
      <c r="AY134" s="207" t="s">
        <v>182</v>
      </c>
      <c r="BK134" s="209">
        <f>SUM(BK135:BK139)</f>
        <v>0</v>
      </c>
    </row>
    <row r="135" spans="1:65" s="2" customFormat="1" ht="24.15" customHeight="1">
      <c r="A135" s="38"/>
      <c r="B135" s="39"/>
      <c r="C135" s="212" t="s">
        <v>257</v>
      </c>
      <c r="D135" s="212" t="s">
        <v>185</v>
      </c>
      <c r="E135" s="213" t="s">
        <v>249</v>
      </c>
      <c r="F135" s="214" t="s">
        <v>250</v>
      </c>
      <c r="G135" s="215" t="s">
        <v>251</v>
      </c>
      <c r="H135" s="216">
        <v>1.605</v>
      </c>
      <c r="I135" s="217"/>
      <c r="J135" s="218">
        <f>ROUND(I135*H135,2)</f>
        <v>0</v>
      </c>
      <c r="K135" s="214" t="s">
        <v>189</v>
      </c>
      <c r="L135" s="44"/>
      <c r="M135" s="219" t="s">
        <v>19</v>
      </c>
      <c r="N135" s="220" t="s">
        <v>48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190</v>
      </c>
      <c r="AT135" s="223" t="s">
        <v>185</v>
      </c>
      <c r="AU135" s="223" t="s">
        <v>88</v>
      </c>
      <c r="AY135" s="17" t="s">
        <v>182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88</v>
      </c>
      <c r="BK135" s="224">
        <f>ROUND(I135*H135,2)</f>
        <v>0</v>
      </c>
      <c r="BL135" s="17" t="s">
        <v>190</v>
      </c>
      <c r="BM135" s="223" t="s">
        <v>840</v>
      </c>
    </row>
    <row r="136" spans="1:65" s="2" customFormat="1" ht="14.4" customHeight="1">
      <c r="A136" s="38"/>
      <c r="B136" s="39"/>
      <c r="C136" s="212" t="s">
        <v>262</v>
      </c>
      <c r="D136" s="212" t="s">
        <v>185</v>
      </c>
      <c r="E136" s="213" t="s">
        <v>254</v>
      </c>
      <c r="F136" s="214" t="s">
        <v>255</v>
      </c>
      <c r="G136" s="215" t="s">
        <v>251</v>
      </c>
      <c r="H136" s="216">
        <v>1.605</v>
      </c>
      <c r="I136" s="217"/>
      <c r="J136" s="218">
        <f>ROUND(I136*H136,2)</f>
        <v>0</v>
      </c>
      <c r="K136" s="214" t="s">
        <v>189</v>
      </c>
      <c r="L136" s="44"/>
      <c r="M136" s="219" t="s">
        <v>19</v>
      </c>
      <c r="N136" s="220" t="s">
        <v>48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190</v>
      </c>
      <c r="AT136" s="223" t="s">
        <v>185</v>
      </c>
      <c r="AU136" s="223" t="s">
        <v>88</v>
      </c>
      <c r="AY136" s="17" t="s">
        <v>182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88</v>
      </c>
      <c r="BK136" s="224">
        <f>ROUND(I136*H136,2)</f>
        <v>0</v>
      </c>
      <c r="BL136" s="17" t="s">
        <v>190</v>
      </c>
      <c r="BM136" s="223" t="s">
        <v>841</v>
      </c>
    </row>
    <row r="137" spans="1:65" s="2" customFormat="1" ht="24.15" customHeight="1">
      <c r="A137" s="38"/>
      <c r="B137" s="39"/>
      <c r="C137" s="212" t="s">
        <v>8</v>
      </c>
      <c r="D137" s="212" t="s">
        <v>185</v>
      </c>
      <c r="E137" s="213" t="s">
        <v>258</v>
      </c>
      <c r="F137" s="214" t="s">
        <v>259</v>
      </c>
      <c r="G137" s="215" t="s">
        <v>251</v>
      </c>
      <c r="H137" s="216">
        <v>22.47</v>
      </c>
      <c r="I137" s="217"/>
      <c r="J137" s="218">
        <f>ROUND(I137*H137,2)</f>
        <v>0</v>
      </c>
      <c r="K137" s="214" t="s">
        <v>189</v>
      </c>
      <c r="L137" s="44"/>
      <c r="M137" s="219" t="s">
        <v>19</v>
      </c>
      <c r="N137" s="220" t="s">
        <v>48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190</v>
      </c>
      <c r="AT137" s="223" t="s">
        <v>185</v>
      </c>
      <c r="AU137" s="223" t="s">
        <v>88</v>
      </c>
      <c r="AY137" s="17" t="s">
        <v>182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88</v>
      </c>
      <c r="BK137" s="224">
        <f>ROUND(I137*H137,2)</f>
        <v>0</v>
      </c>
      <c r="BL137" s="17" t="s">
        <v>190</v>
      </c>
      <c r="BM137" s="223" t="s">
        <v>842</v>
      </c>
    </row>
    <row r="138" spans="1:51" s="13" customFormat="1" ht="12">
      <c r="A138" s="13"/>
      <c r="B138" s="225"/>
      <c r="C138" s="226"/>
      <c r="D138" s="227" t="s">
        <v>203</v>
      </c>
      <c r="E138" s="226"/>
      <c r="F138" s="229" t="s">
        <v>574</v>
      </c>
      <c r="G138" s="226"/>
      <c r="H138" s="230">
        <v>22.47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203</v>
      </c>
      <c r="AU138" s="236" t="s">
        <v>88</v>
      </c>
      <c r="AV138" s="13" t="s">
        <v>88</v>
      </c>
      <c r="AW138" s="13" t="s">
        <v>4</v>
      </c>
      <c r="AX138" s="13" t="s">
        <v>80</v>
      </c>
      <c r="AY138" s="236" t="s">
        <v>182</v>
      </c>
    </row>
    <row r="139" spans="1:65" s="2" customFormat="1" ht="14.4" customHeight="1">
      <c r="A139" s="38"/>
      <c r="B139" s="39"/>
      <c r="C139" s="248" t="s">
        <v>216</v>
      </c>
      <c r="D139" s="248" t="s">
        <v>263</v>
      </c>
      <c r="E139" s="249" t="s">
        <v>264</v>
      </c>
      <c r="F139" s="250" t="s">
        <v>265</v>
      </c>
      <c r="G139" s="251" t="s">
        <v>251</v>
      </c>
      <c r="H139" s="252">
        <v>1.62</v>
      </c>
      <c r="I139" s="253"/>
      <c r="J139" s="254">
        <f>ROUND(I139*H139,2)</f>
        <v>0</v>
      </c>
      <c r="K139" s="250" t="s">
        <v>189</v>
      </c>
      <c r="L139" s="255"/>
      <c r="M139" s="256" t="s">
        <v>19</v>
      </c>
      <c r="N139" s="257" t="s">
        <v>48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226</v>
      </c>
      <c r="AT139" s="223" t="s">
        <v>263</v>
      </c>
      <c r="AU139" s="223" t="s">
        <v>88</v>
      </c>
      <c r="AY139" s="17" t="s">
        <v>182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88</v>
      </c>
      <c r="BK139" s="224">
        <f>ROUND(I139*H139,2)</f>
        <v>0</v>
      </c>
      <c r="BL139" s="17" t="s">
        <v>190</v>
      </c>
      <c r="BM139" s="223" t="s">
        <v>843</v>
      </c>
    </row>
    <row r="140" spans="1:63" s="12" customFormat="1" ht="22.8" customHeight="1">
      <c r="A140" s="12"/>
      <c r="B140" s="196"/>
      <c r="C140" s="197"/>
      <c r="D140" s="198" t="s">
        <v>75</v>
      </c>
      <c r="E140" s="210" t="s">
        <v>267</v>
      </c>
      <c r="F140" s="210" t="s">
        <v>268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P141</f>
        <v>0</v>
      </c>
      <c r="Q140" s="204"/>
      <c r="R140" s="205">
        <f>R141</f>
        <v>0</v>
      </c>
      <c r="S140" s="204"/>
      <c r="T140" s="206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80</v>
      </c>
      <c r="AT140" s="208" t="s">
        <v>75</v>
      </c>
      <c r="AU140" s="208" t="s">
        <v>80</v>
      </c>
      <c r="AY140" s="207" t="s">
        <v>182</v>
      </c>
      <c r="BK140" s="209">
        <f>BK141</f>
        <v>0</v>
      </c>
    </row>
    <row r="141" spans="1:65" s="2" customFormat="1" ht="24.15" customHeight="1">
      <c r="A141" s="38"/>
      <c r="B141" s="39"/>
      <c r="C141" s="212" t="s">
        <v>281</v>
      </c>
      <c r="D141" s="212" t="s">
        <v>185</v>
      </c>
      <c r="E141" s="213" t="s">
        <v>496</v>
      </c>
      <c r="F141" s="214" t="s">
        <v>497</v>
      </c>
      <c r="G141" s="215" t="s">
        <v>251</v>
      </c>
      <c r="H141" s="216">
        <v>0.572</v>
      </c>
      <c r="I141" s="217"/>
      <c r="J141" s="218">
        <f>ROUND(I141*H141,2)</f>
        <v>0</v>
      </c>
      <c r="K141" s="214" t="s">
        <v>189</v>
      </c>
      <c r="L141" s="44"/>
      <c r="M141" s="219" t="s">
        <v>19</v>
      </c>
      <c r="N141" s="220" t="s">
        <v>48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190</v>
      </c>
      <c r="AT141" s="223" t="s">
        <v>185</v>
      </c>
      <c r="AU141" s="223" t="s">
        <v>88</v>
      </c>
      <c r="AY141" s="17" t="s">
        <v>182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88</v>
      </c>
      <c r="BK141" s="224">
        <f>ROUND(I141*H141,2)</f>
        <v>0</v>
      </c>
      <c r="BL141" s="17" t="s">
        <v>190</v>
      </c>
      <c r="BM141" s="223" t="s">
        <v>844</v>
      </c>
    </row>
    <row r="142" spans="1:63" s="12" customFormat="1" ht="25.9" customHeight="1">
      <c r="A142" s="12"/>
      <c r="B142" s="196"/>
      <c r="C142" s="197"/>
      <c r="D142" s="198" t="s">
        <v>75</v>
      </c>
      <c r="E142" s="199" t="s">
        <v>272</v>
      </c>
      <c r="F142" s="199" t="s">
        <v>273</v>
      </c>
      <c r="G142" s="197"/>
      <c r="H142" s="197"/>
      <c r="I142" s="200"/>
      <c r="J142" s="201">
        <f>BK142</f>
        <v>0</v>
      </c>
      <c r="K142" s="197"/>
      <c r="L142" s="202"/>
      <c r="M142" s="203"/>
      <c r="N142" s="204"/>
      <c r="O142" s="204"/>
      <c r="P142" s="205">
        <f>P143+P155+P158+P161+P172</f>
        <v>0</v>
      </c>
      <c r="Q142" s="204"/>
      <c r="R142" s="205">
        <f>R143+R155+R158+R161+R172</f>
        <v>0.2180726</v>
      </c>
      <c r="S142" s="204"/>
      <c r="T142" s="206">
        <f>T143+T155+T158+T161+T172</f>
        <v>0.06072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88</v>
      </c>
      <c r="AT142" s="208" t="s">
        <v>75</v>
      </c>
      <c r="AU142" s="208" t="s">
        <v>76</v>
      </c>
      <c r="AY142" s="207" t="s">
        <v>182</v>
      </c>
      <c r="BK142" s="209">
        <f>BK143+BK155+BK158+BK161+BK172</f>
        <v>0</v>
      </c>
    </row>
    <row r="143" spans="1:63" s="12" customFormat="1" ht="22.8" customHeight="1">
      <c r="A143" s="12"/>
      <c r="B143" s="196"/>
      <c r="C143" s="197"/>
      <c r="D143" s="198" t="s">
        <v>75</v>
      </c>
      <c r="E143" s="210" t="s">
        <v>274</v>
      </c>
      <c r="F143" s="210" t="s">
        <v>275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SUM(P144:P154)</f>
        <v>0</v>
      </c>
      <c r="Q143" s="204"/>
      <c r="R143" s="205">
        <f>SUM(R144:R154)</f>
        <v>0.08368</v>
      </c>
      <c r="S143" s="204"/>
      <c r="T143" s="206">
        <f>SUM(T144:T154)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88</v>
      </c>
      <c r="AT143" s="208" t="s">
        <v>75</v>
      </c>
      <c r="AU143" s="208" t="s">
        <v>80</v>
      </c>
      <c r="AY143" s="207" t="s">
        <v>182</v>
      </c>
      <c r="BK143" s="209">
        <f>SUM(BK144:BK154)</f>
        <v>0</v>
      </c>
    </row>
    <row r="144" spans="1:65" s="2" customFormat="1" ht="14.4" customHeight="1">
      <c r="A144" s="38"/>
      <c r="B144" s="39"/>
      <c r="C144" s="212" t="s">
        <v>285</v>
      </c>
      <c r="D144" s="212" t="s">
        <v>185</v>
      </c>
      <c r="E144" s="213" t="s">
        <v>276</v>
      </c>
      <c r="F144" s="214" t="s">
        <v>499</v>
      </c>
      <c r="G144" s="215" t="s">
        <v>278</v>
      </c>
      <c r="H144" s="216">
        <v>8</v>
      </c>
      <c r="I144" s="217"/>
      <c r="J144" s="218">
        <f>ROUND(I144*H144,2)</f>
        <v>0</v>
      </c>
      <c r="K144" s="214" t="s">
        <v>279</v>
      </c>
      <c r="L144" s="44"/>
      <c r="M144" s="219" t="s">
        <v>19</v>
      </c>
      <c r="N144" s="220" t="s">
        <v>48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216</v>
      </c>
      <c r="AT144" s="223" t="s">
        <v>185</v>
      </c>
      <c r="AU144" s="223" t="s">
        <v>88</v>
      </c>
      <c r="AY144" s="17" t="s">
        <v>182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88</v>
      </c>
      <c r="BK144" s="224">
        <f>ROUND(I144*H144,2)</f>
        <v>0</v>
      </c>
      <c r="BL144" s="17" t="s">
        <v>216</v>
      </c>
      <c r="BM144" s="223" t="s">
        <v>845</v>
      </c>
    </row>
    <row r="145" spans="1:65" s="2" customFormat="1" ht="14.4" customHeight="1">
      <c r="A145" s="38"/>
      <c r="B145" s="39"/>
      <c r="C145" s="212" t="s">
        <v>289</v>
      </c>
      <c r="D145" s="212" t="s">
        <v>185</v>
      </c>
      <c r="E145" s="213" t="s">
        <v>556</v>
      </c>
      <c r="F145" s="214" t="s">
        <v>557</v>
      </c>
      <c r="G145" s="215" t="s">
        <v>215</v>
      </c>
      <c r="H145" s="216">
        <v>4</v>
      </c>
      <c r="I145" s="217"/>
      <c r="J145" s="218">
        <f>ROUND(I145*H145,2)</f>
        <v>0</v>
      </c>
      <c r="K145" s="214" t="s">
        <v>189</v>
      </c>
      <c r="L145" s="44"/>
      <c r="M145" s="219" t="s">
        <v>19</v>
      </c>
      <c r="N145" s="220" t="s">
        <v>48</v>
      </c>
      <c r="O145" s="84"/>
      <c r="P145" s="221">
        <f>O145*H145</f>
        <v>0</v>
      </c>
      <c r="Q145" s="221">
        <v>0.00051</v>
      </c>
      <c r="R145" s="221">
        <f>Q145*H145</f>
        <v>0.00204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216</v>
      </c>
      <c r="AT145" s="223" t="s">
        <v>185</v>
      </c>
      <c r="AU145" s="223" t="s">
        <v>88</v>
      </c>
      <c r="AY145" s="17" t="s">
        <v>182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88</v>
      </c>
      <c r="BK145" s="224">
        <f>ROUND(I145*H145,2)</f>
        <v>0</v>
      </c>
      <c r="BL145" s="17" t="s">
        <v>216</v>
      </c>
      <c r="BM145" s="223" t="s">
        <v>846</v>
      </c>
    </row>
    <row r="146" spans="1:65" s="2" customFormat="1" ht="14.4" customHeight="1">
      <c r="A146" s="38"/>
      <c r="B146" s="39"/>
      <c r="C146" s="212" t="s">
        <v>293</v>
      </c>
      <c r="D146" s="212" t="s">
        <v>185</v>
      </c>
      <c r="E146" s="213" t="s">
        <v>282</v>
      </c>
      <c r="F146" s="214" t="s">
        <v>283</v>
      </c>
      <c r="G146" s="215" t="s">
        <v>215</v>
      </c>
      <c r="H146" s="216">
        <v>20</v>
      </c>
      <c r="I146" s="217"/>
      <c r="J146" s="218">
        <f>ROUND(I146*H146,2)</f>
        <v>0</v>
      </c>
      <c r="K146" s="214" t="s">
        <v>189</v>
      </c>
      <c r="L146" s="44"/>
      <c r="M146" s="219" t="s">
        <v>19</v>
      </c>
      <c r="N146" s="220" t="s">
        <v>48</v>
      </c>
      <c r="O146" s="84"/>
      <c r="P146" s="221">
        <f>O146*H146</f>
        <v>0</v>
      </c>
      <c r="Q146" s="221">
        <v>0.00084</v>
      </c>
      <c r="R146" s="221">
        <f>Q146*H146</f>
        <v>0.016800000000000002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216</v>
      </c>
      <c r="AT146" s="223" t="s">
        <v>185</v>
      </c>
      <c r="AU146" s="223" t="s">
        <v>88</v>
      </c>
      <c r="AY146" s="17" t="s">
        <v>182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88</v>
      </c>
      <c r="BK146" s="224">
        <f>ROUND(I146*H146,2)</f>
        <v>0</v>
      </c>
      <c r="BL146" s="17" t="s">
        <v>216</v>
      </c>
      <c r="BM146" s="223" t="s">
        <v>847</v>
      </c>
    </row>
    <row r="147" spans="1:65" s="2" customFormat="1" ht="14.4" customHeight="1">
      <c r="A147" s="38"/>
      <c r="B147" s="39"/>
      <c r="C147" s="212" t="s">
        <v>7</v>
      </c>
      <c r="D147" s="212" t="s">
        <v>185</v>
      </c>
      <c r="E147" s="213" t="s">
        <v>286</v>
      </c>
      <c r="F147" s="214" t="s">
        <v>287</v>
      </c>
      <c r="G147" s="215" t="s">
        <v>215</v>
      </c>
      <c r="H147" s="216">
        <v>20</v>
      </c>
      <c r="I147" s="217"/>
      <c r="J147" s="218">
        <f>ROUND(I147*H147,2)</f>
        <v>0</v>
      </c>
      <c r="K147" s="214" t="s">
        <v>189</v>
      </c>
      <c r="L147" s="44"/>
      <c r="M147" s="219" t="s">
        <v>19</v>
      </c>
      <c r="N147" s="220" t="s">
        <v>48</v>
      </c>
      <c r="O147" s="84"/>
      <c r="P147" s="221">
        <f>O147*H147</f>
        <v>0</v>
      </c>
      <c r="Q147" s="221">
        <v>0.00116</v>
      </c>
      <c r="R147" s="221">
        <f>Q147*H147</f>
        <v>0.0232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216</v>
      </c>
      <c r="AT147" s="223" t="s">
        <v>185</v>
      </c>
      <c r="AU147" s="223" t="s">
        <v>88</v>
      </c>
      <c r="AY147" s="17" t="s">
        <v>182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88</v>
      </c>
      <c r="BK147" s="224">
        <f>ROUND(I147*H147,2)</f>
        <v>0</v>
      </c>
      <c r="BL147" s="17" t="s">
        <v>216</v>
      </c>
      <c r="BM147" s="223" t="s">
        <v>848</v>
      </c>
    </row>
    <row r="148" spans="1:65" s="2" customFormat="1" ht="14.4" customHeight="1">
      <c r="A148" s="38"/>
      <c r="B148" s="39"/>
      <c r="C148" s="212" t="s">
        <v>300</v>
      </c>
      <c r="D148" s="212" t="s">
        <v>185</v>
      </c>
      <c r="E148" s="213" t="s">
        <v>290</v>
      </c>
      <c r="F148" s="214" t="s">
        <v>291</v>
      </c>
      <c r="G148" s="215" t="s">
        <v>215</v>
      </c>
      <c r="H148" s="216">
        <v>8</v>
      </c>
      <c r="I148" s="217"/>
      <c r="J148" s="218">
        <f>ROUND(I148*H148,2)</f>
        <v>0</v>
      </c>
      <c r="K148" s="214" t="s">
        <v>189</v>
      </c>
      <c r="L148" s="44"/>
      <c r="M148" s="219" t="s">
        <v>19</v>
      </c>
      <c r="N148" s="220" t="s">
        <v>48</v>
      </c>
      <c r="O148" s="84"/>
      <c r="P148" s="221">
        <f>O148*H148</f>
        <v>0</v>
      </c>
      <c r="Q148" s="221">
        <v>0.00144</v>
      </c>
      <c r="R148" s="221">
        <f>Q148*H148</f>
        <v>0.01152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216</v>
      </c>
      <c r="AT148" s="223" t="s">
        <v>185</v>
      </c>
      <c r="AU148" s="223" t="s">
        <v>88</v>
      </c>
      <c r="AY148" s="17" t="s">
        <v>182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88</v>
      </c>
      <c r="BK148" s="224">
        <f>ROUND(I148*H148,2)</f>
        <v>0</v>
      </c>
      <c r="BL148" s="17" t="s">
        <v>216</v>
      </c>
      <c r="BM148" s="223" t="s">
        <v>849</v>
      </c>
    </row>
    <row r="149" spans="1:65" s="2" customFormat="1" ht="24.15" customHeight="1">
      <c r="A149" s="38"/>
      <c r="B149" s="39"/>
      <c r="C149" s="212" t="s">
        <v>304</v>
      </c>
      <c r="D149" s="212" t="s">
        <v>185</v>
      </c>
      <c r="E149" s="213" t="s">
        <v>301</v>
      </c>
      <c r="F149" s="214" t="s">
        <v>302</v>
      </c>
      <c r="G149" s="215" t="s">
        <v>215</v>
      </c>
      <c r="H149" s="216">
        <v>52</v>
      </c>
      <c r="I149" s="217"/>
      <c r="J149" s="218">
        <f>ROUND(I149*H149,2)</f>
        <v>0</v>
      </c>
      <c r="K149" s="214" t="s">
        <v>189</v>
      </c>
      <c r="L149" s="44"/>
      <c r="M149" s="219" t="s">
        <v>19</v>
      </c>
      <c r="N149" s="220" t="s">
        <v>48</v>
      </c>
      <c r="O149" s="84"/>
      <c r="P149" s="221">
        <f>O149*H149</f>
        <v>0</v>
      </c>
      <c r="Q149" s="221">
        <v>7E-05</v>
      </c>
      <c r="R149" s="221">
        <f>Q149*H149</f>
        <v>0.0036399999999999996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216</v>
      </c>
      <c r="AT149" s="223" t="s">
        <v>185</v>
      </c>
      <c r="AU149" s="223" t="s">
        <v>88</v>
      </c>
      <c r="AY149" s="17" t="s">
        <v>182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88</v>
      </c>
      <c r="BK149" s="224">
        <f>ROUND(I149*H149,2)</f>
        <v>0</v>
      </c>
      <c r="BL149" s="17" t="s">
        <v>216</v>
      </c>
      <c r="BM149" s="223" t="s">
        <v>850</v>
      </c>
    </row>
    <row r="150" spans="1:65" s="2" customFormat="1" ht="14.4" customHeight="1">
      <c r="A150" s="38"/>
      <c r="B150" s="39"/>
      <c r="C150" s="212" t="s">
        <v>308</v>
      </c>
      <c r="D150" s="212" t="s">
        <v>185</v>
      </c>
      <c r="E150" s="213" t="s">
        <v>334</v>
      </c>
      <c r="F150" s="214" t="s">
        <v>335</v>
      </c>
      <c r="G150" s="215" t="s">
        <v>188</v>
      </c>
      <c r="H150" s="216">
        <v>16</v>
      </c>
      <c r="I150" s="217"/>
      <c r="J150" s="218">
        <f>ROUND(I150*H150,2)</f>
        <v>0</v>
      </c>
      <c r="K150" s="214" t="s">
        <v>189</v>
      </c>
      <c r="L150" s="44"/>
      <c r="M150" s="219" t="s">
        <v>19</v>
      </c>
      <c r="N150" s="220" t="s">
        <v>48</v>
      </c>
      <c r="O150" s="84"/>
      <c r="P150" s="221">
        <f>O150*H150</f>
        <v>0</v>
      </c>
      <c r="Q150" s="221">
        <v>0.00057</v>
      </c>
      <c r="R150" s="221">
        <f>Q150*H150</f>
        <v>0.00912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216</v>
      </c>
      <c r="AT150" s="223" t="s">
        <v>185</v>
      </c>
      <c r="AU150" s="223" t="s">
        <v>88</v>
      </c>
      <c r="AY150" s="17" t="s">
        <v>182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88</v>
      </c>
      <c r="BK150" s="224">
        <f>ROUND(I150*H150,2)</f>
        <v>0</v>
      </c>
      <c r="BL150" s="17" t="s">
        <v>216</v>
      </c>
      <c r="BM150" s="223" t="s">
        <v>851</v>
      </c>
    </row>
    <row r="151" spans="1:65" s="2" customFormat="1" ht="14.4" customHeight="1">
      <c r="A151" s="38"/>
      <c r="B151" s="39"/>
      <c r="C151" s="212" t="s">
        <v>313</v>
      </c>
      <c r="D151" s="212" t="s">
        <v>185</v>
      </c>
      <c r="E151" s="213" t="s">
        <v>506</v>
      </c>
      <c r="F151" s="214" t="s">
        <v>507</v>
      </c>
      <c r="G151" s="215" t="s">
        <v>188</v>
      </c>
      <c r="H151" s="216">
        <v>8</v>
      </c>
      <c r="I151" s="217"/>
      <c r="J151" s="218">
        <f>ROUND(I151*H151,2)</f>
        <v>0</v>
      </c>
      <c r="K151" s="214" t="s">
        <v>189</v>
      </c>
      <c r="L151" s="44"/>
      <c r="M151" s="219" t="s">
        <v>19</v>
      </c>
      <c r="N151" s="220" t="s">
        <v>48</v>
      </c>
      <c r="O151" s="84"/>
      <c r="P151" s="221">
        <f>O151*H151</f>
        <v>0</v>
      </c>
      <c r="Q151" s="221">
        <v>0.00087</v>
      </c>
      <c r="R151" s="221">
        <f>Q151*H151</f>
        <v>0.00696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216</v>
      </c>
      <c r="AT151" s="223" t="s">
        <v>185</v>
      </c>
      <c r="AU151" s="223" t="s">
        <v>88</v>
      </c>
      <c r="AY151" s="17" t="s">
        <v>182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88</v>
      </c>
      <c r="BK151" s="224">
        <f>ROUND(I151*H151,2)</f>
        <v>0</v>
      </c>
      <c r="BL151" s="17" t="s">
        <v>216</v>
      </c>
      <c r="BM151" s="223" t="s">
        <v>852</v>
      </c>
    </row>
    <row r="152" spans="1:65" s="2" customFormat="1" ht="24.15" customHeight="1">
      <c r="A152" s="38"/>
      <c r="B152" s="39"/>
      <c r="C152" s="212" t="s">
        <v>317</v>
      </c>
      <c r="D152" s="212" t="s">
        <v>185</v>
      </c>
      <c r="E152" s="213" t="s">
        <v>354</v>
      </c>
      <c r="F152" s="214" t="s">
        <v>355</v>
      </c>
      <c r="G152" s="215" t="s">
        <v>215</v>
      </c>
      <c r="H152" s="216">
        <v>52</v>
      </c>
      <c r="I152" s="217"/>
      <c r="J152" s="218">
        <f>ROUND(I152*H152,2)</f>
        <v>0</v>
      </c>
      <c r="K152" s="214" t="s">
        <v>189</v>
      </c>
      <c r="L152" s="44"/>
      <c r="M152" s="219" t="s">
        <v>19</v>
      </c>
      <c r="N152" s="220" t="s">
        <v>48</v>
      </c>
      <c r="O152" s="84"/>
      <c r="P152" s="221">
        <f>O152*H152</f>
        <v>0</v>
      </c>
      <c r="Q152" s="221">
        <v>0.00019</v>
      </c>
      <c r="R152" s="221">
        <f>Q152*H152</f>
        <v>0.00988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216</v>
      </c>
      <c r="AT152" s="223" t="s">
        <v>185</v>
      </c>
      <c r="AU152" s="223" t="s">
        <v>88</v>
      </c>
      <c r="AY152" s="17" t="s">
        <v>182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88</v>
      </c>
      <c r="BK152" s="224">
        <f>ROUND(I152*H152,2)</f>
        <v>0</v>
      </c>
      <c r="BL152" s="17" t="s">
        <v>216</v>
      </c>
      <c r="BM152" s="223" t="s">
        <v>853</v>
      </c>
    </row>
    <row r="153" spans="1:65" s="2" customFormat="1" ht="14.4" customHeight="1">
      <c r="A153" s="38"/>
      <c r="B153" s="39"/>
      <c r="C153" s="212" t="s">
        <v>321</v>
      </c>
      <c r="D153" s="212" t="s">
        <v>185</v>
      </c>
      <c r="E153" s="213" t="s">
        <v>358</v>
      </c>
      <c r="F153" s="214" t="s">
        <v>359</v>
      </c>
      <c r="G153" s="215" t="s">
        <v>215</v>
      </c>
      <c r="H153" s="216">
        <v>52</v>
      </c>
      <c r="I153" s="217"/>
      <c r="J153" s="218">
        <f>ROUND(I153*H153,2)</f>
        <v>0</v>
      </c>
      <c r="K153" s="214" t="s">
        <v>189</v>
      </c>
      <c r="L153" s="44"/>
      <c r="M153" s="219" t="s">
        <v>19</v>
      </c>
      <c r="N153" s="220" t="s">
        <v>48</v>
      </c>
      <c r="O153" s="84"/>
      <c r="P153" s="221">
        <f>O153*H153</f>
        <v>0</v>
      </c>
      <c r="Q153" s="221">
        <v>1E-05</v>
      </c>
      <c r="R153" s="221">
        <f>Q153*H153</f>
        <v>0.0005200000000000001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216</v>
      </c>
      <c r="AT153" s="223" t="s">
        <v>185</v>
      </c>
      <c r="AU153" s="223" t="s">
        <v>88</v>
      </c>
      <c r="AY153" s="17" t="s">
        <v>182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88</v>
      </c>
      <c r="BK153" s="224">
        <f>ROUND(I153*H153,2)</f>
        <v>0</v>
      </c>
      <c r="BL153" s="17" t="s">
        <v>216</v>
      </c>
      <c r="BM153" s="223" t="s">
        <v>854</v>
      </c>
    </row>
    <row r="154" spans="1:65" s="2" customFormat="1" ht="24.15" customHeight="1">
      <c r="A154" s="38"/>
      <c r="B154" s="39"/>
      <c r="C154" s="212" t="s">
        <v>325</v>
      </c>
      <c r="D154" s="212" t="s">
        <v>185</v>
      </c>
      <c r="E154" s="213" t="s">
        <v>511</v>
      </c>
      <c r="F154" s="214" t="s">
        <v>512</v>
      </c>
      <c r="G154" s="215" t="s">
        <v>251</v>
      </c>
      <c r="H154" s="216">
        <v>0.084</v>
      </c>
      <c r="I154" s="217"/>
      <c r="J154" s="218">
        <f>ROUND(I154*H154,2)</f>
        <v>0</v>
      </c>
      <c r="K154" s="214" t="s">
        <v>189</v>
      </c>
      <c r="L154" s="44"/>
      <c r="M154" s="219" t="s">
        <v>19</v>
      </c>
      <c r="N154" s="220" t="s">
        <v>48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216</v>
      </c>
      <c r="AT154" s="223" t="s">
        <v>185</v>
      </c>
      <c r="AU154" s="223" t="s">
        <v>88</v>
      </c>
      <c r="AY154" s="17" t="s">
        <v>182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88</v>
      </c>
      <c r="BK154" s="224">
        <f>ROUND(I154*H154,2)</f>
        <v>0</v>
      </c>
      <c r="BL154" s="17" t="s">
        <v>216</v>
      </c>
      <c r="BM154" s="223" t="s">
        <v>855</v>
      </c>
    </row>
    <row r="155" spans="1:63" s="12" customFormat="1" ht="22.8" customHeight="1">
      <c r="A155" s="12"/>
      <c r="B155" s="196"/>
      <c r="C155" s="197"/>
      <c r="D155" s="198" t="s">
        <v>75</v>
      </c>
      <c r="E155" s="210" t="s">
        <v>365</v>
      </c>
      <c r="F155" s="210" t="s">
        <v>366</v>
      </c>
      <c r="G155" s="197"/>
      <c r="H155" s="197"/>
      <c r="I155" s="200"/>
      <c r="J155" s="211">
        <f>BK155</f>
        <v>0</v>
      </c>
      <c r="K155" s="197"/>
      <c r="L155" s="202"/>
      <c r="M155" s="203"/>
      <c r="N155" s="204"/>
      <c r="O155" s="204"/>
      <c r="P155" s="205">
        <f>SUM(P156:P157)</f>
        <v>0</v>
      </c>
      <c r="Q155" s="204"/>
      <c r="R155" s="205">
        <f>SUM(R156:R157)</f>
        <v>0.00124</v>
      </c>
      <c r="S155" s="204"/>
      <c r="T155" s="206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7" t="s">
        <v>88</v>
      </c>
      <c r="AT155" s="208" t="s">
        <v>75</v>
      </c>
      <c r="AU155" s="208" t="s">
        <v>80</v>
      </c>
      <c r="AY155" s="207" t="s">
        <v>182</v>
      </c>
      <c r="BK155" s="209">
        <f>SUM(BK156:BK157)</f>
        <v>0</v>
      </c>
    </row>
    <row r="156" spans="1:65" s="2" customFormat="1" ht="14.4" customHeight="1">
      <c r="A156" s="38"/>
      <c r="B156" s="39"/>
      <c r="C156" s="212" t="s">
        <v>329</v>
      </c>
      <c r="D156" s="212" t="s">
        <v>185</v>
      </c>
      <c r="E156" s="213" t="s">
        <v>514</v>
      </c>
      <c r="F156" s="214" t="s">
        <v>515</v>
      </c>
      <c r="G156" s="215" t="s">
        <v>188</v>
      </c>
      <c r="H156" s="216">
        <v>4</v>
      </c>
      <c r="I156" s="217"/>
      <c r="J156" s="218">
        <f>ROUND(I156*H156,2)</f>
        <v>0</v>
      </c>
      <c r="K156" s="214" t="s">
        <v>279</v>
      </c>
      <c r="L156" s="44"/>
      <c r="M156" s="219" t="s">
        <v>19</v>
      </c>
      <c r="N156" s="220" t="s">
        <v>48</v>
      </c>
      <c r="O156" s="84"/>
      <c r="P156" s="221">
        <f>O156*H156</f>
        <v>0</v>
      </c>
      <c r="Q156" s="221">
        <v>0.00031</v>
      </c>
      <c r="R156" s="221">
        <f>Q156*H156</f>
        <v>0.00124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216</v>
      </c>
      <c r="AT156" s="223" t="s">
        <v>185</v>
      </c>
      <c r="AU156" s="223" t="s">
        <v>88</v>
      </c>
      <c r="AY156" s="17" t="s">
        <v>182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88</v>
      </c>
      <c r="BK156" s="224">
        <f>ROUND(I156*H156,2)</f>
        <v>0</v>
      </c>
      <c r="BL156" s="17" t="s">
        <v>216</v>
      </c>
      <c r="BM156" s="223" t="s">
        <v>856</v>
      </c>
    </row>
    <row r="157" spans="1:65" s="2" customFormat="1" ht="24.15" customHeight="1">
      <c r="A157" s="38"/>
      <c r="B157" s="39"/>
      <c r="C157" s="212" t="s">
        <v>333</v>
      </c>
      <c r="D157" s="212" t="s">
        <v>185</v>
      </c>
      <c r="E157" s="213" t="s">
        <v>517</v>
      </c>
      <c r="F157" s="214" t="s">
        <v>518</v>
      </c>
      <c r="G157" s="215" t="s">
        <v>251</v>
      </c>
      <c r="H157" s="216">
        <v>0.001</v>
      </c>
      <c r="I157" s="217"/>
      <c r="J157" s="218">
        <f>ROUND(I157*H157,2)</f>
        <v>0</v>
      </c>
      <c r="K157" s="214" t="s">
        <v>189</v>
      </c>
      <c r="L157" s="44"/>
      <c r="M157" s="219" t="s">
        <v>19</v>
      </c>
      <c r="N157" s="220" t="s">
        <v>48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216</v>
      </c>
      <c r="AT157" s="223" t="s">
        <v>185</v>
      </c>
      <c r="AU157" s="223" t="s">
        <v>88</v>
      </c>
      <c r="AY157" s="17" t="s">
        <v>182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88</v>
      </c>
      <c r="BK157" s="224">
        <f>ROUND(I157*H157,2)</f>
        <v>0</v>
      </c>
      <c r="BL157" s="17" t="s">
        <v>216</v>
      </c>
      <c r="BM157" s="223" t="s">
        <v>857</v>
      </c>
    </row>
    <row r="158" spans="1:63" s="12" customFormat="1" ht="22.8" customHeight="1">
      <c r="A158" s="12"/>
      <c r="B158" s="196"/>
      <c r="C158" s="197"/>
      <c r="D158" s="198" t="s">
        <v>75</v>
      </c>
      <c r="E158" s="210" t="s">
        <v>379</v>
      </c>
      <c r="F158" s="210" t="s">
        <v>380</v>
      </c>
      <c r="G158" s="197"/>
      <c r="H158" s="197"/>
      <c r="I158" s="200"/>
      <c r="J158" s="211">
        <f>BK158</f>
        <v>0</v>
      </c>
      <c r="K158" s="197"/>
      <c r="L158" s="202"/>
      <c r="M158" s="203"/>
      <c r="N158" s="204"/>
      <c r="O158" s="204"/>
      <c r="P158" s="205">
        <f>SUM(P159:P160)</f>
        <v>0</v>
      </c>
      <c r="Q158" s="204"/>
      <c r="R158" s="205">
        <f>SUM(R159:R160)</f>
        <v>0</v>
      </c>
      <c r="S158" s="204"/>
      <c r="T158" s="206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7" t="s">
        <v>88</v>
      </c>
      <c r="AT158" s="208" t="s">
        <v>75</v>
      </c>
      <c r="AU158" s="208" t="s">
        <v>80</v>
      </c>
      <c r="AY158" s="207" t="s">
        <v>182</v>
      </c>
      <c r="BK158" s="209">
        <f>SUM(BK159:BK160)</f>
        <v>0</v>
      </c>
    </row>
    <row r="159" spans="1:65" s="2" customFormat="1" ht="24.15" customHeight="1">
      <c r="A159" s="38"/>
      <c r="B159" s="39"/>
      <c r="C159" s="212" t="s">
        <v>337</v>
      </c>
      <c r="D159" s="212" t="s">
        <v>185</v>
      </c>
      <c r="E159" s="213" t="s">
        <v>382</v>
      </c>
      <c r="F159" s="214" t="s">
        <v>520</v>
      </c>
      <c r="G159" s="215" t="s">
        <v>188</v>
      </c>
      <c r="H159" s="216">
        <v>12</v>
      </c>
      <c r="I159" s="217"/>
      <c r="J159" s="218">
        <f>ROUND(I159*H159,2)</f>
        <v>0</v>
      </c>
      <c r="K159" s="214" t="s">
        <v>279</v>
      </c>
      <c r="L159" s="44"/>
      <c r="M159" s="219" t="s">
        <v>19</v>
      </c>
      <c r="N159" s="220" t="s">
        <v>48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216</v>
      </c>
      <c r="AT159" s="223" t="s">
        <v>185</v>
      </c>
      <c r="AU159" s="223" t="s">
        <v>88</v>
      </c>
      <c r="AY159" s="17" t="s">
        <v>182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88</v>
      </c>
      <c r="BK159" s="224">
        <f>ROUND(I159*H159,2)</f>
        <v>0</v>
      </c>
      <c r="BL159" s="17" t="s">
        <v>216</v>
      </c>
      <c r="BM159" s="223" t="s">
        <v>858</v>
      </c>
    </row>
    <row r="160" spans="1:47" s="2" customFormat="1" ht="12">
      <c r="A160" s="38"/>
      <c r="B160" s="39"/>
      <c r="C160" s="40"/>
      <c r="D160" s="227" t="s">
        <v>385</v>
      </c>
      <c r="E160" s="40"/>
      <c r="F160" s="258" t="s">
        <v>386</v>
      </c>
      <c r="G160" s="40"/>
      <c r="H160" s="40"/>
      <c r="I160" s="259"/>
      <c r="J160" s="40"/>
      <c r="K160" s="40"/>
      <c r="L160" s="44"/>
      <c r="M160" s="260"/>
      <c r="N160" s="26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385</v>
      </c>
      <c r="AU160" s="17" t="s">
        <v>88</v>
      </c>
    </row>
    <row r="161" spans="1:63" s="12" customFormat="1" ht="22.8" customHeight="1">
      <c r="A161" s="12"/>
      <c r="B161" s="196"/>
      <c r="C161" s="197"/>
      <c r="D161" s="198" t="s">
        <v>75</v>
      </c>
      <c r="E161" s="210" t="s">
        <v>418</v>
      </c>
      <c r="F161" s="210" t="s">
        <v>419</v>
      </c>
      <c r="G161" s="197"/>
      <c r="H161" s="197"/>
      <c r="I161" s="200"/>
      <c r="J161" s="211">
        <f>BK161</f>
        <v>0</v>
      </c>
      <c r="K161" s="197"/>
      <c r="L161" s="202"/>
      <c r="M161" s="203"/>
      <c r="N161" s="204"/>
      <c r="O161" s="204"/>
      <c r="P161" s="205">
        <f>SUM(P162:P171)</f>
        <v>0</v>
      </c>
      <c r="Q161" s="204"/>
      <c r="R161" s="205">
        <f>SUM(R162:R171)</f>
        <v>0.06916800000000001</v>
      </c>
      <c r="S161" s="204"/>
      <c r="T161" s="206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7" t="s">
        <v>88</v>
      </c>
      <c r="AT161" s="208" t="s">
        <v>75</v>
      </c>
      <c r="AU161" s="208" t="s">
        <v>80</v>
      </c>
      <c r="AY161" s="207" t="s">
        <v>182</v>
      </c>
      <c r="BK161" s="209">
        <f>SUM(BK162:BK171)</f>
        <v>0</v>
      </c>
    </row>
    <row r="162" spans="1:65" s="2" customFormat="1" ht="14.4" customHeight="1">
      <c r="A162" s="38"/>
      <c r="B162" s="39"/>
      <c r="C162" s="212" t="s">
        <v>341</v>
      </c>
      <c r="D162" s="212" t="s">
        <v>185</v>
      </c>
      <c r="E162" s="213" t="s">
        <v>421</v>
      </c>
      <c r="F162" s="214" t="s">
        <v>422</v>
      </c>
      <c r="G162" s="215" t="s">
        <v>423</v>
      </c>
      <c r="H162" s="216">
        <v>69</v>
      </c>
      <c r="I162" s="217"/>
      <c r="J162" s="218">
        <f>ROUND(I162*H162,2)</f>
        <v>0</v>
      </c>
      <c r="K162" s="214" t="s">
        <v>189</v>
      </c>
      <c r="L162" s="44"/>
      <c r="M162" s="219" t="s">
        <v>19</v>
      </c>
      <c r="N162" s="220" t="s">
        <v>48</v>
      </c>
      <c r="O162" s="84"/>
      <c r="P162" s="221">
        <f>O162*H162</f>
        <v>0</v>
      </c>
      <c r="Q162" s="221">
        <v>7E-05</v>
      </c>
      <c r="R162" s="221">
        <f>Q162*H162</f>
        <v>0.004829999999999999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216</v>
      </c>
      <c r="AT162" s="223" t="s">
        <v>185</v>
      </c>
      <c r="AU162" s="223" t="s">
        <v>88</v>
      </c>
      <c r="AY162" s="17" t="s">
        <v>182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88</v>
      </c>
      <c r="BK162" s="224">
        <f>ROUND(I162*H162,2)</f>
        <v>0</v>
      </c>
      <c r="BL162" s="17" t="s">
        <v>216</v>
      </c>
      <c r="BM162" s="223" t="s">
        <v>859</v>
      </c>
    </row>
    <row r="163" spans="1:47" s="2" customFormat="1" ht="12">
      <c r="A163" s="38"/>
      <c r="B163" s="39"/>
      <c r="C163" s="40"/>
      <c r="D163" s="227" t="s">
        <v>385</v>
      </c>
      <c r="E163" s="40"/>
      <c r="F163" s="258" t="s">
        <v>523</v>
      </c>
      <c r="G163" s="40"/>
      <c r="H163" s="40"/>
      <c r="I163" s="259"/>
      <c r="J163" s="40"/>
      <c r="K163" s="40"/>
      <c r="L163" s="44"/>
      <c r="M163" s="260"/>
      <c r="N163" s="26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385</v>
      </c>
      <c r="AU163" s="17" t="s">
        <v>88</v>
      </c>
    </row>
    <row r="164" spans="1:65" s="2" customFormat="1" ht="14.4" customHeight="1">
      <c r="A164" s="38"/>
      <c r="B164" s="39"/>
      <c r="C164" s="248" t="s">
        <v>345</v>
      </c>
      <c r="D164" s="248" t="s">
        <v>263</v>
      </c>
      <c r="E164" s="249" t="s">
        <v>427</v>
      </c>
      <c r="F164" s="250" t="s">
        <v>428</v>
      </c>
      <c r="G164" s="251" t="s">
        <v>251</v>
      </c>
      <c r="H164" s="252">
        <v>0.03</v>
      </c>
      <c r="I164" s="253"/>
      <c r="J164" s="254">
        <f>ROUND(I164*H164,2)</f>
        <v>0</v>
      </c>
      <c r="K164" s="250" t="s">
        <v>189</v>
      </c>
      <c r="L164" s="255"/>
      <c r="M164" s="256" t="s">
        <v>19</v>
      </c>
      <c r="N164" s="257" t="s">
        <v>48</v>
      </c>
      <c r="O164" s="84"/>
      <c r="P164" s="221">
        <f>O164*H164</f>
        <v>0</v>
      </c>
      <c r="Q164" s="221">
        <v>1</v>
      </c>
      <c r="R164" s="221">
        <f>Q164*H164</f>
        <v>0.03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341</v>
      </c>
      <c r="AT164" s="223" t="s">
        <v>263</v>
      </c>
      <c r="AU164" s="223" t="s">
        <v>88</v>
      </c>
      <c r="AY164" s="17" t="s">
        <v>182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88</v>
      </c>
      <c r="BK164" s="224">
        <f>ROUND(I164*H164,2)</f>
        <v>0</v>
      </c>
      <c r="BL164" s="17" t="s">
        <v>216</v>
      </c>
      <c r="BM164" s="223" t="s">
        <v>860</v>
      </c>
    </row>
    <row r="165" spans="1:65" s="2" customFormat="1" ht="24.15" customHeight="1">
      <c r="A165" s="38"/>
      <c r="B165" s="39"/>
      <c r="C165" s="248" t="s">
        <v>349</v>
      </c>
      <c r="D165" s="248" t="s">
        <v>263</v>
      </c>
      <c r="E165" s="249" t="s">
        <v>431</v>
      </c>
      <c r="F165" s="250" t="s">
        <v>432</v>
      </c>
      <c r="G165" s="251" t="s">
        <v>433</v>
      </c>
      <c r="H165" s="252">
        <v>0.9</v>
      </c>
      <c r="I165" s="253"/>
      <c r="J165" s="254">
        <f>ROUND(I165*H165,2)</f>
        <v>0</v>
      </c>
      <c r="K165" s="250" t="s">
        <v>189</v>
      </c>
      <c r="L165" s="255"/>
      <c r="M165" s="256" t="s">
        <v>19</v>
      </c>
      <c r="N165" s="257" t="s">
        <v>48</v>
      </c>
      <c r="O165" s="84"/>
      <c r="P165" s="221">
        <f>O165*H165</f>
        <v>0</v>
      </c>
      <c r="Q165" s="221">
        <v>0.00041</v>
      </c>
      <c r="R165" s="221">
        <f>Q165*H165</f>
        <v>0.000369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341</v>
      </c>
      <c r="AT165" s="223" t="s">
        <v>263</v>
      </c>
      <c r="AU165" s="223" t="s">
        <v>88</v>
      </c>
      <c r="AY165" s="17" t="s">
        <v>182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88</v>
      </c>
      <c r="BK165" s="224">
        <f>ROUND(I165*H165,2)</f>
        <v>0</v>
      </c>
      <c r="BL165" s="17" t="s">
        <v>216</v>
      </c>
      <c r="BM165" s="223" t="s">
        <v>861</v>
      </c>
    </row>
    <row r="166" spans="1:51" s="13" customFormat="1" ht="12">
      <c r="A166" s="13"/>
      <c r="B166" s="225"/>
      <c r="C166" s="226"/>
      <c r="D166" s="227" t="s">
        <v>203</v>
      </c>
      <c r="E166" s="226"/>
      <c r="F166" s="229" t="s">
        <v>435</v>
      </c>
      <c r="G166" s="226"/>
      <c r="H166" s="230">
        <v>0.9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203</v>
      </c>
      <c r="AU166" s="236" t="s">
        <v>88</v>
      </c>
      <c r="AV166" s="13" t="s">
        <v>88</v>
      </c>
      <c r="AW166" s="13" t="s">
        <v>4</v>
      </c>
      <c r="AX166" s="13" t="s">
        <v>80</v>
      </c>
      <c r="AY166" s="236" t="s">
        <v>182</v>
      </c>
    </row>
    <row r="167" spans="1:65" s="2" customFormat="1" ht="14.4" customHeight="1">
      <c r="A167" s="38"/>
      <c r="B167" s="39"/>
      <c r="C167" s="248" t="s">
        <v>353</v>
      </c>
      <c r="D167" s="248" t="s">
        <v>263</v>
      </c>
      <c r="E167" s="249" t="s">
        <v>437</v>
      </c>
      <c r="F167" s="250" t="s">
        <v>438</v>
      </c>
      <c r="G167" s="251" t="s">
        <v>215</v>
      </c>
      <c r="H167" s="252">
        <v>42</v>
      </c>
      <c r="I167" s="253"/>
      <c r="J167" s="254">
        <f>ROUND(I167*H167,2)</f>
        <v>0</v>
      </c>
      <c r="K167" s="250" t="s">
        <v>189</v>
      </c>
      <c r="L167" s="255"/>
      <c r="M167" s="256" t="s">
        <v>19</v>
      </c>
      <c r="N167" s="257" t="s">
        <v>48</v>
      </c>
      <c r="O167" s="84"/>
      <c r="P167" s="221">
        <f>O167*H167</f>
        <v>0</v>
      </c>
      <c r="Q167" s="221">
        <v>0.00046</v>
      </c>
      <c r="R167" s="221">
        <f>Q167*H167</f>
        <v>0.01932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341</v>
      </c>
      <c r="AT167" s="223" t="s">
        <v>263</v>
      </c>
      <c r="AU167" s="223" t="s">
        <v>88</v>
      </c>
      <c r="AY167" s="17" t="s">
        <v>182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88</v>
      </c>
      <c r="BK167" s="224">
        <f>ROUND(I167*H167,2)</f>
        <v>0</v>
      </c>
      <c r="BL167" s="17" t="s">
        <v>216</v>
      </c>
      <c r="BM167" s="223" t="s">
        <v>862</v>
      </c>
    </row>
    <row r="168" spans="1:65" s="2" customFormat="1" ht="24.15" customHeight="1">
      <c r="A168" s="38"/>
      <c r="B168" s="39"/>
      <c r="C168" s="248" t="s">
        <v>357</v>
      </c>
      <c r="D168" s="248" t="s">
        <v>263</v>
      </c>
      <c r="E168" s="249" t="s">
        <v>441</v>
      </c>
      <c r="F168" s="250" t="s">
        <v>442</v>
      </c>
      <c r="G168" s="251" t="s">
        <v>433</v>
      </c>
      <c r="H168" s="252">
        <v>0.9</v>
      </c>
      <c r="I168" s="253"/>
      <c r="J168" s="254">
        <f>ROUND(I168*H168,2)</f>
        <v>0</v>
      </c>
      <c r="K168" s="250" t="s">
        <v>189</v>
      </c>
      <c r="L168" s="255"/>
      <c r="M168" s="256" t="s">
        <v>19</v>
      </c>
      <c r="N168" s="257" t="s">
        <v>48</v>
      </c>
      <c r="O168" s="84"/>
      <c r="P168" s="221">
        <f>O168*H168</f>
        <v>0</v>
      </c>
      <c r="Q168" s="221">
        <v>0.00041</v>
      </c>
      <c r="R168" s="221">
        <f>Q168*H168</f>
        <v>0.000369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341</v>
      </c>
      <c r="AT168" s="223" t="s">
        <v>263</v>
      </c>
      <c r="AU168" s="223" t="s">
        <v>88</v>
      </c>
      <c r="AY168" s="17" t="s">
        <v>182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88</v>
      </c>
      <c r="BK168" s="224">
        <f>ROUND(I168*H168,2)</f>
        <v>0</v>
      </c>
      <c r="BL168" s="17" t="s">
        <v>216</v>
      </c>
      <c r="BM168" s="223" t="s">
        <v>863</v>
      </c>
    </row>
    <row r="169" spans="1:51" s="13" customFormat="1" ht="12">
      <c r="A169" s="13"/>
      <c r="B169" s="225"/>
      <c r="C169" s="226"/>
      <c r="D169" s="227" t="s">
        <v>203</v>
      </c>
      <c r="E169" s="226"/>
      <c r="F169" s="229" t="s">
        <v>435</v>
      </c>
      <c r="G169" s="226"/>
      <c r="H169" s="230">
        <v>0.9</v>
      </c>
      <c r="I169" s="231"/>
      <c r="J169" s="226"/>
      <c r="K169" s="226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203</v>
      </c>
      <c r="AU169" s="236" t="s">
        <v>88</v>
      </c>
      <c r="AV169" s="13" t="s">
        <v>88</v>
      </c>
      <c r="AW169" s="13" t="s">
        <v>4</v>
      </c>
      <c r="AX169" s="13" t="s">
        <v>80</v>
      </c>
      <c r="AY169" s="236" t="s">
        <v>182</v>
      </c>
    </row>
    <row r="170" spans="1:65" s="2" customFormat="1" ht="14.4" customHeight="1">
      <c r="A170" s="38"/>
      <c r="B170" s="39"/>
      <c r="C170" s="248" t="s">
        <v>361</v>
      </c>
      <c r="D170" s="248" t="s">
        <v>263</v>
      </c>
      <c r="E170" s="249" t="s">
        <v>445</v>
      </c>
      <c r="F170" s="250" t="s">
        <v>446</v>
      </c>
      <c r="G170" s="251" t="s">
        <v>188</v>
      </c>
      <c r="H170" s="252">
        <v>84</v>
      </c>
      <c r="I170" s="253"/>
      <c r="J170" s="254">
        <f>ROUND(I170*H170,2)</f>
        <v>0</v>
      </c>
      <c r="K170" s="250" t="s">
        <v>189</v>
      </c>
      <c r="L170" s="255"/>
      <c r="M170" s="256" t="s">
        <v>19</v>
      </c>
      <c r="N170" s="257" t="s">
        <v>48</v>
      </c>
      <c r="O170" s="84"/>
      <c r="P170" s="221">
        <f>O170*H170</f>
        <v>0</v>
      </c>
      <c r="Q170" s="221">
        <v>0.00017</v>
      </c>
      <c r="R170" s="221">
        <f>Q170*H170</f>
        <v>0.014280000000000001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341</v>
      </c>
      <c r="AT170" s="223" t="s">
        <v>263</v>
      </c>
      <c r="AU170" s="223" t="s">
        <v>88</v>
      </c>
      <c r="AY170" s="17" t="s">
        <v>182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88</v>
      </c>
      <c r="BK170" s="224">
        <f>ROUND(I170*H170,2)</f>
        <v>0</v>
      </c>
      <c r="BL170" s="17" t="s">
        <v>216</v>
      </c>
      <c r="BM170" s="223" t="s">
        <v>864</v>
      </c>
    </row>
    <row r="171" spans="1:65" s="2" customFormat="1" ht="24.15" customHeight="1">
      <c r="A171" s="38"/>
      <c r="B171" s="39"/>
      <c r="C171" s="212" t="s">
        <v>367</v>
      </c>
      <c r="D171" s="212" t="s">
        <v>185</v>
      </c>
      <c r="E171" s="213" t="s">
        <v>449</v>
      </c>
      <c r="F171" s="214" t="s">
        <v>450</v>
      </c>
      <c r="G171" s="215" t="s">
        <v>251</v>
      </c>
      <c r="H171" s="216">
        <v>0.069</v>
      </c>
      <c r="I171" s="217"/>
      <c r="J171" s="218">
        <f>ROUND(I171*H171,2)</f>
        <v>0</v>
      </c>
      <c r="K171" s="214" t="s">
        <v>189</v>
      </c>
      <c r="L171" s="44"/>
      <c r="M171" s="219" t="s">
        <v>19</v>
      </c>
      <c r="N171" s="220" t="s">
        <v>48</v>
      </c>
      <c r="O171" s="84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216</v>
      </c>
      <c r="AT171" s="223" t="s">
        <v>185</v>
      </c>
      <c r="AU171" s="223" t="s">
        <v>88</v>
      </c>
      <c r="AY171" s="17" t="s">
        <v>182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88</v>
      </c>
      <c r="BK171" s="224">
        <f>ROUND(I171*H171,2)</f>
        <v>0</v>
      </c>
      <c r="BL171" s="17" t="s">
        <v>216</v>
      </c>
      <c r="BM171" s="223" t="s">
        <v>865</v>
      </c>
    </row>
    <row r="172" spans="1:63" s="12" customFormat="1" ht="22.8" customHeight="1">
      <c r="A172" s="12"/>
      <c r="B172" s="196"/>
      <c r="C172" s="197"/>
      <c r="D172" s="198" t="s">
        <v>75</v>
      </c>
      <c r="E172" s="210" t="s">
        <v>530</v>
      </c>
      <c r="F172" s="210" t="s">
        <v>531</v>
      </c>
      <c r="G172" s="197"/>
      <c r="H172" s="197"/>
      <c r="I172" s="200"/>
      <c r="J172" s="211">
        <f>BK172</f>
        <v>0</v>
      </c>
      <c r="K172" s="197"/>
      <c r="L172" s="202"/>
      <c r="M172" s="203"/>
      <c r="N172" s="204"/>
      <c r="O172" s="204"/>
      <c r="P172" s="205">
        <f>SUM(P173:P177)</f>
        <v>0</v>
      </c>
      <c r="Q172" s="204"/>
      <c r="R172" s="205">
        <f>SUM(R173:R177)</f>
        <v>0.0639846</v>
      </c>
      <c r="S172" s="204"/>
      <c r="T172" s="206">
        <f>SUM(T173:T177)</f>
        <v>0.06072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7" t="s">
        <v>88</v>
      </c>
      <c r="AT172" s="208" t="s">
        <v>75</v>
      </c>
      <c r="AU172" s="208" t="s">
        <v>80</v>
      </c>
      <c r="AY172" s="207" t="s">
        <v>182</v>
      </c>
      <c r="BK172" s="209">
        <f>SUM(BK173:BK177)</f>
        <v>0</v>
      </c>
    </row>
    <row r="173" spans="1:65" s="2" customFormat="1" ht="14.4" customHeight="1">
      <c r="A173" s="38"/>
      <c r="B173" s="39"/>
      <c r="C173" s="212" t="s">
        <v>371</v>
      </c>
      <c r="D173" s="212" t="s">
        <v>185</v>
      </c>
      <c r="E173" s="213" t="s">
        <v>532</v>
      </c>
      <c r="F173" s="214" t="s">
        <v>533</v>
      </c>
      <c r="G173" s="215" t="s">
        <v>188</v>
      </c>
      <c r="H173" s="216">
        <v>66</v>
      </c>
      <c r="I173" s="217"/>
      <c r="J173" s="218">
        <f>ROUND(I173*H173,2)</f>
        <v>0</v>
      </c>
      <c r="K173" s="214" t="s">
        <v>189</v>
      </c>
      <c r="L173" s="44"/>
      <c r="M173" s="219" t="s">
        <v>19</v>
      </c>
      <c r="N173" s="220" t="s">
        <v>48</v>
      </c>
      <c r="O173" s="84"/>
      <c r="P173" s="221">
        <f>O173*H173</f>
        <v>0</v>
      </c>
      <c r="Q173" s="221">
        <v>0.00024</v>
      </c>
      <c r="R173" s="221">
        <f>Q173*H173</f>
        <v>0.01584</v>
      </c>
      <c r="S173" s="221">
        <v>0.00092</v>
      </c>
      <c r="T173" s="222">
        <f>S173*H173</f>
        <v>0.06072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216</v>
      </c>
      <c r="AT173" s="223" t="s">
        <v>185</v>
      </c>
      <c r="AU173" s="223" t="s">
        <v>88</v>
      </c>
      <c r="AY173" s="17" t="s">
        <v>182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88</v>
      </c>
      <c r="BK173" s="224">
        <f>ROUND(I173*H173,2)</f>
        <v>0</v>
      </c>
      <c r="BL173" s="17" t="s">
        <v>216</v>
      </c>
      <c r="BM173" s="223" t="s">
        <v>866</v>
      </c>
    </row>
    <row r="174" spans="1:51" s="13" customFormat="1" ht="12">
      <c r="A174" s="13"/>
      <c r="B174" s="225"/>
      <c r="C174" s="226"/>
      <c r="D174" s="227" t="s">
        <v>203</v>
      </c>
      <c r="E174" s="228" t="s">
        <v>19</v>
      </c>
      <c r="F174" s="229" t="s">
        <v>577</v>
      </c>
      <c r="G174" s="226"/>
      <c r="H174" s="230">
        <v>66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203</v>
      </c>
      <c r="AU174" s="236" t="s">
        <v>88</v>
      </c>
      <c r="AV174" s="13" t="s">
        <v>88</v>
      </c>
      <c r="AW174" s="13" t="s">
        <v>35</v>
      </c>
      <c r="AX174" s="13" t="s">
        <v>80</v>
      </c>
      <c r="AY174" s="236" t="s">
        <v>182</v>
      </c>
    </row>
    <row r="175" spans="1:65" s="2" customFormat="1" ht="14.4" customHeight="1">
      <c r="A175" s="38"/>
      <c r="B175" s="39"/>
      <c r="C175" s="248" t="s">
        <v>375</v>
      </c>
      <c r="D175" s="248" t="s">
        <v>263</v>
      </c>
      <c r="E175" s="249" t="s">
        <v>536</v>
      </c>
      <c r="F175" s="250" t="s">
        <v>537</v>
      </c>
      <c r="G175" s="251" t="s">
        <v>201</v>
      </c>
      <c r="H175" s="252">
        <v>3.821</v>
      </c>
      <c r="I175" s="253"/>
      <c r="J175" s="254">
        <f>ROUND(I175*H175,2)</f>
        <v>0</v>
      </c>
      <c r="K175" s="250" t="s">
        <v>189</v>
      </c>
      <c r="L175" s="255"/>
      <c r="M175" s="256" t="s">
        <v>19</v>
      </c>
      <c r="N175" s="257" t="s">
        <v>48</v>
      </c>
      <c r="O175" s="84"/>
      <c r="P175" s="221">
        <f>O175*H175</f>
        <v>0</v>
      </c>
      <c r="Q175" s="221">
        <v>0.0126</v>
      </c>
      <c r="R175" s="221">
        <f>Q175*H175</f>
        <v>0.0481446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341</v>
      </c>
      <c r="AT175" s="223" t="s">
        <v>263</v>
      </c>
      <c r="AU175" s="223" t="s">
        <v>88</v>
      </c>
      <c r="AY175" s="17" t="s">
        <v>182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88</v>
      </c>
      <c r="BK175" s="224">
        <f>ROUND(I175*H175,2)</f>
        <v>0</v>
      </c>
      <c r="BL175" s="17" t="s">
        <v>216</v>
      </c>
      <c r="BM175" s="223" t="s">
        <v>867</v>
      </c>
    </row>
    <row r="176" spans="1:51" s="13" customFormat="1" ht="12">
      <c r="A176" s="13"/>
      <c r="B176" s="225"/>
      <c r="C176" s="226"/>
      <c r="D176" s="227" t="s">
        <v>203</v>
      </c>
      <c r="E176" s="226"/>
      <c r="F176" s="229" t="s">
        <v>578</v>
      </c>
      <c r="G176" s="226"/>
      <c r="H176" s="230">
        <v>3.821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203</v>
      </c>
      <c r="AU176" s="236" t="s">
        <v>88</v>
      </c>
      <c r="AV176" s="13" t="s">
        <v>88</v>
      </c>
      <c r="AW176" s="13" t="s">
        <v>4</v>
      </c>
      <c r="AX176" s="13" t="s">
        <v>80</v>
      </c>
      <c r="AY176" s="236" t="s">
        <v>182</v>
      </c>
    </row>
    <row r="177" spans="1:65" s="2" customFormat="1" ht="24.15" customHeight="1">
      <c r="A177" s="38"/>
      <c r="B177" s="39"/>
      <c r="C177" s="212" t="s">
        <v>381</v>
      </c>
      <c r="D177" s="212" t="s">
        <v>185</v>
      </c>
      <c r="E177" s="213" t="s">
        <v>540</v>
      </c>
      <c r="F177" s="214" t="s">
        <v>541</v>
      </c>
      <c r="G177" s="215" t="s">
        <v>251</v>
      </c>
      <c r="H177" s="216">
        <v>0.064</v>
      </c>
      <c r="I177" s="217"/>
      <c r="J177" s="218">
        <f>ROUND(I177*H177,2)</f>
        <v>0</v>
      </c>
      <c r="K177" s="214" t="s">
        <v>189</v>
      </c>
      <c r="L177" s="44"/>
      <c r="M177" s="262" t="s">
        <v>19</v>
      </c>
      <c r="N177" s="263" t="s">
        <v>48</v>
      </c>
      <c r="O177" s="264"/>
      <c r="P177" s="265">
        <f>O177*H177</f>
        <v>0</v>
      </c>
      <c r="Q177" s="265">
        <v>0</v>
      </c>
      <c r="R177" s="265">
        <f>Q177*H177</f>
        <v>0</v>
      </c>
      <c r="S177" s="265">
        <v>0</v>
      </c>
      <c r="T177" s="26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216</v>
      </c>
      <c r="AT177" s="223" t="s">
        <v>185</v>
      </c>
      <c r="AU177" s="223" t="s">
        <v>88</v>
      </c>
      <c r="AY177" s="17" t="s">
        <v>182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88</v>
      </c>
      <c r="BK177" s="224">
        <f>ROUND(I177*H177,2)</f>
        <v>0</v>
      </c>
      <c r="BL177" s="17" t="s">
        <v>216</v>
      </c>
      <c r="BM177" s="223" t="s">
        <v>868</v>
      </c>
    </row>
    <row r="178" spans="1:31" s="2" customFormat="1" ht="6.95" customHeight="1">
      <c r="A178" s="38"/>
      <c r="B178" s="59"/>
      <c r="C178" s="60"/>
      <c r="D178" s="60"/>
      <c r="E178" s="60"/>
      <c r="F178" s="60"/>
      <c r="G178" s="60"/>
      <c r="H178" s="60"/>
      <c r="I178" s="60"/>
      <c r="J178" s="60"/>
      <c r="K178" s="60"/>
      <c r="L178" s="44"/>
      <c r="M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</row>
  </sheetData>
  <sheetProtection password="CC35" sheet="1" objects="1" scenarios="1" formatColumns="0" formatRows="0" autoFilter="0"/>
  <autoFilter ref="C99:K17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26.25" customHeight="1">
      <c r="B7" s="20"/>
      <c r="E7" s="143" t="str">
        <f>'Rekapitulace stavby'!K6</f>
        <v>Výměna vnitřního rozvodu teplé a studené vody v objektu bytového domu Dvořákova 1331/20 a 1330/22, Děčín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601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147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869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19. 5. 2021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>69288992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>Vladimír Vidai</v>
      </c>
      <c r="F26" s="38"/>
      <c r="G26" s="38"/>
      <c r="H26" s="38"/>
      <c r="I26" s="142" t="s">
        <v>29</v>
      </c>
      <c r="J26" s="133" t="str">
        <f>IF('Rekapitulace stavby'!AN20="","",'Rekapitulace stavby'!AN20)</f>
        <v>CZ5705170625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40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42</v>
      </c>
      <c r="E32" s="38"/>
      <c r="F32" s="38"/>
      <c r="G32" s="38"/>
      <c r="H32" s="38"/>
      <c r="I32" s="38"/>
      <c r="J32" s="153">
        <f>ROUND(J100,2)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44</v>
      </c>
      <c r="G34" s="38"/>
      <c r="H34" s="38"/>
      <c r="I34" s="154" t="s">
        <v>43</v>
      </c>
      <c r="J34" s="154" t="s">
        <v>45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46</v>
      </c>
      <c r="E35" s="142" t="s">
        <v>47</v>
      </c>
      <c r="F35" s="156">
        <f>ROUND((SUM(BE100:BE168)),2)</f>
        <v>0</v>
      </c>
      <c r="G35" s="38"/>
      <c r="H35" s="38"/>
      <c r="I35" s="157">
        <v>0.21</v>
      </c>
      <c r="J35" s="156">
        <f>ROUND(((SUM(BE100:BE168))*I35),2)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48</v>
      </c>
      <c r="F36" s="156">
        <f>ROUND((SUM(BF100:BF168)),2)</f>
        <v>0</v>
      </c>
      <c r="G36" s="38"/>
      <c r="H36" s="38"/>
      <c r="I36" s="157">
        <v>0.15</v>
      </c>
      <c r="J36" s="156">
        <f>ROUND(((SUM(BF100:BF168))*I36),2)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56">
        <f>ROUND((SUM(BG100:BG168)),2)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50</v>
      </c>
      <c r="F38" s="156">
        <f>ROUND((SUM(BH100:BH168)),2)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51</v>
      </c>
      <c r="F39" s="156">
        <f>ROUND((SUM(BI100:BI168)),2)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52</v>
      </c>
      <c r="E41" s="160"/>
      <c r="F41" s="160"/>
      <c r="G41" s="161" t="s">
        <v>53</v>
      </c>
      <c r="H41" s="162" t="s">
        <v>54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169" t="str">
        <f>E7</f>
        <v>Výměna vnitřního rozvodu teplé a studené vody v objektu bytového domu Dvořákova 1331/20 a 1330/22, Děčín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601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147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2.07 - Stoupací potrubí V6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</v>
      </c>
      <c r="G56" s="40"/>
      <c r="H56" s="40"/>
      <c r="I56" s="32" t="s">
        <v>23</v>
      </c>
      <c r="J56" s="72" t="str">
        <f>IF(J14="","",J14)</f>
        <v>19. 5. 2021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David Šašek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>Vladimír Vidai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150</v>
      </c>
      <c r="D61" s="171"/>
      <c r="E61" s="171"/>
      <c r="F61" s="171"/>
      <c r="G61" s="171"/>
      <c r="H61" s="171"/>
      <c r="I61" s="171"/>
      <c r="J61" s="172" t="s">
        <v>151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74</v>
      </c>
      <c r="D63" s="40"/>
      <c r="E63" s="40"/>
      <c r="F63" s="40"/>
      <c r="G63" s="40"/>
      <c r="H63" s="40"/>
      <c r="I63" s="40"/>
      <c r="J63" s="102">
        <f>J100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152</v>
      </c>
    </row>
    <row r="64" spans="1:31" s="9" customFormat="1" ht="24.95" customHeight="1">
      <c r="A64" s="9"/>
      <c r="B64" s="174"/>
      <c r="C64" s="175"/>
      <c r="D64" s="176" t="s">
        <v>153</v>
      </c>
      <c r="E64" s="177"/>
      <c r="F64" s="177"/>
      <c r="G64" s="177"/>
      <c r="H64" s="177"/>
      <c r="I64" s="177"/>
      <c r="J64" s="178">
        <f>J101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453</v>
      </c>
      <c r="E65" s="182"/>
      <c r="F65" s="182"/>
      <c r="G65" s="182"/>
      <c r="H65" s="182"/>
      <c r="I65" s="182"/>
      <c r="J65" s="183">
        <f>J102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155</v>
      </c>
      <c r="E66" s="182"/>
      <c r="F66" s="182"/>
      <c r="G66" s="182"/>
      <c r="H66" s="182"/>
      <c r="I66" s="182"/>
      <c r="J66" s="183">
        <f>J104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156</v>
      </c>
      <c r="E67" s="182"/>
      <c r="F67" s="182"/>
      <c r="G67" s="182"/>
      <c r="H67" s="182"/>
      <c r="I67" s="182"/>
      <c r="J67" s="183">
        <f>J111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157</v>
      </c>
      <c r="E68" s="182"/>
      <c r="F68" s="182"/>
      <c r="G68" s="182"/>
      <c r="H68" s="182"/>
      <c r="I68" s="182"/>
      <c r="J68" s="183">
        <f>J114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158</v>
      </c>
      <c r="E69" s="182"/>
      <c r="F69" s="182"/>
      <c r="G69" s="182"/>
      <c r="H69" s="182"/>
      <c r="I69" s="182"/>
      <c r="J69" s="183">
        <f>J117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159</v>
      </c>
      <c r="E70" s="182"/>
      <c r="F70" s="182"/>
      <c r="G70" s="182"/>
      <c r="H70" s="182"/>
      <c r="I70" s="182"/>
      <c r="J70" s="183">
        <f>J123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160</v>
      </c>
      <c r="E71" s="182"/>
      <c r="F71" s="182"/>
      <c r="G71" s="182"/>
      <c r="H71" s="182"/>
      <c r="I71" s="182"/>
      <c r="J71" s="183">
        <f>J129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4"/>
      <c r="C72" s="175"/>
      <c r="D72" s="176" t="s">
        <v>161</v>
      </c>
      <c r="E72" s="177"/>
      <c r="F72" s="177"/>
      <c r="G72" s="177"/>
      <c r="H72" s="177"/>
      <c r="I72" s="177"/>
      <c r="J72" s="178">
        <f>J131</f>
        <v>0</v>
      </c>
      <c r="K72" s="175"/>
      <c r="L72" s="17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0"/>
      <c r="C73" s="125"/>
      <c r="D73" s="181" t="s">
        <v>162</v>
      </c>
      <c r="E73" s="182"/>
      <c r="F73" s="182"/>
      <c r="G73" s="182"/>
      <c r="H73" s="182"/>
      <c r="I73" s="182"/>
      <c r="J73" s="183">
        <f>J132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0"/>
      <c r="C74" s="125"/>
      <c r="D74" s="181" t="s">
        <v>163</v>
      </c>
      <c r="E74" s="182"/>
      <c r="F74" s="182"/>
      <c r="G74" s="182"/>
      <c r="H74" s="182"/>
      <c r="I74" s="182"/>
      <c r="J74" s="183">
        <f>J143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164</v>
      </c>
      <c r="E75" s="182"/>
      <c r="F75" s="182"/>
      <c r="G75" s="182"/>
      <c r="H75" s="182"/>
      <c r="I75" s="182"/>
      <c r="J75" s="183">
        <f>J146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165</v>
      </c>
      <c r="E76" s="182"/>
      <c r="F76" s="182"/>
      <c r="G76" s="182"/>
      <c r="H76" s="182"/>
      <c r="I76" s="182"/>
      <c r="J76" s="183">
        <f>J149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166</v>
      </c>
      <c r="E77" s="182"/>
      <c r="F77" s="182"/>
      <c r="G77" s="182"/>
      <c r="H77" s="182"/>
      <c r="I77" s="182"/>
      <c r="J77" s="183">
        <f>J152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454</v>
      </c>
      <c r="E78" s="182"/>
      <c r="F78" s="182"/>
      <c r="G78" s="182"/>
      <c r="H78" s="182"/>
      <c r="I78" s="182"/>
      <c r="J78" s="183">
        <f>J163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4" spans="1:31" s="2" customFormat="1" ht="6.95" customHeight="1">
      <c r="A84" s="38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4.95" customHeight="1">
      <c r="A85" s="38"/>
      <c r="B85" s="39"/>
      <c r="C85" s="23" t="s">
        <v>167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16</v>
      </c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6.25" customHeight="1">
      <c r="A88" s="38"/>
      <c r="B88" s="39"/>
      <c r="C88" s="40"/>
      <c r="D88" s="40"/>
      <c r="E88" s="169" t="str">
        <f>E7</f>
        <v>Výměna vnitřního rozvodu teplé a studené vody v objektu bytového domu Dvořákova 1331/20 a 1330/22, Děčín</v>
      </c>
      <c r="F88" s="32"/>
      <c r="G88" s="32"/>
      <c r="H88" s="32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2:12" s="1" customFormat="1" ht="12" customHeight="1">
      <c r="B89" s="21"/>
      <c r="C89" s="32" t="s">
        <v>145</v>
      </c>
      <c r="D89" s="22"/>
      <c r="E89" s="22"/>
      <c r="F89" s="22"/>
      <c r="G89" s="22"/>
      <c r="H89" s="22"/>
      <c r="I89" s="22"/>
      <c r="J89" s="22"/>
      <c r="K89" s="22"/>
      <c r="L89" s="20"/>
    </row>
    <row r="90" spans="1:31" s="2" customFormat="1" ht="16.5" customHeight="1">
      <c r="A90" s="38"/>
      <c r="B90" s="39"/>
      <c r="C90" s="40"/>
      <c r="D90" s="40"/>
      <c r="E90" s="169" t="s">
        <v>601</v>
      </c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147</v>
      </c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6.5" customHeight="1">
      <c r="A92" s="38"/>
      <c r="B92" s="39"/>
      <c r="C92" s="40"/>
      <c r="D92" s="40"/>
      <c r="E92" s="69" t="str">
        <f>E11</f>
        <v>2.07 - Stoupací potrubí V6</v>
      </c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2" customHeight="1">
      <c r="A94" s="38"/>
      <c r="B94" s="39"/>
      <c r="C94" s="32" t="s">
        <v>21</v>
      </c>
      <c r="D94" s="40"/>
      <c r="E94" s="40"/>
      <c r="F94" s="27" t="str">
        <f>F14</f>
        <v>Děčín</v>
      </c>
      <c r="G94" s="40"/>
      <c r="H94" s="40"/>
      <c r="I94" s="32" t="s">
        <v>23</v>
      </c>
      <c r="J94" s="72" t="str">
        <f>IF(J14="","",J14)</f>
        <v>19. 5. 2021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25</v>
      </c>
      <c r="D96" s="40"/>
      <c r="E96" s="40"/>
      <c r="F96" s="27" t="str">
        <f>E17</f>
        <v>Statutární město Děčín</v>
      </c>
      <c r="G96" s="40"/>
      <c r="H96" s="40"/>
      <c r="I96" s="32" t="s">
        <v>32</v>
      </c>
      <c r="J96" s="36" t="str">
        <f>E23</f>
        <v>David Šašek</v>
      </c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30</v>
      </c>
      <c r="D97" s="40"/>
      <c r="E97" s="40"/>
      <c r="F97" s="27" t="str">
        <f>IF(E20="","",E20)</f>
        <v>Vyplň údaj</v>
      </c>
      <c r="G97" s="40"/>
      <c r="H97" s="40"/>
      <c r="I97" s="32" t="s">
        <v>36</v>
      </c>
      <c r="J97" s="36" t="str">
        <f>E26</f>
        <v>Vladimír Vidai</v>
      </c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11" customFormat="1" ht="29.25" customHeight="1">
      <c r="A99" s="185"/>
      <c r="B99" s="186"/>
      <c r="C99" s="187" t="s">
        <v>168</v>
      </c>
      <c r="D99" s="188" t="s">
        <v>61</v>
      </c>
      <c r="E99" s="188" t="s">
        <v>57</v>
      </c>
      <c r="F99" s="188" t="s">
        <v>58</v>
      </c>
      <c r="G99" s="188" t="s">
        <v>169</v>
      </c>
      <c r="H99" s="188" t="s">
        <v>170</v>
      </c>
      <c r="I99" s="188" t="s">
        <v>171</v>
      </c>
      <c r="J99" s="188" t="s">
        <v>151</v>
      </c>
      <c r="K99" s="189" t="s">
        <v>172</v>
      </c>
      <c r="L99" s="190"/>
      <c r="M99" s="92" t="s">
        <v>19</v>
      </c>
      <c r="N99" s="93" t="s">
        <v>46</v>
      </c>
      <c r="O99" s="93" t="s">
        <v>173</v>
      </c>
      <c r="P99" s="93" t="s">
        <v>174</v>
      </c>
      <c r="Q99" s="93" t="s">
        <v>175</v>
      </c>
      <c r="R99" s="93" t="s">
        <v>176</v>
      </c>
      <c r="S99" s="93" t="s">
        <v>177</v>
      </c>
      <c r="T99" s="94" t="s">
        <v>178</v>
      </c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</row>
    <row r="100" spans="1:63" s="2" customFormat="1" ht="22.8" customHeight="1">
      <c r="A100" s="38"/>
      <c r="B100" s="39"/>
      <c r="C100" s="99" t="s">
        <v>179</v>
      </c>
      <c r="D100" s="40"/>
      <c r="E100" s="40"/>
      <c r="F100" s="40"/>
      <c r="G100" s="40"/>
      <c r="H100" s="40"/>
      <c r="I100" s="40"/>
      <c r="J100" s="191">
        <f>BK100</f>
        <v>0</v>
      </c>
      <c r="K100" s="40"/>
      <c r="L100" s="44"/>
      <c r="M100" s="95"/>
      <c r="N100" s="192"/>
      <c r="O100" s="96"/>
      <c r="P100" s="193">
        <f>P101+P131</f>
        <v>0</v>
      </c>
      <c r="Q100" s="96"/>
      <c r="R100" s="193">
        <f>R101+R131</f>
        <v>1.0578483</v>
      </c>
      <c r="S100" s="96"/>
      <c r="T100" s="194">
        <f>T101+T131</f>
        <v>1.548052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75</v>
      </c>
      <c r="AU100" s="17" t="s">
        <v>152</v>
      </c>
      <c r="BK100" s="195">
        <f>BK101+BK131</f>
        <v>0</v>
      </c>
    </row>
    <row r="101" spans="1:63" s="12" customFormat="1" ht="25.9" customHeight="1">
      <c r="A101" s="12"/>
      <c r="B101" s="196"/>
      <c r="C101" s="197"/>
      <c r="D101" s="198" t="s">
        <v>75</v>
      </c>
      <c r="E101" s="199" t="s">
        <v>180</v>
      </c>
      <c r="F101" s="199" t="s">
        <v>181</v>
      </c>
      <c r="G101" s="197"/>
      <c r="H101" s="197"/>
      <c r="I101" s="200"/>
      <c r="J101" s="201">
        <f>BK101</f>
        <v>0</v>
      </c>
      <c r="K101" s="197"/>
      <c r="L101" s="202"/>
      <c r="M101" s="203"/>
      <c r="N101" s="204"/>
      <c r="O101" s="204"/>
      <c r="P101" s="205">
        <f>P102+P104+P111+P114+P117+P123+P129</f>
        <v>0</v>
      </c>
      <c r="Q101" s="204"/>
      <c r="R101" s="205">
        <f>R102+R104+R111+R114+R117+R123+R129</f>
        <v>0.5368325</v>
      </c>
      <c r="S101" s="204"/>
      <c r="T101" s="206">
        <f>T102+T104+T111+T114+T117+T123+T129</f>
        <v>1.4509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80</v>
      </c>
      <c r="AT101" s="208" t="s">
        <v>75</v>
      </c>
      <c r="AU101" s="208" t="s">
        <v>76</v>
      </c>
      <c r="AY101" s="207" t="s">
        <v>182</v>
      </c>
      <c r="BK101" s="209">
        <f>BK102+BK104+BK111+BK114+BK117+BK123+BK129</f>
        <v>0</v>
      </c>
    </row>
    <row r="102" spans="1:63" s="12" customFormat="1" ht="22.8" customHeight="1">
      <c r="A102" s="12"/>
      <c r="B102" s="196"/>
      <c r="C102" s="197"/>
      <c r="D102" s="198" t="s">
        <v>75</v>
      </c>
      <c r="E102" s="210" t="s">
        <v>190</v>
      </c>
      <c r="F102" s="210" t="s">
        <v>460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P103</f>
        <v>0</v>
      </c>
      <c r="Q102" s="204"/>
      <c r="R102" s="205">
        <f>R103</f>
        <v>0.35459999999999997</v>
      </c>
      <c r="S102" s="204"/>
      <c r="T102" s="206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80</v>
      </c>
      <c r="AT102" s="208" t="s">
        <v>75</v>
      </c>
      <c r="AU102" s="208" t="s">
        <v>80</v>
      </c>
      <c r="AY102" s="207" t="s">
        <v>182</v>
      </c>
      <c r="BK102" s="209">
        <f>BK103</f>
        <v>0</v>
      </c>
    </row>
    <row r="103" spans="1:65" s="2" customFormat="1" ht="24.15" customHeight="1">
      <c r="A103" s="38"/>
      <c r="B103" s="39"/>
      <c r="C103" s="212" t="s">
        <v>80</v>
      </c>
      <c r="D103" s="212" t="s">
        <v>185</v>
      </c>
      <c r="E103" s="213" t="s">
        <v>461</v>
      </c>
      <c r="F103" s="214" t="s">
        <v>462</v>
      </c>
      <c r="G103" s="215" t="s">
        <v>188</v>
      </c>
      <c r="H103" s="216">
        <v>18</v>
      </c>
      <c r="I103" s="217"/>
      <c r="J103" s="218">
        <f>ROUND(I103*H103,2)</f>
        <v>0</v>
      </c>
      <c r="K103" s="214" t="s">
        <v>189</v>
      </c>
      <c r="L103" s="44"/>
      <c r="M103" s="219" t="s">
        <v>19</v>
      </c>
      <c r="N103" s="220" t="s">
        <v>48</v>
      </c>
      <c r="O103" s="84"/>
      <c r="P103" s="221">
        <f>O103*H103</f>
        <v>0</v>
      </c>
      <c r="Q103" s="221">
        <v>0.0197</v>
      </c>
      <c r="R103" s="221">
        <f>Q103*H103</f>
        <v>0.35459999999999997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190</v>
      </c>
      <c r="AT103" s="223" t="s">
        <v>185</v>
      </c>
      <c r="AU103" s="223" t="s">
        <v>88</v>
      </c>
      <c r="AY103" s="17" t="s">
        <v>182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88</v>
      </c>
      <c r="BK103" s="224">
        <f>ROUND(I103*H103,2)</f>
        <v>0</v>
      </c>
      <c r="BL103" s="17" t="s">
        <v>190</v>
      </c>
      <c r="BM103" s="223" t="s">
        <v>870</v>
      </c>
    </row>
    <row r="104" spans="1:63" s="12" customFormat="1" ht="22.8" customHeight="1">
      <c r="A104" s="12"/>
      <c r="B104" s="196"/>
      <c r="C104" s="197"/>
      <c r="D104" s="198" t="s">
        <v>75</v>
      </c>
      <c r="E104" s="210" t="s">
        <v>192</v>
      </c>
      <c r="F104" s="210" t="s">
        <v>193</v>
      </c>
      <c r="G104" s="197"/>
      <c r="H104" s="197"/>
      <c r="I104" s="200"/>
      <c r="J104" s="211">
        <f>BK104</f>
        <v>0</v>
      </c>
      <c r="K104" s="197"/>
      <c r="L104" s="202"/>
      <c r="M104" s="203"/>
      <c r="N104" s="204"/>
      <c r="O104" s="204"/>
      <c r="P104" s="205">
        <f>SUM(P105:P110)</f>
        <v>0</v>
      </c>
      <c r="Q104" s="204"/>
      <c r="R104" s="205">
        <f>SUM(R105:R110)</f>
        <v>0.1804125</v>
      </c>
      <c r="S104" s="204"/>
      <c r="T104" s="206">
        <f>SUM(T105:T110)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7" t="s">
        <v>80</v>
      </c>
      <c r="AT104" s="208" t="s">
        <v>75</v>
      </c>
      <c r="AU104" s="208" t="s">
        <v>80</v>
      </c>
      <c r="AY104" s="207" t="s">
        <v>182</v>
      </c>
      <c r="BK104" s="209">
        <f>SUM(BK105:BK110)</f>
        <v>0</v>
      </c>
    </row>
    <row r="105" spans="1:65" s="2" customFormat="1" ht="14.4" customHeight="1">
      <c r="A105" s="38"/>
      <c r="B105" s="39"/>
      <c r="C105" s="212" t="s">
        <v>88</v>
      </c>
      <c r="D105" s="212" t="s">
        <v>185</v>
      </c>
      <c r="E105" s="213" t="s">
        <v>464</v>
      </c>
      <c r="F105" s="214" t="s">
        <v>465</v>
      </c>
      <c r="G105" s="215" t="s">
        <v>201</v>
      </c>
      <c r="H105" s="216">
        <v>3.75</v>
      </c>
      <c r="I105" s="217"/>
      <c r="J105" s="218">
        <f>ROUND(I105*H105,2)</f>
        <v>0</v>
      </c>
      <c r="K105" s="214" t="s">
        <v>189</v>
      </c>
      <c r="L105" s="44"/>
      <c r="M105" s="219" t="s">
        <v>19</v>
      </c>
      <c r="N105" s="220" t="s">
        <v>48</v>
      </c>
      <c r="O105" s="84"/>
      <c r="P105" s="221">
        <f>O105*H105</f>
        <v>0</v>
      </c>
      <c r="Q105" s="221">
        <v>0.00735</v>
      </c>
      <c r="R105" s="221">
        <f>Q105*H105</f>
        <v>0.0275625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190</v>
      </c>
      <c r="AT105" s="223" t="s">
        <v>185</v>
      </c>
      <c r="AU105" s="223" t="s">
        <v>88</v>
      </c>
      <c r="AY105" s="17" t="s">
        <v>182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88</v>
      </c>
      <c r="BK105" s="224">
        <f>ROUND(I105*H105,2)</f>
        <v>0</v>
      </c>
      <c r="BL105" s="17" t="s">
        <v>190</v>
      </c>
      <c r="BM105" s="223" t="s">
        <v>871</v>
      </c>
    </row>
    <row r="106" spans="1:51" s="13" customFormat="1" ht="12">
      <c r="A106" s="13"/>
      <c r="B106" s="225"/>
      <c r="C106" s="226"/>
      <c r="D106" s="227" t="s">
        <v>203</v>
      </c>
      <c r="E106" s="228" t="s">
        <v>19</v>
      </c>
      <c r="F106" s="229" t="s">
        <v>467</v>
      </c>
      <c r="G106" s="226"/>
      <c r="H106" s="230">
        <v>3.75</v>
      </c>
      <c r="I106" s="231"/>
      <c r="J106" s="226"/>
      <c r="K106" s="226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203</v>
      </c>
      <c r="AU106" s="236" t="s">
        <v>88</v>
      </c>
      <c r="AV106" s="13" t="s">
        <v>88</v>
      </c>
      <c r="AW106" s="13" t="s">
        <v>35</v>
      </c>
      <c r="AX106" s="13" t="s">
        <v>80</v>
      </c>
      <c r="AY106" s="236" t="s">
        <v>182</v>
      </c>
    </row>
    <row r="107" spans="1:65" s="2" customFormat="1" ht="14.4" customHeight="1">
      <c r="A107" s="38"/>
      <c r="B107" s="39"/>
      <c r="C107" s="212" t="s">
        <v>183</v>
      </c>
      <c r="D107" s="212" t="s">
        <v>185</v>
      </c>
      <c r="E107" s="213" t="s">
        <v>194</v>
      </c>
      <c r="F107" s="214" t="s">
        <v>195</v>
      </c>
      <c r="G107" s="215" t="s">
        <v>188</v>
      </c>
      <c r="H107" s="216">
        <v>5</v>
      </c>
      <c r="I107" s="217"/>
      <c r="J107" s="218">
        <f>ROUND(I107*H107,2)</f>
        <v>0</v>
      </c>
      <c r="K107" s="214" t="s">
        <v>189</v>
      </c>
      <c r="L107" s="44"/>
      <c r="M107" s="219" t="s">
        <v>19</v>
      </c>
      <c r="N107" s="220" t="s">
        <v>48</v>
      </c>
      <c r="O107" s="84"/>
      <c r="P107" s="221">
        <f>O107*H107</f>
        <v>0</v>
      </c>
      <c r="Q107" s="221">
        <v>0.00366</v>
      </c>
      <c r="R107" s="221">
        <f>Q107*H107</f>
        <v>0.0183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190</v>
      </c>
      <c r="AT107" s="223" t="s">
        <v>185</v>
      </c>
      <c r="AU107" s="223" t="s">
        <v>88</v>
      </c>
      <c r="AY107" s="17" t="s">
        <v>182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88</v>
      </c>
      <c r="BK107" s="224">
        <f>ROUND(I107*H107,2)</f>
        <v>0</v>
      </c>
      <c r="BL107" s="17" t="s">
        <v>190</v>
      </c>
      <c r="BM107" s="223" t="s">
        <v>872</v>
      </c>
    </row>
    <row r="108" spans="1:51" s="13" customFormat="1" ht="12">
      <c r="A108" s="13"/>
      <c r="B108" s="225"/>
      <c r="C108" s="226"/>
      <c r="D108" s="227" t="s">
        <v>203</v>
      </c>
      <c r="E108" s="228" t="s">
        <v>19</v>
      </c>
      <c r="F108" s="229" t="s">
        <v>458</v>
      </c>
      <c r="G108" s="226"/>
      <c r="H108" s="230">
        <v>5</v>
      </c>
      <c r="I108" s="231"/>
      <c r="J108" s="226"/>
      <c r="K108" s="226"/>
      <c r="L108" s="232"/>
      <c r="M108" s="233"/>
      <c r="N108" s="234"/>
      <c r="O108" s="234"/>
      <c r="P108" s="234"/>
      <c r="Q108" s="234"/>
      <c r="R108" s="234"/>
      <c r="S108" s="234"/>
      <c r="T108" s="23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6" t="s">
        <v>203</v>
      </c>
      <c r="AU108" s="236" t="s">
        <v>88</v>
      </c>
      <c r="AV108" s="13" t="s">
        <v>88</v>
      </c>
      <c r="AW108" s="13" t="s">
        <v>35</v>
      </c>
      <c r="AX108" s="13" t="s">
        <v>80</v>
      </c>
      <c r="AY108" s="236" t="s">
        <v>182</v>
      </c>
    </row>
    <row r="109" spans="1:65" s="2" customFormat="1" ht="24.15" customHeight="1">
      <c r="A109" s="38"/>
      <c r="B109" s="39"/>
      <c r="C109" s="212" t="s">
        <v>190</v>
      </c>
      <c r="D109" s="212" t="s">
        <v>185</v>
      </c>
      <c r="E109" s="213" t="s">
        <v>468</v>
      </c>
      <c r="F109" s="214" t="s">
        <v>469</v>
      </c>
      <c r="G109" s="215" t="s">
        <v>201</v>
      </c>
      <c r="H109" s="216">
        <v>3.75</v>
      </c>
      <c r="I109" s="217"/>
      <c r="J109" s="218">
        <f>ROUND(I109*H109,2)</f>
        <v>0</v>
      </c>
      <c r="K109" s="214" t="s">
        <v>189</v>
      </c>
      <c r="L109" s="44"/>
      <c r="M109" s="219" t="s">
        <v>19</v>
      </c>
      <c r="N109" s="220" t="s">
        <v>48</v>
      </c>
      <c r="O109" s="84"/>
      <c r="P109" s="221">
        <f>O109*H109</f>
        <v>0</v>
      </c>
      <c r="Q109" s="221">
        <v>0.0154</v>
      </c>
      <c r="R109" s="221">
        <f>Q109*H109</f>
        <v>0.05775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190</v>
      </c>
      <c r="AT109" s="223" t="s">
        <v>185</v>
      </c>
      <c r="AU109" s="223" t="s">
        <v>88</v>
      </c>
      <c r="AY109" s="17" t="s">
        <v>182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88</v>
      </c>
      <c r="BK109" s="224">
        <f>ROUND(I109*H109,2)</f>
        <v>0</v>
      </c>
      <c r="BL109" s="17" t="s">
        <v>190</v>
      </c>
      <c r="BM109" s="223" t="s">
        <v>873</v>
      </c>
    </row>
    <row r="110" spans="1:65" s="2" customFormat="1" ht="14.4" customHeight="1">
      <c r="A110" s="38"/>
      <c r="B110" s="39"/>
      <c r="C110" s="212" t="s">
        <v>212</v>
      </c>
      <c r="D110" s="212" t="s">
        <v>185</v>
      </c>
      <c r="E110" s="213" t="s">
        <v>471</v>
      </c>
      <c r="F110" s="214" t="s">
        <v>472</v>
      </c>
      <c r="G110" s="215" t="s">
        <v>201</v>
      </c>
      <c r="H110" s="216">
        <v>3.75</v>
      </c>
      <c r="I110" s="217"/>
      <c r="J110" s="218">
        <f>ROUND(I110*H110,2)</f>
        <v>0</v>
      </c>
      <c r="K110" s="214" t="s">
        <v>189</v>
      </c>
      <c r="L110" s="44"/>
      <c r="M110" s="219" t="s">
        <v>19</v>
      </c>
      <c r="N110" s="220" t="s">
        <v>48</v>
      </c>
      <c r="O110" s="84"/>
      <c r="P110" s="221">
        <f>O110*H110</f>
        <v>0</v>
      </c>
      <c r="Q110" s="221">
        <v>0.02048</v>
      </c>
      <c r="R110" s="221">
        <f>Q110*H110</f>
        <v>0.07680000000000001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190</v>
      </c>
      <c r="AT110" s="223" t="s">
        <v>185</v>
      </c>
      <c r="AU110" s="223" t="s">
        <v>88</v>
      </c>
      <c r="AY110" s="17" t="s">
        <v>182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88</v>
      </c>
      <c r="BK110" s="224">
        <f>ROUND(I110*H110,2)</f>
        <v>0</v>
      </c>
      <c r="BL110" s="17" t="s">
        <v>190</v>
      </c>
      <c r="BM110" s="223" t="s">
        <v>874</v>
      </c>
    </row>
    <row r="111" spans="1:63" s="12" customFormat="1" ht="22.8" customHeight="1">
      <c r="A111" s="12"/>
      <c r="B111" s="196"/>
      <c r="C111" s="197"/>
      <c r="D111" s="198" t="s">
        <v>75</v>
      </c>
      <c r="E111" s="210" t="s">
        <v>197</v>
      </c>
      <c r="F111" s="210" t="s">
        <v>198</v>
      </c>
      <c r="G111" s="197"/>
      <c r="H111" s="197"/>
      <c r="I111" s="200"/>
      <c r="J111" s="211">
        <f>BK111</f>
        <v>0</v>
      </c>
      <c r="K111" s="197"/>
      <c r="L111" s="202"/>
      <c r="M111" s="203"/>
      <c r="N111" s="204"/>
      <c r="O111" s="204"/>
      <c r="P111" s="205">
        <f>SUM(P112:P113)</f>
        <v>0</v>
      </c>
      <c r="Q111" s="204"/>
      <c r="R111" s="205">
        <f>SUM(R112:R113)</f>
        <v>0.0018199999999999998</v>
      </c>
      <c r="S111" s="204"/>
      <c r="T111" s="206">
        <f>SUM(T112:T113)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7" t="s">
        <v>80</v>
      </c>
      <c r="AT111" s="208" t="s">
        <v>75</v>
      </c>
      <c r="AU111" s="208" t="s">
        <v>80</v>
      </c>
      <c r="AY111" s="207" t="s">
        <v>182</v>
      </c>
      <c r="BK111" s="209">
        <f>SUM(BK112:BK113)</f>
        <v>0</v>
      </c>
    </row>
    <row r="112" spans="1:65" s="2" customFormat="1" ht="24.15" customHeight="1">
      <c r="A112" s="38"/>
      <c r="B112" s="39"/>
      <c r="C112" s="212" t="s">
        <v>218</v>
      </c>
      <c r="D112" s="212" t="s">
        <v>185</v>
      </c>
      <c r="E112" s="213" t="s">
        <v>199</v>
      </c>
      <c r="F112" s="214" t="s">
        <v>200</v>
      </c>
      <c r="G112" s="215" t="s">
        <v>201</v>
      </c>
      <c r="H112" s="216">
        <v>14</v>
      </c>
      <c r="I112" s="217"/>
      <c r="J112" s="218">
        <f>ROUND(I112*H112,2)</f>
        <v>0</v>
      </c>
      <c r="K112" s="214" t="s">
        <v>189</v>
      </c>
      <c r="L112" s="44"/>
      <c r="M112" s="219" t="s">
        <v>19</v>
      </c>
      <c r="N112" s="220" t="s">
        <v>48</v>
      </c>
      <c r="O112" s="84"/>
      <c r="P112" s="221">
        <f>O112*H112</f>
        <v>0</v>
      </c>
      <c r="Q112" s="221">
        <v>0.00013</v>
      </c>
      <c r="R112" s="221">
        <f>Q112*H112</f>
        <v>0.0018199999999999998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190</v>
      </c>
      <c r="AT112" s="223" t="s">
        <v>185</v>
      </c>
      <c r="AU112" s="223" t="s">
        <v>88</v>
      </c>
      <c r="AY112" s="17" t="s">
        <v>182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88</v>
      </c>
      <c r="BK112" s="224">
        <f>ROUND(I112*H112,2)</f>
        <v>0</v>
      </c>
      <c r="BL112" s="17" t="s">
        <v>190</v>
      </c>
      <c r="BM112" s="223" t="s">
        <v>875</v>
      </c>
    </row>
    <row r="113" spans="1:51" s="13" customFormat="1" ht="12">
      <c r="A113" s="13"/>
      <c r="B113" s="225"/>
      <c r="C113" s="226"/>
      <c r="D113" s="227" t="s">
        <v>203</v>
      </c>
      <c r="E113" s="228" t="s">
        <v>19</v>
      </c>
      <c r="F113" s="229" t="s">
        <v>476</v>
      </c>
      <c r="G113" s="226"/>
      <c r="H113" s="230">
        <v>14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203</v>
      </c>
      <c r="AU113" s="236" t="s">
        <v>88</v>
      </c>
      <c r="AV113" s="13" t="s">
        <v>88</v>
      </c>
      <c r="AW113" s="13" t="s">
        <v>35</v>
      </c>
      <c r="AX113" s="13" t="s">
        <v>80</v>
      </c>
      <c r="AY113" s="236" t="s">
        <v>182</v>
      </c>
    </row>
    <row r="114" spans="1:63" s="12" customFormat="1" ht="22.8" customHeight="1">
      <c r="A114" s="12"/>
      <c r="B114" s="196"/>
      <c r="C114" s="197"/>
      <c r="D114" s="198" t="s">
        <v>75</v>
      </c>
      <c r="E114" s="210" t="s">
        <v>205</v>
      </c>
      <c r="F114" s="210" t="s">
        <v>206</v>
      </c>
      <c r="G114" s="197"/>
      <c r="H114" s="197"/>
      <c r="I114" s="200"/>
      <c r="J114" s="211">
        <f>BK114</f>
        <v>0</v>
      </c>
      <c r="K114" s="197"/>
      <c r="L114" s="202"/>
      <c r="M114" s="203"/>
      <c r="N114" s="204"/>
      <c r="O114" s="204"/>
      <c r="P114" s="205">
        <f>SUM(P115:P116)</f>
        <v>0</v>
      </c>
      <c r="Q114" s="204"/>
      <c r="R114" s="205">
        <f>SUM(R115:R116)</f>
        <v>0</v>
      </c>
      <c r="S114" s="204"/>
      <c r="T114" s="206">
        <f>SUM(T115:T116)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7" t="s">
        <v>80</v>
      </c>
      <c r="AT114" s="208" t="s">
        <v>75</v>
      </c>
      <c r="AU114" s="208" t="s">
        <v>80</v>
      </c>
      <c r="AY114" s="207" t="s">
        <v>182</v>
      </c>
      <c r="BK114" s="209">
        <f>SUM(BK115:BK116)</f>
        <v>0</v>
      </c>
    </row>
    <row r="115" spans="1:65" s="2" customFormat="1" ht="14.4" customHeight="1">
      <c r="A115" s="38"/>
      <c r="B115" s="39"/>
      <c r="C115" s="212" t="s">
        <v>222</v>
      </c>
      <c r="D115" s="212" t="s">
        <v>185</v>
      </c>
      <c r="E115" s="213" t="s">
        <v>207</v>
      </c>
      <c r="F115" s="214" t="s">
        <v>208</v>
      </c>
      <c r="G115" s="215" t="s">
        <v>201</v>
      </c>
      <c r="H115" s="216">
        <v>60</v>
      </c>
      <c r="I115" s="217"/>
      <c r="J115" s="218">
        <f>ROUND(I115*H115,2)</f>
        <v>0</v>
      </c>
      <c r="K115" s="214" t="s">
        <v>189</v>
      </c>
      <c r="L115" s="44"/>
      <c r="M115" s="219" t="s">
        <v>19</v>
      </c>
      <c r="N115" s="220" t="s">
        <v>48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190</v>
      </c>
      <c r="AT115" s="223" t="s">
        <v>185</v>
      </c>
      <c r="AU115" s="223" t="s">
        <v>88</v>
      </c>
      <c r="AY115" s="17" t="s">
        <v>182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88</v>
      </c>
      <c r="BK115" s="224">
        <f>ROUND(I115*H115,2)</f>
        <v>0</v>
      </c>
      <c r="BL115" s="17" t="s">
        <v>190</v>
      </c>
      <c r="BM115" s="223" t="s">
        <v>876</v>
      </c>
    </row>
    <row r="116" spans="1:51" s="13" customFormat="1" ht="12">
      <c r="A116" s="13"/>
      <c r="B116" s="225"/>
      <c r="C116" s="226"/>
      <c r="D116" s="227" t="s">
        <v>203</v>
      </c>
      <c r="E116" s="228" t="s">
        <v>19</v>
      </c>
      <c r="F116" s="229" t="s">
        <v>478</v>
      </c>
      <c r="G116" s="226"/>
      <c r="H116" s="230">
        <v>60</v>
      </c>
      <c r="I116" s="231"/>
      <c r="J116" s="226"/>
      <c r="K116" s="226"/>
      <c r="L116" s="232"/>
      <c r="M116" s="233"/>
      <c r="N116" s="234"/>
      <c r="O116" s="234"/>
      <c r="P116" s="234"/>
      <c r="Q116" s="234"/>
      <c r="R116" s="234"/>
      <c r="S116" s="234"/>
      <c r="T116" s="23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6" t="s">
        <v>203</v>
      </c>
      <c r="AU116" s="236" t="s">
        <v>88</v>
      </c>
      <c r="AV116" s="13" t="s">
        <v>88</v>
      </c>
      <c r="AW116" s="13" t="s">
        <v>35</v>
      </c>
      <c r="AX116" s="13" t="s">
        <v>80</v>
      </c>
      <c r="AY116" s="236" t="s">
        <v>182</v>
      </c>
    </row>
    <row r="117" spans="1:63" s="12" customFormat="1" ht="22.8" customHeight="1">
      <c r="A117" s="12"/>
      <c r="B117" s="196"/>
      <c r="C117" s="197"/>
      <c r="D117" s="198" t="s">
        <v>75</v>
      </c>
      <c r="E117" s="210" t="s">
        <v>210</v>
      </c>
      <c r="F117" s="210" t="s">
        <v>211</v>
      </c>
      <c r="G117" s="197"/>
      <c r="H117" s="197"/>
      <c r="I117" s="200"/>
      <c r="J117" s="211">
        <f>BK117</f>
        <v>0</v>
      </c>
      <c r="K117" s="197"/>
      <c r="L117" s="202"/>
      <c r="M117" s="203"/>
      <c r="N117" s="204"/>
      <c r="O117" s="204"/>
      <c r="P117" s="205">
        <f>SUM(P118:P122)</f>
        <v>0</v>
      </c>
      <c r="Q117" s="204"/>
      <c r="R117" s="205">
        <f>SUM(R118:R122)</f>
        <v>0</v>
      </c>
      <c r="S117" s="204"/>
      <c r="T117" s="206">
        <f>SUM(T118:T122)</f>
        <v>1.4509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7" t="s">
        <v>80</v>
      </c>
      <c r="AT117" s="208" t="s">
        <v>75</v>
      </c>
      <c r="AU117" s="208" t="s">
        <v>80</v>
      </c>
      <c r="AY117" s="207" t="s">
        <v>182</v>
      </c>
      <c r="BK117" s="209">
        <f>SUM(BK118:BK122)</f>
        <v>0</v>
      </c>
    </row>
    <row r="118" spans="1:65" s="2" customFormat="1" ht="14.4" customHeight="1">
      <c r="A118" s="38"/>
      <c r="B118" s="39"/>
      <c r="C118" s="212" t="s">
        <v>226</v>
      </c>
      <c r="D118" s="212" t="s">
        <v>185</v>
      </c>
      <c r="E118" s="213" t="s">
        <v>213</v>
      </c>
      <c r="F118" s="214" t="s">
        <v>214</v>
      </c>
      <c r="G118" s="215" t="s">
        <v>215</v>
      </c>
      <c r="H118" s="216">
        <v>100</v>
      </c>
      <c r="I118" s="217"/>
      <c r="J118" s="218">
        <f>ROUND(I118*H118,2)</f>
        <v>0</v>
      </c>
      <c r="K118" s="214" t="s">
        <v>189</v>
      </c>
      <c r="L118" s="44"/>
      <c r="M118" s="219" t="s">
        <v>19</v>
      </c>
      <c r="N118" s="220" t="s">
        <v>48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0.0067</v>
      </c>
      <c r="T118" s="222">
        <f>S118*H118</f>
        <v>0.67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216</v>
      </c>
      <c r="AT118" s="223" t="s">
        <v>185</v>
      </c>
      <c r="AU118" s="223" t="s">
        <v>88</v>
      </c>
      <c r="AY118" s="17" t="s">
        <v>182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88</v>
      </c>
      <c r="BK118" s="224">
        <f>ROUND(I118*H118,2)</f>
        <v>0</v>
      </c>
      <c r="BL118" s="17" t="s">
        <v>216</v>
      </c>
      <c r="BM118" s="223" t="s">
        <v>877</v>
      </c>
    </row>
    <row r="119" spans="1:65" s="2" customFormat="1" ht="24.15" customHeight="1">
      <c r="A119" s="38"/>
      <c r="B119" s="39"/>
      <c r="C119" s="212" t="s">
        <v>231</v>
      </c>
      <c r="D119" s="212" t="s">
        <v>185</v>
      </c>
      <c r="E119" s="213" t="s">
        <v>227</v>
      </c>
      <c r="F119" s="214" t="s">
        <v>228</v>
      </c>
      <c r="G119" s="215" t="s">
        <v>201</v>
      </c>
      <c r="H119" s="216">
        <v>18</v>
      </c>
      <c r="I119" s="217"/>
      <c r="J119" s="218">
        <f>ROUND(I119*H119,2)</f>
        <v>0</v>
      </c>
      <c r="K119" s="214" t="s">
        <v>189</v>
      </c>
      <c r="L119" s="44"/>
      <c r="M119" s="219" t="s">
        <v>19</v>
      </c>
      <c r="N119" s="220" t="s">
        <v>48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0.01725</v>
      </c>
      <c r="T119" s="222">
        <f>S119*H119</f>
        <v>0.3105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190</v>
      </c>
      <c r="AT119" s="223" t="s">
        <v>185</v>
      </c>
      <c r="AU119" s="223" t="s">
        <v>88</v>
      </c>
      <c r="AY119" s="17" t="s">
        <v>182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88</v>
      </c>
      <c r="BK119" s="224">
        <f>ROUND(I119*H119,2)</f>
        <v>0</v>
      </c>
      <c r="BL119" s="17" t="s">
        <v>190</v>
      </c>
      <c r="BM119" s="223" t="s">
        <v>878</v>
      </c>
    </row>
    <row r="120" spans="1:65" s="2" customFormat="1" ht="24.15" customHeight="1">
      <c r="A120" s="38"/>
      <c r="B120" s="39"/>
      <c r="C120" s="212" t="s">
        <v>242</v>
      </c>
      <c r="D120" s="212" t="s">
        <v>185</v>
      </c>
      <c r="E120" s="213" t="s">
        <v>484</v>
      </c>
      <c r="F120" s="214" t="s">
        <v>485</v>
      </c>
      <c r="G120" s="215" t="s">
        <v>188</v>
      </c>
      <c r="H120" s="216">
        <v>18</v>
      </c>
      <c r="I120" s="217"/>
      <c r="J120" s="218">
        <f>ROUND(I120*H120,2)</f>
        <v>0</v>
      </c>
      <c r="K120" s="214" t="s">
        <v>189</v>
      </c>
      <c r="L120" s="44"/>
      <c r="M120" s="219" t="s">
        <v>19</v>
      </c>
      <c r="N120" s="220" t="s">
        <v>48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0.008</v>
      </c>
      <c r="T120" s="222">
        <f>S120*H120</f>
        <v>0.14400000000000002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190</v>
      </c>
      <c r="AT120" s="223" t="s">
        <v>185</v>
      </c>
      <c r="AU120" s="223" t="s">
        <v>88</v>
      </c>
      <c r="AY120" s="17" t="s">
        <v>182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88</v>
      </c>
      <c r="BK120" s="224">
        <f>ROUND(I120*H120,2)</f>
        <v>0</v>
      </c>
      <c r="BL120" s="17" t="s">
        <v>190</v>
      </c>
      <c r="BM120" s="223" t="s">
        <v>879</v>
      </c>
    </row>
    <row r="121" spans="1:65" s="2" customFormat="1" ht="24.15" customHeight="1">
      <c r="A121" s="38"/>
      <c r="B121" s="39"/>
      <c r="C121" s="212" t="s">
        <v>248</v>
      </c>
      <c r="D121" s="212" t="s">
        <v>185</v>
      </c>
      <c r="E121" s="213" t="s">
        <v>487</v>
      </c>
      <c r="F121" s="214" t="s">
        <v>488</v>
      </c>
      <c r="G121" s="215" t="s">
        <v>201</v>
      </c>
      <c r="H121" s="216">
        <v>4.8</v>
      </c>
      <c r="I121" s="217"/>
      <c r="J121" s="218">
        <f>ROUND(I121*H121,2)</f>
        <v>0</v>
      </c>
      <c r="K121" s="214" t="s">
        <v>189</v>
      </c>
      <c r="L121" s="44"/>
      <c r="M121" s="219" t="s">
        <v>19</v>
      </c>
      <c r="N121" s="220" t="s">
        <v>48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0.068</v>
      </c>
      <c r="T121" s="222">
        <f>S121*H121</f>
        <v>0.3264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190</v>
      </c>
      <c r="AT121" s="223" t="s">
        <v>185</v>
      </c>
      <c r="AU121" s="223" t="s">
        <v>88</v>
      </c>
      <c r="AY121" s="17" t="s">
        <v>182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88</v>
      </c>
      <c r="BK121" s="224">
        <f>ROUND(I121*H121,2)</f>
        <v>0</v>
      </c>
      <c r="BL121" s="17" t="s">
        <v>190</v>
      </c>
      <c r="BM121" s="223" t="s">
        <v>880</v>
      </c>
    </row>
    <row r="122" spans="1:51" s="13" customFormat="1" ht="12">
      <c r="A122" s="13"/>
      <c r="B122" s="225"/>
      <c r="C122" s="226"/>
      <c r="D122" s="227" t="s">
        <v>203</v>
      </c>
      <c r="E122" s="228" t="s">
        <v>19</v>
      </c>
      <c r="F122" s="229" t="s">
        <v>554</v>
      </c>
      <c r="G122" s="226"/>
      <c r="H122" s="230">
        <v>4.8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203</v>
      </c>
      <c r="AU122" s="236" t="s">
        <v>88</v>
      </c>
      <c r="AV122" s="13" t="s">
        <v>88</v>
      </c>
      <c r="AW122" s="13" t="s">
        <v>35</v>
      </c>
      <c r="AX122" s="13" t="s">
        <v>80</v>
      </c>
      <c r="AY122" s="236" t="s">
        <v>182</v>
      </c>
    </row>
    <row r="123" spans="1:63" s="12" customFormat="1" ht="22.8" customHeight="1">
      <c r="A123" s="12"/>
      <c r="B123" s="196"/>
      <c r="C123" s="197"/>
      <c r="D123" s="198" t="s">
        <v>75</v>
      </c>
      <c r="E123" s="210" t="s">
        <v>246</v>
      </c>
      <c r="F123" s="210" t="s">
        <v>247</v>
      </c>
      <c r="G123" s="197"/>
      <c r="H123" s="197"/>
      <c r="I123" s="200"/>
      <c r="J123" s="211">
        <f>BK123</f>
        <v>0</v>
      </c>
      <c r="K123" s="197"/>
      <c r="L123" s="202"/>
      <c r="M123" s="203"/>
      <c r="N123" s="204"/>
      <c r="O123" s="204"/>
      <c r="P123" s="205">
        <f>SUM(P124:P128)</f>
        <v>0</v>
      </c>
      <c r="Q123" s="204"/>
      <c r="R123" s="205">
        <f>SUM(R124:R128)</f>
        <v>0</v>
      </c>
      <c r="S123" s="204"/>
      <c r="T123" s="206">
        <f>SUM(T124:T128)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7" t="s">
        <v>80</v>
      </c>
      <c r="AT123" s="208" t="s">
        <v>75</v>
      </c>
      <c r="AU123" s="208" t="s">
        <v>80</v>
      </c>
      <c r="AY123" s="207" t="s">
        <v>182</v>
      </c>
      <c r="BK123" s="209">
        <f>SUM(BK124:BK128)</f>
        <v>0</v>
      </c>
    </row>
    <row r="124" spans="1:65" s="2" customFormat="1" ht="24.15" customHeight="1">
      <c r="A124" s="38"/>
      <c r="B124" s="39"/>
      <c r="C124" s="212" t="s">
        <v>253</v>
      </c>
      <c r="D124" s="212" t="s">
        <v>185</v>
      </c>
      <c r="E124" s="213" t="s">
        <v>249</v>
      </c>
      <c r="F124" s="214" t="s">
        <v>250</v>
      </c>
      <c r="G124" s="215" t="s">
        <v>251</v>
      </c>
      <c r="H124" s="216">
        <v>1.548</v>
      </c>
      <c r="I124" s="217"/>
      <c r="J124" s="218">
        <f>ROUND(I124*H124,2)</f>
        <v>0</v>
      </c>
      <c r="K124" s="214" t="s">
        <v>189</v>
      </c>
      <c r="L124" s="44"/>
      <c r="M124" s="219" t="s">
        <v>19</v>
      </c>
      <c r="N124" s="220" t="s">
        <v>48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190</v>
      </c>
      <c r="AT124" s="223" t="s">
        <v>185</v>
      </c>
      <c r="AU124" s="223" t="s">
        <v>88</v>
      </c>
      <c r="AY124" s="17" t="s">
        <v>182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88</v>
      </c>
      <c r="BK124" s="224">
        <f>ROUND(I124*H124,2)</f>
        <v>0</v>
      </c>
      <c r="BL124" s="17" t="s">
        <v>190</v>
      </c>
      <c r="BM124" s="223" t="s">
        <v>881</v>
      </c>
    </row>
    <row r="125" spans="1:65" s="2" customFormat="1" ht="14.4" customHeight="1">
      <c r="A125" s="38"/>
      <c r="B125" s="39"/>
      <c r="C125" s="212" t="s">
        <v>257</v>
      </c>
      <c r="D125" s="212" t="s">
        <v>185</v>
      </c>
      <c r="E125" s="213" t="s">
        <v>254</v>
      </c>
      <c r="F125" s="214" t="s">
        <v>255</v>
      </c>
      <c r="G125" s="215" t="s">
        <v>251</v>
      </c>
      <c r="H125" s="216">
        <v>1.548</v>
      </c>
      <c r="I125" s="217"/>
      <c r="J125" s="218">
        <f>ROUND(I125*H125,2)</f>
        <v>0</v>
      </c>
      <c r="K125" s="214" t="s">
        <v>189</v>
      </c>
      <c r="L125" s="44"/>
      <c r="M125" s="219" t="s">
        <v>19</v>
      </c>
      <c r="N125" s="220" t="s">
        <v>48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190</v>
      </c>
      <c r="AT125" s="223" t="s">
        <v>185</v>
      </c>
      <c r="AU125" s="223" t="s">
        <v>88</v>
      </c>
      <c r="AY125" s="17" t="s">
        <v>182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88</v>
      </c>
      <c r="BK125" s="224">
        <f>ROUND(I125*H125,2)</f>
        <v>0</v>
      </c>
      <c r="BL125" s="17" t="s">
        <v>190</v>
      </c>
      <c r="BM125" s="223" t="s">
        <v>882</v>
      </c>
    </row>
    <row r="126" spans="1:65" s="2" customFormat="1" ht="24.15" customHeight="1">
      <c r="A126" s="38"/>
      <c r="B126" s="39"/>
      <c r="C126" s="212" t="s">
        <v>262</v>
      </c>
      <c r="D126" s="212" t="s">
        <v>185</v>
      </c>
      <c r="E126" s="213" t="s">
        <v>258</v>
      </c>
      <c r="F126" s="214" t="s">
        <v>259</v>
      </c>
      <c r="G126" s="215" t="s">
        <v>251</v>
      </c>
      <c r="H126" s="216">
        <v>21.672</v>
      </c>
      <c r="I126" s="217"/>
      <c r="J126" s="218">
        <f>ROUND(I126*H126,2)</f>
        <v>0</v>
      </c>
      <c r="K126" s="214" t="s">
        <v>189</v>
      </c>
      <c r="L126" s="44"/>
      <c r="M126" s="219" t="s">
        <v>19</v>
      </c>
      <c r="N126" s="220" t="s">
        <v>48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190</v>
      </c>
      <c r="AT126" s="223" t="s">
        <v>185</v>
      </c>
      <c r="AU126" s="223" t="s">
        <v>88</v>
      </c>
      <c r="AY126" s="17" t="s">
        <v>182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88</v>
      </c>
      <c r="BK126" s="224">
        <f>ROUND(I126*H126,2)</f>
        <v>0</v>
      </c>
      <c r="BL126" s="17" t="s">
        <v>190</v>
      </c>
      <c r="BM126" s="223" t="s">
        <v>883</v>
      </c>
    </row>
    <row r="127" spans="1:51" s="13" customFormat="1" ht="12">
      <c r="A127" s="13"/>
      <c r="B127" s="225"/>
      <c r="C127" s="226"/>
      <c r="D127" s="227" t="s">
        <v>203</v>
      </c>
      <c r="E127" s="226"/>
      <c r="F127" s="229" t="s">
        <v>555</v>
      </c>
      <c r="G127" s="226"/>
      <c r="H127" s="230">
        <v>21.672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203</v>
      </c>
      <c r="AU127" s="236" t="s">
        <v>88</v>
      </c>
      <c r="AV127" s="13" t="s">
        <v>88</v>
      </c>
      <c r="AW127" s="13" t="s">
        <v>4</v>
      </c>
      <c r="AX127" s="13" t="s">
        <v>80</v>
      </c>
      <c r="AY127" s="236" t="s">
        <v>182</v>
      </c>
    </row>
    <row r="128" spans="1:65" s="2" customFormat="1" ht="14.4" customHeight="1">
      <c r="A128" s="38"/>
      <c r="B128" s="39"/>
      <c r="C128" s="248" t="s">
        <v>8</v>
      </c>
      <c r="D128" s="248" t="s">
        <v>263</v>
      </c>
      <c r="E128" s="249" t="s">
        <v>264</v>
      </c>
      <c r="F128" s="250" t="s">
        <v>265</v>
      </c>
      <c r="G128" s="251" t="s">
        <v>251</v>
      </c>
      <c r="H128" s="252">
        <v>1.527</v>
      </c>
      <c r="I128" s="253"/>
      <c r="J128" s="254">
        <f>ROUND(I128*H128,2)</f>
        <v>0</v>
      </c>
      <c r="K128" s="250" t="s">
        <v>189</v>
      </c>
      <c r="L128" s="255"/>
      <c r="M128" s="256" t="s">
        <v>19</v>
      </c>
      <c r="N128" s="257" t="s">
        <v>48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226</v>
      </c>
      <c r="AT128" s="223" t="s">
        <v>263</v>
      </c>
      <c r="AU128" s="223" t="s">
        <v>88</v>
      </c>
      <c r="AY128" s="17" t="s">
        <v>182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88</v>
      </c>
      <c r="BK128" s="224">
        <f>ROUND(I128*H128,2)</f>
        <v>0</v>
      </c>
      <c r="BL128" s="17" t="s">
        <v>190</v>
      </c>
      <c r="BM128" s="223" t="s">
        <v>884</v>
      </c>
    </row>
    <row r="129" spans="1:63" s="12" customFormat="1" ht="22.8" customHeight="1">
      <c r="A129" s="12"/>
      <c r="B129" s="196"/>
      <c r="C129" s="197"/>
      <c r="D129" s="198" t="s">
        <v>75</v>
      </c>
      <c r="E129" s="210" t="s">
        <v>267</v>
      </c>
      <c r="F129" s="210" t="s">
        <v>268</v>
      </c>
      <c r="G129" s="197"/>
      <c r="H129" s="197"/>
      <c r="I129" s="200"/>
      <c r="J129" s="211">
        <f>BK129</f>
        <v>0</v>
      </c>
      <c r="K129" s="197"/>
      <c r="L129" s="202"/>
      <c r="M129" s="203"/>
      <c r="N129" s="204"/>
      <c r="O129" s="204"/>
      <c r="P129" s="205">
        <f>P130</f>
        <v>0</v>
      </c>
      <c r="Q129" s="204"/>
      <c r="R129" s="205">
        <f>R130</f>
        <v>0</v>
      </c>
      <c r="S129" s="204"/>
      <c r="T129" s="206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7" t="s">
        <v>80</v>
      </c>
      <c r="AT129" s="208" t="s">
        <v>75</v>
      </c>
      <c r="AU129" s="208" t="s">
        <v>80</v>
      </c>
      <c r="AY129" s="207" t="s">
        <v>182</v>
      </c>
      <c r="BK129" s="209">
        <f>BK130</f>
        <v>0</v>
      </c>
    </row>
    <row r="130" spans="1:65" s="2" customFormat="1" ht="24.15" customHeight="1">
      <c r="A130" s="38"/>
      <c r="B130" s="39"/>
      <c r="C130" s="212" t="s">
        <v>216</v>
      </c>
      <c r="D130" s="212" t="s">
        <v>185</v>
      </c>
      <c r="E130" s="213" t="s">
        <v>496</v>
      </c>
      <c r="F130" s="214" t="s">
        <v>497</v>
      </c>
      <c r="G130" s="215" t="s">
        <v>251</v>
      </c>
      <c r="H130" s="216">
        <v>0.537</v>
      </c>
      <c r="I130" s="217"/>
      <c r="J130" s="218">
        <f>ROUND(I130*H130,2)</f>
        <v>0</v>
      </c>
      <c r="K130" s="214" t="s">
        <v>189</v>
      </c>
      <c r="L130" s="44"/>
      <c r="M130" s="219" t="s">
        <v>19</v>
      </c>
      <c r="N130" s="220" t="s">
        <v>48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190</v>
      </c>
      <c r="AT130" s="223" t="s">
        <v>185</v>
      </c>
      <c r="AU130" s="223" t="s">
        <v>88</v>
      </c>
      <c r="AY130" s="17" t="s">
        <v>182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88</v>
      </c>
      <c r="BK130" s="224">
        <f>ROUND(I130*H130,2)</f>
        <v>0</v>
      </c>
      <c r="BL130" s="17" t="s">
        <v>190</v>
      </c>
      <c r="BM130" s="223" t="s">
        <v>885</v>
      </c>
    </row>
    <row r="131" spans="1:63" s="12" customFormat="1" ht="25.9" customHeight="1">
      <c r="A131" s="12"/>
      <c r="B131" s="196"/>
      <c r="C131" s="197"/>
      <c r="D131" s="198" t="s">
        <v>75</v>
      </c>
      <c r="E131" s="199" t="s">
        <v>272</v>
      </c>
      <c r="F131" s="199" t="s">
        <v>273</v>
      </c>
      <c r="G131" s="197"/>
      <c r="H131" s="197"/>
      <c r="I131" s="200"/>
      <c r="J131" s="201">
        <f>BK131</f>
        <v>0</v>
      </c>
      <c r="K131" s="197"/>
      <c r="L131" s="202"/>
      <c r="M131" s="203"/>
      <c r="N131" s="204"/>
      <c r="O131" s="204"/>
      <c r="P131" s="205">
        <f>P132+P143+P146+P149+P152+P163</f>
        <v>0</v>
      </c>
      <c r="Q131" s="204"/>
      <c r="R131" s="205">
        <f>R132+R143+R146+R149+R152+R163</f>
        <v>0.5210158</v>
      </c>
      <c r="S131" s="204"/>
      <c r="T131" s="206">
        <f>T132+T143+T146+T149+T152+T163</f>
        <v>0.097152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7" t="s">
        <v>88</v>
      </c>
      <c r="AT131" s="208" t="s">
        <v>75</v>
      </c>
      <c r="AU131" s="208" t="s">
        <v>76</v>
      </c>
      <c r="AY131" s="207" t="s">
        <v>182</v>
      </c>
      <c r="BK131" s="209">
        <f>BK132+BK143+BK146+BK149+BK152+BK163</f>
        <v>0</v>
      </c>
    </row>
    <row r="132" spans="1:63" s="12" customFormat="1" ht="22.8" customHeight="1">
      <c r="A132" s="12"/>
      <c r="B132" s="196"/>
      <c r="C132" s="197"/>
      <c r="D132" s="198" t="s">
        <v>75</v>
      </c>
      <c r="E132" s="210" t="s">
        <v>274</v>
      </c>
      <c r="F132" s="210" t="s">
        <v>275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SUM(P133:P142)</f>
        <v>0</v>
      </c>
      <c r="Q132" s="204"/>
      <c r="R132" s="205">
        <f>SUM(R133:R142)</f>
        <v>0.13051999999999997</v>
      </c>
      <c r="S132" s="204"/>
      <c r="T132" s="206">
        <f>SUM(T133:T142)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88</v>
      </c>
      <c r="AT132" s="208" t="s">
        <v>75</v>
      </c>
      <c r="AU132" s="208" t="s">
        <v>80</v>
      </c>
      <c r="AY132" s="207" t="s">
        <v>182</v>
      </c>
      <c r="BK132" s="209">
        <f>SUM(BK133:BK142)</f>
        <v>0</v>
      </c>
    </row>
    <row r="133" spans="1:65" s="2" customFormat="1" ht="14.4" customHeight="1">
      <c r="A133" s="38"/>
      <c r="B133" s="39"/>
      <c r="C133" s="212" t="s">
        <v>281</v>
      </c>
      <c r="D133" s="212" t="s">
        <v>185</v>
      </c>
      <c r="E133" s="213" t="s">
        <v>276</v>
      </c>
      <c r="F133" s="214" t="s">
        <v>499</v>
      </c>
      <c r="G133" s="215" t="s">
        <v>278</v>
      </c>
      <c r="H133" s="216">
        <v>4</v>
      </c>
      <c r="I133" s="217"/>
      <c r="J133" s="218">
        <f>ROUND(I133*H133,2)</f>
        <v>0</v>
      </c>
      <c r="K133" s="214" t="s">
        <v>279</v>
      </c>
      <c r="L133" s="44"/>
      <c r="M133" s="219" t="s">
        <v>19</v>
      </c>
      <c r="N133" s="220" t="s">
        <v>48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216</v>
      </c>
      <c r="AT133" s="223" t="s">
        <v>185</v>
      </c>
      <c r="AU133" s="223" t="s">
        <v>88</v>
      </c>
      <c r="AY133" s="17" t="s">
        <v>182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88</v>
      </c>
      <c r="BK133" s="224">
        <f>ROUND(I133*H133,2)</f>
        <v>0</v>
      </c>
      <c r="BL133" s="17" t="s">
        <v>216</v>
      </c>
      <c r="BM133" s="223" t="s">
        <v>886</v>
      </c>
    </row>
    <row r="134" spans="1:65" s="2" customFormat="1" ht="14.4" customHeight="1">
      <c r="A134" s="38"/>
      <c r="B134" s="39"/>
      <c r="C134" s="212" t="s">
        <v>285</v>
      </c>
      <c r="D134" s="212" t="s">
        <v>185</v>
      </c>
      <c r="E134" s="213" t="s">
        <v>556</v>
      </c>
      <c r="F134" s="214" t="s">
        <v>557</v>
      </c>
      <c r="G134" s="215" t="s">
        <v>215</v>
      </c>
      <c r="H134" s="216">
        <v>4</v>
      </c>
      <c r="I134" s="217"/>
      <c r="J134" s="218">
        <f>ROUND(I134*H134,2)</f>
        <v>0</v>
      </c>
      <c r="K134" s="214" t="s">
        <v>189</v>
      </c>
      <c r="L134" s="44"/>
      <c r="M134" s="219" t="s">
        <v>19</v>
      </c>
      <c r="N134" s="220" t="s">
        <v>48</v>
      </c>
      <c r="O134" s="84"/>
      <c r="P134" s="221">
        <f>O134*H134</f>
        <v>0</v>
      </c>
      <c r="Q134" s="221">
        <v>0.00051</v>
      </c>
      <c r="R134" s="221">
        <f>Q134*H134</f>
        <v>0.00204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216</v>
      </c>
      <c r="AT134" s="223" t="s">
        <v>185</v>
      </c>
      <c r="AU134" s="223" t="s">
        <v>88</v>
      </c>
      <c r="AY134" s="17" t="s">
        <v>182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88</v>
      </c>
      <c r="BK134" s="224">
        <f>ROUND(I134*H134,2)</f>
        <v>0</v>
      </c>
      <c r="BL134" s="17" t="s">
        <v>216</v>
      </c>
      <c r="BM134" s="223" t="s">
        <v>887</v>
      </c>
    </row>
    <row r="135" spans="1:65" s="2" customFormat="1" ht="14.4" customHeight="1">
      <c r="A135" s="38"/>
      <c r="B135" s="39"/>
      <c r="C135" s="212" t="s">
        <v>289</v>
      </c>
      <c r="D135" s="212" t="s">
        <v>185</v>
      </c>
      <c r="E135" s="213" t="s">
        <v>282</v>
      </c>
      <c r="F135" s="214" t="s">
        <v>283</v>
      </c>
      <c r="G135" s="215" t="s">
        <v>215</v>
      </c>
      <c r="H135" s="216">
        <v>56</v>
      </c>
      <c r="I135" s="217"/>
      <c r="J135" s="218">
        <f>ROUND(I135*H135,2)</f>
        <v>0</v>
      </c>
      <c r="K135" s="214" t="s">
        <v>189</v>
      </c>
      <c r="L135" s="44"/>
      <c r="M135" s="219" t="s">
        <v>19</v>
      </c>
      <c r="N135" s="220" t="s">
        <v>48</v>
      </c>
      <c r="O135" s="84"/>
      <c r="P135" s="221">
        <f>O135*H135</f>
        <v>0</v>
      </c>
      <c r="Q135" s="221">
        <v>0.00084</v>
      </c>
      <c r="R135" s="221">
        <f>Q135*H135</f>
        <v>0.04704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216</v>
      </c>
      <c r="AT135" s="223" t="s">
        <v>185</v>
      </c>
      <c r="AU135" s="223" t="s">
        <v>88</v>
      </c>
      <c r="AY135" s="17" t="s">
        <v>182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88</v>
      </c>
      <c r="BK135" s="224">
        <f>ROUND(I135*H135,2)</f>
        <v>0</v>
      </c>
      <c r="BL135" s="17" t="s">
        <v>216</v>
      </c>
      <c r="BM135" s="223" t="s">
        <v>888</v>
      </c>
    </row>
    <row r="136" spans="1:65" s="2" customFormat="1" ht="14.4" customHeight="1">
      <c r="A136" s="38"/>
      <c r="B136" s="39"/>
      <c r="C136" s="212" t="s">
        <v>293</v>
      </c>
      <c r="D136" s="212" t="s">
        <v>185</v>
      </c>
      <c r="E136" s="213" t="s">
        <v>286</v>
      </c>
      <c r="F136" s="214" t="s">
        <v>287</v>
      </c>
      <c r="G136" s="215" t="s">
        <v>215</v>
      </c>
      <c r="H136" s="216">
        <v>40</v>
      </c>
      <c r="I136" s="217"/>
      <c r="J136" s="218">
        <f>ROUND(I136*H136,2)</f>
        <v>0</v>
      </c>
      <c r="K136" s="214" t="s">
        <v>189</v>
      </c>
      <c r="L136" s="44"/>
      <c r="M136" s="219" t="s">
        <v>19</v>
      </c>
      <c r="N136" s="220" t="s">
        <v>48</v>
      </c>
      <c r="O136" s="84"/>
      <c r="P136" s="221">
        <f>O136*H136</f>
        <v>0</v>
      </c>
      <c r="Q136" s="221">
        <v>0.00116</v>
      </c>
      <c r="R136" s="221">
        <f>Q136*H136</f>
        <v>0.0464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216</v>
      </c>
      <c r="AT136" s="223" t="s">
        <v>185</v>
      </c>
      <c r="AU136" s="223" t="s">
        <v>88</v>
      </c>
      <c r="AY136" s="17" t="s">
        <v>182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88</v>
      </c>
      <c r="BK136" s="224">
        <f>ROUND(I136*H136,2)</f>
        <v>0</v>
      </c>
      <c r="BL136" s="17" t="s">
        <v>216</v>
      </c>
      <c r="BM136" s="223" t="s">
        <v>889</v>
      </c>
    </row>
    <row r="137" spans="1:65" s="2" customFormat="1" ht="24.15" customHeight="1">
      <c r="A137" s="38"/>
      <c r="B137" s="39"/>
      <c r="C137" s="212" t="s">
        <v>7</v>
      </c>
      <c r="D137" s="212" t="s">
        <v>185</v>
      </c>
      <c r="E137" s="213" t="s">
        <v>301</v>
      </c>
      <c r="F137" s="214" t="s">
        <v>302</v>
      </c>
      <c r="G137" s="215" t="s">
        <v>215</v>
      </c>
      <c r="H137" s="216">
        <v>100</v>
      </c>
      <c r="I137" s="217"/>
      <c r="J137" s="218">
        <f>ROUND(I137*H137,2)</f>
        <v>0</v>
      </c>
      <c r="K137" s="214" t="s">
        <v>189</v>
      </c>
      <c r="L137" s="44"/>
      <c r="M137" s="219" t="s">
        <v>19</v>
      </c>
      <c r="N137" s="220" t="s">
        <v>48</v>
      </c>
      <c r="O137" s="84"/>
      <c r="P137" s="221">
        <f>O137*H137</f>
        <v>0</v>
      </c>
      <c r="Q137" s="221">
        <v>7E-05</v>
      </c>
      <c r="R137" s="221">
        <f>Q137*H137</f>
        <v>0.006999999999999999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216</v>
      </c>
      <c r="AT137" s="223" t="s">
        <v>185</v>
      </c>
      <c r="AU137" s="223" t="s">
        <v>88</v>
      </c>
      <c r="AY137" s="17" t="s">
        <v>182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88</v>
      </c>
      <c r="BK137" s="224">
        <f>ROUND(I137*H137,2)</f>
        <v>0</v>
      </c>
      <c r="BL137" s="17" t="s">
        <v>216</v>
      </c>
      <c r="BM137" s="223" t="s">
        <v>890</v>
      </c>
    </row>
    <row r="138" spans="1:65" s="2" customFormat="1" ht="14.4" customHeight="1">
      <c r="A138" s="38"/>
      <c r="B138" s="39"/>
      <c r="C138" s="212" t="s">
        <v>300</v>
      </c>
      <c r="D138" s="212" t="s">
        <v>185</v>
      </c>
      <c r="E138" s="213" t="s">
        <v>334</v>
      </c>
      <c r="F138" s="214" t="s">
        <v>335</v>
      </c>
      <c r="G138" s="215" t="s">
        <v>188</v>
      </c>
      <c r="H138" s="216">
        <v>8</v>
      </c>
      <c r="I138" s="217"/>
      <c r="J138" s="218">
        <f>ROUND(I138*H138,2)</f>
        <v>0</v>
      </c>
      <c r="K138" s="214" t="s">
        <v>189</v>
      </c>
      <c r="L138" s="44"/>
      <c r="M138" s="219" t="s">
        <v>19</v>
      </c>
      <c r="N138" s="220" t="s">
        <v>48</v>
      </c>
      <c r="O138" s="84"/>
      <c r="P138" s="221">
        <f>O138*H138</f>
        <v>0</v>
      </c>
      <c r="Q138" s="221">
        <v>0.00057</v>
      </c>
      <c r="R138" s="221">
        <f>Q138*H138</f>
        <v>0.00456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216</v>
      </c>
      <c r="AT138" s="223" t="s">
        <v>185</v>
      </c>
      <c r="AU138" s="223" t="s">
        <v>88</v>
      </c>
      <c r="AY138" s="17" t="s">
        <v>182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88</v>
      </c>
      <c r="BK138" s="224">
        <f>ROUND(I138*H138,2)</f>
        <v>0</v>
      </c>
      <c r="BL138" s="17" t="s">
        <v>216</v>
      </c>
      <c r="BM138" s="223" t="s">
        <v>891</v>
      </c>
    </row>
    <row r="139" spans="1:65" s="2" customFormat="1" ht="14.4" customHeight="1">
      <c r="A139" s="38"/>
      <c r="B139" s="39"/>
      <c r="C139" s="212" t="s">
        <v>304</v>
      </c>
      <c r="D139" s="212" t="s">
        <v>185</v>
      </c>
      <c r="E139" s="213" t="s">
        <v>506</v>
      </c>
      <c r="F139" s="214" t="s">
        <v>507</v>
      </c>
      <c r="G139" s="215" t="s">
        <v>188</v>
      </c>
      <c r="H139" s="216">
        <v>4</v>
      </c>
      <c r="I139" s="217"/>
      <c r="J139" s="218">
        <f>ROUND(I139*H139,2)</f>
        <v>0</v>
      </c>
      <c r="K139" s="214" t="s">
        <v>189</v>
      </c>
      <c r="L139" s="44"/>
      <c r="M139" s="219" t="s">
        <v>19</v>
      </c>
      <c r="N139" s="220" t="s">
        <v>48</v>
      </c>
      <c r="O139" s="84"/>
      <c r="P139" s="221">
        <f>O139*H139</f>
        <v>0</v>
      </c>
      <c r="Q139" s="221">
        <v>0.00087</v>
      </c>
      <c r="R139" s="221">
        <f>Q139*H139</f>
        <v>0.00348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216</v>
      </c>
      <c r="AT139" s="223" t="s">
        <v>185</v>
      </c>
      <c r="AU139" s="223" t="s">
        <v>88</v>
      </c>
      <c r="AY139" s="17" t="s">
        <v>182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88</v>
      </c>
      <c r="BK139" s="224">
        <f>ROUND(I139*H139,2)</f>
        <v>0</v>
      </c>
      <c r="BL139" s="17" t="s">
        <v>216</v>
      </c>
      <c r="BM139" s="223" t="s">
        <v>892</v>
      </c>
    </row>
    <row r="140" spans="1:65" s="2" customFormat="1" ht="24.15" customHeight="1">
      <c r="A140" s="38"/>
      <c r="B140" s="39"/>
      <c r="C140" s="212" t="s">
        <v>308</v>
      </c>
      <c r="D140" s="212" t="s">
        <v>185</v>
      </c>
      <c r="E140" s="213" t="s">
        <v>354</v>
      </c>
      <c r="F140" s="214" t="s">
        <v>355</v>
      </c>
      <c r="G140" s="215" t="s">
        <v>215</v>
      </c>
      <c r="H140" s="216">
        <v>100</v>
      </c>
      <c r="I140" s="217"/>
      <c r="J140" s="218">
        <f>ROUND(I140*H140,2)</f>
        <v>0</v>
      </c>
      <c r="K140" s="214" t="s">
        <v>189</v>
      </c>
      <c r="L140" s="44"/>
      <c r="M140" s="219" t="s">
        <v>19</v>
      </c>
      <c r="N140" s="220" t="s">
        <v>48</v>
      </c>
      <c r="O140" s="84"/>
      <c r="P140" s="221">
        <f>O140*H140</f>
        <v>0</v>
      </c>
      <c r="Q140" s="221">
        <v>0.00019</v>
      </c>
      <c r="R140" s="221">
        <f>Q140*H140</f>
        <v>0.019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216</v>
      </c>
      <c r="AT140" s="223" t="s">
        <v>185</v>
      </c>
      <c r="AU140" s="223" t="s">
        <v>88</v>
      </c>
      <c r="AY140" s="17" t="s">
        <v>182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88</v>
      </c>
      <c r="BK140" s="224">
        <f>ROUND(I140*H140,2)</f>
        <v>0</v>
      </c>
      <c r="BL140" s="17" t="s">
        <v>216</v>
      </c>
      <c r="BM140" s="223" t="s">
        <v>893</v>
      </c>
    </row>
    <row r="141" spans="1:65" s="2" customFormat="1" ht="14.4" customHeight="1">
      <c r="A141" s="38"/>
      <c r="B141" s="39"/>
      <c r="C141" s="212" t="s">
        <v>313</v>
      </c>
      <c r="D141" s="212" t="s">
        <v>185</v>
      </c>
      <c r="E141" s="213" t="s">
        <v>358</v>
      </c>
      <c r="F141" s="214" t="s">
        <v>359</v>
      </c>
      <c r="G141" s="215" t="s">
        <v>215</v>
      </c>
      <c r="H141" s="216">
        <v>100</v>
      </c>
      <c r="I141" s="217"/>
      <c r="J141" s="218">
        <f>ROUND(I141*H141,2)</f>
        <v>0</v>
      </c>
      <c r="K141" s="214" t="s">
        <v>189</v>
      </c>
      <c r="L141" s="44"/>
      <c r="M141" s="219" t="s">
        <v>19</v>
      </c>
      <c r="N141" s="220" t="s">
        <v>48</v>
      </c>
      <c r="O141" s="84"/>
      <c r="P141" s="221">
        <f>O141*H141</f>
        <v>0</v>
      </c>
      <c r="Q141" s="221">
        <v>1E-05</v>
      </c>
      <c r="R141" s="221">
        <f>Q141*H141</f>
        <v>0.001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216</v>
      </c>
      <c r="AT141" s="223" t="s">
        <v>185</v>
      </c>
      <c r="AU141" s="223" t="s">
        <v>88</v>
      </c>
      <c r="AY141" s="17" t="s">
        <v>182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88</v>
      </c>
      <c r="BK141" s="224">
        <f>ROUND(I141*H141,2)</f>
        <v>0</v>
      </c>
      <c r="BL141" s="17" t="s">
        <v>216</v>
      </c>
      <c r="BM141" s="223" t="s">
        <v>894</v>
      </c>
    </row>
    <row r="142" spans="1:65" s="2" customFormat="1" ht="24.15" customHeight="1">
      <c r="A142" s="38"/>
      <c r="B142" s="39"/>
      <c r="C142" s="212" t="s">
        <v>317</v>
      </c>
      <c r="D142" s="212" t="s">
        <v>185</v>
      </c>
      <c r="E142" s="213" t="s">
        <v>511</v>
      </c>
      <c r="F142" s="214" t="s">
        <v>512</v>
      </c>
      <c r="G142" s="215" t="s">
        <v>251</v>
      </c>
      <c r="H142" s="216">
        <v>0.131</v>
      </c>
      <c r="I142" s="217"/>
      <c r="J142" s="218">
        <f>ROUND(I142*H142,2)</f>
        <v>0</v>
      </c>
      <c r="K142" s="214" t="s">
        <v>189</v>
      </c>
      <c r="L142" s="44"/>
      <c r="M142" s="219" t="s">
        <v>19</v>
      </c>
      <c r="N142" s="220" t="s">
        <v>48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216</v>
      </c>
      <c r="AT142" s="223" t="s">
        <v>185</v>
      </c>
      <c r="AU142" s="223" t="s">
        <v>88</v>
      </c>
      <c r="AY142" s="17" t="s">
        <v>182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88</v>
      </c>
      <c r="BK142" s="224">
        <f>ROUND(I142*H142,2)</f>
        <v>0</v>
      </c>
      <c r="BL142" s="17" t="s">
        <v>216</v>
      </c>
      <c r="BM142" s="223" t="s">
        <v>895</v>
      </c>
    </row>
    <row r="143" spans="1:63" s="12" customFormat="1" ht="22.8" customHeight="1">
      <c r="A143" s="12"/>
      <c r="B143" s="196"/>
      <c r="C143" s="197"/>
      <c r="D143" s="198" t="s">
        <v>75</v>
      </c>
      <c r="E143" s="210" t="s">
        <v>365</v>
      </c>
      <c r="F143" s="210" t="s">
        <v>366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SUM(P144:P145)</f>
        <v>0</v>
      </c>
      <c r="Q143" s="204"/>
      <c r="R143" s="205">
        <f>SUM(R144:R145)</f>
        <v>0.00062</v>
      </c>
      <c r="S143" s="204"/>
      <c r="T143" s="206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88</v>
      </c>
      <c r="AT143" s="208" t="s">
        <v>75</v>
      </c>
      <c r="AU143" s="208" t="s">
        <v>80</v>
      </c>
      <c r="AY143" s="207" t="s">
        <v>182</v>
      </c>
      <c r="BK143" s="209">
        <f>SUM(BK144:BK145)</f>
        <v>0</v>
      </c>
    </row>
    <row r="144" spans="1:65" s="2" customFormat="1" ht="14.4" customHeight="1">
      <c r="A144" s="38"/>
      <c r="B144" s="39"/>
      <c r="C144" s="212" t="s">
        <v>321</v>
      </c>
      <c r="D144" s="212" t="s">
        <v>185</v>
      </c>
      <c r="E144" s="213" t="s">
        <v>514</v>
      </c>
      <c r="F144" s="214" t="s">
        <v>515</v>
      </c>
      <c r="G144" s="215" t="s">
        <v>188</v>
      </c>
      <c r="H144" s="216">
        <v>2</v>
      </c>
      <c r="I144" s="217"/>
      <c r="J144" s="218">
        <f>ROUND(I144*H144,2)</f>
        <v>0</v>
      </c>
      <c r="K144" s="214" t="s">
        <v>279</v>
      </c>
      <c r="L144" s="44"/>
      <c r="M144" s="219" t="s">
        <v>19</v>
      </c>
      <c r="N144" s="220" t="s">
        <v>48</v>
      </c>
      <c r="O144" s="84"/>
      <c r="P144" s="221">
        <f>O144*H144</f>
        <v>0</v>
      </c>
      <c r="Q144" s="221">
        <v>0.00031</v>
      </c>
      <c r="R144" s="221">
        <f>Q144*H144</f>
        <v>0.00062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216</v>
      </c>
      <c r="AT144" s="223" t="s">
        <v>185</v>
      </c>
      <c r="AU144" s="223" t="s">
        <v>88</v>
      </c>
      <c r="AY144" s="17" t="s">
        <v>182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88</v>
      </c>
      <c r="BK144" s="224">
        <f>ROUND(I144*H144,2)</f>
        <v>0</v>
      </c>
      <c r="BL144" s="17" t="s">
        <v>216</v>
      </c>
      <c r="BM144" s="223" t="s">
        <v>896</v>
      </c>
    </row>
    <row r="145" spans="1:65" s="2" customFormat="1" ht="24.15" customHeight="1">
      <c r="A145" s="38"/>
      <c r="B145" s="39"/>
      <c r="C145" s="212" t="s">
        <v>325</v>
      </c>
      <c r="D145" s="212" t="s">
        <v>185</v>
      </c>
      <c r="E145" s="213" t="s">
        <v>517</v>
      </c>
      <c r="F145" s="214" t="s">
        <v>518</v>
      </c>
      <c r="G145" s="215" t="s">
        <v>251</v>
      </c>
      <c r="H145" s="216">
        <v>0.001</v>
      </c>
      <c r="I145" s="217"/>
      <c r="J145" s="218">
        <f>ROUND(I145*H145,2)</f>
        <v>0</v>
      </c>
      <c r="K145" s="214" t="s">
        <v>189</v>
      </c>
      <c r="L145" s="44"/>
      <c r="M145" s="219" t="s">
        <v>19</v>
      </c>
      <c r="N145" s="220" t="s">
        <v>48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216</v>
      </c>
      <c r="AT145" s="223" t="s">
        <v>185</v>
      </c>
      <c r="AU145" s="223" t="s">
        <v>88</v>
      </c>
      <c r="AY145" s="17" t="s">
        <v>182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88</v>
      </c>
      <c r="BK145" s="224">
        <f>ROUND(I145*H145,2)</f>
        <v>0</v>
      </c>
      <c r="BL145" s="17" t="s">
        <v>216</v>
      </c>
      <c r="BM145" s="223" t="s">
        <v>897</v>
      </c>
    </row>
    <row r="146" spans="1:63" s="12" customFormat="1" ht="22.8" customHeight="1">
      <c r="A146" s="12"/>
      <c r="B146" s="196"/>
      <c r="C146" s="197"/>
      <c r="D146" s="198" t="s">
        <v>75</v>
      </c>
      <c r="E146" s="210" t="s">
        <v>379</v>
      </c>
      <c r="F146" s="210" t="s">
        <v>380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SUM(P147:P148)</f>
        <v>0</v>
      </c>
      <c r="Q146" s="204"/>
      <c r="R146" s="205">
        <f>SUM(R147:R148)</f>
        <v>0</v>
      </c>
      <c r="S146" s="204"/>
      <c r="T146" s="206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88</v>
      </c>
      <c r="AT146" s="208" t="s">
        <v>75</v>
      </c>
      <c r="AU146" s="208" t="s">
        <v>80</v>
      </c>
      <c r="AY146" s="207" t="s">
        <v>182</v>
      </c>
      <c r="BK146" s="209">
        <f>SUM(BK147:BK148)</f>
        <v>0</v>
      </c>
    </row>
    <row r="147" spans="1:65" s="2" customFormat="1" ht="24.15" customHeight="1">
      <c r="A147" s="38"/>
      <c r="B147" s="39"/>
      <c r="C147" s="212" t="s">
        <v>329</v>
      </c>
      <c r="D147" s="212" t="s">
        <v>185</v>
      </c>
      <c r="E147" s="213" t="s">
        <v>382</v>
      </c>
      <c r="F147" s="214" t="s">
        <v>520</v>
      </c>
      <c r="G147" s="215" t="s">
        <v>188</v>
      </c>
      <c r="H147" s="216">
        <v>18</v>
      </c>
      <c r="I147" s="217"/>
      <c r="J147" s="218">
        <f>ROUND(I147*H147,2)</f>
        <v>0</v>
      </c>
      <c r="K147" s="214" t="s">
        <v>279</v>
      </c>
      <c r="L147" s="44"/>
      <c r="M147" s="219" t="s">
        <v>19</v>
      </c>
      <c r="N147" s="220" t="s">
        <v>48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216</v>
      </c>
      <c r="AT147" s="223" t="s">
        <v>185</v>
      </c>
      <c r="AU147" s="223" t="s">
        <v>88</v>
      </c>
      <c r="AY147" s="17" t="s">
        <v>182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88</v>
      </c>
      <c r="BK147" s="224">
        <f>ROUND(I147*H147,2)</f>
        <v>0</v>
      </c>
      <c r="BL147" s="17" t="s">
        <v>216</v>
      </c>
      <c r="BM147" s="223" t="s">
        <v>898</v>
      </c>
    </row>
    <row r="148" spans="1:47" s="2" customFormat="1" ht="12">
      <c r="A148" s="38"/>
      <c r="B148" s="39"/>
      <c r="C148" s="40"/>
      <c r="D148" s="227" t="s">
        <v>385</v>
      </c>
      <c r="E148" s="40"/>
      <c r="F148" s="258" t="s">
        <v>386</v>
      </c>
      <c r="G148" s="40"/>
      <c r="H148" s="40"/>
      <c r="I148" s="259"/>
      <c r="J148" s="40"/>
      <c r="K148" s="40"/>
      <c r="L148" s="44"/>
      <c r="M148" s="260"/>
      <c r="N148" s="261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385</v>
      </c>
      <c r="AU148" s="17" t="s">
        <v>88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387</v>
      </c>
      <c r="F149" s="210" t="s">
        <v>388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SUM(P150:P151)</f>
        <v>0</v>
      </c>
      <c r="Q149" s="204"/>
      <c r="R149" s="205">
        <f>SUM(R150:R151)</f>
        <v>0.21834</v>
      </c>
      <c r="S149" s="204"/>
      <c r="T149" s="206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88</v>
      </c>
      <c r="AT149" s="208" t="s">
        <v>75</v>
      </c>
      <c r="AU149" s="208" t="s">
        <v>80</v>
      </c>
      <c r="AY149" s="207" t="s">
        <v>182</v>
      </c>
      <c r="BK149" s="209">
        <f>SUM(BK150:BK151)</f>
        <v>0</v>
      </c>
    </row>
    <row r="150" spans="1:65" s="2" customFormat="1" ht="24.15" customHeight="1">
      <c r="A150" s="38"/>
      <c r="B150" s="39"/>
      <c r="C150" s="212" t="s">
        <v>333</v>
      </c>
      <c r="D150" s="212" t="s">
        <v>185</v>
      </c>
      <c r="E150" s="213" t="s">
        <v>560</v>
      </c>
      <c r="F150" s="214" t="s">
        <v>561</v>
      </c>
      <c r="G150" s="215" t="s">
        <v>201</v>
      </c>
      <c r="H150" s="216">
        <v>18</v>
      </c>
      <c r="I150" s="217"/>
      <c r="J150" s="218">
        <f>ROUND(I150*H150,2)</f>
        <v>0</v>
      </c>
      <c r="K150" s="214" t="s">
        <v>189</v>
      </c>
      <c r="L150" s="44"/>
      <c r="M150" s="219" t="s">
        <v>19</v>
      </c>
      <c r="N150" s="220" t="s">
        <v>48</v>
      </c>
      <c r="O150" s="84"/>
      <c r="P150" s="221">
        <f>O150*H150</f>
        <v>0</v>
      </c>
      <c r="Q150" s="221">
        <v>0.01213</v>
      </c>
      <c r="R150" s="221">
        <f>Q150*H150</f>
        <v>0.21834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216</v>
      </c>
      <c r="AT150" s="223" t="s">
        <v>185</v>
      </c>
      <c r="AU150" s="223" t="s">
        <v>88</v>
      </c>
      <c r="AY150" s="17" t="s">
        <v>182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88</v>
      </c>
      <c r="BK150" s="224">
        <f>ROUND(I150*H150,2)</f>
        <v>0</v>
      </c>
      <c r="BL150" s="17" t="s">
        <v>216</v>
      </c>
      <c r="BM150" s="223" t="s">
        <v>899</v>
      </c>
    </row>
    <row r="151" spans="1:65" s="2" customFormat="1" ht="37.8" customHeight="1">
      <c r="A151" s="38"/>
      <c r="B151" s="39"/>
      <c r="C151" s="212" t="s">
        <v>337</v>
      </c>
      <c r="D151" s="212" t="s">
        <v>185</v>
      </c>
      <c r="E151" s="213" t="s">
        <v>563</v>
      </c>
      <c r="F151" s="214" t="s">
        <v>564</v>
      </c>
      <c r="G151" s="215" t="s">
        <v>251</v>
      </c>
      <c r="H151" s="216">
        <v>0.218</v>
      </c>
      <c r="I151" s="217"/>
      <c r="J151" s="218">
        <f>ROUND(I151*H151,2)</f>
        <v>0</v>
      </c>
      <c r="K151" s="214" t="s">
        <v>189</v>
      </c>
      <c r="L151" s="44"/>
      <c r="M151" s="219" t="s">
        <v>19</v>
      </c>
      <c r="N151" s="220" t="s">
        <v>48</v>
      </c>
      <c r="O151" s="84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216</v>
      </c>
      <c r="AT151" s="223" t="s">
        <v>185</v>
      </c>
      <c r="AU151" s="223" t="s">
        <v>88</v>
      </c>
      <c r="AY151" s="17" t="s">
        <v>182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88</v>
      </c>
      <c r="BK151" s="224">
        <f>ROUND(I151*H151,2)</f>
        <v>0</v>
      </c>
      <c r="BL151" s="17" t="s">
        <v>216</v>
      </c>
      <c r="BM151" s="223" t="s">
        <v>900</v>
      </c>
    </row>
    <row r="152" spans="1:63" s="12" customFormat="1" ht="22.8" customHeight="1">
      <c r="A152" s="12"/>
      <c r="B152" s="196"/>
      <c r="C152" s="197"/>
      <c r="D152" s="198" t="s">
        <v>75</v>
      </c>
      <c r="E152" s="210" t="s">
        <v>418</v>
      </c>
      <c r="F152" s="210" t="s">
        <v>419</v>
      </c>
      <c r="G152" s="197"/>
      <c r="H152" s="197"/>
      <c r="I152" s="200"/>
      <c r="J152" s="211">
        <f>BK152</f>
        <v>0</v>
      </c>
      <c r="K152" s="197"/>
      <c r="L152" s="202"/>
      <c r="M152" s="203"/>
      <c r="N152" s="204"/>
      <c r="O152" s="204"/>
      <c r="P152" s="205">
        <f>SUM(P153:P162)</f>
        <v>0</v>
      </c>
      <c r="Q152" s="204"/>
      <c r="R152" s="205">
        <f>SUM(R153:R162)</f>
        <v>0.06916800000000001</v>
      </c>
      <c r="S152" s="204"/>
      <c r="T152" s="206">
        <f>SUM(T153:T162)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7" t="s">
        <v>88</v>
      </c>
      <c r="AT152" s="208" t="s">
        <v>75</v>
      </c>
      <c r="AU152" s="208" t="s">
        <v>80</v>
      </c>
      <c r="AY152" s="207" t="s">
        <v>182</v>
      </c>
      <c r="BK152" s="209">
        <f>SUM(BK153:BK162)</f>
        <v>0</v>
      </c>
    </row>
    <row r="153" spans="1:65" s="2" customFormat="1" ht="14.4" customHeight="1">
      <c r="A153" s="38"/>
      <c r="B153" s="39"/>
      <c r="C153" s="212" t="s">
        <v>341</v>
      </c>
      <c r="D153" s="212" t="s">
        <v>185</v>
      </c>
      <c r="E153" s="213" t="s">
        <v>421</v>
      </c>
      <c r="F153" s="214" t="s">
        <v>422</v>
      </c>
      <c r="G153" s="215" t="s">
        <v>423</v>
      </c>
      <c r="H153" s="216">
        <v>69</v>
      </c>
      <c r="I153" s="217"/>
      <c r="J153" s="218">
        <f>ROUND(I153*H153,2)</f>
        <v>0</v>
      </c>
      <c r="K153" s="214" t="s">
        <v>189</v>
      </c>
      <c r="L153" s="44"/>
      <c r="M153" s="219" t="s">
        <v>19</v>
      </c>
      <c r="N153" s="220" t="s">
        <v>48</v>
      </c>
      <c r="O153" s="84"/>
      <c r="P153" s="221">
        <f>O153*H153</f>
        <v>0</v>
      </c>
      <c r="Q153" s="221">
        <v>7E-05</v>
      </c>
      <c r="R153" s="221">
        <f>Q153*H153</f>
        <v>0.004829999999999999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216</v>
      </c>
      <c r="AT153" s="223" t="s">
        <v>185</v>
      </c>
      <c r="AU153" s="223" t="s">
        <v>88</v>
      </c>
      <c r="AY153" s="17" t="s">
        <v>182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88</v>
      </c>
      <c r="BK153" s="224">
        <f>ROUND(I153*H153,2)</f>
        <v>0</v>
      </c>
      <c r="BL153" s="17" t="s">
        <v>216</v>
      </c>
      <c r="BM153" s="223" t="s">
        <v>901</v>
      </c>
    </row>
    <row r="154" spans="1:47" s="2" customFormat="1" ht="12">
      <c r="A154" s="38"/>
      <c r="B154" s="39"/>
      <c r="C154" s="40"/>
      <c r="D154" s="227" t="s">
        <v>385</v>
      </c>
      <c r="E154" s="40"/>
      <c r="F154" s="258" t="s">
        <v>523</v>
      </c>
      <c r="G154" s="40"/>
      <c r="H154" s="40"/>
      <c r="I154" s="259"/>
      <c r="J154" s="40"/>
      <c r="K154" s="40"/>
      <c r="L154" s="44"/>
      <c r="M154" s="260"/>
      <c r="N154" s="26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385</v>
      </c>
      <c r="AU154" s="17" t="s">
        <v>88</v>
      </c>
    </row>
    <row r="155" spans="1:65" s="2" customFormat="1" ht="14.4" customHeight="1">
      <c r="A155" s="38"/>
      <c r="B155" s="39"/>
      <c r="C155" s="248" t="s">
        <v>345</v>
      </c>
      <c r="D155" s="248" t="s">
        <v>263</v>
      </c>
      <c r="E155" s="249" t="s">
        <v>427</v>
      </c>
      <c r="F155" s="250" t="s">
        <v>428</v>
      </c>
      <c r="G155" s="251" t="s">
        <v>251</v>
      </c>
      <c r="H155" s="252">
        <v>0.03</v>
      </c>
      <c r="I155" s="253"/>
      <c r="J155" s="254">
        <f>ROUND(I155*H155,2)</f>
        <v>0</v>
      </c>
      <c r="K155" s="250" t="s">
        <v>189</v>
      </c>
      <c r="L155" s="255"/>
      <c r="M155" s="256" t="s">
        <v>19</v>
      </c>
      <c r="N155" s="257" t="s">
        <v>48</v>
      </c>
      <c r="O155" s="84"/>
      <c r="P155" s="221">
        <f>O155*H155</f>
        <v>0</v>
      </c>
      <c r="Q155" s="221">
        <v>1</v>
      </c>
      <c r="R155" s="221">
        <f>Q155*H155</f>
        <v>0.03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341</v>
      </c>
      <c r="AT155" s="223" t="s">
        <v>263</v>
      </c>
      <c r="AU155" s="223" t="s">
        <v>88</v>
      </c>
      <c r="AY155" s="17" t="s">
        <v>182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88</v>
      </c>
      <c r="BK155" s="224">
        <f>ROUND(I155*H155,2)</f>
        <v>0</v>
      </c>
      <c r="BL155" s="17" t="s">
        <v>216</v>
      </c>
      <c r="BM155" s="223" t="s">
        <v>902</v>
      </c>
    </row>
    <row r="156" spans="1:65" s="2" customFormat="1" ht="24.15" customHeight="1">
      <c r="A156" s="38"/>
      <c r="B156" s="39"/>
      <c r="C156" s="248" t="s">
        <v>349</v>
      </c>
      <c r="D156" s="248" t="s">
        <v>263</v>
      </c>
      <c r="E156" s="249" t="s">
        <v>431</v>
      </c>
      <c r="F156" s="250" t="s">
        <v>432</v>
      </c>
      <c r="G156" s="251" t="s">
        <v>433</v>
      </c>
      <c r="H156" s="252">
        <v>0.9</v>
      </c>
      <c r="I156" s="253"/>
      <c r="J156" s="254">
        <f>ROUND(I156*H156,2)</f>
        <v>0</v>
      </c>
      <c r="K156" s="250" t="s">
        <v>189</v>
      </c>
      <c r="L156" s="255"/>
      <c r="M156" s="256" t="s">
        <v>19</v>
      </c>
      <c r="N156" s="257" t="s">
        <v>48</v>
      </c>
      <c r="O156" s="84"/>
      <c r="P156" s="221">
        <f>O156*H156</f>
        <v>0</v>
      </c>
      <c r="Q156" s="221">
        <v>0.00041</v>
      </c>
      <c r="R156" s="221">
        <f>Q156*H156</f>
        <v>0.000369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341</v>
      </c>
      <c r="AT156" s="223" t="s">
        <v>263</v>
      </c>
      <c r="AU156" s="223" t="s">
        <v>88</v>
      </c>
      <c r="AY156" s="17" t="s">
        <v>182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88</v>
      </c>
      <c r="BK156" s="224">
        <f>ROUND(I156*H156,2)</f>
        <v>0</v>
      </c>
      <c r="BL156" s="17" t="s">
        <v>216</v>
      </c>
      <c r="BM156" s="223" t="s">
        <v>903</v>
      </c>
    </row>
    <row r="157" spans="1:51" s="13" customFormat="1" ht="12">
      <c r="A157" s="13"/>
      <c r="B157" s="225"/>
      <c r="C157" s="226"/>
      <c r="D157" s="227" t="s">
        <v>203</v>
      </c>
      <c r="E157" s="226"/>
      <c r="F157" s="229" t="s">
        <v>435</v>
      </c>
      <c r="G157" s="226"/>
      <c r="H157" s="230">
        <v>0.9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203</v>
      </c>
      <c r="AU157" s="236" t="s">
        <v>88</v>
      </c>
      <c r="AV157" s="13" t="s">
        <v>88</v>
      </c>
      <c r="AW157" s="13" t="s">
        <v>4</v>
      </c>
      <c r="AX157" s="13" t="s">
        <v>80</v>
      </c>
      <c r="AY157" s="236" t="s">
        <v>182</v>
      </c>
    </row>
    <row r="158" spans="1:65" s="2" customFormat="1" ht="14.4" customHeight="1">
      <c r="A158" s="38"/>
      <c r="B158" s="39"/>
      <c r="C158" s="248" t="s">
        <v>353</v>
      </c>
      <c r="D158" s="248" t="s">
        <v>263</v>
      </c>
      <c r="E158" s="249" t="s">
        <v>437</v>
      </c>
      <c r="F158" s="250" t="s">
        <v>438</v>
      </c>
      <c r="G158" s="251" t="s">
        <v>215</v>
      </c>
      <c r="H158" s="252">
        <v>42</v>
      </c>
      <c r="I158" s="253"/>
      <c r="J158" s="254">
        <f>ROUND(I158*H158,2)</f>
        <v>0</v>
      </c>
      <c r="K158" s="250" t="s">
        <v>189</v>
      </c>
      <c r="L158" s="255"/>
      <c r="M158" s="256" t="s">
        <v>19</v>
      </c>
      <c r="N158" s="257" t="s">
        <v>48</v>
      </c>
      <c r="O158" s="84"/>
      <c r="P158" s="221">
        <f>O158*H158</f>
        <v>0</v>
      </c>
      <c r="Q158" s="221">
        <v>0.00046</v>
      </c>
      <c r="R158" s="221">
        <f>Q158*H158</f>
        <v>0.01932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341</v>
      </c>
      <c r="AT158" s="223" t="s">
        <v>263</v>
      </c>
      <c r="AU158" s="223" t="s">
        <v>88</v>
      </c>
      <c r="AY158" s="17" t="s">
        <v>182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88</v>
      </c>
      <c r="BK158" s="224">
        <f>ROUND(I158*H158,2)</f>
        <v>0</v>
      </c>
      <c r="BL158" s="17" t="s">
        <v>216</v>
      </c>
      <c r="BM158" s="223" t="s">
        <v>904</v>
      </c>
    </row>
    <row r="159" spans="1:65" s="2" customFormat="1" ht="24.15" customHeight="1">
      <c r="A159" s="38"/>
      <c r="B159" s="39"/>
      <c r="C159" s="248" t="s">
        <v>357</v>
      </c>
      <c r="D159" s="248" t="s">
        <v>263</v>
      </c>
      <c r="E159" s="249" t="s">
        <v>441</v>
      </c>
      <c r="F159" s="250" t="s">
        <v>442</v>
      </c>
      <c r="G159" s="251" t="s">
        <v>433</v>
      </c>
      <c r="H159" s="252">
        <v>0.9</v>
      </c>
      <c r="I159" s="253"/>
      <c r="J159" s="254">
        <f>ROUND(I159*H159,2)</f>
        <v>0</v>
      </c>
      <c r="K159" s="250" t="s">
        <v>189</v>
      </c>
      <c r="L159" s="255"/>
      <c r="M159" s="256" t="s">
        <v>19</v>
      </c>
      <c r="N159" s="257" t="s">
        <v>48</v>
      </c>
      <c r="O159" s="84"/>
      <c r="P159" s="221">
        <f>O159*H159</f>
        <v>0</v>
      </c>
      <c r="Q159" s="221">
        <v>0.00041</v>
      </c>
      <c r="R159" s="221">
        <f>Q159*H159</f>
        <v>0.000369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341</v>
      </c>
      <c r="AT159" s="223" t="s">
        <v>263</v>
      </c>
      <c r="AU159" s="223" t="s">
        <v>88</v>
      </c>
      <c r="AY159" s="17" t="s">
        <v>182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88</v>
      </c>
      <c r="BK159" s="224">
        <f>ROUND(I159*H159,2)</f>
        <v>0</v>
      </c>
      <c r="BL159" s="17" t="s">
        <v>216</v>
      </c>
      <c r="BM159" s="223" t="s">
        <v>905</v>
      </c>
    </row>
    <row r="160" spans="1:51" s="13" customFormat="1" ht="12">
      <c r="A160" s="13"/>
      <c r="B160" s="225"/>
      <c r="C160" s="226"/>
      <c r="D160" s="227" t="s">
        <v>203</v>
      </c>
      <c r="E160" s="226"/>
      <c r="F160" s="229" t="s">
        <v>435</v>
      </c>
      <c r="G160" s="226"/>
      <c r="H160" s="230">
        <v>0.9</v>
      </c>
      <c r="I160" s="231"/>
      <c r="J160" s="226"/>
      <c r="K160" s="226"/>
      <c r="L160" s="232"/>
      <c r="M160" s="233"/>
      <c r="N160" s="234"/>
      <c r="O160" s="234"/>
      <c r="P160" s="234"/>
      <c r="Q160" s="234"/>
      <c r="R160" s="234"/>
      <c r="S160" s="234"/>
      <c r="T160" s="23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6" t="s">
        <v>203</v>
      </c>
      <c r="AU160" s="236" t="s">
        <v>88</v>
      </c>
      <c r="AV160" s="13" t="s">
        <v>88</v>
      </c>
      <c r="AW160" s="13" t="s">
        <v>4</v>
      </c>
      <c r="AX160" s="13" t="s">
        <v>80</v>
      </c>
      <c r="AY160" s="236" t="s">
        <v>182</v>
      </c>
    </row>
    <row r="161" spans="1:65" s="2" customFormat="1" ht="14.4" customHeight="1">
      <c r="A161" s="38"/>
      <c r="B161" s="39"/>
      <c r="C161" s="248" t="s">
        <v>361</v>
      </c>
      <c r="D161" s="248" t="s">
        <v>263</v>
      </c>
      <c r="E161" s="249" t="s">
        <v>445</v>
      </c>
      <c r="F161" s="250" t="s">
        <v>446</v>
      </c>
      <c r="G161" s="251" t="s">
        <v>188</v>
      </c>
      <c r="H161" s="252">
        <v>84</v>
      </c>
      <c r="I161" s="253"/>
      <c r="J161" s="254">
        <f>ROUND(I161*H161,2)</f>
        <v>0</v>
      </c>
      <c r="K161" s="250" t="s">
        <v>189</v>
      </c>
      <c r="L161" s="255"/>
      <c r="M161" s="256" t="s">
        <v>19</v>
      </c>
      <c r="N161" s="257" t="s">
        <v>48</v>
      </c>
      <c r="O161" s="84"/>
      <c r="P161" s="221">
        <f>O161*H161</f>
        <v>0</v>
      </c>
      <c r="Q161" s="221">
        <v>0.00017</v>
      </c>
      <c r="R161" s="221">
        <f>Q161*H161</f>
        <v>0.014280000000000001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341</v>
      </c>
      <c r="AT161" s="223" t="s">
        <v>263</v>
      </c>
      <c r="AU161" s="223" t="s">
        <v>88</v>
      </c>
      <c r="AY161" s="17" t="s">
        <v>182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88</v>
      </c>
      <c r="BK161" s="224">
        <f>ROUND(I161*H161,2)</f>
        <v>0</v>
      </c>
      <c r="BL161" s="17" t="s">
        <v>216</v>
      </c>
      <c r="BM161" s="223" t="s">
        <v>906</v>
      </c>
    </row>
    <row r="162" spans="1:65" s="2" customFormat="1" ht="24.15" customHeight="1">
      <c r="A162" s="38"/>
      <c r="B162" s="39"/>
      <c r="C162" s="212" t="s">
        <v>367</v>
      </c>
      <c r="D162" s="212" t="s">
        <v>185</v>
      </c>
      <c r="E162" s="213" t="s">
        <v>449</v>
      </c>
      <c r="F162" s="214" t="s">
        <v>450</v>
      </c>
      <c r="G162" s="215" t="s">
        <v>251</v>
      </c>
      <c r="H162" s="216">
        <v>0.069</v>
      </c>
      <c r="I162" s="217"/>
      <c r="J162" s="218">
        <f>ROUND(I162*H162,2)</f>
        <v>0</v>
      </c>
      <c r="K162" s="214" t="s">
        <v>189</v>
      </c>
      <c r="L162" s="44"/>
      <c r="M162" s="219" t="s">
        <v>19</v>
      </c>
      <c r="N162" s="220" t="s">
        <v>48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216</v>
      </c>
      <c r="AT162" s="223" t="s">
        <v>185</v>
      </c>
      <c r="AU162" s="223" t="s">
        <v>88</v>
      </c>
      <c r="AY162" s="17" t="s">
        <v>182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88</v>
      </c>
      <c r="BK162" s="224">
        <f>ROUND(I162*H162,2)</f>
        <v>0</v>
      </c>
      <c r="BL162" s="17" t="s">
        <v>216</v>
      </c>
      <c r="BM162" s="223" t="s">
        <v>907</v>
      </c>
    </row>
    <row r="163" spans="1:63" s="12" customFormat="1" ht="22.8" customHeight="1">
      <c r="A163" s="12"/>
      <c r="B163" s="196"/>
      <c r="C163" s="197"/>
      <c r="D163" s="198" t="s">
        <v>75</v>
      </c>
      <c r="E163" s="210" t="s">
        <v>530</v>
      </c>
      <c r="F163" s="210" t="s">
        <v>531</v>
      </c>
      <c r="G163" s="197"/>
      <c r="H163" s="197"/>
      <c r="I163" s="200"/>
      <c r="J163" s="211">
        <f>BK163</f>
        <v>0</v>
      </c>
      <c r="K163" s="197"/>
      <c r="L163" s="202"/>
      <c r="M163" s="203"/>
      <c r="N163" s="204"/>
      <c r="O163" s="204"/>
      <c r="P163" s="205">
        <f>SUM(P164:P168)</f>
        <v>0</v>
      </c>
      <c r="Q163" s="204"/>
      <c r="R163" s="205">
        <f>SUM(R164:R168)</f>
        <v>0.10236780000000001</v>
      </c>
      <c r="S163" s="204"/>
      <c r="T163" s="206">
        <f>SUM(T164:T168)</f>
        <v>0.097152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7" t="s">
        <v>88</v>
      </c>
      <c r="AT163" s="208" t="s">
        <v>75</v>
      </c>
      <c r="AU163" s="208" t="s">
        <v>80</v>
      </c>
      <c r="AY163" s="207" t="s">
        <v>182</v>
      </c>
      <c r="BK163" s="209">
        <f>SUM(BK164:BK168)</f>
        <v>0</v>
      </c>
    </row>
    <row r="164" spans="1:65" s="2" customFormat="1" ht="14.4" customHeight="1">
      <c r="A164" s="38"/>
      <c r="B164" s="39"/>
      <c r="C164" s="212" t="s">
        <v>371</v>
      </c>
      <c r="D164" s="212" t="s">
        <v>185</v>
      </c>
      <c r="E164" s="213" t="s">
        <v>532</v>
      </c>
      <c r="F164" s="214" t="s">
        <v>533</v>
      </c>
      <c r="G164" s="215" t="s">
        <v>188</v>
      </c>
      <c r="H164" s="216">
        <v>105.6</v>
      </c>
      <c r="I164" s="217"/>
      <c r="J164" s="218">
        <f>ROUND(I164*H164,2)</f>
        <v>0</v>
      </c>
      <c r="K164" s="214" t="s">
        <v>189</v>
      </c>
      <c r="L164" s="44"/>
      <c r="M164" s="219" t="s">
        <v>19</v>
      </c>
      <c r="N164" s="220" t="s">
        <v>48</v>
      </c>
      <c r="O164" s="84"/>
      <c r="P164" s="221">
        <f>O164*H164</f>
        <v>0</v>
      </c>
      <c r="Q164" s="221">
        <v>0.00024</v>
      </c>
      <c r="R164" s="221">
        <f>Q164*H164</f>
        <v>0.025344</v>
      </c>
      <c r="S164" s="221">
        <v>0.00092</v>
      </c>
      <c r="T164" s="222">
        <f>S164*H164</f>
        <v>0.097152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216</v>
      </c>
      <c r="AT164" s="223" t="s">
        <v>185</v>
      </c>
      <c r="AU164" s="223" t="s">
        <v>88</v>
      </c>
      <c r="AY164" s="17" t="s">
        <v>182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88</v>
      </c>
      <c r="BK164" s="224">
        <f>ROUND(I164*H164,2)</f>
        <v>0</v>
      </c>
      <c r="BL164" s="17" t="s">
        <v>216</v>
      </c>
      <c r="BM164" s="223" t="s">
        <v>908</v>
      </c>
    </row>
    <row r="165" spans="1:51" s="13" customFormat="1" ht="12">
      <c r="A165" s="13"/>
      <c r="B165" s="225"/>
      <c r="C165" s="226"/>
      <c r="D165" s="227" t="s">
        <v>203</v>
      </c>
      <c r="E165" s="228" t="s">
        <v>19</v>
      </c>
      <c r="F165" s="229" t="s">
        <v>566</v>
      </c>
      <c r="G165" s="226"/>
      <c r="H165" s="230">
        <v>105.6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203</v>
      </c>
      <c r="AU165" s="236" t="s">
        <v>88</v>
      </c>
      <c r="AV165" s="13" t="s">
        <v>88</v>
      </c>
      <c r="AW165" s="13" t="s">
        <v>35</v>
      </c>
      <c r="AX165" s="13" t="s">
        <v>80</v>
      </c>
      <c r="AY165" s="236" t="s">
        <v>182</v>
      </c>
    </row>
    <row r="166" spans="1:65" s="2" customFormat="1" ht="14.4" customHeight="1">
      <c r="A166" s="38"/>
      <c r="B166" s="39"/>
      <c r="C166" s="248" t="s">
        <v>375</v>
      </c>
      <c r="D166" s="248" t="s">
        <v>263</v>
      </c>
      <c r="E166" s="249" t="s">
        <v>536</v>
      </c>
      <c r="F166" s="250" t="s">
        <v>537</v>
      </c>
      <c r="G166" s="251" t="s">
        <v>201</v>
      </c>
      <c r="H166" s="252">
        <v>6.113</v>
      </c>
      <c r="I166" s="253"/>
      <c r="J166" s="254">
        <f>ROUND(I166*H166,2)</f>
        <v>0</v>
      </c>
      <c r="K166" s="250" t="s">
        <v>189</v>
      </c>
      <c r="L166" s="255"/>
      <c r="M166" s="256" t="s">
        <v>19</v>
      </c>
      <c r="N166" s="257" t="s">
        <v>48</v>
      </c>
      <c r="O166" s="84"/>
      <c r="P166" s="221">
        <f>O166*H166</f>
        <v>0</v>
      </c>
      <c r="Q166" s="221">
        <v>0.0126</v>
      </c>
      <c r="R166" s="221">
        <f>Q166*H166</f>
        <v>0.0770238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341</v>
      </c>
      <c r="AT166" s="223" t="s">
        <v>263</v>
      </c>
      <c r="AU166" s="223" t="s">
        <v>88</v>
      </c>
      <c r="AY166" s="17" t="s">
        <v>182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88</v>
      </c>
      <c r="BK166" s="224">
        <f>ROUND(I166*H166,2)</f>
        <v>0</v>
      </c>
      <c r="BL166" s="17" t="s">
        <v>216</v>
      </c>
      <c r="BM166" s="223" t="s">
        <v>909</v>
      </c>
    </row>
    <row r="167" spans="1:51" s="13" customFormat="1" ht="12">
      <c r="A167" s="13"/>
      <c r="B167" s="225"/>
      <c r="C167" s="226"/>
      <c r="D167" s="227" t="s">
        <v>203</v>
      </c>
      <c r="E167" s="226"/>
      <c r="F167" s="229" t="s">
        <v>567</v>
      </c>
      <c r="G167" s="226"/>
      <c r="H167" s="230">
        <v>6.113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203</v>
      </c>
      <c r="AU167" s="236" t="s">
        <v>88</v>
      </c>
      <c r="AV167" s="13" t="s">
        <v>88</v>
      </c>
      <c r="AW167" s="13" t="s">
        <v>4</v>
      </c>
      <c r="AX167" s="13" t="s">
        <v>80</v>
      </c>
      <c r="AY167" s="236" t="s">
        <v>182</v>
      </c>
    </row>
    <row r="168" spans="1:65" s="2" customFormat="1" ht="24.15" customHeight="1">
      <c r="A168" s="38"/>
      <c r="B168" s="39"/>
      <c r="C168" s="212" t="s">
        <v>381</v>
      </c>
      <c r="D168" s="212" t="s">
        <v>185</v>
      </c>
      <c r="E168" s="213" t="s">
        <v>540</v>
      </c>
      <c r="F168" s="214" t="s">
        <v>541</v>
      </c>
      <c r="G168" s="215" t="s">
        <v>251</v>
      </c>
      <c r="H168" s="216">
        <v>0.102</v>
      </c>
      <c r="I168" s="217"/>
      <c r="J168" s="218">
        <f>ROUND(I168*H168,2)</f>
        <v>0</v>
      </c>
      <c r="K168" s="214" t="s">
        <v>189</v>
      </c>
      <c r="L168" s="44"/>
      <c r="M168" s="262" t="s">
        <v>19</v>
      </c>
      <c r="N168" s="263" t="s">
        <v>48</v>
      </c>
      <c r="O168" s="264"/>
      <c r="P168" s="265">
        <f>O168*H168</f>
        <v>0</v>
      </c>
      <c r="Q168" s="265">
        <v>0</v>
      </c>
      <c r="R168" s="265">
        <f>Q168*H168</f>
        <v>0</v>
      </c>
      <c r="S168" s="265">
        <v>0</v>
      </c>
      <c r="T168" s="26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216</v>
      </c>
      <c r="AT168" s="223" t="s">
        <v>185</v>
      </c>
      <c r="AU168" s="223" t="s">
        <v>88</v>
      </c>
      <c r="AY168" s="17" t="s">
        <v>182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88</v>
      </c>
      <c r="BK168" s="224">
        <f>ROUND(I168*H168,2)</f>
        <v>0</v>
      </c>
      <c r="BL168" s="17" t="s">
        <v>216</v>
      </c>
      <c r="BM168" s="223" t="s">
        <v>910</v>
      </c>
    </row>
    <row r="169" spans="1:31" s="2" customFormat="1" ht="6.95" customHeight="1">
      <c r="A169" s="38"/>
      <c r="B169" s="59"/>
      <c r="C169" s="60"/>
      <c r="D169" s="60"/>
      <c r="E169" s="60"/>
      <c r="F169" s="60"/>
      <c r="G169" s="60"/>
      <c r="H169" s="60"/>
      <c r="I169" s="60"/>
      <c r="J169" s="60"/>
      <c r="K169" s="60"/>
      <c r="L169" s="44"/>
      <c r="M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</row>
  </sheetData>
  <sheetProtection password="CC35" sheet="1" objects="1" scenarios="1" formatColumns="0" formatRows="0" autoFilter="0"/>
  <autoFilter ref="C99:K16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26.25" customHeight="1">
      <c r="B7" s="20"/>
      <c r="E7" s="143" t="str">
        <f>'Rekapitulace stavby'!K6</f>
        <v>Výměna vnitřního rozvodu teplé a studené vody v objektu bytového domu Dvořákova 1331/20 a 1330/22, Děčín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146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147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148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19. 5. 2021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>69288992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>Vladimír Vidai</v>
      </c>
      <c r="F26" s="38"/>
      <c r="G26" s="38"/>
      <c r="H26" s="38"/>
      <c r="I26" s="142" t="s">
        <v>29</v>
      </c>
      <c r="J26" s="133" t="str">
        <f>IF('Rekapitulace stavby'!AN20="","",'Rekapitulace stavby'!AN20)</f>
        <v>CZ5705170625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40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42</v>
      </c>
      <c r="E32" s="38"/>
      <c r="F32" s="38"/>
      <c r="G32" s="38"/>
      <c r="H32" s="38"/>
      <c r="I32" s="38"/>
      <c r="J32" s="153">
        <f>ROUND(J99,2)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44</v>
      </c>
      <c r="G34" s="38"/>
      <c r="H34" s="38"/>
      <c r="I34" s="154" t="s">
        <v>43</v>
      </c>
      <c r="J34" s="154" t="s">
        <v>45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46</v>
      </c>
      <c r="E35" s="142" t="s">
        <v>47</v>
      </c>
      <c r="F35" s="156">
        <f>ROUND((SUM(BE99:BE192)),2)</f>
        <v>0</v>
      </c>
      <c r="G35" s="38"/>
      <c r="H35" s="38"/>
      <c r="I35" s="157">
        <v>0.21</v>
      </c>
      <c r="J35" s="156">
        <f>ROUND(((SUM(BE99:BE192))*I35),2)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48</v>
      </c>
      <c r="F36" s="156">
        <f>ROUND((SUM(BF99:BF192)),2)</f>
        <v>0</v>
      </c>
      <c r="G36" s="38"/>
      <c r="H36" s="38"/>
      <c r="I36" s="157">
        <v>0.15</v>
      </c>
      <c r="J36" s="156">
        <f>ROUND(((SUM(BF99:BF192))*I36),2)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56">
        <f>ROUND((SUM(BG99:BG192)),2)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50</v>
      </c>
      <c r="F38" s="156">
        <f>ROUND((SUM(BH99:BH192)),2)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51</v>
      </c>
      <c r="F39" s="156">
        <f>ROUND((SUM(BI99:BI192)),2)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52</v>
      </c>
      <c r="E41" s="160"/>
      <c r="F41" s="160"/>
      <c r="G41" s="161" t="s">
        <v>53</v>
      </c>
      <c r="H41" s="162" t="s">
        <v>54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169" t="str">
        <f>E7</f>
        <v>Výměna vnitřního rozvodu teplé a studené vody v objektu bytového domu Dvořákova 1331/20 a 1330/22, Děčín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146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147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1.01 - Rozvody potrubí v 1.n.p.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</v>
      </c>
      <c r="G56" s="40"/>
      <c r="H56" s="40"/>
      <c r="I56" s="32" t="s">
        <v>23</v>
      </c>
      <c r="J56" s="72" t="str">
        <f>IF(J14="","",J14)</f>
        <v>19. 5. 2021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David Šašek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>Vladimír Vidai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150</v>
      </c>
      <c r="D61" s="171"/>
      <c r="E61" s="171"/>
      <c r="F61" s="171"/>
      <c r="G61" s="171"/>
      <c r="H61" s="171"/>
      <c r="I61" s="171"/>
      <c r="J61" s="172" t="s">
        <v>151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74</v>
      </c>
      <c r="D63" s="40"/>
      <c r="E63" s="40"/>
      <c r="F63" s="40"/>
      <c r="G63" s="40"/>
      <c r="H63" s="40"/>
      <c r="I63" s="40"/>
      <c r="J63" s="102">
        <f>J99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152</v>
      </c>
    </row>
    <row r="64" spans="1:31" s="9" customFormat="1" ht="24.95" customHeight="1">
      <c r="A64" s="9"/>
      <c r="B64" s="174"/>
      <c r="C64" s="175"/>
      <c r="D64" s="176" t="s">
        <v>153</v>
      </c>
      <c r="E64" s="177"/>
      <c r="F64" s="177"/>
      <c r="G64" s="177"/>
      <c r="H64" s="177"/>
      <c r="I64" s="177"/>
      <c r="J64" s="178">
        <f>J100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154</v>
      </c>
      <c r="E65" s="182"/>
      <c r="F65" s="182"/>
      <c r="G65" s="182"/>
      <c r="H65" s="182"/>
      <c r="I65" s="182"/>
      <c r="J65" s="183">
        <f>J101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155</v>
      </c>
      <c r="E66" s="182"/>
      <c r="F66" s="182"/>
      <c r="G66" s="182"/>
      <c r="H66" s="182"/>
      <c r="I66" s="182"/>
      <c r="J66" s="183">
        <f>J103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156</v>
      </c>
      <c r="E67" s="182"/>
      <c r="F67" s="182"/>
      <c r="G67" s="182"/>
      <c r="H67" s="182"/>
      <c r="I67" s="182"/>
      <c r="J67" s="183">
        <f>J105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157</v>
      </c>
      <c r="E68" s="182"/>
      <c r="F68" s="182"/>
      <c r="G68" s="182"/>
      <c r="H68" s="182"/>
      <c r="I68" s="182"/>
      <c r="J68" s="183">
        <f>J108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158</v>
      </c>
      <c r="E69" s="182"/>
      <c r="F69" s="182"/>
      <c r="G69" s="182"/>
      <c r="H69" s="182"/>
      <c r="I69" s="182"/>
      <c r="J69" s="183">
        <f>J110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159</v>
      </c>
      <c r="E70" s="182"/>
      <c r="F70" s="182"/>
      <c r="G70" s="182"/>
      <c r="H70" s="182"/>
      <c r="I70" s="182"/>
      <c r="J70" s="183">
        <f>J126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160</v>
      </c>
      <c r="E71" s="182"/>
      <c r="F71" s="182"/>
      <c r="G71" s="182"/>
      <c r="H71" s="182"/>
      <c r="I71" s="182"/>
      <c r="J71" s="183">
        <f>J132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4"/>
      <c r="C72" s="175"/>
      <c r="D72" s="176" t="s">
        <v>161</v>
      </c>
      <c r="E72" s="177"/>
      <c r="F72" s="177"/>
      <c r="G72" s="177"/>
      <c r="H72" s="177"/>
      <c r="I72" s="177"/>
      <c r="J72" s="178">
        <f>J134</f>
        <v>0</v>
      </c>
      <c r="K72" s="175"/>
      <c r="L72" s="17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0"/>
      <c r="C73" s="125"/>
      <c r="D73" s="181" t="s">
        <v>162</v>
      </c>
      <c r="E73" s="182"/>
      <c r="F73" s="182"/>
      <c r="G73" s="182"/>
      <c r="H73" s="182"/>
      <c r="I73" s="182"/>
      <c r="J73" s="183">
        <f>J135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0"/>
      <c r="C74" s="125"/>
      <c r="D74" s="181" t="s">
        <v>163</v>
      </c>
      <c r="E74" s="182"/>
      <c r="F74" s="182"/>
      <c r="G74" s="182"/>
      <c r="H74" s="182"/>
      <c r="I74" s="182"/>
      <c r="J74" s="183">
        <f>J159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164</v>
      </c>
      <c r="E75" s="182"/>
      <c r="F75" s="182"/>
      <c r="G75" s="182"/>
      <c r="H75" s="182"/>
      <c r="I75" s="182"/>
      <c r="J75" s="183">
        <f>J163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165</v>
      </c>
      <c r="E76" s="182"/>
      <c r="F76" s="182"/>
      <c r="G76" s="182"/>
      <c r="H76" s="182"/>
      <c r="I76" s="182"/>
      <c r="J76" s="183">
        <f>J166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166</v>
      </c>
      <c r="E77" s="182"/>
      <c r="F77" s="182"/>
      <c r="G77" s="182"/>
      <c r="H77" s="182"/>
      <c r="I77" s="182"/>
      <c r="J77" s="183">
        <f>J182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59"/>
      <c r="C79" s="60"/>
      <c r="D79" s="60"/>
      <c r="E79" s="60"/>
      <c r="F79" s="60"/>
      <c r="G79" s="60"/>
      <c r="H79" s="60"/>
      <c r="I79" s="60"/>
      <c r="J79" s="60"/>
      <c r="K79" s="6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3" spans="1:31" s="2" customFormat="1" ht="6.95" customHeight="1">
      <c r="A83" s="38"/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24.95" customHeight="1">
      <c r="A84" s="38"/>
      <c r="B84" s="39"/>
      <c r="C84" s="23" t="s">
        <v>167</v>
      </c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16</v>
      </c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6.25" customHeight="1">
      <c r="A87" s="38"/>
      <c r="B87" s="39"/>
      <c r="C87" s="40"/>
      <c r="D87" s="40"/>
      <c r="E87" s="169" t="str">
        <f>E7</f>
        <v>Výměna vnitřního rozvodu teplé a studené vody v objektu bytového domu Dvořákova 1331/20 a 1330/22, Děčín</v>
      </c>
      <c r="F87" s="32"/>
      <c r="G87" s="32"/>
      <c r="H87" s="32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2:12" s="1" customFormat="1" ht="12" customHeight="1">
      <c r="B88" s="21"/>
      <c r="C88" s="32" t="s">
        <v>145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169" t="s">
        <v>146</v>
      </c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147</v>
      </c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69" t="str">
        <f>E11</f>
        <v>1.01 - Rozvody potrubí v 1.n.p.</v>
      </c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21</v>
      </c>
      <c r="D93" s="40"/>
      <c r="E93" s="40"/>
      <c r="F93" s="27" t="str">
        <f>F14</f>
        <v>Děčín</v>
      </c>
      <c r="G93" s="40"/>
      <c r="H93" s="40"/>
      <c r="I93" s="32" t="s">
        <v>23</v>
      </c>
      <c r="J93" s="72" t="str">
        <f>IF(J14="","",J14)</f>
        <v>19. 5. 2021</v>
      </c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25</v>
      </c>
      <c r="D95" s="40"/>
      <c r="E95" s="40"/>
      <c r="F95" s="27" t="str">
        <f>E17</f>
        <v>Statutární město Děčín</v>
      </c>
      <c r="G95" s="40"/>
      <c r="H95" s="40"/>
      <c r="I95" s="32" t="s">
        <v>32</v>
      </c>
      <c r="J95" s="36" t="str">
        <f>E23</f>
        <v>David Šašek</v>
      </c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30</v>
      </c>
      <c r="D96" s="40"/>
      <c r="E96" s="40"/>
      <c r="F96" s="27" t="str">
        <f>IF(E20="","",E20)</f>
        <v>Vyplň údaj</v>
      </c>
      <c r="G96" s="40"/>
      <c r="H96" s="40"/>
      <c r="I96" s="32" t="s">
        <v>36</v>
      </c>
      <c r="J96" s="36" t="str">
        <f>E26</f>
        <v>Vladimír Vidai</v>
      </c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11" customFormat="1" ht="29.25" customHeight="1">
      <c r="A98" s="185"/>
      <c r="B98" s="186"/>
      <c r="C98" s="187" t="s">
        <v>168</v>
      </c>
      <c r="D98" s="188" t="s">
        <v>61</v>
      </c>
      <c r="E98" s="188" t="s">
        <v>57</v>
      </c>
      <c r="F98" s="188" t="s">
        <v>58</v>
      </c>
      <c r="G98" s="188" t="s">
        <v>169</v>
      </c>
      <c r="H98" s="188" t="s">
        <v>170</v>
      </c>
      <c r="I98" s="188" t="s">
        <v>171</v>
      </c>
      <c r="J98" s="188" t="s">
        <v>151</v>
      </c>
      <c r="K98" s="189" t="s">
        <v>172</v>
      </c>
      <c r="L98" s="190"/>
      <c r="M98" s="92" t="s">
        <v>19</v>
      </c>
      <c r="N98" s="93" t="s">
        <v>46</v>
      </c>
      <c r="O98" s="93" t="s">
        <v>173</v>
      </c>
      <c r="P98" s="93" t="s">
        <v>174</v>
      </c>
      <c r="Q98" s="93" t="s">
        <v>175</v>
      </c>
      <c r="R98" s="93" t="s">
        <v>176</v>
      </c>
      <c r="S98" s="93" t="s">
        <v>177</v>
      </c>
      <c r="T98" s="94" t="s">
        <v>178</v>
      </c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</row>
    <row r="99" spans="1:63" s="2" customFormat="1" ht="22.8" customHeight="1">
      <c r="A99" s="38"/>
      <c r="B99" s="39"/>
      <c r="C99" s="99" t="s">
        <v>179</v>
      </c>
      <c r="D99" s="40"/>
      <c r="E99" s="40"/>
      <c r="F99" s="40"/>
      <c r="G99" s="40"/>
      <c r="H99" s="40"/>
      <c r="I99" s="40"/>
      <c r="J99" s="191">
        <f>BK99</f>
        <v>0</v>
      </c>
      <c r="K99" s="40"/>
      <c r="L99" s="44"/>
      <c r="M99" s="95"/>
      <c r="N99" s="192"/>
      <c r="O99" s="96"/>
      <c r="P99" s="193">
        <f>P100+P134</f>
        <v>0</v>
      </c>
      <c r="Q99" s="96"/>
      <c r="R99" s="193">
        <f>R100+R134</f>
        <v>2.2499275</v>
      </c>
      <c r="S99" s="96"/>
      <c r="T99" s="194">
        <f>T100+T134</f>
        <v>3.1191220000000004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75</v>
      </c>
      <c r="AU99" s="17" t="s">
        <v>152</v>
      </c>
      <c r="BK99" s="195">
        <f>BK100+BK134</f>
        <v>0</v>
      </c>
    </row>
    <row r="100" spans="1:63" s="12" customFormat="1" ht="25.9" customHeight="1">
      <c r="A100" s="12"/>
      <c r="B100" s="196"/>
      <c r="C100" s="197"/>
      <c r="D100" s="198" t="s">
        <v>75</v>
      </c>
      <c r="E100" s="199" t="s">
        <v>180</v>
      </c>
      <c r="F100" s="199" t="s">
        <v>181</v>
      </c>
      <c r="G100" s="197"/>
      <c r="H100" s="197"/>
      <c r="I100" s="200"/>
      <c r="J100" s="201">
        <f>BK100</f>
        <v>0</v>
      </c>
      <c r="K100" s="197"/>
      <c r="L100" s="202"/>
      <c r="M100" s="203"/>
      <c r="N100" s="204"/>
      <c r="O100" s="204"/>
      <c r="P100" s="205">
        <f>P101+P103+P105+P108+P110+P126+P132</f>
        <v>0</v>
      </c>
      <c r="Q100" s="204"/>
      <c r="R100" s="205">
        <f>R101+R103+R105+R108+R110+R126+R132</f>
        <v>0.786</v>
      </c>
      <c r="S100" s="204"/>
      <c r="T100" s="206">
        <f>T101+T103+T105+T108+T110+T126+T132</f>
        <v>3.1191220000000004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7" t="s">
        <v>80</v>
      </c>
      <c r="AT100" s="208" t="s">
        <v>75</v>
      </c>
      <c r="AU100" s="208" t="s">
        <v>76</v>
      </c>
      <c r="AY100" s="207" t="s">
        <v>182</v>
      </c>
      <c r="BK100" s="209">
        <f>BK101+BK103+BK105+BK108+BK110+BK126+BK132</f>
        <v>0</v>
      </c>
    </row>
    <row r="101" spans="1:63" s="12" customFormat="1" ht="22.8" customHeight="1">
      <c r="A101" s="12"/>
      <c r="B101" s="196"/>
      <c r="C101" s="197"/>
      <c r="D101" s="198" t="s">
        <v>75</v>
      </c>
      <c r="E101" s="210" t="s">
        <v>183</v>
      </c>
      <c r="F101" s="210" t="s">
        <v>184</v>
      </c>
      <c r="G101" s="197"/>
      <c r="H101" s="197"/>
      <c r="I101" s="200"/>
      <c r="J101" s="211">
        <f>BK101</f>
        <v>0</v>
      </c>
      <c r="K101" s="197"/>
      <c r="L101" s="202"/>
      <c r="M101" s="203"/>
      <c r="N101" s="204"/>
      <c r="O101" s="204"/>
      <c r="P101" s="205">
        <f>P102</f>
        <v>0</v>
      </c>
      <c r="Q101" s="204"/>
      <c r="R101" s="205">
        <f>R102</f>
        <v>0.33899999999999997</v>
      </c>
      <c r="S101" s="204"/>
      <c r="T101" s="206">
        <f>T102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80</v>
      </c>
      <c r="AT101" s="208" t="s">
        <v>75</v>
      </c>
      <c r="AU101" s="208" t="s">
        <v>80</v>
      </c>
      <c r="AY101" s="207" t="s">
        <v>182</v>
      </c>
      <c r="BK101" s="209">
        <f>BK102</f>
        <v>0</v>
      </c>
    </row>
    <row r="102" spans="1:65" s="2" customFormat="1" ht="14.4" customHeight="1">
      <c r="A102" s="38"/>
      <c r="B102" s="39"/>
      <c r="C102" s="212" t="s">
        <v>80</v>
      </c>
      <c r="D102" s="212" t="s">
        <v>185</v>
      </c>
      <c r="E102" s="213" t="s">
        <v>186</v>
      </c>
      <c r="F102" s="214" t="s">
        <v>187</v>
      </c>
      <c r="G102" s="215" t="s">
        <v>188</v>
      </c>
      <c r="H102" s="216">
        <v>60</v>
      </c>
      <c r="I102" s="217"/>
      <c r="J102" s="218">
        <f>ROUND(I102*H102,2)</f>
        <v>0</v>
      </c>
      <c r="K102" s="214" t="s">
        <v>189</v>
      </c>
      <c r="L102" s="44"/>
      <c r="M102" s="219" t="s">
        <v>19</v>
      </c>
      <c r="N102" s="220" t="s">
        <v>48</v>
      </c>
      <c r="O102" s="84"/>
      <c r="P102" s="221">
        <f>O102*H102</f>
        <v>0</v>
      </c>
      <c r="Q102" s="221">
        <v>0.00565</v>
      </c>
      <c r="R102" s="221">
        <f>Q102*H102</f>
        <v>0.33899999999999997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190</v>
      </c>
      <c r="AT102" s="223" t="s">
        <v>185</v>
      </c>
      <c r="AU102" s="223" t="s">
        <v>88</v>
      </c>
      <c r="AY102" s="17" t="s">
        <v>182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88</v>
      </c>
      <c r="BK102" s="224">
        <f>ROUND(I102*H102,2)</f>
        <v>0</v>
      </c>
      <c r="BL102" s="17" t="s">
        <v>190</v>
      </c>
      <c r="BM102" s="223" t="s">
        <v>191</v>
      </c>
    </row>
    <row r="103" spans="1:63" s="12" customFormat="1" ht="22.8" customHeight="1">
      <c r="A103" s="12"/>
      <c r="B103" s="196"/>
      <c r="C103" s="197"/>
      <c r="D103" s="198" t="s">
        <v>75</v>
      </c>
      <c r="E103" s="210" t="s">
        <v>192</v>
      </c>
      <c r="F103" s="210" t="s">
        <v>193</v>
      </c>
      <c r="G103" s="197"/>
      <c r="H103" s="197"/>
      <c r="I103" s="200"/>
      <c r="J103" s="211">
        <f>BK103</f>
        <v>0</v>
      </c>
      <c r="K103" s="197"/>
      <c r="L103" s="202"/>
      <c r="M103" s="203"/>
      <c r="N103" s="204"/>
      <c r="O103" s="204"/>
      <c r="P103" s="205">
        <f>P104</f>
        <v>0</v>
      </c>
      <c r="Q103" s="204"/>
      <c r="R103" s="205">
        <f>R104</f>
        <v>0.43920000000000003</v>
      </c>
      <c r="S103" s="204"/>
      <c r="T103" s="206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7" t="s">
        <v>80</v>
      </c>
      <c r="AT103" s="208" t="s">
        <v>75</v>
      </c>
      <c r="AU103" s="208" t="s">
        <v>80</v>
      </c>
      <c r="AY103" s="207" t="s">
        <v>182</v>
      </c>
      <c r="BK103" s="209">
        <f>BK104</f>
        <v>0</v>
      </c>
    </row>
    <row r="104" spans="1:65" s="2" customFormat="1" ht="14.4" customHeight="1">
      <c r="A104" s="38"/>
      <c r="B104" s="39"/>
      <c r="C104" s="212" t="s">
        <v>88</v>
      </c>
      <c r="D104" s="212" t="s">
        <v>185</v>
      </c>
      <c r="E104" s="213" t="s">
        <v>194</v>
      </c>
      <c r="F104" s="214" t="s">
        <v>195</v>
      </c>
      <c r="G104" s="215" t="s">
        <v>188</v>
      </c>
      <c r="H104" s="216">
        <v>120</v>
      </c>
      <c r="I104" s="217"/>
      <c r="J104" s="218">
        <f>ROUND(I104*H104,2)</f>
        <v>0</v>
      </c>
      <c r="K104" s="214" t="s">
        <v>189</v>
      </c>
      <c r="L104" s="44"/>
      <c r="M104" s="219" t="s">
        <v>19</v>
      </c>
      <c r="N104" s="220" t="s">
        <v>48</v>
      </c>
      <c r="O104" s="84"/>
      <c r="P104" s="221">
        <f>O104*H104</f>
        <v>0</v>
      </c>
      <c r="Q104" s="221">
        <v>0.00366</v>
      </c>
      <c r="R104" s="221">
        <f>Q104*H104</f>
        <v>0.43920000000000003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190</v>
      </c>
      <c r="AT104" s="223" t="s">
        <v>185</v>
      </c>
      <c r="AU104" s="223" t="s">
        <v>88</v>
      </c>
      <c r="AY104" s="17" t="s">
        <v>182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88</v>
      </c>
      <c r="BK104" s="224">
        <f>ROUND(I104*H104,2)</f>
        <v>0</v>
      </c>
      <c r="BL104" s="17" t="s">
        <v>190</v>
      </c>
      <c r="BM104" s="223" t="s">
        <v>196</v>
      </c>
    </row>
    <row r="105" spans="1:63" s="12" customFormat="1" ht="22.8" customHeight="1">
      <c r="A105" s="12"/>
      <c r="B105" s="196"/>
      <c r="C105" s="197"/>
      <c r="D105" s="198" t="s">
        <v>75</v>
      </c>
      <c r="E105" s="210" t="s">
        <v>197</v>
      </c>
      <c r="F105" s="210" t="s">
        <v>198</v>
      </c>
      <c r="G105" s="197"/>
      <c r="H105" s="197"/>
      <c r="I105" s="200"/>
      <c r="J105" s="211">
        <f>BK105</f>
        <v>0</v>
      </c>
      <c r="K105" s="197"/>
      <c r="L105" s="202"/>
      <c r="M105" s="203"/>
      <c r="N105" s="204"/>
      <c r="O105" s="204"/>
      <c r="P105" s="205">
        <f>SUM(P106:P107)</f>
        <v>0</v>
      </c>
      <c r="Q105" s="204"/>
      <c r="R105" s="205">
        <f>SUM(R106:R107)</f>
        <v>0.0078</v>
      </c>
      <c r="S105" s="204"/>
      <c r="T105" s="206">
        <f>SUM(T106:T107)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7" t="s">
        <v>80</v>
      </c>
      <c r="AT105" s="208" t="s">
        <v>75</v>
      </c>
      <c r="AU105" s="208" t="s">
        <v>80</v>
      </c>
      <c r="AY105" s="207" t="s">
        <v>182</v>
      </c>
      <c r="BK105" s="209">
        <f>SUM(BK106:BK107)</f>
        <v>0</v>
      </c>
    </row>
    <row r="106" spans="1:65" s="2" customFormat="1" ht="24.15" customHeight="1">
      <c r="A106" s="38"/>
      <c r="B106" s="39"/>
      <c r="C106" s="212" t="s">
        <v>183</v>
      </c>
      <c r="D106" s="212" t="s">
        <v>185</v>
      </c>
      <c r="E106" s="213" t="s">
        <v>199</v>
      </c>
      <c r="F106" s="214" t="s">
        <v>200</v>
      </c>
      <c r="G106" s="215" t="s">
        <v>201</v>
      </c>
      <c r="H106" s="216">
        <v>60</v>
      </c>
      <c r="I106" s="217"/>
      <c r="J106" s="218">
        <f>ROUND(I106*H106,2)</f>
        <v>0</v>
      </c>
      <c r="K106" s="214" t="s">
        <v>189</v>
      </c>
      <c r="L106" s="44"/>
      <c r="M106" s="219" t="s">
        <v>19</v>
      </c>
      <c r="N106" s="220" t="s">
        <v>48</v>
      </c>
      <c r="O106" s="84"/>
      <c r="P106" s="221">
        <f>O106*H106</f>
        <v>0</v>
      </c>
      <c r="Q106" s="221">
        <v>0.00013</v>
      </c>
      <c r="R106" s="221">
        <f>Q106*H106</f>
        <v>0.0078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190</v>
      </c>
      <c r="AT106" s="223" t="s">
        <v>185</v>
      </c>
      <c r="AU106" s="223" t="s">
        <v>88</v>
      </c>
      <c r="AY106" s="17" t="s">
        <v>182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88</v>
      </c>
      <c r="BK106" s="224">
        <f>ROUND(I106*H106,2)</f>
        <v>0</v>
      </c>
      <c r="BL106" s="17" t="s">
        <v>190</v>
      </c>
      <c r="BM106" s="223" t="s">
        <v>202</v>
      </c>
    </row>
    <row r="107" spans="1:51" s="13" customFormat="1" ht="12">
      <c r="A107" s="13"/>
      <c r="B107" s="225"/>
      <c r="C107" s="226"/>
      <c r="D107" s="227" t="s">
        <v>203</v>
      </c>
      <c r="E107" s="228" t="s">
        <v>19</v>
      </c>
      <c r="F107" s="229" t="s">
        <v>204</v>
      </c>
      <c r="G107" s="226"/>
      <c r="H107" s="230">
        <v>60</v>
      </c>
      <c r="I107" s="231"/>
      <c r="J107" s="226"/>
      <c r="K107" s="226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203</v>
      </c>
      <c r="AU107" s="236" t="s">
        <v>88</v>
      </c>
      <c r="AV107" s="13" t="s">
        <v>88</v>
      </c>
      <c r="AW107" s="13" t="s">
        <v>35</v>
      </c>
      <c r="AX107" s="13" t="s">
        <v>80</v>
      </c>
      <c r="AY107" s="236" t="s">
        <v>182</v>
      </c>
    </row>
    <row r="108" spans="1:63" s="12" customFormat="1" ht="22.8" customHeight="1">
      <c r="A108" s="12"/>
      <c r="B108" s="196"/>
      <c r="C108" s="197"/>
      <c r="D108" s="198" t="s">
        <v>75</v>
      </c>
      <c r="E108" s="210" t="s">
        <v>205</v>
      </c>
      <c r="F108" s="210" t="s">
        <v>206</v>
      </c>
      <c r="G108" s="197"/>
      <c r="H108" s="197"/>
      <c r="I108" s="200"/>
      <c r="J108" s="211">
        <f>BK108</f>
        <v>0</v>
      </c>
      <c r="K108" s="197"/>
      <c r="L108" s="202"/>
      <c r="M108" s="203"/>
      <c r="N108" s="204"/>
      <c r="O108" s="204"/>
      <c r="P108" s="205">
        <f>P109</f>
        <v>0</v>
      </c>
      <c r="Q108" s="204"/>
      <c r="R108" s="205">
        <f>R109</f>
        <v>0</v>
      </c>
      <c r="S108" s="204"/>
      <c r="T108" s="206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7" t="s">
        <v>80</v>
      </c>
      <c r="AT108" s="208" t="s">
        <v>75</v>
      </c>
      <c r="AU108" s="208" t="s">
        <v>80</v>
      </c>
      <c r="AY108" s="207" t="s">
        <v>182</v>
      </c>
      <c r="BK108" s="209">
        <f>BK109</f>
        <v>0</v>
      </c>
    </row>
    <row r="109" spans="1:65" s="2" customFormat="1" ht="14.4" customHeight="1">
      <c r="A109" s="38"/>
      <c r="B109" s="39"/>
      <c r="C109" s="212" t="s">
        <v>190</v>
      </c>
      <c r="D109" s="212" t="s">
        <v>185</v>
      </c>
      <c r="E109" s="213" t="s">
        <v>207</v>
      </c>
      <c r="F109" s="214" t="s">
        <v>208</v>
      </c>
      <c r="G109" s="215" t="s">
        <v>201</v>
      </c>
      <c r="H109" s="216">
        <v>350</v>
      </c>
      <c r="I109" s="217"/>
      <c r="J109" s="218">
        <f>ROUND(I109*H109,2)</f>
        <v>0</v>
      </c>
      <c r="K109" s="214" t="s">
        <v>189</v>
      </c>
      <c r="L109" s="44"/>
      <c r="M109" s="219" t="s">
        <v>19</v>
      </c>
      <c r="N109" s="220" t="s">
        <v>48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190</v>
      </c>
      <c r="AT109" s="223" t="s">
        <v>185</v>
      </c>
      <c r="AU109" s="223" t="s">
        <v>88</v>
      </c>
      <c r="AY109" s="17" t="s">
        <v>182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88</v>
      </c>
      <c r="BK109" s="224">
        <f>ROUND(I109*H109,2)</f>
        <v>0</v>
      </c>
      <c r="BL109" s="17" t="s">
        <v>190</v>
      </c>
      <c r="BM109" s="223" t="s">
        <v>209</v>
      </c>
    </row>
    <row r="110" spans="1:63" s="12" customFormat="1" ht="22.8" customHeight="1">
      <c r="A110" s="12"/>
      <c r="B110" s="196"/>
      <c r="C110" s="197"/>
      <c r="D110" s="198" t="s">
        <v>75</v>
      </c>
      <c r="E110" s="210" t="s">
        <v>210</v>
      </c>
      <c r="F110" s="210" t="s">
        <v>211</v>
      </c>
      <c r="G110" s="197"/>
      <c r="H110" s="197"/>
      <c r="I110" s="200"/>
      <c r="J110" s="211">
        <f>BK110</f>
        <v>0</v>
      </c>
      <c r="K110" s="197"/>
      <c r="L110" s="202"/>
      <c r="M110" s="203"/>
      <c r="N110" s="204"/>
      <c r="O110" s="204"/>
      <c r="P110" s="205">
        <f>SUM(P111:P125)</f>
        <v>0</v>
      </c>
      <c r="Q110" s="204"/>
      <c r="R110" s="205">
        <f>SUM(R111:R125)</f>
        <v>0</v>
      </c>
      <c r="S110" s="204"/>
      <c r="T110" s="206">
        <f>SUM(T111:T125)</f>
        <v>3.1191220000000004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7" t="s">
        <v>80</v>
      </c>
      <c r="AT110" s="208" t="s">
        <v>75</v>
      </c>
      <c r="AU110" s="208" t="s">
        <v>80</v>
      </c>
      <c r="AY110" s="207" t="s">
        <v>182</v>
      </c>
      <c r="BK110" s="209">
        <f>SUM(BK111:BK125)</f>
        <v>0</v>
      </c>
    </row>
    <row r="111" spans="1:65" s="2" customFormat="1" ht="14.4" customHeight="1">
      <c r="A111" s="38"/>
      <c r="B111" s="39"/>
      <c r="C111" s="212" t="s">
        <v>212</v>
      </c>
      <c r="D111" s="212" t="s">
        <v>185</v>
      </c>
      <c r="E111" s="213" t="s">
        <v>213</v>
      </c>
      <c r="F111" s="214" t="s">
        <v>214</v>
      </c>
      <c r="G111" s="215" t="s">
        <v>215</v>
      </c>
      <c r="H111" s="216">
        <v>346</v>
      </c>
      <c r="I111" s="217"/>
      <c r="J111" s="218">
        <f>ROUND(I111*H111,2)</f>
        <v>0</v>
      </c>
      <c r="K111" s="214" t="s">
        <v>189</v>
      </c>
      <c r="L111" s="44"/>
      <c r="M111" s="219" t="s">
        <v>19</v>
      </c>
      <c r="N111" s="220" t="s">
        <v>48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0.0067</v>
      </c>
      <c r="T111" s="222">
        <f>S111*H111</f>
        <v>2.3182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216</v>
      </c>
      <c r="AT111" s="223" t="s">
        <v>185</v>
      </c>
      <c r="AU111" s="223" t="s">
        <v>88</v>
      </c>
      <c r="AY111" s="17" t="s">
        <v>182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88</v>
      </c>
      <c r="BK111" s="224">
        <f>ROUND(I111*H111,2)</f>
        <v>0</v>
      </c>
      <c r="BL111" s="17" t="s">
        <v>216</v>
      </c>
      <c r="BM111" s="223" t="s">
        <v>217</v>
      </c>
    </row>
    <row r="112" spans="1:65" s="2" customFormat="1" ht="14.4" customHeight="1">
      <c r="A112" s="38"/>
      <c r="B112" s="39"/>
      <c r="C112" s="212" t="s">
        <v>218</v>
      </c>
      <c r="D112" s="212" t="s">
        <v>185</v>
      </c>
      <c r="E112" s="213" t="s">
        <v>219</v>
      </c>
      <c r="F112" s="214" t="s">
        <v>220</v>
      </c>
      <c r="G112" s="215" t="s">
        <v>215</v>
      </c>
      <c r="H112" s="216">
        <v>33</v>
      </c>
      <c r="I112" s="217"/>
      <c r="J112" s="218">
        <f>ROUND(I112*H112,2)</f>
        <v>0</v>
      </c>
      <c r="K112" s="214" t="s">
        <v>189</v>
      </c>
      <c r="L112" s="44"/>
      <c r="M112" s="219" t="s">
        <v>19</v>
      </c>
      <c r="N112" s="220" t="s">
        <v>48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0.0065</v>
      </c>
      <c r="T112" s="222">
        <f>S112*H112</f>
        <v>0.2145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190</v>
      </c>
      <c r="AT112" s="223" t="s">
        <v>185</v>
      </c>
      <c r="AU112" s="223" t="s">
        <v>88</v>
      </c>
      <c r="AY112" s="17" t="s">
        <v>182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88</v>
      </c>
      <c r="BK112" s="224">
        <f>ROUND(I112*H112,2)</f>
        <v>0</v>
      </c>
      <c r="BL112" s="17" t="s">
        <v>190</v>
      </c>
      <c r="BM112" s="223" t="s">
        <v>221</v>
      </c>
    </row>
    <row r="113" spans="1:65" s="2" customFormat="1" ht="14.4" customHeight="1">
      <c r="A113" s="38"/>
      <c r="B113" s="39"/>
      <c r="C113" s="212" t="s">
        <v>222</v>
      </c>
      <c r="D113" s="212" t="s">
        <v>185</v>
      </c>
      <c r="E113" s="213" t="s">
        <v>223</v>
      </c>
      <c r="F113" s="214" t="s">
        <v>224</v>
      </c>
      <c r="G113" s="215" t="s">
        <v>201</v>
      </c>
      <c r="H113" s="216">
        <v>41</v>
      </c>
      <c r="I113" s="217"/>
      <c r="J113" s="218">
        <f>ROUND(I113*H113,2)</f>
        <v>0</v>
      </c>
      <c r="K113" s="214" t="s">
        <v>189</v>
      </c>
      <c r="L113" s="44"/>
      <c r="M113" s="219" t="s">
        <v>19</v>
      </c>
      <c r="N113" s="220" t="s">
        <v>48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0.007</v>
      </c>
      <c r="T113" s="222">
        <f>S113*H113</f>
        <v>0.28700000000000003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190</v>
      </c>
      <c r="AT113" s="223" t="s">
        <v>185</v>
      </c>
      <c r="AU113" s="223" t="s">
        <v>88</v>
      </c>
      <c r="AY113" s="17" t="s">
        <v>182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88</v>
      </c>
      <c r="BK113" s="224">
        <f>ROUND(I113*H113,2)</f>
        <v>0</v>
      </c>
      <c r="BL113" s="17" t="s">
        <v>190</v>
      </c>
      <c r="BM113" s="223" t="s">
        <v>225</v>
      </c>
    </row>
    <row r="114" spans="1:65" s="2" customFormat="1" ht="24.15" customHeight="1">
      <c r="A114" s="38"/>
      <c r="B114" s="39"/>
      <c r="C114" s="212" t="s">
        <v>226</v>
      </c>
      <c r="D114" s="212" t="s">
        <v>185</v>
      </c>
      <c r="E114" s="213" t="s">
        <v>227</v>
      </c>
      <c r="F114" s="214" t="s">
        <v>228</v>
      </c>
      <c r="G114" s="215" t="s">
        <v>201</v>
      </c>
      <c r="H114" s="216">
        <v>2.04</v>
      </c>
      <c r="I114" s="217"/>
      <c r="J114" s="218">
        <f>ROUND(I114*H114,2)</f>
        <v>0</v>
      </c>
      <c r="K114" s="214" t="s">
        <v>189</v>
      </c>
      <c r="L114" s="44"/>
      <c r="M114" s="219" t="s">
        <v>19</v>
      </c>
      <c r="N114" s="220" t="s">
        <v>48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0.01725</v>
      </c>
      <c r="T114" s="222">
        <f>S114*H114</f>
        <v>0.035190000000000006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190</v>
      </c>
      <c r="AT114" s="223" t="s">
        <v>185</v>
      </c>
      <c r="AU114" s="223" t="s">
        <v>88</v>
      </c>
      <c r="AY114" s="17" t="s">
        <v>182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88</v>
      </c>
      <c r="BK114" s="224">
        <f>ROUND(I114*H114,2)</f>
        <v>0</v>
      </c>
      <c r="BL114" s="17" t="s">
        <v>190</v>
      </c>
      <c r="BM114" s="223" t="s">
        <v>229</v>
      </c>
    </row>
    <row r="115" spans="1:51" s="13" customFormat="1" ht="12">
      <c r="A115" s="13"/>
      <c r="B115" s="225"/>
      <c r="C115" s="226"/>
      <c r="D115" s="227" t="s">
        <v>203</v>
      </c>
      <c r="E115" s="228" t="s">
        <v>19</v>
      </c>
      <c r="F115" s="229" t="s">
        <v>230</v>
      </c>
      <c r="G115" s="226"/>
      <c r="H115" s="230">
        <v>2.04</v>
      </c>
      <c r="I115" s="231"/>
      <c r="J115" s="226"/>
      <c r="K115" s="226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203</v>
      </c>
      <c r="AU115" s="236" t="s">
        <v>88</v>
      </c>
      <c r="AV115" s="13" t="s">
        <v>88</v>
      </c>
      <c r="AW115" s="13" t="s">
        <v>35</v>
      </c>
      <c r="AX115" s="13" t="s">
        <v>80</v>
      </c>
      <c r="AY115" s="236" t="s">
        <v>182</v>
      </c>
    </row>
    <row r="116" spans="1:65" s="2" customFormat="1" ht="24.15" customHeight="1">
      <c r="A116" s="38"/>
      <c r="B116" s="39"/>
      <c r="C116" s="212" t="s">
        <v>231</v>
      </c>
      <c r="D116" s="212" t="s">
        <v>185</v>
      </c>
      <c r="E116" s="213" t="s">
        <v>232</v>
      </c>
      <c r="F116" s="214" t="s">
        <v>233</v>
      </c>
      <c r="G116" s="215" t="s">
        <v>201</v>
      </c>
      <c r="H116" s="216">
        <v>18.235</v>
      </c>
      <c r="I116" s="217"/>
      <c r="J116" s="218">
        <f>ROUND(I116*H116,2)</f>
        <v>0</v>
      </c>
      <c r="K116" s="214" t="s">
        <v>189</v>
      </c>
      <c r="L116" s="44"/>
      <c r="M116" s="219" t="s">
        <v>19</v>
      </c>
      <c r="N116" s="220" t="s">
        <v>48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0.0112</v>
      </c>
      <c r="T116" s="222">
        <f>S116*H116</f>
        <v>0.204232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190</v>
      </c>
      <c r="AT116" s="223" t="s">
        <v>185</v>
      </c>
      <c r="AU116" s="223" t="s">
        <v>88</v>
      </c>
      <c r="AY116" s="17" t="s">
        <v>182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88</v>
      </c>
      <c r="BK116" s="224">
        <f>ROUND(I116*H116,2)</f>
        <v>0</v>
      </c>
      <c r="BL116" s="17" t="s">
        <v>190</v>
      </c>
      <c r="BM116" s="223" t="s">
        <v>234</v>
      </c>
    </row>
    <row r="117" spans="1:51" s="13" customFormat="1" ht="12">
      <c r="A117" s="13"/>
      <c r="B117" s="225"/>
      <c r="C117" s="226"/>
      <c r="D117" s="227" t="s">
        <v>203</v>
      </c>
      <c r="E117" s="228" t="s">
        <v>19</v>
      </c>
      <c r="F117" s="229" t="s">
        <v>235</v>
      </c>
      <c r="G117" s="226"/>
      <c r="H117" s="230">
        <v>4.23</v>
      </c>
      <c r="I117" s="231"/>
      <c r="J117" s="226"/>
      <c r="K117" s="226"/>
      <c r="L117" s="232"/>
      <c r="M117" s="233"/>
      <c r="N117" s="234"/>
      <c r="O117" s="234"/>
      <c r="P117" s="234"/>
      <c r="Q117" s="234"/>
      <c r="R117" s="234"/>
      <c r="S117" s="234"/>
      <c r="T117" s="23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6" t="s">
        <v>203</v>
      </c>
      <c r="AU117" s="236" t="s">
        <v>88</v>
      </c>
      <c r="AV117" s="13" t="s">
        <v>88</v>
      </c>
      <c r="AW117" s="13" t="s">
        <v>35</v>
      </c>
      <c r="AX117" s="13" t="s">
        <v>76</v>
      </c>
      <c r="AY117" s="236" t="s">
        <v>182</v>
      </c>
    </row>
    <row r="118" spans="1:51" s="13" customFormat="1" ht="12">
      <c r="A118" s="13"/>
      <c r="B118" s="225"/>
      <c r="C118" s="226"/>
      <c r="D118" s="227" t="s">
        <v>203</v>
      </c>
      <c r="E118" s="228" t="s">
        <v>19</v>
      </c>
      <c r="F118" s="229" t="s">
        <v>236</v>
      </c>
      <c r="G118" s="226"/>
      <c r="H118" s="230">
        <v>3.825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203</v>
      </c>
      <c r="AU118" s="236" t="s">
        <v>88</v>
      </c>
      <c r="AV118" s="13" t="s">
        <v>88</v>
      </c>
      <c r="AW118" s="13" t="s">
        <v>35</v>
      </c>
      <c r="AX118" s="13" t="s">
        <v>76</v>
      </c>
      <c r="AY118" s="236" t="s">
        <v>182</v>
      </c>
    </row>
    <row r="119" spans="1:51" s="13" customFormat="1" ht="12">
      <c r="A119" s="13"/>
      <c r="B119" s="225"/>
      <c r="C119" s="226"/>
      <c r="D119" s="227" t="s">
        <v>203</v>
      </c>
      <c r="E119" s="228" t="s">
        <v>19</v>
      </c>
      <c r="F119" s="229" t="s">
        <v>237</v>
      </c>
      <c r="G119" s="226"/>
      <c r="H119" s="230">
        <v>1.44</v>
      </c>
      <c r="I119" s="231"/>
      <c r="J119" s="226"/>
      <c r="K119" s="226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203</v>
      </c>
      <c r="AU119" s="236" t="s">
        <v>88</v>
      </c>
      <c r="AV119" s="13" t="s">
        <v>88</v>
      </c>
      <c r="AW119" s="13" t="s">
        <v>35</v>
      </c>
      <c r="AX119" s="13" t="s">
        <v>76</v>
      </c>
      <c r="AY119" s="236" t="s">
        <v>182</v>
      </c>
    </row>
    <row r="120" spans="1:51" s="13" customFormat="1" ht="12">
      <c r="A120" s="13"/>
      <c r="B120" s="225"/>
      <c r="C120" s="226"/>
      <c r="D120" s="227" t="s">
        <v>203</v>
      </c>
      <c r="E120" s="228" t="s">
        <v>19</v>
      </c>
      <c r="F120" s="229" t="s">
        <v>238</v>
      </c>
      <c r="G120" s="226"/>
      <c r="H120" s="230">
        <v>1.82</v>
      </c>
      <c r="I120" s="231"/>
      <c r="J120" s="226"/>
      <c r="K120" s="226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203</v>
      </c>
      <c r="AU120" s="236" t="s">
        <v>88</v>
      </c>
      <c r="AV120" s="13" t="s">
        <v>88</v>
      </c>
      <c r="AW120" s="13" t="s">
        <v>35</v>
      </c>
      <c r="AX120" s="13" t="s">
        <v>76</v>
      </c>
      <c r="AY120" s="236" t="s">
        <v>182</v>
      </c>
    </row>
    <row r="121" spans="1:51" s="13" customFormat="1" ht="12">
      <c r="A121" s="13"/>
      <c r="B121" s="225"/>
      <c r="C121" s="226"/>
      <c r="D121" s="227" t="s">
        <v>203</v>
      </c>
      <c r="E121" s="228" t="s">
        <v>19</v>
      </c>
      <c r="F121" s="229" t="s">
        <v>239</v>
      </c>
      <c r="G121" s="226"/>
      <c r="H121" s="230">
        <v>0.5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203</v>
      </c>
      <c r="AU121" s="236" t="s">
        <v>88</v>
      </c>
      <c r="AV121" s="13" t="s">
        <v>88</v>
      </c>
      <c r="AW121" s="13" t="s">
        <v>35</v>
      </c>
      <c r="AX121" s="13" t="s">
        <v>76</v>
      </c>
      <c r="AY121" s="236" t="s">
        <v>182</v>
      </c>
    </row>
    <row r="122" spans="1:51" s="13" customFormat="1" ht="12">
      <c r="A122" s="13"/>
      <c r="B122" s="225"/>
      <c r="C122" s="226"/>
      <c r="D122" s="227" t="s">
        <v>203</v>
      </c>
      <c r="E122" s="228" t="s">
        <v>19</v>
      </c>
      <c r="F122" s="229" t="s">
        <v>240</v>
      </c>
      <c r="G122" s="226"/>
      <c r="H122" s="230">
        <v>3.42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203</v>
      </c>
      <c r="AU122" s="236" t="s">
        <v>88</v>
      </c>
      <c r="AV122" s="13" t="s">
        <v>88</v>
      </c>
      <c r="AW122" s="13" t="s">
        <v>35</v>
      </c>
      <c r="AX122" s="13" t="s">
        <v>76</v>
      </c>
      <c r="AY122" s="236" t="s">
        <v>182</v>
      </c>
    </row>
    <row r="123" spans="1:51" s="13" customFormat="1" ht="12">
      <c r="A123" s="13"/>
      <c r="B123" s="225"/>
      <c r="C123" s="226"/>
      <c r="D123" s="227" t="s">
        <v>203</v>
      </c>
      <c r="E123" s="228" t="s">
        <v>19</v>
      </c>
      <c r="F123" s="229" t="s">
        <v>183</v>
      </c>
      <c r="G123" s="226"/>
      <c r="H123" s="230">
        <v>3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203</v>
      </c>
      <c r="AU123" s="236" t="s">
        <v>88</v>
      </c>
      <c r="AV123" s="13" t="s">
        <v>88</v>
      </c>
      <c r="AW123" s="13" t="s">
        <v>35</v>
      </c>
      <c r="AX123" s="13" t="s">
        <v>76</v>
      </c>
      <c r="AY123" s="236" t="s">
        <v>182</v>
      </c>
    </row>
    <row r="124" spans="1:51" s="14" customFormat="1" ht="12">
      <c r="A124" s="14"/>
      <c r="B124" s="237"/>
      <c r="C124" s="238"/>
      <c r="D124" s="227" t="s">
        <v>203</v>
      </c>
      <c r="E124" s="239" t="s">
        <v>19</v>
      </c>
      <c r="F124" s="240" t="s">
        <v>241</v>
      </c>
      <c r="G124" s="238"/>
      <c r="H124" s="241">
        <v>18.235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7" t="s">
        <v>203</v>
      </c>
      <c r="AU124" s="247" t="s">
        <v>88</v>
      </c>
      <c r="AV124" s="14" t="s">
        <v>190</v>
      </c>
      <c r="AW124" s="14" t="s">
        <v>35</v>
      </c>
      <c r="AX124" s="14" t="s">
        <v>80</v>
      </c>
      <c r="AY124" s="247" t="s">
        <v>182</v>
      </c>
    </row>
    <row r="125" spans="1:65" s="2" customFormat="1" ht="24.15" customHeight="1">
      <c r="A125" s="38"/>
      <c r="B125" s="39"/>
      <c r="C125" s="212" t="s">
        <v>242</v>
      </c>
      <c r="D125" s="212" t="s">
        <v>185</v>
      </c>
      <c r="E125" s="213" t="s">
        <v>243</v>
      </c>
      <c r="F125" s="214" t="s">
        <v>244</v>
      </c>
      <c r="G125" s="215" t="s">
        <v>188</v>
      </c>
      <c r="H125" s="216">
        <v>60</v>
      </c>
      <c r="I125" s="217"/>
      <c r="J125" s="218">
        <f>ROUND(I125*H125,2)</f>
        <v>0</v>
      </c>
      <c r="K125" s="214" t="s">
        <v>189</v>
      </c>
      <c r="L125" s="44"/>
      <c r="M125" s="219" t="s">
        <v>19</v>
      </c>
      <c r="N125" s="220" t="s">
        <v>48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0.001</v>
      </c>
      <c r="T125" s="222">
        <f>S125*H125</f>
        <v>0.06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190</v>
      </c>
      <c r="AT125" s="223" t="s">
        <v>185</v>
      </c>
      <c r="AU125" s="223" t="s">
        <v>88</v>
      </c>
      <c r="AY125" s="17" t="s">
        <v>182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88</v>
      </c>
      <c r="BK125" s="224">
        <f>ROUND(I125*H125,2)</f>
        <v>0</v>
      </c>
      <c r="BL125" s="17" t="s">
        <v>190</v>
      </c>
      <c r="BM125" s="223" t="s">
        <v>245</v>
      </c>
    </row>
    <row r="126" spans="1:63" s="12" customFormat="1" ht="22.8" customHeight="1">
      <c r="A126" s="12"/>
      <c r="B126" s="196"/>
      <c r="C126" s="197"/>
      <c r="D126" s="198" t="s">
        <v>75</v>
      </c>
      <c r="E126" s="210" t="s">
        <v>246</v>
      </c>
      <c r="F126" s="210" t="s">
        <v>247</v>
      </c>
      <c r="G126" s="197"/>
      <c r="H126" s="197"/>
      <c r="I126" s="200"/>
      <c r="J126" s="211">
        <f>BK126</f>
        <v>0</v>
      </c>
      <c r="K126" s="197"/>
      <c r="L126" s="202"/>
      <c r="M126" s="203"/>
      <c r="N126" s="204"/>
      <c r="O126" s="204"/>
      <c r="P126" s="205">
        <f>SUM(P127:P131)</f>
        <v>0</v>
      </c>
      <c r="Q126" s="204"/>
      <c r="R126" s="205">
        <f>SUM(R127:R131)</f>
        <v>0</v>
      </c>
      <c r="S126" s="204"/>
      <c r="T126" s="206">
        <f>SUM(T127:T131)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7" t="s">
        <v>80</v>
      </c>
      <c r="AT126" s="208" t="s">
        <v>75</v>
      </c>
      <c r="AU126" s="208" t="s">
        <v>80</v>
      </c>
      <c r="AY126" s="207" t="s">
        <v>182</v>
      </c>
      <c r="BK126" s="209">
        <f>SUM(BK127:BK131)</f>
        <v>0</v>
      </c>
    </row>
    <row r="127" spans="1:65" s="2" customFormat="1" ht="24.15" customHeight="1">
      <c r="A127" s="38"/>
      <c r="B127" s="39"/>
      <c r="C127" s="212" t="s">
        <v>248</v>
      </c>
      <c r="D127" s="212" t="s">
        <v>185</v>
      </c>
      <c r="E127" s="213" t="s">
        <v>249</v>
      </c>
      <c r="F127" s="214" t="s">
        <v>250</v>
      </c>
      <c r="G127" s="215" t="s">
        <v>251</v>
      </c>
      <c r="H127" s="216">
        <v>3.119</v>
      </c>
      <c r="I127" s="217"/>
      <c r="J127" s="218">
        <f>ROUND(I127*H127,2)</f>
        <v>0</v>
      </c>
      <c r="K127" s="214" t="s">
        <v>189</v>
      </c>
      <c r="L127" s="44"/>
      <c r="M127" s="219" t="s">
        <v>19</v>
      </c>
      <c r="N127" s="220" t="s">
        <v>48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190</v>
      </c>
      <c r="AT127" s="223" t="s">
        <v>185</v>
      </c>
      <c r="AU127" s="223" t="s">
        <v>88</v>
      </c>
      <c r="AY127" s="17" t="s">
        <v>182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88</v>
      </c>
      <c r="BK127" s="224">
        <f>ROUND(I127*H127,2)</f>
        <v>0</v>
      </c>
      <c r="BL127" s="17" t="s">
        <v>190</v>
      </c>
      <c r="BM127" s="223" t="s">
        <v>252</v>
      </c>
    </row>
    <row r="128" spans="1:65" s="2" customFormat="1" ht="14.4" customHeight="1">
      <c r="A128" s="38"/>
      <c r="B128" s="39"/>
      <c r="C128" s="212" t="s">
        <v>253</v>
      </c>
      <c r="D128" s="212" t="s">
        <v>185</v>
      </c>
      <c r="E128" s="213" t="s">
        <v>254</v>
      </c>
      <c r="F128" s="214" t="s">
        <v>255</v>
      </c>
      <c r="G128" s="215" t="s">
        <v>251</v>
      </c>
      <c r="H128" s="216">
        <v>3.119</v>
      </c>
      <c r="I128" s="217"/>
      <c r="J128" s="218">
        <f>ROUND(I128*H128,2)</f>
        <v>0</v>
      </c>
      <c r="K128" s="214" t="s">
        <v>189</v>
      </c>
      <c r="L128" s="44"/>
      <c r="M128" s="219" t="s">
        <v>19</v>
      </c>
      <c r="N128" s="220" t="s">
        <v>48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190</v>
      </c>
      <c r="AT128" s="223" t="s">
        <v>185</v>
      </c>
      <c r="AU128" s="223" t="s">
        <v>88</v>
      </c>
      <c r="AY128" s="17" t="s">
        <v>182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88</v>
      </c>
      <c r="BK128" s="224">
        <f>ROUND(I128*H128,2)</f>
        <v>0</v>
      </c>
      <c r="BL128" s="17" t="s">
        <v>190</v>
      </c>
      <c r="BM128" s="223" t="s">
        <v>256</v>
      </c>
    </row>
    <row r="129" spans="1:65" s="2" customFormat="1" ht="24.15" customHeight="1">
      <c r="A129" s="38"/>
      <c r="B129" s="39"/>
      <c r="C129" s="212" t="s">
        <v>257</v>
      </c>
      <c r="D129" s="212" t="s">
        <v>185</v>
      </c>
      <c r="E129" s="213" t="s">
        <v>258</v>
      </c>
      <c r="F129" s="214" t="s">
        <v>259</v>
      </c>
      <c r="G129" s="215" t="s">
        <v>251</v>
      </c>
      <c r="H129" s="216">
        <v>43.666</v>
      </c>
      <c r="I129" s="217"/>
      <c r="J129" s="218">
        <f>ROUND(I129*H129,2)</f>
        <v>0</v>
      </c>
      <c r="K129" s="214" t="s">
        <v>189</v>
      </c>
      <c r="L129" s="44"/>
      <c r="M129" s="219" t="s">
        <v>19</v>
      </c>
      <c r="N129" s="220" t="s">
        <v>48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190</v>
      </c>
      <c r="AT129" s="223" t="s">
        <v>185</v>
      </c>
      <c r="AU129" s="223" t="s">
        <v>88</v>
      </c>
      <c r="AY129" s="17" t="s">
        <v>182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88</v>
      </c>
      <c r="BK129" s="224">
        <f>ROUND(I129*H129,2)</f>
        <v>0</v>
      </c>
      <c r="BL129" s="17" t="s">
        <v>190</v>
      </c>
      <c r="BM129" s="223" t="s">
        <v>260</v>
      </c>
    </row>
    <row r="130" spans="1:51" s="13" customFormat="1" ht="12">
      <c r="A130" s="13"/>
      <c r="B130" s="225"/>
      <c r="C130" s="226"/>
      <c r="D130" s="227" t="s">
        <v>203</v>
      </c>
      <c r="E130" s="226"/>
      <c r="F130" s="229" t="s">
        <v>261</v>
      </c>
      <c r="G130" s="226"/>
      <c r="H130" s="230">
        <v>43.666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203</v>
      </c>
      <c r="AU130" s="236" t="s">
        <v>88</v>
      </c>
      <c r="AV130" s="13" t="s">
        <v>88</v>
      </c>
      <c r="AW130" s="13" t="s">
        <v>4</v>
      </c>
      <c r="AX130" s="13" t="s">
        <v>80</v>
      </c>
      <c r="AY130" s="236" t="s">
        <v>182</v>
      </c>
    </row>
    <row r="131" spans="1:65" s="2" customFormat="1" ht="14.4" customHeight="1">
      <c r="A131" s="38"/>
      <c r="B131" s="39"/>
      <c r="C131" s="248" t="s">
        <v>262</v>
      </c>
      <c r="D131" s="248" t="s">
        <v>263</v>
      </c>
      <c r="E131" s="249" t="s">
        <v>264</v>
      </c>
      <c r="F131" s="250" t="s">
        <v>265</v>
      </c>
      <c r="G131" s="251" t="s">
        <v>251</v>
      </c>
      <c r="H131" s="252">
        <v>3.119</v>
      </c>
      <c r="I131" s="253"/>
      <c r="J131" s="254">
        <f>ROUND(I131*H131,2)</f>
        <v>0</v>
      </c>
      <c r="K131" s="250" t="s">
        <v>189</v>
      </c>
      <c r="L131" s="255"/>
      <c r="M131" s="256" t="s">
        <v>19</v>
      </c>
      <c r="N131" s="257" t="s">
        <v>48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226</v>
      </c>
      <c r="AT131" s="223" t="s">
        <v>263</v>
      </c>
      <c r="AU131" s="223" t="s">
        <v>88</v>
      </c>
      <c r="AY131" s="17" t="s">
        <v>182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88</v>
      </c>
      <c r="BK131" s="224">
        <f>ROUND(I131*H131,2)</f>
        <v>0</v>
      </c>
      <c r="BL131" s="17" t="s">
        <v>190</v>
      </c>
      <c r="BM131" s="223" t="s">
        <v>266</v>
      </c>
    </row>
    <row r="132" spans="1:63" s="12" customFormat="1" ht="22.8" customHeight="1">
      <c r="A132" s="12"/>
      <c r="B132" s="196"/>
      <c r="C132" s="197"/>
      <c r="D132" s="198" t="s">
        <v>75</v>
      </c>
      <c r="E132" s="210" t="s">
        <v>267</v>
      </c>
      <c r="F132" s="210" t="s">
        <v>268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P133</f>
        <v>0</v>
      </c>
      <c r="Q132" s="204"/>
      <c r="R132" s="205">
        <f>R133</f>
        <v>0</v>
      </c>
      <c r="S132" s="204"/>
      <c r="T132" s="206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75</v>
      </c>
      <c r="AU132" s="208" t="s">
        <v>80</v>
      </c>
      <c r="AY132" s="207" t="s">
        <v>182</v>
      </c>
      <c r="BK132" s="209">
        <f>BK133</f>
        <v>0</v>
      </c>
    </row>
    <row r="133" spans="1:65" s="2" customFormat="1" ht="24.15" customHeight="1">
      <c r="A133" s="38"/>
      <c r="B133" s="39"/>
      <c r="C133" s="212" t="s">
        <v>8</v>
      </c>
      <c r="D133" s="212" t="s">
        <v>185</v>
      </c>
      <c r="E133" s="213" t="s">
        <v>269</v>
      </c>
      <c r="F133" s="214" t="s">
        <v>270</v>
      </c>
      <c r="G133" s="215" t="s">
        <v>251</v>
      </c>
      <c r="H133" s="216">
        <v>1.047</v>
      </c>
      <c r="I133" s="217"/>
      <c r="J133" s="218">
        <f>ROUND(I133*H133,2)</f>
        <v>0</v>
      </c>
      <c r="K133" s="214" t="s">
        <v>189</v>
      </c>
      <c r="L133" s="44"/>
      <c r="M133" s="219" t="s">
        <v>19</v>
      </c>
      <c r="N133" s="220" t="s">
        <v>48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190</v>
      </c>
      <c r="AT133" s="223" t="s">
        <v>185</v>
      </c>
      <c r="AU133" s="223" t="s">
        <v>88</v>
      </c>
      <c r="AY133" s="17" t="s">
        <v>182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88</v>
      </c>
      <c r="BK133" s="224">
        <f>ROUND(I133*H133,2)</f>
        <v>0</v>
      </c>
      <c r="BL133" s="17" t="s">
        <v>190</v>
      </c>
      <c r="BM133" s="223" t="s">
        <v>271</v>
      </c>
    </row>
    <row r="134" spans="1:63" s="12" customFormat="1" ht="25.9" customHeight="1">
      <c r="A134" s="12"/>
      <c r="B134" s="196"/>
      <c r="C134" s="197"/>
      <c r="D134" s="198" t="s">
        <v>75</v>
      </c>
      <c r="E134" s="199" t="s">
        <v>272</v>
      </c>
      <c r="F134" s="199" t="s">
        <v>273</v>
      </c>
      <c r="G134" s="197"/>
      <c r="H134" s="197"/>
      <c r="I134" s="200"/>
      <c r="J134" s="201">
        <f>BK134</f>
        <v>0</v>
      </c>
      <c r="K134" s="197"/>
      <c r="L134" s="202"/>
      <c r="M134" s="203"/>
      <c r="N134" s="204"/>
      <c r="O134" s="204"/>
      <c r="P134" s="205">
        <f>P135+P159+P163+P166+P182</f>
        <v>0</v>
      </c>
      <c r="Q134" s="204"/>
      <c r="R134" s="205">
        <f>R135+R159+R163+R166+R182</f>
        <v>1.4639274999999998</v>
      </c>
      <c r="S134" s="204"/>
      <c r="T134" s="206">
        <f>T135+T159+T163+T166+T182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88</v>
      </c>
      <c r="AT134" s="208" t="s">
        <v>75</v>
      </c>
      <c r="AU134" s="208" t="s">
        <v>76</v>
      </c>
      <c r="AY134" s="207" t="s">
        <v>182</v>
      </c>
      <c r="BK134" s="209">
        <f>BK135+BK159+BK163+BK166+BK182</f>
        <v>0</v>
      </c>
    </row>
    <row r="135" spans="1:63" s="12" customFormat="1" ht="22.8" customHeight="1">
      <c r="A135" s="12"/>
      <c r="B135" s="196"/>
      <c r="C135" s="197"/>
      <c r="D135" s="198" t="s">
        <v>75</v>
      </c>
      <c r="E135" s="210" t="s">
        <v>274</v>
      </c>
      <c r="F135" s="210" t="s">
        <v>275</v>
      </c>
      <c r="G135" s="197"/>
      <c r="H135" s="197"/>
      <c r="I135" s="200"/>
      <c r="J135" s="211">
        <f>BK135</f>
        <v>0</v>
      </c>
      <c r="K135" s="197"/>
      <c r="L135" s="202"/>
      <c r="M135" s="203"/>
      <c r="N135" s="204"/>
      <c r="O135" s="204"/>
      <c r="P135" s="205">
        <f>SUM(P136:P158)</f>
        <v>0</v>
      </c>
      <c r="Q135" s="204"/>
      <c r="R135" s="205">
        <f>SUM(R136:R158)</f>
        <v>1.13428</v>
      </c>
      <c r="S135" s="204"/>
      <c r="T135" s="206">
        <f>SUM(T136:T158)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7" t="s">
        <v>88</v>
      </c>
      <c r="AT135" s="208" t="s">
        <v>75</v>
      </c>
      <c r="AU135" s="208" t="s">
        <v>80</v>
      </c>
      <c r="AY135" s="207" t="s">
        <v>182</v>
      </c>
      <c r="BK135" s="209">
        <f>SUM(BK136:BK158)</f>
        <v>0</v>
      </c>
    </row>
    <row r="136" spans="1:65" s="2" customFormat="1" ht="14.4" customHeight="1">
      <c r="A136" s="38"/>
      <c r="B136" s="39"/>
      <c r="C136" s="212" t="s">
        <v>216</v>
      </c>
      <c r="D136" s="212" t="s">
        <v>185</v>
      </c>
      <c r="E136" s="213" t="s">
        <v>276</v>
      </c>
      <c r="F136" s="214" t="s">
        <v>277</v>
      </c>
      <c r="G136" s="215" t="s">
        <v>278</v>
      </c>
      <c r="H136" s="216">
        <v>11</v>
      </c>
      <c r="I136" s="217"/>
      <c r="J136" s="218">
        <f>ROUND(I136*H136,2)</f>
        <v>0</v>
      </c>
      <c r="K136" s="214" t="s">
        <v>279</v>
      </c>
      <c r="L136" s="44"/>
      <c r="M136" s="219" t="s">
        <v>19</v>
      </c>
      <c r="N136" s="220" t="s">
        <v>48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216</v>
      </c>
      <c r="AT136" s="223" t="s">
        <v>185</v>
      </c>
      <c r="AU136" s="223" t="s">
        <v>88</v>
      </c>
      <c r="AY136" s="17" t="s">
        <v>182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88</v>
      </c>
      <c r="BK136" s="224">
        <f>ROUND(I136*H136,2)</f>
        <v>0</v>
      </c>
      <c r="BL136" s="17" t="s">
        <v>216</v>
      </c>
      <c r="BM136" s="223" t="s">
        <v>280</v>
      </c>
    </row>
    <row r="137" spans="1:65" s="2" customFormat="1" ht="14.4" customHeight="1">
      <c r="A137" s="38"/>
      <c r="B137" s="39"/>
      <c r="C137" s="212" t="s">
        <v>281</v>
      </c>
      <c r="D137" s="212" t="s">
        <v>185</v>
      </c>
      <c r="E137" s="213" t="s">
        <v>282</v>
      </c>
      <c r="F137" s="214" t="s">
        <v>283</v>
      </c>
      <c r="G137" s="215" t="s">
        <v>215</v>
      </c>
      <c r="H137" s="216">
        <v>30</v>
      </c>
      <c r="I137" s="217"/>
      <c r="J137" s="218">
        <f>ROUND(I137*H137,2)</f>
        <v>0</v>
      </c>
      <c r="K137" s="214" t="s">
        <v>189</v>
      </c>
      <c r="L137" s="44"/>
      <c r="M137" s="219" t="s">
        <v>19</v>
      </c>
      <c r="N137" s="220" t="s">
        <v>48</v>
      </c>
      <c r="O137" s="84"/>
      <c r="P137" s="221">
        <f>O137*H137</f>
        <v>0</v>
      </c>
      <c r="Q137" s="221">
        <v>0.00084</v>
      </c>
      <c r="R137" s="221">
        <f>Q137*H137</f>
        <v>0.0252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216</v>
      </c>
      <c r="AT137" s="223" t="s">
        <v>185</v>
      </c>
      <c r="AU137" s="223" t="s">
        <v>88</v>
      </c>
      <c r="AY137" s="17" t="s">
        <v>182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88</v>
      </c>
      <c r="BK137" s="224">
        <f>ROUND(I137*H137,2)</f>
        <v>0</v>
      </c>
      <c r="BL137" s="17" t="s">
        <v>216</v>
      </c>
      <c r="BM137" s="223" t="s">
        <v>284</v>
      </c>
    </row>
    <row r="138" spans="1:65" s="2" customFormat="1" ht="14.4" customHeight="1">
      <c r="A138" s="38"/>
      <c r="B138" s="39"/>
      <c r="C138" s="212" t="s">
        <v>285</v>
      </c>
      <c r="D138" s="212" t="s">
        <v>185</v>
      </c>
      <c r="E138" s="213" t="s">
        <v>286</v>
      </c>
      <c r="F138" s="214" t="s">
        <v>287</v>
      </c>
      <c r="G138" s="215" t="s">
        <v>215</v>
      </c>
      <c r="H138" s="216">
        <v>76</v>
      </c>
      <c r="I138" s="217"/>
      <c r="J138" s="218">
        <f>ROUND(I138*H138,2)</f>
        <v>0</v>
      </c>
      <c r="K138" s="214" t="s">
        <v>189</v>
      </c>
      <c r="L138" s="44"/>
      <c r="M138" s="219" t="s">
        <v>19</v>
      </c>
      <c r="N138" s="220" t="s">
        <v>48</v>
      </c>
      <c r="O138" s="84"/>
      <c r="P138" s="221">
        <f>O138*H138</f>
        <v>0</v>
      </c>
      <c r="Q138" s="221">
        <v>0.00116</v>
      </c>
      <c r="R138" s="221">
        <f>Q138*H138</f>
        <v>0.08816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216</v>
      </c>
      <c r="AT138" s="223" t="s">
        <v>185</v>
      </c>
      <c r="AU138" s="223" t="s">
        <v>88</v>
      </c>
      <c r="AY138" s="17" t="s">
        <v>182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88</v>
      </c>
      <c r="BK138" s="224">
        <f>ROUND(I138*H138,2)</f>
        <v>0</v>
      </c>
      <c r="BL138" s="17" t="s">
        <v>216</v>
      </c>
      <c r="BM138" s="223" t="s">
        <v>288</v>
      </c>
    </row>
    <row r="139" spans="1:65" s="2" customFormat="1" ht="14.4" customHeight="1">
      <c r="A139" s="38"/>
      <c r="B139" s="39"/>
      <c r="C139" s="212" t="s">
        <v>289</v>
      </c>
      <c r="D139" s="212" t="s">
        <v>185</v>
      </c>
      <c r="E139" s="213" t="s">
        <v>290</v>
      </c>
      <c r="F139" s="214" t="s">
        <v>291</v>
      </c>
      <c r="G139" s="215" t="s">
        <v>215</v>
      </c>
      <c r="H139" s="216">
        <v>70</v>
      </c>
      <c r="I139" s="217"/>
      <c r="J139" s="218">
        <f>ROUND(I139*H139,2)</f>
        <v>0</v>
      </c>
      <c r="K139" s="214" t="s">
        <v>189</v>
      </c>
      <c r="L139" s="44"/>
      <c r="M139" s="219" t="s">
        <v>19</v>
      </c>
      <c r="N139" s="220" t="s">
        <v>48</v>
      </c>
      <c r="O139" s="84"/>
      <c r="P139" s="221">
        <f>O139*H139</f>
        <v>0</v>
      </c>
      <c r="Q139" s="221">
        <v>0.00144</v>
      </c>
      <c r="R139" s="221">
        <f>Q139*H139</f>
        <v>0.1008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216</v>
      </c>
      <c r="AT139" s="223" t="s">
        <v>185</v>
      </c>
      <c r="AU139" s="223" t="s">
        <v>88</v>
      </c>
      <c r="AY139" s="17" t="s">
        <v>182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88</v>
      </c>
      <c r="BK139" s="224">
        <f>ROUND(I139*H139,2)</f>
        <v>0</v>
      </c>
      <c r="BL139" s="17" t="s">
        <v>216</v>
      </c>
      <c r="BM139" s="223" t="s">
        <v>292</v>
      </c>
    </row>
    <row r="140" spans="1:65" s="2" customFormat="1" ht="14.4" customHeight="1">
      <c r="A140" s="38"/>
      <c r="B140" s="39"/>
      <c r="C140" s="212" t="s">
        <v>293</v>
      </c>
      <c r="D140" s="212" t="s">
        <v>185</v>
      </c>
      <c r="E140" s="213" t="s">
        <v>294</v>
      </c>
      <c r="F140" s="214" t="s">
        <v>295</v>
      </c>
      <c r="G140" s="215" t="s">
        <v>215</v>
      </c>
      <c r="H140" s="216">
        <v>130</v>
      </c>
      <c r="I140" s="217"/>
      <c r="J140" s="218">
        <f>ROUND(I140*H140,2)</f>
        <v>0</v>
      </c>
      <c r="K140" s="214" t="s">
        <v>189</v>
      </c>
      <c r="L140" s="44"/>
      <c r="M140" s="219" t="s">
        <v>19</v>
      </c>
      <c r="N140" s="220" t="s">
        <v>48</v>
      </c>
      <c r="O140" s="84"/>
      <c r="P140" s="221">
        <f>O140*H140</f>
        <v>0</v>
      </c>
      <c r="Q140" s="221">
        <v>0.00281</v>
      </c>
      <c r="R140" s="221">
        <f>Q140*H140</f>
        <v>0.3653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216</v>
      </c>
      <c r="AT140" s="223" t="s">
        <v>185</v>
      </c>
      <c r="AU140" s="223" t="s">
        <v>88</v>
      </c>
      <c r="AY140" s="17" t="s">
        <v>182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88</v>
      </c>
      <c r="BK140" s="224">
        <f>ROUND(I140*H140,2)</f>
        <v>0</v>
      </c>
      <c r="BL140" s="17" t="s">
        <v>216</v>
      </c>
      <c r="BM140" s="223" t="s">
        <v>296</v>
      </c>
    </row>
    <row r="141" spans="1:65" s="2" customFormat="1" ht="14.4" customHeight="1">
      <c r="A141" s="38"/>
      <c r="B141" s="39"/>
      <c r="C141" s="212" t="s">
        <v>7</v>
      </c>
      <c r="D141" s="212" t="s">
        <v>185</v>
      </c>
      <c r="E141" s="213" t="s">
        <v>297</v>
      </c>
      <c r="F141" s="214" t="s">
        <v>298</v>
      </c>
      <c r="G141" s="215" t="s">
        <v>215</v>
      </c>
      <c r="H141" s="216">
        <v>40</v>
      </c>
      <c r="I141" s="217"/>
      <c r="J141" s="218">
        <f>ROUND(I141*H141,2)</f>
        <v>0</v>
      </c>
      <c r="K141" s="214" t="s">
        <v>189</v>
      </c>
      <c r="L141" s="44"/>
      <c r="M141" s="219" t="s">
        <v>19</v>
      </c>
      <c r="N141" s="220" t="s">
        <v>48</v>
      </c>
      <c r="O141" s="84"/>
      <c r="P141" s="221">
        <f>O141*H141</f>
        <v>0</v>
      </c>
      <c r="Q141" s="221">
        <v>0.00362</v>
      </c>
      <c r="R141" s="221">
        <f>Q141*H141</f>
        <v>0.14479999999999998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216</v>
      </c>
      <c r="AT141" s="223" t="s">
        <v>185</v>
      </c>
      <c r="AU141" s="223" t="s">
        <v>88</v>
      </c>
      <c r="AY141" s="17" t="s">
        <v>182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88</v>
      </c>
      <c r="BK141" s="224">
        <f>ROUND(I141*H141,2)</f>
        <v>0</v>
      </c>
      <c r="BL141" s="17" t="s">
        <v>216</v>
      </c>
      <c r="BM141" s="223" t="s">
        <v>299</v>
      </c>
    </row>
    <row r="142" spans="1:65" s="2" customFormat="1" ht="24.15" customHeight="1">
      <c r="A142" s="38"/>
      <c r="B142" s="39"/>
      <c r="C142" s="212" t="s">
        <v>300</v>
      </c>
      <c r="D142" s="212" t="s">
        <v>185</v>
      </c>
      <c r="E142" s="213" t="s">
        <v>301</v>
      </c>
      <c r="F142" s="214" t="s">
        <v>302</v>
      </c>
      <c r="G142" s="215" t="s">
        <v>215</v>
      </c>
      <c r="H142" s="216">
        <v>176</v>
      </c>
      <c r="I142" s="217"/>
      <c r="J142" s="218">
        <f>ROUND(I142*H142,2)</f>
        <v>0</v>
      </c>
      <c r="K142" s="214" t="s">
        <v>189</v>
      </c>
      <c r="L142" s="44"/>
      <c r="M142" s="219" t="s">
        <v>19</v>
      </c>
      <c r="N142" s="220" t="s">
        <v>48</v>
      </c>
      <c r="O142" s="84"/>
      <c r="P142" s="221">
        <f>O142*H142</f>
        <v>0</v>
      </c>
      <c r="Q142" s="221">
        <v>7E-05</v>
      </c>
      <c r="R142" s="221">
        <f>Q142*H142</f>
        <v>0.01232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216</v>
      </c>
      <c r="AT142" s="223" t="s">
        <v>185</v>
      </c>
      <c r="AU142" s="223" t="s">
        <v>88</v>
      </c>
      <c r="AY142" s="17" t="s">
        <v>182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88</v>
      </c>
      <c r="BK142" s="224">
        <f>ROUND(I142*H142,2)</f>
        <v>0</v>
      </c>
      <c r="BL142" s="17" t="s">
        <v>216</v>
      </c>
      <c r="BM142" s="223" t="s">
        <v>303</v>
      </c>
    </row>
    <row r="143" spans="1:65" s="2" customFormat="1" ht="24.15" customHeight="1">
      <c r="A143" s="38"/>
      <c r="B143" s="39"/>
      <c r="C143" s="212" t="s">
        <v>304</v>
      </c>
      <c r="D143" s="212" t="s">
        <v>185</v>
      </c>
      <c r="E143" s="213" t="s">
        <v>305</v>
      </c>
      <c r="F143" s="214" t="s">
        <v>306</v>
      </c>
      <c r="G143" s="215" t="s">
        <v>215</v>
      </c>
      <c r="H143" s="216">
        <v>170</v>
      </c>
      <c r="I143" s="217"/>
      <c r="J143" s="218">
        <f>ROUND(I143*H143,2)</f>
        <v>0</v>
      </c>
      <c r="K143" s="214" t="s">
        <v>189</v>
      </c>
      <c r="L143" s="44"/>
      <c r="M143" s="219" t="s">
        <v>19</v>
      </c>
      <c r="N143" s="220" t="s">
        <v>48</v>
      </c>
      <c r="O143" s="84"/>
      <c r="P143" s="221">
        <f>O143*H143</f>
        <v>0</v>
      </c>
      <c r="Q143" s="221">
        <v>8E-05</v>
      </c>
      <c r="R143" s="221">
        <f>Q143*H143</f>
        <v>0.013600000000000001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216</v>
      </c>
      <c r="AT143" s="223" t="s">
        <v>185</v>
      </c>
      <c r="AU143" s="223" t="s">
        <v>88</v>
      </c>
      <c r="AY143" s="17" t="s">
        <v>182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88</v>
      </c>
      <c r="BK143" s="224">
        <f>ROUND(I143*H143,2)</f>
        <v>0</v>
      </c>
      <c r="BL143" s="17" t="s">
        <v>216</v>
      </c>
      <c r="BM143" s="223" t="s">
        <v>307</v>
      </c>
    </row>
    <row r="144" spans="1:65" s="2" customFormat="1" ht="14.4" customHeight="1">
      <c r="A144" s="38"/>
      <c r="B144" s="39"/>
      <c r="C144" s="212" t="s">
        <v>308</v>
      </c>
      <c r="D144" s="212" t="s">
        <v>185</v>
      </c>
      <c r="E144" s="213" t="s">
        <v>309</v>
      </c>
      <c r="F144" s="214" t="s">
        <v>310</v>
      </c>
      <c r="G144" s="215" t="s">
        <v>215</v>
      </c>
      <c r="H144" s="216">
        <v>66</v>
      </c>
      <c r="I144" s="217"/>
      <c r="J144" s="218">
        <f>ROUND(I144*H144,2)</f>
        <v>0</v>
      </c>
      <c r="K144" s="214" t="s">
        <v>189</v>
      </c>
      <c r="L144" s="44"/>
      <c r="M144" s="219" t="s">
        <v>19</v>
      </c>
      <c r="N144" s="220" t="s">
        <v>48</v>
      </c>
      <c r="O144" s="84"/>
      <c r="P144" s="221">
        <f>O144*H144</f>
        <v>0</v>
      </c>
      <c r="Q144" s="221">
        <v>0.00394</v>
      </c>
      <c r="R144" s="221">
        <f>Q144*H144</f>
        <v>0.26004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190</v>
      </c>
      <c r="AT144" s="223" t="s">
        <v>185</v>
      </c>
      <c r="AU144" s="223" t="s">
        <v>88</v>
      </c>
      <c r="AY144" s="17" t="s">
        <v>182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88</v>
      </c>
      <c r="BK144" s="224">
        <f>ROUND(I144*H144,2)</f>
        <v>0</v>
      </c>
      <c r="BL144" s="17" t="s">
        <v>190</v>
      </c>
      <c r="BM144" s="223" t="s">
        <v>311</v>
      </c>
    </row>
    <row r="145" spans="1:51" s="13" customFormat="1" ht="12">
      <c r="A145" s="13"/>
      <c r="B145" s="225"/>
      <c r="C145" s="226"/>
      <c r="D145" s="227" t="s">
        <v>203</v>
      </c>
      <c r="E145" s="228" t="s">
        <v>19</v>
      </c>
      <c r="F145" s="229" t="s">
        <v>312</v>
      </c>
      <c r="G145" s="226"/>
      <c r="H145" s="230">
        <v>66</v>
      </c>
      <c r="I145" s="231"/>
      <c r="J145" s="226"/>
      <c r="K145" s="226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203</v>
      </c>
      <c r="AU145" s="236" t="s">
        <v>88</v>
      </c>
      <c r="AV145" s="13" t="s">
        <v>88</v>
      </c>
      <c r="AW145" s="13" t="s">
        <v>35</v>
      </c>
      <c r="AX145" s="13" t="s">
        <v>80</v>
      </c>
      <c r="AY145" s="236" t="s">
        <v>182</v>
      </c>
    </row>
    <row r="146" spans="1:65" s="2" customFormat="1" ht="14.4" customHeight="1">
      <c r="A146" s="38"/>
      <c r="B146" s="39"/>
      <c r="C146" s="212" t="s">
        <v>313</v>
      </c>
      <c r="D146" s="212" t="s">
        <v>185</v>
      </c>
      <c r="E146" s="213" t="s">
        <v>314</v>
      </c>
      <c r="F146" s="214" t="s">
        <v>315</v>
      </c>
      <c r="G146" s="215" t="s">
        <v>188</v>
      </c>
      <c r="H146" s="216">
        <v>10</v>
      </c>
      <c r="I146" s="217"/>
      <c r="J146" s="218">
        <f>ROUND(I146*H146,2)</f>
        <v>0</v>
      </c>
      <c r="K146" s="214" t="s">
        <v>189</v>
      </c>
      <c r="L146" s="44"/>
      <c r="M146" s="219" t="s">
        <v>19</v>
      </c>
      <c r="N146" s="220" t="s">
        <v>48</v>
      </c>
      <c r="O146" s="84"/>
      <c r="P146" s="221">
        <f>O146*H146</f>
        <v>0</v>
      </c>
      <c r="Q146" s="221">
        <v>0.00014</v>
      </c>
      <c r="R146" s="221">
        <f>Q146*H146</f>
        <v>0.0013999999999999998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216</v>
      </c>
      <c r="AT146" s="223" t="s">
        <v>185</v>
      </c>
      <c r="AU146" s="223" t="s">
        <v>88</v>
      </c>
      <c r="AY146" s="17" t="s">
        <v>182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88</v>
      </c>
      <c r="BK146" s="224">
        <f>ROUND(I146*H146,2)</f>
        <v>0</v>
      </c>
      <c r="BL146" s="17" t="s">
        <v>216</v>
      </c>
      <c r="BM146" s="223" t="s">
        <v>316</v>
      </c>
    </row>
    <row r="147" spans="1:65" s="2" customFormat="1" ht="14.4" customHeight="1">
      <c r="A147" s="38"/>
      <c r="B147" s="39"/>
      <c r="C147" s="212" t="s">
        <v>317</v>
      </c>
      <c r="D147" s="212" t="s">
        <v>185</v>
      </c>
      <c r="E147" s="213" t="s">
        <v>318</v>
      </c>
      <c r="F147" s="214" t="s">
        <v>319</v>
      </c>
      <c r="G147" s="215" t="s">
        <v>188</v>
      </c>
      <c r="H147" s="216">
        <v>6</v>
      </c>
      <c r="I147" s="217"/>
      <c r="J147" s="218">
        <f>ROUND(I147*H147,2)</f>
        <v>0</v>
      </c>
      <c r="K147" s="214" t="s">
        <v>189</v>
      </c>
      <c r="L147" s="44"/>
      <c r="M147" s="219" t="s">
        <v>19</v>
      </c>
      <c r="N147" s="220" t="s">
        <v>48</v>
      </c>
      <c r="O147" s="84"/>
      <c r="P147" s="221">
        <f>O147*H147</f>
        <v>0</v>
      </c>
      <c r="Q147" s="221">
        <v>0.0002</v>
      </c>
      <c r="R147" s="221">
        <f>Q147*H147</f>
        <v>0.0012000000000000001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216</v>
      </c>
      <c r="AT147" s="223" t="s">
        <v>185</v>
      </c>
      <c r="AU147" s="223" t="s">
        <v>88</v>
      </c>
      <c r="AY147" s="17" t="s">
        <v>182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88</v>
      </c>
      <c r="BK147" s="224">
        <f>ROUND(I147*H147,2)</f>
        <v>0</v>
      </c>
      <c r="BL147" s="17" t="s">
        <v>216</v>
      </c>
      <c r="BM147" s="223" t="s">
        <v>320</v>
      </c>
    </row>
    <row r="148" spans="1:65" s="2" customFormat="1" ht="14.4" customHeight="1">
      <c r="A148" s="38"/>
      <c r="B148" s="39"/>
      <c r="C148" s="212" t="s">
        <v>321</v>
      </c>
      <c r="D148" s="212" t="s">
        <v>185</v>
      </c>
      <c r="E148" s="213" t="s">
        <v>322</v>
      </c>
      <c r="F148" s="214" t="s">
        <v>323</v>
      </c>
      <c r="G148" s="215" t="s">
        <v>188</v>
      </c>
      <c r="H148" s="216">
        <v>17</v>
      </c>
      <c r="I148" s="217"/>
      <c r="J148" s="218">
        <f>ROUND(I148*H148,2)</f>
        <v>0</v>
      </c>
      <c r="K148" s="214" t="s">
        <v>189</v>
      </c>
      <c r="L148" s="44"/>
      <c r="M148" s="219" t="s">
        <v>19</v>
      </c>
      <c r="N148" s="220" t="s">
        <v>48</v>
      </c>
      <c r="O148" s="84"/>
      <c r="P148" s="221">
        <f>O148*H148</f>
        <v>0</v>
      </c>
      <c r="Q148" s="221">
        <v>0.00032</v>
      </c>
      <c r="R148" s="221">
        <f>Q148*H148</f>
        <v>0.00544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216</v>
      </c>
      <c r="AT148" s="223" t="s">
        <v>185</v>
      </c>
      <c r="AU148" s="223" t="s">
        <v>88</v>
      </c>
      <c r="AY148" s="17" t="s">
        <v>182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88</v>
      </c>
      <c r="BK148" s="224">
        <f>ROUND(I148*H148,2)</f>
        <v>0</v>
      </c>
      <c r="BL148" s="17" t="s">
        <v>216</v>
      </c>
      <c r="BM148" s="223" t="s">
        <v>324</v>
      </c>
    </row>
    <row r="149" spans="1:65" s="2" customFormat="1" ht="14.4" customHeight="1">
      <c r="A149" s="38"/>
      <c r="B149" s="39"/>
      <c r="C149" s="212" t="s">
        <v>325</v>
      </c>
      <c r="D149" s="212" t="s">
        <v>185</v>
      </c>
      <c r="E149" s="213" t="s">
        <v>326</v>
      </c>
      <c r="F149" s="214" t="s">
        <v>327</v>
      </c>
      <c r="G149" s="215" t="s">
        <v>188</v>
      </c>
      <c r="H149" s="216">
        <v>4</v>
      </c>
      <c r="I149" s="217"/>
      <c r="J149" s="218">
        <f>ROUND(I149*H149,2)</f>
        <v>0</v>
      </c>
      <c r="K149" s="214" t="s">
        <v>189</v>
      </c>
      <c r="L149" s="44"/>
      <c r="M149" s="219" t="s">
        <v>19</v>
      </c>
      <c r="N149" s="220" t="s">
        <v>48</v>
      </c>
      <c r="O149" s="84"/>
      <c r="P149" s="221">
        <f>O149*H149</f>
        <v>0</v>
      </c>
      <c r="Q149" s="221">
        <v>0.00042</v>
      </c>
      <c r="R149" s="221">
        <f>Q149*H149</f>
        <v>0.00168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216</v>
      </c>
      <c r="AT149" s="223" t="s">
        <v>185</v>
      </c>
      <c r="AU149" s="223" t="s">
        <v>88</v>
      </c>
      <c r="AY149" s="17" t="s">
        <v>182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88</v>
      </c>
      <c r="BK149" s="224">
        <f>ROUND(I149*H149,2)</f>
        <v>0</v>
      </c>
      <c r="BL149" s="17" t="s">
        <v>216</v>
      </c>
      <c r="BM149" s="223" t="s">
        <v>328</v>
      </c>
    </row>
    <row r="150" spans="1:65" s="2" customFormat="1" ht="14.4" customHeight="1">
      <c r="A150" s="38"/>
      <c r="B150" s="39"/>
      <c r="C150" s="212" t="s">
        <v>329</v>
      </c>
      <c r="D150" s="212" t="s">
        <v>185</v>
      </c>
      <c r="E150" s="213" t="s">
        <v>330</v>
      </c>
      <c r="F150" s="214" t="s">
        <v>331</v>
      </c>
      <c r="G150" s="215" t="s">
        <v>188</v>
      </c>
      <c r="H150" s="216">
        <v>2</v>
      </c>
      <c r="I150" s="217"/>
      <c r="J150" s="218">
        <f>ROUND(I150*H150,2)</f>
        <v>0</v>
      </c>
      <c r="K150" s="214" t="s">
        <v>189</v>
      </c>
      <c r="L150" s="44"/>
      <c r="M150" s="219" t="s">
        <v>19</v>
      </c>
      <c r="N150" s="220" t="s">
        <v>48</v>
      </c>
      <c r="O150" s="84"/>
      <c r="P150" s="221">
        <f>O150*H150</f>
        <v>0</v>
      </c>
      <c r="Q150" s="221">
        <v>0.00068</v>
      </c>
      <c r="R150" s="221">
        <f>Q150*H150</f>
        <v>0.00136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190</v>
      </c>
      <c r="AT150" s="223" t="s">
        <v>185</v>
      </c>
      <c r="AU150" s="223" t="s">
        <v>88</v>
      </c>
      <c r="AY150" s="17" t="s">
        <v>182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88</v>
      </c>
      <c r="BK150" s="224">
        <f>ROUND(I150*H150,2)</f>
        <v>0</v>
      </c>
      <c r="BL150" s="17" t="s">
        <v>190</v>
      </c>
      <c r="BM150" s="223" t="s">
        <v>332</v>
      </c>
    </row>
    <row r="151" spans="1:65" s="2" customFormat="1" ht="14.4" customHeight="1">
      <c r="A151" s="38"/>
      <c r="B151" s="39"/>
      <c r="C151" s="212" t="s">
        <v>333</v>
      </c>
      <c r="D151" s="212" t="s">
        <v>185</v>
      </c>
      <c r="E151" s="213" t="s">
        <v>334</v>
      </c>
      <c r="F151" s="214" t="s">
        <v>335</v>
      </c>
      <c r="G151" s="215" t="s">
        <v>188</v>
      </c>
      <c r="H151" s="216">
        <v>10</v>
      </c>
      <c r="I151" s="217"/>
      <c r="J151" s="218">
        <f>ROUND(I151*H151,2)</f>
        <v>0</v>
      </c>
      <c r="K151" s="214" t="s">
        <v>189</v>
      </c>
      <c r="L151" s="44"/>
      <c r="M151" s="219" t="s">
        <v>19</v>
      </c>
      <c r="N151" s="220" t="s">
        <v>48</v>
      </c>
      <c r="O151" s="84"/>
      <c r="P151" s="221">
        <f>O151*H151</f>
        <v>0</v>
      </c>
      <c r="Q151" s="221">
        <v>0.00057</v>
      </c>
      <c r="R151" s="221">
        <f>Q151*H151</f>
        <v>0.0057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216</v>
      </c>
      <c r="AT151" s="223" t="s">
        <v>185</v>
      </c>
      <c r="AU151" s="223" t="s">
        <v>88</v>
      </c>
      <c r="AY151" s="17" t="s">
        <v>182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88</v>
      </c>
      <c r="BK151" s="224">
        <f>ROUND(I151*H151,2)</f>
        <v>0</v>
      </c>
      <c r="BL151" s="17" t="s">
        <v>216</v>
      </c>
      <c r="BM151" s="223" t="s">
        <v>336</v>
      </c>
    </row>
    <row r="152" spans="1:65" s="2" customFormat="1" ht="14.4" customHeight="1">
      <c r="A152" s="38"/>
      <c r="B152" s="39"/>
      <c r="C152" s="212" t="s">
        <v>337</v>
      </c>
      <c r="D152" s="212" t="s">
        <v>185</v>
      </c>
      <c r="E152" s="213" t="s">
        <v>338</v>
      </c>
      <c r="F152" s="214" t="s">
        <v>339</v>
      </c>
      <c r="G152" s="215" t="s">
        <v>188</v>
      </c>
      <c r="H152" s="216">
        <v>6</v>
      </c>
      <c r="I152" s="217"/>
      <c r="J152" s="218">
        <f>ROUND(I152*H152,2)</f>
        <v>0</v>
      </c>
      <c r="K152" s="214" t="s">
        <v>189</v>
      </c>
      <c r="L152" s="44"/>
      <c r="M152" s="219" t="s">
        <v>19</v>
      </c>
      <c r="N152" s="220" t="s">
        <v>48</v>
      </c>
      <c r="O152" s="84"/>
      <c r="P152" s="221">
        <f>O152*H152</f>
        <v>0</v>
      </c>
      <c r="Q152" s="221">
        <v>0.00072</v>
      </c>
      <c r="R152" s="221">
        <f>Q152*H152</f>
        <v>0.00432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216</v>
      </c>
      <c r="AT152" s="223" t="s">
        <v>185</v>
      </c>
      <c r="AU152" s="223" t="s">
        <v>88</v>
      </c>
      <c r="AY152" s="17" t="s">
        <v>182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88</v>
      </c>
      <c r="BK152" s="224">
        <f>ROUND(I152*H152,2)</f>
        <v>0</v>
      </c>
      <c r="BL152" s="17" t="s">
        <v>216</v>
      </c>
      <c r="BM152" s="223" t="s">
        <v>340</v>
      </c>
    </row>
    <row r="153" spans="1:65" s="2" customFormat="1" ht="14.4" customHeight="1">
      <c r="A153" s="38"/>
      <c r="B153" s="39"/>
      <c r="C153" s="212" t="s">
        <v>341</v>
      </c>
      <c r="D153" s="212" t="s">
        <v>185</v>
      </c>
      <c r="E153" s="213" t="s">
        <v>342</v>
      </c>
      <c r="F153" s="214" t="s">
        <v>343</v>
      </c>
      <c r="G153" s="215" t="s">
        <v>188</v>
      </c>
      <c r="H153" s="216">
        <v>17</v>
      </c>
      <c r="I153" s="217"/>
      <c r="J153" s="218">
        <f>ROUND(I153*H153,2)</f>
        <v>0</v>
      </c>
      <c r="K153" s="214" t="s">
        <v>189</v>
      </c>
      <c r="L153" s="44"/>
      <c r="M153" s="219" t="s">
        <v>19</v>
      </c>
      <c r="N153" s="220" t="s">
        <v>48</v>
      </c>
      <c r="O153" s="84"/>
      <c r="P153" s="221">
        <f>O153*H153</f>
        <v>0</v>
      </c>
      <c r="Q153" s="221">
        <v>0.00132</v>
      </c>
      <c r="R153" s="221">
        <f>Q153*H153</f>
        <v>0.02244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216</v>
      </c>
      <c r="AT153" s="223" t="s">
        <v>185</v>
      </c>
      <c r="AU153" s="223" t="s">
        <v>88</v>
      </c>
      <c r="AY153" s="17" t="s">
        <v>182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88</v>
      </c>
      <c r="BK153" s="224">
        <f>ROUND(I153*H153,2)</f>
        <v>0</v>
      </c>
      <c r="BL153" s="17" t="s">
        <v>216</v>
      </c>
      <c r="BM153" s="223" t="s">
        <v>344</v>
      </c>
    </row>
    <row r="154" spans="1:65" s="2" customFormat="1" ht="14.4" customHeight="1">
      <c r="A154" s="38"/>
      <c r="B154" s="39"/>
      <c r="C154" s="212" t="s">
        <v>345</v>
      </c>
      <c r="D154" s="212" t="s">
        <v>185</v>
      </c>
      <c r="E154" s="213" t="s">
        <v>346</v>
      </c>
      <c r="F154" s="214" t="s">
        <v>347</v>
      </c>
      <c r="G154" s="215" t="s">
        <v>188</v>
      </c>
      <c r="H154" s="216">
        <v>4</v>
      </c>
      <c r="I154" s="217"/>
      <c r="J154" s="218">
        <f>ROUND(I154*H154,2)</f>
        <v>0</v>
      </c>
      <c r="K154" s="214" t="s">
        <v>189</v>
      </c>
      <c r="L154" s="44"/>
      <c r="M154" s="219" t="s">
        <v>19</v>
      </c>
      <c r="N154" s="220" t="s">
        <v>48</v>
      </c>
      <c r="O154" s="84"/>
      <c r="P154" s="221">
        <f>O154*H154</f>
        <v>0</v>
      </c>
      <c r="Q154" s="221">
        <v>0.00152</v>
      </c>
      <c r="R154" s="221">
        <f>Q154*H154</f>
        <v>0.00608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216</v>
      </c>
      <c r="AT154" s="223" t="s">
        <v>185</v>
      </c>
      <c r="AU154" s="223" t="s">
        <v>88</v>
      </c>
      <c r="AY154" s="17" t="s">
        <v>182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88</v>
      </c>
      <c r="BK154" s="224">
        <f>ROUND(I154*H154,2)</f>
        <v>0</v>
      </c>
      <c r="BL154" s="17" t="s">
        <v>216</v>
      </c>
      <c r="BM154" s="223" t="s">
        <v>348</v>
      </c>
    </row>
    <row r="155" spans="1:65" s="2" customFormat="1" ht="14.4" customHeight="1">
      <c r="A155" s="38"/>
      <c r="B155" s="39"/>
      <c r="C155" s="212" t="s">
        <v>349</v>
      </c>
      <c r="D155" s="212" t="s">
        <v>185</v>
      </c>
      <c r="E155" s="213" t="s">
        <v>350</v>
      </c>
      <c r="F155" s="214" t="s">
        <v>351</v>
      </c>
      <c r="G155" s="215" t="s">
        <v>188</v>
      </c>
      <c r="H155" s="216">
        <v>2</v>
      </c>
      <c r="I155" s="217"/>
      <c r="J155" s="218">
        <f>ROUND(I155*H155,2)</f>
        <v>0</v>
      </c>
      <c r="K155" s="214" t="s">
        <v>189</v>
      </c>
      <c r="L155" s="44"/>
      <c r="M155" s="219" t="s">
        <v>19</v>
      </c>
      <c r="N155" s="220" t="s">
        <v>48</v>
      </c>
      <c r="O155" s="84"/>
      <c r="P155" s="221">
        <f>O155*H155</f>
        <v>0</v>
      </c>
      <c r="Q155" s="221">
        <v>0.00262</v>
      </c>
      <c r="R155" s="221">
        <f>Q155*H155</f>
        <v>0.00524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216</v>
      </c>
      <c r="AT155" s="223" t="s">
        <v>185</v>
      </c>
      <c r="AU155" s="223" t="s">
        <v>88</v>
      </c>
      <c r="AY155" s="17" t="s">
        <v>182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88</v>
      </c>
      <c r="BK155" s="224">
        <f>ROUND(I155*H155,2)</f>
        <v>0</v>
      </c>
      <c r="BL155" s="17" t="s">
        <v>216</v>
      </c>
      <c r="BM155" s="223" t="s">
        <v>352</v>
      </c>
    </row>
    <row r="156" spans="1:65" s="2" customFormat="1" ht="24.15" customHeight="1">
      <c r="A156" s="38"/>
      <c r="B156" s="39"/>
      <c r="C156" s="212" t="s">
        <v>353</v>
      </c>
      <c r="D156" s="212" t="s">
        <v>185</v>
      </c>
      <c r="E156" s="213" t="s">
        <v>354</v>
      </c>
      <c r="F156" s="214" t="s">
        <v>355</v>
      </c>
      <c r="G156" s="215" t="s">
        <v>215</v>
      </c>
      <c r="H156" s="216">
        <v>346</v>
      </c>
      <c r="I156" s="217"/>
      <c r="J156" s="218">
        <f>ROUND(I156*H156,2)</f>
        <v>0</v>
      </c>
      <c r="K156" s="214" t="s">
        <v>189</v>
      </c>
      <c r="L156" s="44"/>
      <c r="M156" s="219" t="s">
        <v>19</v>
      </c>
      <c r="N156" s="220" t="s">
        <v>48</v>
      </c>
      <c r="O156" s="84"/>
      <c r="P156" s="221">
        <f>O156*H156</f>
        <v>0</v>
      </c>
      <c r="Q156" s="221">
        <v>0.00019</v>
      </c>
      <c r="R156" s="221">
        <f>Q156*H156</f>
        <v>0.06574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216</v>
      </c>
      <c r="AT156" s="223" t="s">
        <v>185</v>
      </c>
      <c r="AU156" s="223" t="s">
        <v>88</v>
      </c>
      <c r="AY156" s="17" t="s">
        <v>182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88</v>
      </c>
      <c r="BK156" s="224">
        <f>ROUND(I156*H156,2)</f>
        <v>0</v>
      </c>
      <c r="BL156" s="17" t="s">
        <v>216</v>
      </c>
      <c r="BM156" s="223" t="s">
        <v>356</v>
      </c>
    </row>
    <row r="157" spans="1:65" s="2" customFormat="1" ht="14.4" customHeight="1">
      <c r="A157" s="38"/>
      <c r="B157" s="39"/>
      <c r="C157" s="212" t="s">
        <v>357</v>
      </c>
      <c r="D157" s="212" t="s">
        <v>185</v>
      </c>
      <c r="E157" s="213" t="s">
        <v>358</v>
      </c>
      <c r="F157" s="214" t="s">
        <v>359</v>
      </c>
      <c r="G157" s="215" t="s">
        <v>215</v>
      </c>
      <c r="H157" s="216">
        <v>346</v>
      </c>
      <c r="I157" s="217"/>
      <c r="J157" s="218">
        <f>ROUND(I157*H157,2)</f>
        <v>0</v>
      </c>
      <c r="K157" s="214" t="s">
        <v>189</v>
      </c>
      <c r="L157" s="44"/>
      <c r="M157" s="219" t="s">
        <v>19</v>
      </c>
      <c r="N157" s="220" t="s">
        <v>48</v>
      </c>
      <c r="O157" s="84"/>
      <c r="P157" s="221">
        <f>O157*H157</f>
        <v>0</v>
      </c>
      <c r="Q157" s="221">
        <v>1E-05</v>
      </c>
      <c r="R157" s="221">
        <f>Q157*H157</f>
        <v>0.0034600000000000004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216</v>
      </c>
      <c r="AT157" s="223" t="s">
        <v>185</v>
      </c>
      <c r="AU157" s="223" t="s">
        <v>88</v>
      </c>
      <c r="AY157" s="17" t="s">
        <v>182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88</v>
      </c>
      <c r="BK157" s="224">
        <f>ROUND(I157*H157,2)</f>
        <v>0</v>
      </c>
      <c r="BL157" s="17" t="s">
        <v>216</v>
      </c>
      <c r="BM157" s="223" t="s">
        <v>360</v>
      </c>
    </row>
    <row r="158" spans="1:65" s="2" customFormat="1" ht="24.15" customHeight="1">
      <c r="A158" s="38"/>
      <c r="B158" s="39"/>
      <c r="C158" s="212" t="s">
        <v>361</v>
      </c>
      <c r="D158" s="212" t="s">
        <v>185</v>
      </c>
      <c r="E158" s="213" t="s">
        <v>362</v>
      </c>
      <c r="F158" s="214" t="s">
        <v>363</v>
      </c>
      <c r="G158" s="215" t="s">
        <v>251</v>
      </c>
      <c r="H158" s="216">
        <v>0.873</v>
      </c>
      <c r="I158" s="217"/>
      <c r="J158" s="218">
        <f>ROUND(I158*H158,2)</f>
        <v>0</v>
      </c>
      <c r="K158" s="214" t="s">
        <v>189</v>
      </c>
      <c r="L158" s="44"/>
      <c r="M158" s="219" t="s">
        <v>19</v>
      </c>
      <c r="N158" s="220" t="s">
        <v>48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216</v>
      </c>
      <c r="AT158" s="223" t="s">
        <v>185</v>
      </c>
      <c r="AU158" s="223" t="s">
        <v>88</v>
      </c>
      <c r="AY158" s="17" t="s">
        <v>182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88</v>
      </c>
      <c r="BK158" s="224">
        <f>ROUND(I158*H158,2)</f>
        <v>0</v>
      </c>
      <c r="BL158" s="17" t="s">
        <v>216</v>
      </c>
      <c r="BM158" s="223" t="s">
        <v>364</v>
      </c>
    </row>
    <row r="159" spans="1:63" s="12" customFormat="1" ht="22.8" customHeight="1">
      <c r="A159" s="12"/>
      <c r="B159" s="196"/>
      <c r="C159" s="197"/>
      <c r="D159" s="198" t="s">
        <v>75</v>
      </c>
      <c r="E159" s="210" t="s">
        <v>365</v>
      </c>
      <c r="F159" s="210" t="s">
        <v>366</v>
      </c>
      <c r="G159" s="197"/>
      <c r="H159" s="197"/>
      <c r="I159" s="200"/>
      <c r="J159" s="211">
        <f>BK159</f>
        <v>0</v>
      </c>
      <c r="K159" s="197"/>
      <c r="L159" s="202"/>
      <c r="M159" s="203"/>
      <c r="N159" s="204"/>
      <c r="O159" s="204"/>
      <c r="P159" s="205">
        <f>SUM(P160:P162)</f>
        <v>0</v>
      </c>
      <c r="Q159" s="204"/>
      <c r="R159" s="205">
        <f>SUM(R160:R162)</f>
        <v>0.00186</v>
      </c>
      <c r="S159" s="204"/>
      <c r="T159" s="206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7" t="s">
        <v>88</v>
      </c>
      <c r="AT159" s="208" t="s">
        <v>75</v>
      </c>
      <c r="AU159" s="208" t="s">
        <v>80</v>
      </c>
      <c r="AY159" s="207" t="s">
        <v>182</v>
      </c>
      <c r="BK159" s="209">
        <f>SUM(BK160:BK162)</f>
        <v>0</v>
      </c>
    </row>
    <row r="160" spans="1:65" s="2" customFormat="1" ht="14.4" customHeight="1">
      <c r="A160" s="38"/>
      <c r="B160" s="39"/>
      <c r="C160" s="212" t="s">
        <v>367</v>
      </c>
      <c r="D160" s="212" t="s">
        <v>185</v>
      </c>
      <c r="E160" s="213" t="s">
        <v>368</v>
      </c>
      <c r="F160" s="214" t="s">
        <v>369</v>
      </c>
      <c r="G160" s="215" t="s">
        <v>188</v>
      </c>
      <c r="H160" s="216">
        <v>4</v>
      </c>
      <c r="I160" s="217"/>
      <c r="J160" s="218">
        <f>ROUND(I160*H160,2)</f>
        <v>0</v>
      </c>
      <c r="K160" s="214" t="s">
        <v>189</v>
      </c>
      <c r="L160" s="44"/>
      <c r="M160" s="219" t="s">
        <v>19</v>
      </c>
      <c r="N160" s="220" t="s">
        <v>48</v>
      </c>
      <c r="O160" s="84"/>
      <c r="P160" s="221">
        <f>O160*H160</f>
        <v>0</v>
      </c>
      <c r="Q160" s="221">
        <v>0.00031</v>
      </c>
      <c r="R160" s="221">
        <f>Q160*H160</f>
        <v>0.00124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216</v>
      </c>
      <c r="AT160" s="223" t="s">
        <v>185</v>
      </c>
      <c r="AU160" s="223" t="s">
        <v>88</v>
      </c>
      <c r="AY160" s="17" t="s">
        <v>182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88</v>
      </c>
      <c r="BK160" s="224">
        <f>ROUND(I160*H160,2)</f>
        <v>0</v>
      </c>
      <c r="BL160" s="17" t="s">
        <v>216</v>
      </c>
      <c r="BM160" s="223" t="s">
        <v>370</v>
      </c>
    </row>
    <row r="161" spans="1:65" s="2" customFormat="1" ht="14.4" customHeight="1">
      <c r="A161" s="38"/>
      <c r="B161" s="39"/>
      <c r="C161" s="212" t="s">
        <v>371</v>
      </c>
      <c r="D161" s="212" t="s">
        <v>185</v>
      </c>
      <c r="E161" s="213" t="s">
        <v>372</v>
      </c>
      <c r="F161" s="214" t="s">
        <v>373</v>
      </c>
      <c r="G161" s="215" t="s">
        <v>188</v>
      </c>
      <c r="H161" s="216">
        <v>2</v>
      </c>
      <c r="I161" s="217"/>
      <c r="J161" s="218">
        <f>ROUND(I161*H161,2)</f>
        <v>0</v>
      </c>
      <c r="K161" s="214" t="s">
        <v>279</v>
      </c>
      <c r="L161" s="44"/>
      <c r="M161" s="219" t="s">
        <v>19</v>
      </c>
      <c r="N161" s="220" t="s">
        <v>48</v>
      </c>
      <c r="O161" s="84"/>
      <c r="P161" s="221">
        <f>O161*H161</f>
        <v>0</v>
      </c>
      <c r="Q161" s="221">
        <v>0.00031</v>
      </c>
      <c r="R161" s="221">
        <f>Q161*H161</f>
        <v>0.00062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216</v>
      </c>
      <c r="AT161" s="223" t="s">
        <v>185</v>
      </c>
      <c r="AU161" s="223" t="s">
        <v>88</v>
      </c>
      <c r="AY161" s="17" t="s">
        <v>182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88</v>
      </c>
      <c r="BK161" s="224">
        <f>ROUND(I161*H161,2)</f>
        <v>0</v>
      </c>
      <c r="BL161" s="17" t="s">
        <v>216</v>
      </c>
      <c r="BM161" s="223" t="s">
        <v>374</v>
      </c>
    </row>
    <row r="162" spans="1:65" s="2" customFormat="1" ht="24.15" customHeight="1">
      <c r="A162" s="38"/>
      <c r="B162" s="39"/>
      <c r="C162" s="212" t="s">
        <v>375</v>
      </c>
      <c r="D162" s="212" t="s">
        <v>185</v>
      </c>
      <c r="E162" s="213" t="s">
        <v>376</v>
      </c>
      <c r="F162" s="214" t="s">
        <v>377</v>
      </c>
      <c r="G162" s="215" t="s">
        <v>251</v>
      </c>
      <c r="H162" s="216">
        <v>0.002</v>
      </c>
      <c r="I162" s="217"/>
      <c r="J162" s="218">
        <f>ROUND(I162*H162,2)</f>
        <v>0</v>
      </c>
      <c r="K162" s="214" t="s">
        <v>189</v>
      </c>
      <c r="L162" s="44"/>
      <c r="M162" s="219" t="s">
        <v>19</v>
      </c>
      <c r="N162" s="220" t="s">
        <v>48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216</v>
      </c>
      <c r="AT162" s="223" t="s">
        <v>185</v>
      </c>
      <c r="AU162" s="223" t="s">
        <v>88</v>
      </c>
      <c r="AY162" s="17" t="s">
        <v>182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88</v>
      </c>
      <c r="BK162" s="224">
        <f>ROUND(I162*H162,2)</f>
        <v>0</v>
      </c>
      <c r="BL162" s="17" t="s">
        <v>216</v>
      </c>
      <c r="BM162" s="223" t="s">
        <v>378</v>
      </c>
    </row>
    <row r="163" spans="1:63" s="12" customFormat="1" ht="22.8" customHeight="1">
      <c r="A163" s="12"/>
      <c r="B163" s="196"/>
      <c r="C163" s="197"/>
      <c r="D163" s="198" t="s">
        <v>75</v>
      </c>
      <c r="E163" s="210" t="s">
        <v>379</v>
      </c>
      <c r="F163" s="210" t="s">
        <v>380</v>
      </c>
      <c r="G163" s="197"/>
      <c r="H163" s="197"/>
      <c r="I163" s="200"/>
      <c r="J163" s="211">
        <f>BK163</f>
        <v>0</v>
      </c>
      <c r="K163" s="197"/>
      <c r="L163" s="202"/>
      <c r="M163" s="203"/>
      <c r="N163" s="204"/>
      <c r="O163" s="204"/>
      <c r="P163" s="205">
        <f>SUM(P164:P165)</f>
        <v>0</v>
      </c>
      <c r="Q163" s="204"/>
      <c r="R163" s="205">
        <f>SUM(R164:R165)</f>
        <v>0</v>
      </c>
      <c r="S163" s="204"/>
      <c r="T163" s="206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7" t="s">
        <v>88</v>
      </c>
      <c r="AT163" s="208" t="s">
        <v>75</v>
      </c>
      <c r="AU163" s="208" t="s">
        <v>80</v>
      </c>
      <c r="AY163" s="207" t="s">
        <v>182</v>
      </c>
      <c r="BK163" s="209">
        <f>SUM(BK164:BK165)</f>
        <v>0</v>
      </c>
    </row>
    <row r="164" spans="1:65" s="2" customFormat="1" ht="24.15" customHeight="1">
      <c r="A164" s="38"/>
      <c r="B164" s="39"/>
      <c r="C164" s="212" t="s">
        <v>381</v>
      </c>
      <c r="D164" s="212" t="s">
        <v>185</v>
      </c>
      <c r="E164" s="213" t="s">
        <v>382</v>
      </c>
      <c r="F164" s="214" t="s">
        <v>383</v>
      </c>
      <c r="G164" s="215" t="s">
        <v>188</v>
      </c>
      <c r="H164" s="216">
        <v>33</v>
      </c>
      <c r="I164" s="217"/>
      <c r="J164" s="218">
        <f>ROUND(I164*H164,2)</f>
        <v>0</v>
      </c>
      <c r="K164" s="214" t="s">
        <v>279</v>
      </c>
      <c r="L164" s="44"/>
      <c r="M164" s="219" t="s">
        <v>19</v>
      </c>
      <c r="N164" s="220" t="s">
        <v>48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216</v>
      </c>
      <c r="AT164" s="223" t="s">
        <v>185</v>
      </c>
      <c r="AU164" s="223" t="s">
        <v>88</v>
      </c>
      <c r="AY164" s="17" t="s">
        <v>182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88</v>
      </c>
      <c r="BK164" s="224">
        <f>ROUND(I164*H164,2)</f>
        <v>0</v>
      </c>
      <c r="BL164" s="17" t="s">
        <v>216</v>
      </c>
      <c r="BM164" s="223" t="s">
        <v>384</v>
      </c>
    </row>
    <row r="165" spans="1:47" s="2" customFormat="1" ht="12">
      <c r="A165" s="38"/>
      <c r="B165" s="39"/>
      <c r="C165" s="40"/>
      <c r="D165" s="227" t="s">
        <v>385</v>
      </c>
      <c r="E165" s="40"/>
      <c r="F165" s="258" t="s">
        <v>386</v>
      </c>
      <c r="G165" s="40"/>
      <c r="H165" s="40"/>
      <c r="I165" s="259"/>
      <c r="J165" s="40"/>
      <c r="K165" s="40"/>
      <c r="L165" s="44"/>
      <c r="M165" s="260"/>
      <c r="N165" s="261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385</v>
      </c>
      <c r="AU165" s="17" t="s">
        <v>88</v>
      </c>
    </row>
    <row r="166" spans="1:63" s="12" customFormat="1" ht="22.8" customHeight="1">
      <c r="A166" s="12"/>
      <c r="B166" s="196"/>
      <c r="C166" s="197"/>
      <c r="D166" s="198" t="s">
        <v>75</v>
      </c>
      <c r="E166" s="210" t="s">
        <v>387</v>
      </c>
      <c r="F166" s="210" t="s">
        <v>388</v>
      </c>
      <c r="G166" s="197"/>
      <c r="H166" s="197"/>
      <c r="I166" s="200"/>
      <c r="J166" s="211">
        <f>BK166</f>
        <v>0</v>
      </c>
      <c r="K166" s="197"/>
      <c r="L166" s="202"/>
      <c r="M166" s="203"/>
      <c r="N166" s="204"/>
      <c r="O166" s="204"/>
      <c r="P166" s="205">
        <f>SUM(P167:P181)</f>
        <v>0</v>
      </c>
      <c r="Q166" s="204"/>
      <c r="R166" s="205">
        <f>SUM(R167:R181)</f>
        <v>0.24369949999999999</v>
      </c>
      <c r="S166" s="204"/>
      <c r="T166" s="206">
        <f>SUM(T167:T181)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7" t="s">
        <v>88</v>
      </c>
      <c r="AT166" s="208" t="s">
        <v>75</v>
      </c>
      <c r="AU166" s="208" t="s">
        <v>80</v>
      </c>
      <c r="AY166" s="207" t="s">
        <v>182</v>
      </c>
      <c r="BK166" s="209">
        <f>SUM(BK167:BK181)</f>
        <v>0</v>
      </c>
    </row>
    <row r="167" spans="1:65" s="2" customFormat="1" ht="24.15" customHeight="1">
      <c r="A167" s="38"/>
      <c r="B167" s="39"/>
      <c r="C167" s="212" t="s">
        <v>389</v>
      </c>
      <c r="D167" s="212" t="s">
        <v>185</v>
      </c>
      <c r="E167" s="213" t="s">
        <v>390</v>
      </c>
      <c r="F167" s="214" t="s">
        <v>391</v>
      </c>
      <c r="G167" s="215" t="s">
        <v>201</v>
      </c>
      <c r="H167" s="216">
        <v>2.04</v>
      </c>
      <c r="I167" s="217"/>
      <c r="J167" s="218">
        <f>ROUND(I167*H167,2)</f>
        <v>0</v>
      </c>
      <c r="K167" s="214" t="s">
        <v>189</v>
      </c>
      <c r="L167" s="44"/>
      <c r="M167" s="219" t="s">
        <v>19</v>
      </c>
      <c r="N167" s="220" t="s">
        <v>48</v>
      </c>
      <c r="O167" s="84"/>
      <c r="P167" s="221">
        <f>O167*H167</f>
        <v>0</v>
      </c>
      <c r="Q167" s="221">
        <v>0.01182</v>
      </c>
      <c r="R167" s="221">
        <f>Q167*H167</f>
        <v>0.0241128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216</v>
      </c>
      <c r="AT167" s="223" t="s">
        <v>185</v>
      </c>
      <c r="AU167" s="223" t="s">
        <v>88</v>
      </c>
      <c r="AY167" s="17" t="s">
        <v>182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88</v>
      </c>
      <c r="BK167" s="224">
        <f>ROUND(I167*H167,2)</f>
        <v>0</v>
      </c>
      <c r="BL167" s="17" t="s">
        <v>216</v>
      </c>
      <c r="BM167" s="223" t="s">
        <v>392</v>
      </c>
    </row>
    <row r="168" spans="1:51" s="13" customFormat="1" ht="12">
      <c r="A168" s="13"/>
      <c r="B168" s="225"/>
      <c r="C168" s="226"/>
      <c r="D168" s="227" t="s">
        <v>203</v>
      </c>
      <c r="E168" s="228" t="s">
        <v>19</v>
      </c>
      <c r="F168" s="229" t="s">
        <v>230</v>
      </c>
      <c r="G168" s="226"/>
      <c r="H168" s="230">
        <v>2.04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203</v>
      </c>
      <c r="AU168" s="236" t="s">
        <v>88</v>
      </c>
      <c r="AV168" s="13" t="s">
        <v>88</v>
      </c>
      <c r="AW168" s="13" t="s">
        <v>35</v>
      </c>
      <c r="AX168" s="13" t="s">
        <v>80</v>
      </c>
      <c r="AY168" s="236" t="s">
        <v>182</v>
      </c>
    </row>
    <row r="169" spans="1:65" s="2" customFormat="1" ht="24.15" customHeight="1">
      <c r="A169" s="38"/>
      <c r="B169" s="39"/>
      <c r="C169" s="212" t="s">
        <v>393</v>
      </c>
      <c r="D169" s="212" t="s">
        <v>185</v>
      </c>
      <c r="E169" s="213" t="s">
        <v>394</v>
      </c>
      <c r="F169" s="214" t="s">
        <v>395</v>
      </c>
      <c r="G169" s="215" t="s">
        <v>201</v>
      </c>
      <c r="H169" s="216">
        <v>3.825</v>
      </c>
      <c r="I169" s="217"/>
      <c r="J169" s="218">
        <f>ROUND(I169*H169,2)</f>
        <v>0</v>
      </c>
      <c r="K169" s="214" t="s">
        <v>189</v>
      </c>
      <c r="L169" s="44"/>
      <c r="M169" s="219" t="s">
        <v>19</v>
      </c>
      <c r="N169" s="220" t="s">
        <v>48</v>
      </c>
      <c r="O169" s="84"/>
      <c r="P169" s="221">
        <f>O169*H169</f>
        <v>0</v>
      </c>
      <c r="Q169" s="221">
        <v>0.0122</v>
      </c>
      <c r="R169" s="221">
        <f>Q169*H169</f>
        <v>0.046665000000000005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216</v>
      </c>
      <c r="AT169" s="223" t="s">
        <v>185</v>
      </c>
      <c r="AU169" s="223" t="s">
        <v>88</v>
      </c>
      <c r="AY169" s="17" t="s">
        <v>182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88</v>
      </c>
      <c r="BK169" s="224">
        <f>ROUND(I169*H169,2)</f>
        <v>0</v>
      </c>
      <c r="BL169" s="17" t="s">
        <v>216</v>
      </c>
      <c r="BM169" s="223" t="s">
        <v>396</v>
      </c>
    </row>
    <row r="170" spans="1:51" s="13" customFormat="1" ht="12">
      <c r="A170" s="13"/>
      <c r="B170" s="225"/>
      <c r="C170" s="226"/>
      <c r="D170" s="227" t="s">
        <v>203</v>
      </c>
      <c r="E170" s="228" t="s">
        <v>19</v>
      </c>
      <c r="F170" s="229" t="s">
        <v>397</v>
      </c>
      <c r="G170" s="226"/>
      <c r="H170" s="230">
        <v>3.825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203</v>
      </c>
      <c r="AU170" s="236" t="s">
        <v>88</v>
      </c>
      <c r="AV170" s="13" t="s">
        <v>88</v>
      </c>
      <c r="AW170" s="13" t="s">
        <v>35</v>
      </c>
      <c r="AX170" s="13" t="s">
        <v>80</v>
      </c>
      <c r="AY170" s="236" t="s">
        <v>182</v>
      </c>
    </row>
    <row r="171" spans="1:65" s="2" customFormat="1" ht="24.15" customHeight="1">
      <c r="A171" s="38"/>
      <c r="B171" s="39"/>
      <c r="C171" s="212" t="s">
        <v>398</v>
      </c>
      <c r="D171" s="212" t="s">
        <v>185</v>
      </c>
      <c r="E171" s="213" t="s">
        <v>399</v>
      </c>
      <c r="F171" s="214" t="s">
        <v>400</v>
      </c>
      <c r="G171" s="215" t="s">
        <v>215</v>
      </c>
      <c r="H171" s="216">
        <v>0.66</v>
      </c>
      <c r="I171" s="217"/>
      <c r="J171" s="218">
        <f>ROUND(I171*H171,2)</f>
        <v>0</v>
      </c>
      <c r="K171" s="214" t="s">
        <v>189</v>
      </c>
      <c r="L171" s="44"/>
      <c r="M171" s="219" t="s">
        <v>19</v>
      </c>
      <c r="N171" s="220" t="s">
        <v>48</v>
      </c>
      <c r="O171" s="84"/>
      <c r="P171" s="221">
        <f>O171*H171</f>
        <v>0</v>
      </c>
      <c r="Q171" s="221">
        <v>0.00882</v>
      </c>
      <c r="R171" s="221">
        <f>Q171*H171</f>
        <v>0.0058212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216</v>
      </c>
      <c r="AT171" s="223" t="s">
        <v>185</v>
      </c>
      <c r="AU171" s="223" t="s">
        <v>88</v>
      </c>
      <c r="AY171" s="17" t="s">
        <v>182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88</v>
      </c>
      <c r="BK171" s="224">
        <f>ROUND(I171*H171,2)</f>
        <v>0</v>
      </c>
      <c r="BL171" s="17" t="s">
        <v>216</v>
      </c>
      <c r="BM171" s="223" t="s">
        <v>401</v>
      </c>
    </row>
    <row r="172" spans="1:51" s="13" customFormat="1" ht="12">
      <c r="A172" s="13"/>
      <c r="B172" s="225"/>
      <c r="C172" s="226"/>
      <c r="D172" s="227" t="s">
        <v>203</v>
      </c>
      <c r="E172" s="228" t="s">
        <v>19</v>
      </c>
      <c r="F172" s="229" t="s">
        <v>402</v>
      </c>
      <c r="G172" s="226"/>
      <c r="H172" s="230">
        <v>0.66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203</v>
      </c>
      <c r="AU172" s="236" t="s">
        <v>88</v>
      </c>
      <c r="AV172" s="13" t="s">
        <v>88</v>
      </c>
      <c r="AW172" s="13" t="s">
        <v>35</v>
      </c>
      <c r="AX172" s="13" t="s">
        <v>80</v>
      </c>
      <c r="AY172" s="236" t="s">
        <v>182</v>
      </c>
    </row>
    <row r="173" spans="1:65" s="2" customFormat="1" ht="24.15" customHeight="1">
      <c r="A173" s="38"/>
      <c r="B173" s="39"/>
      <c r="C173" s="212" t="s">
        <v>403</v>
      </c>
      <c r="D173" s="212" t="s">
        <v>185</v>
      </c>
      <c r="E173" s="213" t="s">
        <v>404</v>
      </c>
      <c r="F173" s="214" t="s">
        <v>405</v>
      </c>
      <c r="G173" s="215" t="s">
        <v>201</v>
      </c>
      <c r="H173" s="216">
        <v>5.88</v>
      </c>
      <c r="I173" s="217"/>
      <c r="J173" s="218">
        <f>ROUND(I173*H173,2)</f>
        <v>0</v>
      </c>
      <c r="K173" s="214" t="s">
        <v>189</v>
      </c>
      <c r="L173" s="44"/>
      <c r="M173" s="219" t="s">
        <v>19</v>
      </c>
      <c r="N173" s="220" t="s">
        <v>48</v>
      </c>
      <c r="O173" s="84"/>
      <c r="P173" s="221">
        <f>O173*H173</f>
        <v>0</v>
      </c>
      <c r="Q173" s="221">
        <v>0.01221</v>
      </c>
      <c r="R173" s="221">
        <f>Q173*H173</f>
        <v>0.0717948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216</v>
      </c>
      <c r="AT173" s="223" t="s">
        <v>185</v>
      </c>
      <c r="AU173" s="223" t="s">
        <v>88</v>
      </c>
      <c r="AY173" s="17" t="s">
        <v>182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88</v>
      </c>
      <c r="BK173" s="224">
        <f>ROUND(I173*H173,2)</f>
        <v>0</v>
      </c>
      <c r="BL173" s="17" t="s">
        <v>216</v>
      </c>
      <c r="BM173" s="223" t="s">
        <v>406</v>
      </c>
    </row>
    <row r="174" spans="1:51" s="13" customFormat="1" ht="12">
      <c r="A174" s="13"/>
      <c r="B174" s="225"/>
      <c r="C174" s="226"/>
      <c r="D174" s="227" t="s">
        <v>203</v>
      </c>
      <c r="E174" s="228" t="s">
        <v>19</v>
      </c>
      <c r="F174" s="229" t="s">
        <v>235</v>
      </c>
      <c r="G174" s="226"/>
      <c r="H174" s="230">
        <v>4.23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203</v>
      </c>
      <c r="AU174" s="236" t="s">
        <v>88</v>
      </c>
      <c r="AV174" s="13" t="s">
        <v>88</v>
      </c>
      <c r="AW174" s="13" t="s">
        <v>35</v>
      </c>
      <c r="AX174" s="13" t="s">
        <v>76</v>
      </c>
      <c r="AY174" s="236" t="s">
        <v>182</v>
      </c>
    </row>
    <row r="175" spans="1:51" s="13" customFormat="1" ht="12">
      <c r="A175" s="13"/>
      <c r="B175" s="225"/>
      <c r="C175" s="226"/>
      <c r="D175" s="227" t="s">
        <v>203</v>
      </c>
      <c r="E175" s="228" t="s">
        <v>19</v>
      </c>
      <c r="F175" s="229" t="s">
        <v>407</v>
      </c>
      <c r="G175" s="226"/>
      <c r="H175" s="230">
        <v>1.65</v>
      </c>
      <c r="I175" s="231"/>
      <c r="J175" s="226"/>
      <c r="K175" s="226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203</v>
      </c>
      <c r="AU175" s="236" t="s">
        <v>88</v>
      </c>
      <c r="AV175" s="13" t="s">
        <v>88</v>
      </c>
      <c r="AW175" s="13" t="s">
        <v>35</v>
      </c>
      <c r="AX175" s="13" t="s">
        <v>76</v>
      </c>
      <c r="AY175" s="236" t="s">
        <v>182</v>
      </c>
    </row>
    <row r="176" spans="1:51" s="14" customFormat="1" ht="12">
      <c r="A176" s="14"/>
      <c r="B176" s="237"/>
      <c r="C176" s="238"/>
      <c r="D176" s="227" t="s">
        <v>203</v>
      </c>
      <c r="E176" s="239" t="s">
        <v>19</v>
      </c>
      <c r="F176" s="240" t="s">
        <v>241</v>
      </c>
      <c r="G176" s="238"/>
      <c r="H176" s="241">
        <v>5.880000000000001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7" t="s">
        <v>203</v>
      </c>
      <c r="AU176" s="247" t="s">
        <v>88</v>
      </c>
      <c r="AV176" s="14" t="s">
        <v>190</v>
      </c>
      <c r="AW176" s="14" t="s">
        <v>35</v>
      </c>
      <c r="AX176" s="14" t="s">
        <v>80</v>
      </c>
      <c r="AY176" s="247" t="s">
        <v>182</v>
      </c>
    </row>
    <row r="177" spans="1:65" s="2" customFormat="1" ht="24.15" customHeight="1">
      <c r="A177" s="38"/>
      <c r="B177" s="39"/>
      <c r="C177" s="212" t="s">
        <v>408</v>
      </c>
      <c r="D177" s="212" t="s">
        <v>185</v>
      </c>
      <c r="E177" s="213" t="s">
        <v>409</v>
      </c>
      <c r="F177" s="214" t="s">
        <v>410</v>
      </c>
      <c r="G177" s="215" t="s">
        <v>201</v>
      </c>
      <c r="H177" s="216">
        <v>7.87</v>
      </c>
      <c r="I177" s="217"/>
      <c r="J177" s="218">
        <f>ROUND(I177*H177,2)</f>
        <v>0</v>
      </c>
      <c r="K177" s="214" t="s">
        <v>189</v>
      </c>
      <c r="L177" s="44"/>
      <c r="M177" s="219" t="s">
        <v>19</v>
      </c>
      <c r="N177" s="220" t="s">
        <v>48</v>
      </c>
      <c r="O177" s="84"/>
      <c r="P177" s="221">
        <f>O177*H177</f>
        <v>0</v>
      </c>
      <c r="Q177" s="221">
        <v>0.01211</v>
      </c>
      <c r="R177" s="221">
        <f>Q177*H177</f>
        <v>0.0953057</v>
      </c>
      <c r="S177" s="221">
        <v>0</v>
      </c>
      <c r="T177" s="22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216</v>
      </c>
      <c r="AT177" s="223" t="s">
        <v>185</v>
      </c>
      <c r="AU177" s="223" t="s">
        <v>88</v>
      </c>
      <c r="AY177" s="17" t="s">
        <v>182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88</v>
      </c>
      <c r="BK177" s="224">
        <f>ROUND(I177*H177,2)</f>
        <v>0</v>
      </c>
      <c r="BL177" s="17" t="s">
        <v>216</v>
      </c>
      <c r="BM177" s="223" t="s">
        <v>411</v>
      </c>
    </row>
    <row r="178" spans="1:51" s="13" customFormat="1" ht="12">
      <c r="A178" s="13"/>
      <c r="B178" s="225"/>
      <c r="C178" s="226"/>
      <c r="D178" s="227" t="s">
        <v>203</v>
      </c>
      <c r="E178" s="228" t="s">
        <v>19</v>
      </c>
      <c r="F178" s="229" t="s">
        <v>412</v>
      </c>
      <c r="G178" s="226"/>
      <c r="H178" s="230">
        <v>3.135</v>
      </c>
      <c r="I178" s="231"/>
      <c r="J178" s="226"/>
      <c r="K178" s="226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203</v>
      </c>
      <c r="AU178" s="236" t="s">
        <v>88</v>
      </c>
      <c r="AV178" s="13" t="s">
        <v>88</v>
      </c>
      <c r="AW178" s="13" t="s">
        <v>35</v>
      </c>
      <c r="AX178" s="13" t="s">
        <v>76</v>
      </c>
      <c r="AY178" s="236" t="s">
        <v>182</v>
      </c>
    </row>
    <row r="179" spans="1:51" s="13" customFormat="1" ht="12">
      <c r="A179" s="13"/>
      <c r="B179" s="225"/>
      <c r="C179" s="226"/>
      <c r="D179" s="227" t="s">
        <v>203</v>
      </c>
      <c r="E179" s="228" t="s">
        <v>19</v>
      </c>
      <c r="F179" s="229" t="s">
        <v>413</v>
      </c>
      <c r="G179" s="226"/>
      <c r="H179" s="230">
        <v>4.735</v>
      </c>
      <c r="I179" s="231"/>
      <c r="J179" s="226"/>
      <c r="K179" s="226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203</v>
      </c>
      <c r="AU179" s="236" t="s">
        <v>88</v>
      </c>
      <c r="AV179" s="13" t="s">
        <v>88</v>
      </c>
      <c r="AW179" s="13" t="s">
        <v>35</v>
      </c>
      <c r="AX179" s="13" t="s">
        <v>76</v>
      </c>
      <c r="AY179" s="236" t="s">
        <v>182</v>
      </c>
    </row>
    <row r="180" spans="1:51" s="14" customFormat="1" ht="12">
      <c r="A180" s="14"/>
      <c r="B180" s="237"/>
      <c r="C180" s="238"/>
      <c r="D180" s="227" t="s">
        <v>203</v>
      </c>
      <c r="E180" s="239" t="s">
        <v>19</v>
      </c>
      <c r="F180" s="240" t="s">
        <v>241</v>
      </c>
      <c r="G180" s="238"/>
      <c r="H180" s="241">
        <v>7.87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7" t="s">
        <v>203</v>
      </c>
      <c r="AU180" s="247" t="s">
        <v>88</v>
      </c>
      <c r="AV180" s="14" t="s">
        <v>190</v>
      </c>
      <c r="AW180" s="14" t="s">
        <v>35</v>
      </c>
      <c r="AX180" s="14" t="s">
        <v>80</v>
      </c>
      <c r="AY180" s="247" t="s">
        <v>182</v>
      </c>
    </row>
    <row r="181" spans="1:65" s="2" customFormat="1" ht="37.8" customHeight="1">
      <c r="A181" s="38"/>
      <c r="B181" s="39"/>
      <c r="C181" s="212" t="s">
        <v>414</v>
      </c>
      <c r="D181" s="212" t="s">
        <v>185</v>
      </c>
      <c r="E181" s="213" t="s">
        <v>415</v>
      </c>
      <c r="F181" s="214" t="s">
        <v>416</v>
      </c>
      <c r="G181" s="215" t="s">
        <v>251</v>
      </c>
      <c r="H181" s="216">
        <v>0.244</v>
      </c>
      <c r="I181" s="217"/>
      <c r="J181" s="218">
        <f>ROUND(I181*H181,2)</f>
        <v>0</v>
      </c>
      <c r="K181" s="214" t="s">
        <v>189</v>
      </c>
      <c r="L181" s="44"/>
      <c r="M181" s="219" t="s">
        <v>19</v>
      </c>
      <c r="N181" s="220" t="s">
        <v>48</v>
      </c>
      <c r="O181" s="84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216</v>
      </c>
      <c r="AT181" s="223" t="s">
        <v>185</v>
      </c>
      <c r="AU181" s="223" t="s">
        <v>88</v>
      </c>
      <c r="AY181" s="17" t="s">
        <v>182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88</v>
      </c>
      <c r="BK181" s="224">
        <f>ROUND(I181*H181,2)</f>
        <v>0</v>
      </c>
      <c r="BL181" s="17" t="s">
        <v>216</v>
      </c>
      <c r="BM181" s="223" t="s">
        <v>417</v>
      </c>
    </row>
    <row r="182" spans="1:63" s="12" customFormat="1" ht="22.8" customHeight="1">
      <c r="A182" s="12"/>
      <c r="B182" s="196"/>
      <c r="C182" s="197"/>
      <c r="D182" s="198" t="s">
        <v>75</v>
      </c>
      <c r="E182" s="210" t="s">
        <v>418</v>
      </c>
      <c r="F182" s="210" t="s">
        <v>419</v>
      </c>
      <c r="G182" s="197"/>
      <c r="H182" s="197"/>
      <c r="I182" s="200"/>
      <c r="J182" s="211">
        <f>BK182</f>
        <v>0</v>
      </c>
      <c r="K182" s="197"/>
      <c r="L182" s="202"/>
      <c r="M182" s="203"/>
      <c r="N182" s="204"/>
      <c r="O182" s="204"/>
      <c r="P182" s="205">
        <f>SUM(P183:P192)</f>
        <v>0</v>
      </c>
      <c r="Q182" s="204"/>
      <c r="R182" s="205">
        <f>SUM(R183:R192)</f>
        <v>0.08408799999999998</v>
      </c>
      <c r="S182" s="204"/>
      <c r="T182" s="206">
        <f>SUM(T183:T192)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7" t="s">
        <v>88</v>
      </c>
      <c r="AT182" s="208" t="s">
        <v>75</v>
      </c>
      <c r="AU182" s="208" t="s">
        <v>80</v>
      </c>
      <c r="AY182" s="207" t="s">
        <v>182</v>
      </c>
      <c r="BK182" s="209">
        <f>SUM(BK183:BK192)</f>
        <v>0</v>
      </c>
    </row>
    <row r="183" spans="1:65" s="2" customFormat="1" ht="14.4" customHeight="1">
      <c r="A183" s="38"/>
      <c r="B183" s="39"/>
      <c r="C183" s="212" t="s">
        <v>420</v>
      </c>
      <c r="D183" s="212" t="s">
        <v>185</v>
      </c>
      <c r="E183" s="213" t="s">
        <v>421</v>
      </c>
      <c r="F183" s="214" t="s">
        <v>422</v>
      </c>
      <c r="G183" s="215" t="s">
        <v>423</v>
      </c>
      <c r="H183" s="216">
        <v>79</v>
      </c>
      <c r="I183" s="217"/>
      <c r="J183" s="218">
        <f>ROUND(I183*H183,2)</f>
        <v>0</v>
      </c>
      <c r="K183" s="214" t="s">
        <v>189</v>
      </c>
      <c r="L183" s="44"/>
      <c r="M183" s="219" t="s">
        <v>19</v>
      </c>
      <c r="N183" s="220" t="s">
        <v>48</v>
      </c>
      <c r="O183" s="84"/>
      <c r="P183" s="221">
        <f>O183*H183</f>
        <v>0</v>
      </c>
      <c r="Q183" s="221">
        <v>7E-05</v>
      </c>
      <c r="R183" s="221">
        <f>Q183*H183</f>
        <v>0.005529999999999999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216</v>
      </c>
      <c r="AT183" s="223" t="s">
        <v>185</v>
      </c>
      <c r="AU183" s="223" t="s">
        <v>88</v>
      </c>
      <c r="AY183" s="17" t="s">
        <v>182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88</v>
      </c>
      <c r="BK183" s="224">
        <f>ROUND(I183*H183,2)</f>
        <v>0</v>
      </c>
      <c r="BL183" s="17" t="s">
        <v>216</v>
      </c>
      <c r="BM183" s="223" t="s">
        <v>424</v>
      </c>
    </row>
    <row r="184" spans="1:47" s="2" customFormat="1" ht="12">
      <c r="A184" s="38"/>
      <c r="B184" s="39"/>
      <c r="C184" s="40"/>
      <c r="D184" s="227" t="s">
        <v>385</v>
      </c>
      <c r="E184" s="40"/>
      <c r="F184" s="258" t="s">
        <v>425</v>
      </c>
      <c r="G184" s="40"/>
      <c r="H184" s="40"/>
      <c r="I184" s="259"/>
      <c r="J184" s="40"/>
      <c r="K184" s="40"/>
      <c r="L184" s="44"/>
      <c r="M184" s="260"/>
      <c r="N184" s="26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385</v>
      </c>
      <c r="AU184" s="17" t="s">
        <v>88</v>
      </c>
    </row>
    <row r="185" spans="1:65" s="2" customFormat="1" ht="14.4" customHeight="1">
      <c r="A185" s="38"/>
      <c r="B185" s="39"/>
      <c r="C185" s="248" t="s">
        <v>426</v>
      </c>
      <c r="D185" s="248" t="s">
        <v>263</v>
      </c>
      <c r="E185" s="249" t="s">
        <v>427</v>
      </c>
      <c r="F185" s="250" t="s">
        <v>428</v>
      </c>
      <c r="G185" s="251" t="s">
        <v>251</v>
      </c>
      <c r="H185" s="252">
        <v>0.05</v>
      </c>
      <c r="I185" s="253"/>
      <c r="J185" s="254">
        <f>ROUND(I185*H185,2)</f>
        <v>0</v>
      </c>
      <c r="K185" s="250" t="s">
        <v>189</v>
      </c>
      <c r="L185" s="255"/>
      <c r="M185" s="256" t="s">
        <v>19</v>
      </c>
      <c r="N185" s="257" t="s">
        <v>48</v>
      </c>
      <c r="O185" s="84"/>
      <c r="P185" s="221">
        <f>O185*H185</f>
        <v>0</v>
      </c>
      <c r="Q185" s="221">
        <v>1</v>
      </c>
      <c r="R185" s="221">
        <f>Q185*H185</f>
        <v>0.05</v>
      </c>
      <c r="S185" s="221">
        <v>0</v>
      </c>
      <c r="T185" s="22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3" t="s">
        <v>341</v>
      </c>
      <c r="AT185" s="223" t="s">
        <v>263</v>
      </c>
      <c r="AU185" s="223" t="s">
        <v>88</v>
      </c>
      <c r="AY185" s="17" t="s">
        <v>182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88</v>
      </c>
      <c r="BK185" s="224">
        <f>ROUND(I185*H185,2)</f>
        <v>0</v>
      </c>
      <c r="BL185" s="17" t="s">
        <v>216</v>
      </c>
      <c r="BM185" s="223" t="s">
        <v>429</v>
      </c>
    </row>
    <row r="186" spans="1:65" s="2" customFormat="1" ht="24.15" customHeight="1">
      <c r="A186" s="38"/>
      <c r="B186" s="39"/>
      <c r="C186" s="248" t="s">
        <v>430</v>
      </c>
      <c r="D186" s="248" t="s">
        <v>263</v>
      </c>
      <c r="E186" s="249" t="s">
        <v>431</v>
      </c>
      <c r="F186" s="250" t="s">
        <v>432</v>
      </c>
      <c r="G186" s="251" t="s">
        <v>433</v>
      </c>
      <c r="H186" s="252">
        <v>0.9</v>
      </c>
      <c r="I186" s="253"/>
      <c r="J186" s="254">
        <f>ROUND(I186*H186,2)</f>
        <v>0</v>
      </c>
      <c r="K186" s="250" t="s">
        <v>189</v>
      </c>
      <c r="L186" s="255"/>
      <c r="M186" s="256" t="s">
        <v>19</v>
      </c>
      <c r="N186" s="257" t="s">
        <v>48</v>
      </c>
      <c r="O186" s="84"/>
      <c r="P186" s="221">
        <f>O186*H186</f>
        <v>0</v>
      </c>
      <c r="Q186" s="221">
        <v>0.00041</v>
      </c>
      <c r="R186" s="221">
        <f>Q186*H186</f>
        <v>0.000369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341</v>
      </c>
      <c r="AT186" s="223" t="s">
        <v>263</v>
      </c>
      <c r="AU186" s="223" t="s">
        <v>88</v>
      </c>
      <c r="AY186" s="17" t="s">
        <v>182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88</v>
      </c>
      <c r="BK186" s="224">
        <f>ROUND(I186*H186,2)</f>
        <v>0</v>
      </c>
      <c r="BL186" s="17" t="s">
        <v>216</v>
      </c>
      <c r="BM186" s="223" t="s">
        <v>434</v>
      </c>
    </row>
    <row r="187" spans="1:51" s="13" customFormat="1" ht="12">
      <c r="A187" s="13"/>
      <c r="B187" s="225"/>
      <c r="C187" s="226"/>
      <c r="D187" s="227" t="s">
        <v>203</v>
      </c>
      <c r="E187" s="226"/>
      <c r="F187" s="229" t="s">
        <v>435</v>
      </c>
      <c r="G187" s="226"/>
      <c r="H187" s="230">
        <v>0.9</v>
      </c>
      <c r="I187" s="231"/>
      <c r="J187" s="226"/>
      <c r="K187" s="226"/>
      <c r="L187" s="232"/>
      <c r="M187" s="233"/>
      <c r="N187" s="234"/>
      <c r="O187" s="234"/>
      <c r="P187" s="234"/>
      <c r="Q187" s="234"/>
      <c r="R187" s="234"/>
      <c r="S187" s="234"/>
      <c r="T187" s="23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6" t="s">
        <v>203</v>
      </c>
      <c r="AU187" s="236" t="s">
        <v>88</v>
      </c>
      <c r="AV187" s="13" t="s">
        <v>88</v>
      </c>
      <c r="AW187" s="13" t="s">
        <v>4</v>
      </c>
      <c r="AX187" s="13" t="s">
        <v>80</v>
      </c>
      <c r="AY187" s="236" t="s">
        <v>182</v>
      </c>
    </row>
    <row r="188" spans="1:65" s="2" customFormat="1" ht="14.4" customHeight="1">
      <c r="A188" s="38"/>
      <c r="B188" s="39"/>
      <c r="C188" s="248" t="s">
        <v>436</v>
      </c>
      <c r="D188" s="248" t="s">
        <v>263</v>
      </c>
      <c r="E188" s="249" t="s">
        <v>437</v>
      </c>
      <c r="F188" s="250" t="s">
        <v>438</v>
      </c>
      <c r="G188" s="251" t="s">
        <v>215</v>
      </c>
      <c r="H188" s="252">
        <v>42</v>
      </c>
      <c r="I188" s="253"/>
      <c r="J188" s="254">
        <f>ROUND(I188*H188,2)</f>
        <v>0</v>
      </c>
      <c r="K188" s="250" t="s">
        <v>189</v>
      </c>
      <c r="L188" s="255"/>
      <c r="M188" s="256" t="s">
        <v>19</v>
      </c>
      <c r="N188" s="257" t="s">
        <v>48</v>
      </c>
      <c r="O188" s="84"/>
      <c r="P188" s="221">
        <f>O188*H188</f>
        <v>0</v>
      </c>
      <c r="Q188" s="221">
        <v>0.00046</v>
      </c>
      <c r="R188" s="221">
        <f>Q188*H188</f>
        <v>0.01932</v>
      </c>
      <c r="S188" s="221">
        <v>0</v>
      </c>
      <c r="T188" s="22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3" t="s">
        <v>341</v>
      </c>
      <c r="AT188" s="223" t="s">
        <v>263</v>
      </c>
      <c r="AU188" s="223" t="s">
        <v>88</v>
      </c>
      <c r="AY188" s="17" t="s">
        <v>182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88</v>
      </c>
      <c r="BK188" s="224">
        <f>ROUND(I188*H188,2)</f>
        <v>0</v>
      </c>
      <c r="BL188" s="17" t="s">
        <v>216</v>
      </c>
      <c r="BM188" s="223" t="s">
        <v>439</v>
      </c>
    </row>
    <row r="189" spans="1:65" s="2" customFormat="1" ht="24.15" customHeight="1">
      <c r="A189" s="38"/>
      <c r="B189" s="39"/>
      <c r="C189" s="248" t="s">
        <v>440</v>
      </c>
      <c r="D189" s="248" t="s">
        <v>263</v>
      </c>
      <c r="E189" s="249" t="s">
        <v>441</v>
      </c>
      <c r="F189" s="250" t="s">
        <v>442</v>
      </c>
      <c r="G189" s="251" t="s">
        <v>433</v>
      </c>
      <c r="H189" s="252">
        <v>0.9</v>
      </c>
      <c r="I189" s="253"/>
      <c r="J189" s="254">
        <f>ROUND(I189*H189,2)</f>
        <v>0</v>
      </c>
      <c r="K189" s="250" t="s">
        <v>189</v>
      </c>
      <c r="L189" s="255"/>
      <c r="M189" s="256" t="s">
        <v>19</v>
      </c>
      <c r="N189" s="257" t="s">
        <v>48</v>
      </c>
      <c r="O189" s="84"/>
      <c r="P189" s="221">
        <f>O189*H189</f>
        <v>0</v>
      </c>
      <c r="Q189" s="221">
        <v>0.00041</v>
      </c>
      <c r="R189" s="221">
        <f>Q189*H189</f>
        <v>0.000369</v>
      </c>
      <c r="S189" s="221">
        <v>0</v>
      </c>
      <c r="T189" s="22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3" t="s">
        <v>341</v>
      </c>
      <c r="AT189" s="223" t="s">
        <v>263</v>
      </c>
      <c r="AU189" s="223" t="s">
        <v>88</v>
      </c>
      <c r="AY189" s="17" t="s">
        <v>182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88</v>
      </c>
      <c r="BK189" s="224">
        <f>ROUND(I189*H189,2)</f>
        <v>0</v>
      </c>
      <c r="BL189" s="17" t="s">
        <v>216</v>
      </c>
      <c r="BM189" s="223" t="s">
        <v>443</v>
      </c>
    </row>
    <row r="190" spans="1:51" s="13" customFormat="1" ht="12">
      <c r="A190" s="13"/>
      <c r="B190" s="225"/>
      <c r="C190" s="226"/>
      <c r="D190" s="227" t="s">
        <v>203</v>
      </c>
      <c r="E190" s="226"/>
      <c r="F190" s="229" t="s">
        <v>435</v>
      </c>
      <c r="G190" s="226"/>
      <c r="H190" s="230">
        <v>0.9</v>
      </c>
      <c r="I190" s="231"/>
      <c r="J190" s="226"/>
      <c r="K190" s="226"/>
      <c r="L190" s="232"/>
      <c r="M190" s="233"/>
      <c r="N190" s="234"/>
      <c r="O190" s="234"/>
      <c r="P190" s="234"/>
      <c r="Q190" s="234"/>
      <c r="R190" s="234"/>
      <c r="S190" s="234"/>
      <c r="T190" s="23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6" t="s">
        <v>203</v>
      </c>
      <c r="AU190" s="236" t="s">
        <v>88</v>
      </c>
      <c r="AV190" s="13" t="s">
        <v>88</v>
      </c>
      <c r="AW190" s="13" t="s">
        <v>4</v>
      </c>
      <c r="AX190" s="13" t="s">
        <v>80</v>
      </c>
      <c r="AY190" s="236" t="s">
        <v>182</v>
      </c>
    </row>
    <row r="191" spans="1:65" s="2" customFormat="1" ht="14.4" customHeight="1">
      <c r="A191" s="38"/>
      <c r="B191" s="39"/>
      <c r="C191" s="248" t="s">
        <v>444</v>
      </c>
      <c r="D191" s="248" t="s">
        <v>263</v>
      </c>
      <c r="E191" s="249" t="s">
        <v>445</v>
      </c>
      <c r="F191" s="250" t="s">
        <v>446</v>
      </c>
      <c r="G191" s="251" t="s">
        <v>188</v>
      </c>
      <c r="H191" s="252">
        <v>50</v>
      </c>
      <c r="I191" s="253"/>
      <c r="J191" s="254">
        <f>ROUND(I191*H191,2)</f>
        <v>0</v>
      </c>
      <c r="K191" s="250" t="s">
        <v>189</v>
      </c>
      <c r="L191" s="255"/>
      <c r="M191" s="256" t="s">
        <v>19</v>
      </c>
      <c r="N191" s="257" t="s">
        <v>48</v>
      </c>
      <c r="O191" s="84"/>
      <c r="P191" s="221">
        <f>O191*H191</f>
        <v>0</v>
      </c>
      <c r="Q191" s="221">
        <v>0.00017</v>
      </c>
      <c r="R191" s="221">
        <f>Q191*H191</f>
        <v>0.0085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341</v>
      </c>
      <c r="AT191" s="223" t="s">
        <v>263</v>
      </c>
      <c r="AU191" s="223" t="s">
        <v>88</v>
      </c>
      <c r="AY191" s="17" t="s">
        <v>182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88</v>
      </c>
      <c r="BK191" s="224">
        <f>ROUND(I191*H191,2)</f>
        <v>0</v>
      </c>
      <c r="BL191" s="17" t="s">
        <v>216</v>
      </c>
      <c r="BM191" s="223" t="s">
        <v>447</v>
      </c>
    </row>
    <row r="192" spans="1:65" s="2" customFormat="1" ht="24.15" customHeight="1">
      <c r="A192" s="38"/>
      <c r="B192" s="39"/>
      <c r="C192" s="212" t="s">
        <v>448</v>
      </c>
      <c r="D192" s="212" t="s">
        <v>185</v>
      </c>
      <c r="E192" s="213" t="s">
        <v>449</v>
      </c>
      <c r="F192" s="214" t="s">
        <v>450</v>
      </c>
      <c r="G192" s="215" t="s">
        <v>251</v>
      </c>
      <c r="H192" s="216">
        <v>0.084</v>
      </c>
      <c r="I192" s="217"/>
      <c r="J192" s="218">
        <f>ROUND(I192*H192,2)</f>
        <v>0</v>
      </c>
      <c r="K192" s="214" t="s">
        <v>189</v>
      </c>
      <c r="L192" s="44"/>
      <c r="M192" s="262" t="s">
        <v>19</v>
      </c>
      <c r="N192" s="263" t="s">
        <v>48</v>
      </c>
      <c r="O192" s="264"/>
      <c r="P192" s="265">
        <f>O192*H192</f>
        <v>0</v>
      </c>
      <c r="Q192" s="265">
        <v>0</v>
      </c>
      <c r="R192" s="265">
        <f>Q192*H192</f>
        <v>0</v>
      </c>
      <c r="S192" s="265">
        <v>0</v>
      </c>
      <c r="T192" s="26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216</v>
      </c>
      <c r="AT192" s="223" t="s">
        <v>185</v>
      </c>
      <c r="AU192" s="223" t="s">
        <v>88</v>
      </c>
      <c r="AY192" s="17" t="s">
        <v>182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88</v>
      </c>
      <c r="BK192" s="224">
        <f>ROUND(I192*H192,2)</f>
        <v>0</v>
      </c>
      <c r="BL192" s="17" t="s">
        <v>216</v>
      </c>
      <c r="BM192" s="223" t="s">
        <v>451</v>
      </c>
    </row>
    <row r="193" spans="1:31" s="2" customFormat="1" ht="6.95" customHeight="1">
      <c r="A193" s="38"/>
      <c r="B193" s="59"/>
      <c r="C193" s="60"/>
      <c r="D193" s="60"/>
      <c r="E193" s="60"/>
      <c r="F193" s="60"/>
      <c r="G193" s="60"/>
      <c r="H193" s="60"/>
      <c r="I193" s="60"/>
      <c r="J193" s="60"/>
      <c r="K193" s="60"/>
      <c r="L193" s="44"/>
      <c r="M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</row>
  </sheetData>
  <sheetProtection password="CC35" sheet="1" objects="1" scenarios="1" formatColumns="0" formatRows="0" autoFilter="0"/>
  <autoFilter ref="C98:K19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7:H87"/>
    <mergeCell ref="E89:H89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26.25" customHeight="1">
      <c r="B7" s="20"/>
      <c r="E7" s="143" t="str">
        <f>'Rekapitulace stavby'!K6</f>
        <v>Výměna vnitřního rozvodu teplé a studené vody v objektu bytového domu Dvořákova 1331/20 a 1330/22, Děčín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601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147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911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19. 5. 2021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>69288992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>Vladimír Vidai</v>
      </c>
      <c r="F26" s="38"/>
      <c r="G26" s="38"/>
      <c r="H26" s="38"/>
      <c r="I26" s="142" t="s">
        <v>29</v>
      </c>
      <c r="J26" s="133" t="str">
        <f>IF('Rekapitulace stavby'!AN20="","",'Rekapitulace stavby'!AN20)</f>
        <v>CZ5705170625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40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42</v>
      </c>
      <c r="E32" s="38"/>
      <c r="F32" s="38"/>
      <c r="G32" s="38"/>
      <c r="H32" s="38"/>
      <c r="I32" s="38"/>
      <c r="J32" s="153">
        <f>ROUND(J100,2)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44</v>
      </c>
      <c r="G34" s="38"/>
      <c r="H34" s="38"/>
      <c r="I34" s="154" t="s">
        <v>43</v>
      </c>
      <c r="J34" s="154" t="s">
        <v>45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46</v>
      </c>
      <c r="E35" s="142" t="s">
        <v>47</v>
      </c>
      <c r="F35" s="156">
        <f>ROUND((SUM(BE100:BE177)),2)</f>
        <v>0</v>
      </c>
      <c r="G35" s="38"/>
      <c r="H35" s="38"/>
      <c r="I35" s="157">
        <v>0.21</v>
      </c>
      <c r="J35" s="156">
        <f>ROUND(((SUM(BE100:BE177))*I35),2)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48</v>
      </c>
      <c r="F36" s="156">
        <f>ROUND((SUM(BF100:BF177)),2)</f>
        <v>0</v>
      </c>
      <c r="G36" s="38"/>
      <c r="H36" s="38"/>
      <c r="I36" s="157">
        <v>0.15</v>
      </c>
      <c r="J36" s="156">
        <f>ROUND(((SUM(BF100:BF177))*I36),2)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56">
        <f>ROUND((SUM(BG100:BG177)),2)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50</v>
      </c>
      <c r="F38" s="156">
        <f>ROUND((SUM(BH100:BH177)),2)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51</v>
      </c>
      <c r="F39" s="156">
        <f>ROUND((SUM(BI100:BI177)),2)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52</v>
      </c>
      <c r="E41" s="160"/>
      <c r="F41" s="160"/>
      <c r="G41" s="161" t="s">
        <v>53</v>
      </c>
      <c r="H41" s="162" t="s">
        <v>54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169" t="str">
        <f>E7</f>
        <v>Výměna vnitřního rozvodu teplé a studené vody v objektu bytového domu Dvořákova 1331/20 a 1330/22, Děčín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601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147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2.08 - Stoupací potrubí V7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</v>
      </c>
      <c r="G56" s="40"/>
      <c r="H56" s="40"/>
      <c r="I56" s="32" t="s">
        <v>23</v>
      </c>
      <c r="J56" s="72" t="str">
        <f>IF(J14="","",J14)</f>
        <v>19. 5. 2021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David Šašek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>Vladimír Vidai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150</v>
      </c>
      <c r="D61" s="171"/>
      <c r="E61" s="171"/>
      <c r="F61" s="171"/>
      <c r="G61" s="171"/>
      <c r="H61" s="171"/>
      <c r="I61" s="171"/>
      <c r="J61" s="172" t="s">
        <v>151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74</v>
      </c>
      <c r="D63" s="40"/>
      <c r="E63" s="40"/>
      <c r="F63" s="40"/>
      <c r="G63" s="40"/>
      <c r="H63" s="40"/>
      <c r="I63" s="40"/>
      <c r="J63" s="102">
        <f>J100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152</v>
      </c>
    </row>
    <row r="64" spans="1:31" s="9" customFormat="1" ht="24.95" customHeight="1">
      <c r="A64" s="9"/>
      <c r="B64" s="174"/>
      <c r="C64" s="175"/>
      <c r="D64" s="176" t="s">
        <v>153</v>
      </c>
      <c r="E64" s="177"/>
      <c r="F64" s="177"/>
      <c r="G64" s="177"/>
      <c r="H64" s="177"/>
      <c r="I64" s="177"/>
      <c r="J64" s="178">
        <f>J101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154</v>
      </c>
      <c r="E65" s="182"/>
      <c r="F65" s="182"/>
      <c r="G65" s="182"/>
      <c r="H65" s="182"/>
      <c r="I65" s="182"/>
      <c r="J65" s="183">
        <f>J102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453</v>
      </c>
      <c r="E66" s="182"/>
      <c r="F66" s="182"/>
      <c r="G66" s="182"/>
      <c r="H66" s="182"/>
      <c r="I66" s="182"/>
      <c r="J66" s="183">
        <f>J107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155</v>
      </c>
      <c r="E67" s="182"/>
      <c r="F67" s="182"/>
      <c r="G67" s="182"/>
      <c r="H67" s="182"/>
      <c r="I67" s="182"/>
      <c r="J67" s="183">
        <f>J109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156</v>
      </c>
      <c r="E68" s="182"/>
      <c r="F68" s="182"/>
      <c r="G68" s="182"/>
      <c r="H68" s="182"/>
      <c r="I68" s="182"/>
      <c r="J68" s="183">
        <f>J116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157</v>
      </c>
      <c r="E69" s="182"/>
      <c r="F69" s="182"/>
      <c r="G69" s="182"/>
      <c r="H69" s="182"/>
      <c r="I69" s="182"/>
      <c r="J69" s="183">
        <f>J119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158</v>
      </c>
      <c r="E70" s="182"/>
      <c r="F70" s="182"/>
      <c r="G70" s="182"/>
      <c r="H70" s="182"/>
      <c r="I70" s="182"/>
      <c r="J70" s="183">
        <f>J122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159</v>
      </c>
      <c r="E71" s="182"/>
      <c r="F71" s="182"/>
      <c r="G71" s="182"/>
      <c r="H71" s="182"/>
      <c r="I71" s="182"/>
      <c r="J71" s="183">
        <f>J134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160</v>
      </c>
      <c r="E72" s="182"/>
      <c r="F72" s="182"/>
      <c r="G72" s="182"/>
      <c r="H72" s="182"/>
      <c r="I72" s="182"/>
      <c r="J72" s="183">
        <f>J140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4"/>
      <c r="C73" s="175"/>
      <c r="D73" s="176" t="s">
        <v>161</v>
      </c>
      <c r="E73" s="177"/>
      <c r="F73" s="177"/>
      <c r="G73" s="177"/>
      <c r="H73" s="177"/>
      <c r="I73" s="177"/>
      <c r="J73" s="178">
        <f>J142</f>
        <v>0</v>
      </c>
      <c r="K73" s="175"/>
      <c r="L73" s="17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0"/>
      <c r="C74" s="125"/>
      <c r="D74" s="181" t="s">
        <v>162</v>
      </c>
      <c r="E74" s="182"/>
      <c r="F74" s="182"/>
      <c r="G74" s="182"/>
      <c r="H74" s="182"/>
      <c r="I74" s="182"/>
      <c r="J74" s="183">
        <f>J143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163</v>
      </c>
      <c r="E75" s="182"/>
      <c r="F75" s="182"/>
      <c r="G75" s="182"/>
      <c r="H75" s="182"/>
      <c r="I75" s="182"/>
      <c r="J75" s="183">
        <f>J155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164</v>
      </c>
      <c r="E76" s="182"/>
      <c r="F76" s="182"/>
      <c r="G76" s="182"/>
      <c r="H76" s="182"/>
      <c r="I76" s="182"/>
      <c r="J76" s="183">
        <f>J158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166</v>
      </c>
      <c r="E77" s="182"/>
      <c r="F77" s="182"/>
      <c r="G77" s="182"/>
      <c r="H77" s="182"/>
      <c r="I77" s="182"/>
      <c r="J77" s="183">
        <f>J161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454</v>
      </c>
      <c r="E78" s="182"/>
      <c r="F78" s="182"/>
      <c r="G78" s="182"/>
      <c r="H78" s="182"/>
      <c r="I78" s="182"/>
      <c r="J78" s="183">
        <f>J172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4" spans="1:31" s="2" customFormat="1" ht="6.95" customHeight="1">
      <c r="A84" s="38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4.95" customHeight="1">
      <c r="A85" s="38"/>
      <c r="B85" s="39"/>
      <c r="C85" s="23" t="s">
        <v>167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16</v>
      </c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6.25" customHeight="1">
      <c r="A88" s="38"/>
      <c r="B88" s="39"/>
      <c r="C88" s="40"/>
      <c r="D88" s="40"/>
      <c r="E88" s="169" t="str">
        <f>E7</f>
        <v>Výměna vnitřního rozvodu teplé a studené vody v objektu bytového domu Dvořákova 1331/20 a 1330/22, Děčín</v>
      </c>
      <c r="F88" s="32"/>
      <c r="G88" s="32"/>
      <c r="H88" s="32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2:12" s="1" customFormat="1" ht="12" customHeight="1">
      <c r="B89" s="21"/>
      <c r="C89" s="32" t="s">
        <v>145</v>
      </c>
      <c r="D89" s="22"/>
      <c r="E89" s="22"/>
      <c r="F89" s="22"/>
      <c r="G89" s="22"/>
      <c r="H89" s="22"/>
      <c r="I89" s="22"/>
      <c r="J89" s="22"/>
      <c r="K89" s="22"/>
      <c r="L89" s="20"/>
    </row>
    <row r="90" spans="1:31" s="2" customFormat="1" ht="16.5" customHeight="1">
      <c r="A90" s="38"/>
      <c r="B90" s="39"/>
      <c r="C90" s="40"/>
      <c r="D90" s="40"/>
      <c r="E90" s="169" t="s">
        <v>601</v>
      </c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147</v>
      </c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6.5" customHeight="1">
      <c r="A92" s="38"/>
      <c r="B92" s="39"/>
      <c r="C92" s="40"/>
      <c r="D92" s="40"/>
      <c r="E92" s="69" t="str">
        <f>E11</f>
        <v>2.08 - Stoupací potrubí V7</v>
      </c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2" customHeight="1">
      <c r="A94" s="38"/>
      <c r="B94" s="39"/>
      <c r="C94" s="32" t="s">
        <v>21</v>
      </c>
      <c r="D94" s="40"/>
      <c r="E94" s="40"/>
      <c r="F94" s="27" t="str">
        <f>F14</f>
        <v>Děčín</v>
      </c>
      <c r="G94" s="40"/>
      <c r="H94" s="40"/>
      <c r="I94" s="32" t="s">
        <v>23</v>
      </c>
      <c r="J94" s="72" t="str">
        <f>IF(J14="","",J14)</f>
        <v>19. 5. 2021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25</v>
      </c>
      <c r="D96" s="40"/>
      <c r="E96" s="40"/>
      <c r="F96" s="27" t="str">
        <f>E17</f>
        <v>Statutární město Děčín</v>
      </c>
      <c r="G96" s="40"/>
      <c r="H96" s="40"/>
      <c r="I96" s="32" t="s">
        <v>32</v>
      </c>
      <c r="J96" s="36" t="str">
        <f>E23</f>
        <v>David Šašek</v>
      </c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30</v>
      </c>
      <c r="D97" s="40"/>
      <c r="E97" s="40"/>
      <c r="F97" s="27" t="str">
        <f>IF(E20="","",E20)</f>
        <v>Vyplň údaj</v>
      </c>
      <c r="G97" s="40"/>
      <c r="H97" s="40"/>
      <c r="I97" s="32" t="s">
        <v>36</v>
      </c>
      <c r="J97" s="36" t="str">
        <f>E26</f>
        <v>Vladimír Vidai</v>
      </c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11" customFormat="1" ht="29.25" customHeight="1">
      <c r="A99" s="185"/>
      <c r="B99" s="186"/>
      <c r="C99" s="187" t="s">
        <v>168</v>
      </c>
      <c r="D99" s="188" t="s">
        <v>61</v>
      </c>
      <c r="E99" s="188" t="s">
        <v>57</v>
      </c>
      <c r="F99" s="188" t="s">
        <v>58</v>
      </c>
      <c r="G99" s="188" t="s">
        <v>169</v>
      </c>
      <c r="H99" s="188" t="s">
        <v>170</v>
      </c>
      <c r="I99" s="188" t="s">
        <v>171</v>
      </c>
      <c r="J99" s="188" t="s">
        <v>151</v>
      </c>
      <c r="K99" s="189" t="s">
        <v>172</v>
      </c>
      <c r="L99" s="190"/>
      <c r="M99" s="92" t="s">
        <v>19</v>
      </c>
      <c r="N99" s="93" t="s">
        <v>46</v>
      </c>
      <c r="O99" s="93" t="s">
        <v>173</v>
      </c>
      <c r="P99" s="93" t="s">
        <v>174</v>
      </c>
      <c r="Q99" s="93" t="s">
        <v>175</v>
      </c>
      <c r="R99" s="93" t="s">
        <v>176</v>
      </c>
      <c r="S99" s="93" t="s">
        <v>177</v>
      </c>
      <c r="T99" s="94" t="s">
        <v>178</v>
      </c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</row>
    <row r="100" spans="1:63" s="2" customFormat="1" ht="22.8" customHeight="1">
      <c r="A100" s="38"/>
      <c r="B100" s="39"/>
      <c r="C100" s="99" t="s">
        <v>179</v>
      </c>
      <c r="D100" s="40"/>
      <c r="E100" s="40"/>
      <c r="F100" s="40"/>
      <c r="G100" s="40"/>
      <c r="H100" s="40"/>
      <c r="I100" s="40"/>
      <c r="J100" s="191">
        <f>BK100</f>
        <v>0</v>
      </c>
      <c r="K100" s="40"/>
      <c r="L100" s="44"/>
      <c r="M100" s="95"/>
      <c r="N100" s="192"/>
      <c r="O100" s="96"/>
      <c r="P100" s="193">
        <f>P101+P142</f>
        <v>0</v>
      </c>
      <c r="Q100" s="96"/>
      <c r="R100" s="193">
        <f>R101+R142</f>
        <v>0.9632881</v>
      </c>
      <c r="S100" s="96"/>
      <c r="T100" s="194">
        <f>T101+T142</f>
        <v>1.9595000000000002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75</v>
      </c>
      <c r="AU100" s="17" t="s">
        <v>152</v>
      </c>
      <c r="BK100" s="195">
        <f>BK101+BK142</f>
        <v>0</v>
      </c>
    </row>
    <row r="101" spans="1:63" s="12" customFormat="1" ht="25.9" customHeight="1">
      <c r="A101" s="12"/>
      <c r="B101" s="196"/>
      <c r="C101" s="197"/>
      <c r="D101" s="198" t="s">
        <v>75</v>
      </c>
      <c r="E101" s="199" t="s">
        <v>180</v>
      </c>
      <c r="F101" s="199" t="s">
        <v>181</v>
      </c>
      <c r="G101" s="197"/>
      <c r="H101" s="197"/>
      <c r="I101" s="200"/>
      <c r="J101" s="201">
        <f>BK101</f>
        <v>0</v>
      </c>
      <c r="K101" s="197"/>
      <c r="L101" s="202"/>
      <c r="M101" s="203"/>
      <c r="N101" s="204"/>
      <c r="O101" s="204"/>
      <c r="P101" s="205">
        <f>P102+P107+P109+P116+P119+P122+P134+P140</f>
        <v>0</v>
      </c>
      <c r="Q101" s="204"/>
      <c r="R101" s="205">
        <f>R102+R107+R109+R116+R119+R122+R134+R140</f>
        <v>0.7146325</v>
      </c>
      <c r="S101" s="204"/>
      <c r="T101" s="206">
        <f>T102+T107+T109+T116+T119+T122+T134+T140</f>
        <v>1.8836000000000002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80</v>
      </c>
      <c r="AT101" s="208" t="s">
        <v>75</v>
      </c>
      <c r="AU101" s="208" t="s">
        <v>76</v>
      </c>
      <c r="AY101" s="207" t="s">
        <v>182</v>
      </c>
      <c r="BK101" s="209">
        <f>BK102+BK107+BK109+BK116+BK119+BK122+BK134+BK140</f>
        <v>0</v>
      </c>
    </row>
    <row r="102" spans="1:63" s="12" customFormat="1" ht="22.8" customHeight="1">
      <c r="A102" s="12"/>
      <c r="B102" s="196"/>
      <c r="C102" s="197"/>
      <c r="D102" s="198" t="s">
        <v>75</v>
      </c>
      <c r="E102" s="210" t="s">
        <v>183</v>
      </c>
      <c r="F102" s="210" t="s">
        <v>184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SUM(P103:P106)</f>
        <v>0</v>
      </c>
      <c r="Q102" s="204"/>
      <c r="R102" s="205">
        <f>SUM(R103:R106)</f>
        <v>0.2369</v>
      </c>
      <c r="S102" s="204"/>
      <c r="T102" s="206">
        <f>SUM(T103:T106)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80</v>
      </c>
      <c r="AT102" s="208" t="s">
        <v>75</v>
      </c>
      <c r="AU102" s="208" t="s">
        <v>80</v>
      </c>
      <c r="AY102" s="207" t="s">
        <v>182</v>
      </c>
      <c r="BK102" s="209">
        <f>SUM(BK103:BK106)</f>
        <v>0</v>
      </c>
    </row>
    <row r="103" spans="1:65" s="2" customFormat="1" ht="24.15" customHeight="1">
      <c r="A103" s="38"/>
      <c r="B103" s="39"/>
      <c r="C103" s="212" t="s">
        <v>80</v>
      </c>
      <c r="D103" s="212" t="s">
        <v>185</v>
      </c>
      <c r="E103" s="213" t="s">
        <v>455</v>
      </c>
      <c r="F103" s="214" t="s">
        <v>456</v>
      </c>
      <c r="G103" s="215" t="s">
        <v>188</v>
      </c>
      <c r="H103" s="216">
        <v>10</v>
      </c>
      <c r="I103" s="217"/>
      <c r="J103" s="218">
        <f>ROUND(I103*H103,2)</f>
        <v>0</v>
      </c>
      <c r="K103" s="214" t="s">
        <v>189</v>
      </c>
      <c r="L103" s="44"/>
      <c r="M103" s="219" t="s">
        <v>19</v>
      </c>
      <c r="N103" s="220" t="s">
        <v>48</v>
      </c>
      <c r="O103" s="84"/>
      <c r="P103" s="221">
        <f>O103*H103</f>
        <v>0</v>
      </c>
      <c r="Q103" s="221">
        <v>0.02369</v>
      </c>
      <c r="R103" s="221">
        <f>Q103*H103</f>
        <v>0.2369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190</v>
      </c>
      <c r="AT103" s="223" t="s">
        <v>185</v>
      </c>
      <c r="AU103" s="223" t="s">
        <v>88</v>
      </c>
      <c r="AY103" s="17" t="s">
        <v>182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88</v>
      </c>
      <c r="BK103" s="224">
        <f>ROUND(I103*H103,2)</f>
        <v>0</v>
      </c>
      <c r="BL103" s="17" t="s">
        <v>190</v>
      </c>
      <c r="BM103" s="223" t="s">
        <v>912</v>
      </c>
    </row>
    <row r="104" spans="1:51" s="13" customFormat="1" ht="12">
      <c r="A104" s="13"/>
      <c r="B104" s="225"/>
      <c r="C104" s="226"/>
      <c r="D104" s="227" t="s">
        <v>203</v>
      </c>
      <c r="E104" s="228" t="s">
        <v>19</v>
      </c>
      <c r="F104" s="229" t="s">
        <v>458</v>
      </c>
      <c r="G104" s="226"/>
      <c r="H104" s="230">
        <v>5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203</v>
      </c>
      <c r="AU104" s="236" t="s">
        <v>88</v>
      </c>
      <c r="AV104" s="13" t="s">
        <v>88</v>
      </c>
      <c r="AW104" s="13" t="s">
        <v>35</v>
      </c>
      <c r="AX104" s="13" t="s">
        <v>76</v>
      </c>
      <c r="AY104" s="236" t="s">
        <v>182</v>
      </c>
    </row>
    <row r="105" spans="1:51" s="13" customFormat="1" ht="12">
      <c r="A105" s="13"/>
      <c r="B105" s="225"/>
      <c r="C105" s="226"/>
      <c r="D105" s="227" t="s">
        <v>203</v>
      </c>
      <c r="E105" s="228" t="s">
        <v>19</v>
      </c>
      <c r="F105" s="229" t="s">
        <v>459</v>
      </c>
      <c r="G105" s="226"/>
      <c r="H105" s="230">
        <v>5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203</v>
      </c>
      <c r="AU105" s="236" t="s">
        <v>88</v>
      </c>
      <c r="AV105" s="13" t="s">
        <v>88</v>
      </c>
      <c r="AW105" s="13" t="s">
        <v>35</v>
      </c>
      <c r="AX105" s="13" t="s">
        <v>76</v>
      </c>
      <c r="AY105" s="236" t="s">
        <v>182</v>
      </c>
    </row>
    <row r="106" spans="1:51" s="14" customFormat="1" ht="12">
      <c r="A106" s="14"/>
      <c r="B106" s="237"/>
      <c r="C106" s="238"/>
      <c r="D106" s="227" t="s">
        <v>203</v>
      </c>
      <c r="E106" s="239" t="s">
        <v>19</v>
      </c>
      <c r="F106" s="240" t="s">
        <v>241</v>
      </c>
      <c r="G106" s="238"/>
      <c r="H106" s="241">
        <v>10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203</v>
      </c>
      <c r="AU106" s="247" t="s">
        <v>88</v>
      </c>
      <c r="AV106" s="14" t="s">
        <v>190</v>
      </c>
      <c r="AW106" s="14" t="s">
        <v>35</v>
      </c>
      <c r="AX106" s="14" t="s">
        <v>80</v>
      </c>
      <c r="AY106" s="247" t="s">
        <v>182</v>
      </c>
    </row>
    <row r="107" spans="1:63" s="12" customFormat="1" ht="22.8" customHeight="1">
      <c r="A107" s="12"/>
      <c r="B107" s="196"/>
      <c r="C107" s="197"/>
      <c r="D107" s="198" t="s">
        <v>75</v>
      </c>
      <c r="E107" s="210" t="s">
        <v>190</v>
      </c>
      <c r="F107" s="210" t="s">
        <v>460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P108</f>
        <v>0</v>
      </c>
      <c r="Q107" s="204"/>
      <c r="R107" s="205">
        <f>R108</f>
        <v>0.2955</v>
      </c>
      <c r="S107" s="204"/>
      <c r="T107" s="206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80</v>
      </c>
      <c r="AT107" s="208" t="s">
        <v>75</v>
      </c>
      <c r="AU107" s="208" t="s">
        <v>80</v>
      </c>
      <c r="AY107" s="207" t="s">
        <v>182</v>
      </c>
      <c r="BK107" s="209">
        <f>BK108</f>
        <v>0</v>
      </c>
    </row>
    <row r="108" spans="1:65" s="2" customFormat="1" ht="24.15" customHeight="1">
      <c r="A108" s="38"/>
      <c r="B108" s="39"/>
      <c r="C108" s="212" t="s">
        <v>88</v>
      </c>
      <c r="D108" s="212" t="s">
        <v>185</v>
      </c>
      <c r="E108" s="213" t="s">
        <v>461</v>
      </c>
      <c r="F108" s="214" t="s">
        <v>462</v>
      </c>
      <c r="G108" s="215" t="s">
        <v>188</v>
      </c>
      <c r="H108" s="216">
        <v>15</v>
      </c>
      <c r="I108" s="217"/>
      <c r="J108" s="218">
        <f>ROUND(I108*H108,2)</f>
        <v>0</v>
      </c>
      <c r="K108" s="214" t="s">
        <v>189</v>
      </c>
      <c r="L108" s="44"/>
      <c r="M108" s="219" t="s">
        <v>19</v>
      </c>
      <c r="N108" s="220" t="s">
        <v>48</v>
      </c>
      <c r="O108" s="84"/>
      <c r="P108" s="221">
        <f>O108*H108</f>
        <v>0</v>
      </c>
      <c r="Q108" s="221">
        <v>0.0197</v>
      </c>
      <c r="R108" s="221">
        <f>Q108*H108</f>
        <v>0.2955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190</v>
      </c>
      <c r="AT108" s="223" t="s">
        <v>185</v>
      </c>
      <c r="AU108" s="223" t="s">
        <v>88</v>
      </c>
      <c r="AY108" s="17" t="s">
        <v>182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88</v>
      </c>
      <c r="BK108" s="224">
        <f>ROUND(I108*H108,2)</f>
        <v>0</v>
      </c>
      <c r="BL108" s="17" t="s">
        <v>190</v>
      </c>
      <c r="BM108" s="223" t="s">
        <v>913</v>
      </c>
    </row>
    <row r="109" spans="1:63" s="12" customFormat="1" ht="22.8" customHeight="1">
      <c r="A109" s="12"/>
      <c r="B109" s="196"/>
      <c r="C109" s="197"/>
      <c r="D109" s="198" t="s">
        <v>75</v>
      </c>
      <c r="E109" s="210" t="s">
        <v>192</v>
      </c>
      <c r="F109" s="210" t="s">
        <v>193</v>
      </c>
      <c r="G109" s="197"/>
      <c r="H109" s="197"/>
      <c r="I109" s="200"/>
      <c r="J109" s="211">
        <f>BK109</f>
        <v>0</v>
      </c>
      <c r="K109" s="197"/>
      <c r="L109" s="202"/>
      <c r="M109" s="203"/>
      <c r="N109" s="204"/>
      <c r="O109" s="204"/>
      <c r="P109" s="205">
        <f>SUM(P110:P115)</f>
        <v>0</v>
      </c>
      <c r="Q109" s="204"/>
      <c r="R109" s="205">
        <f>SUM(R110:R115)</f>
        <v>0.1804125</v>
      </c>
      <c r="S109" s="204"/>
      <c r="T109" s="206">
        <f>SUM(T110:T115)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80</v>
      </c>
      <c r="AT109" s="208" t="s">
        <v>75</v>
      </c>
      <c r="AU109" s="208" t="s">
        <v>80</v>
      </c>
      <c r="AY109" s="207" t="s">
        <v>182</v>
      </c>
      <c r="BK109" s="209">
        <f>SUM(BK110:BK115)</f>
        <v>0</v>
      </c>
    </row>
    <row r="110" spans="1:65" s="2" customFormat="1" ht="14.4" customHeight="1">
      <c r="A110" s="38"/>
      <c r="B110" s="39"/>
      <c r="C110" s="212" t="s">
        <v>183</v>
      </c>
      <c r="D110" s="212" t="s">
        <v>185</v>
      </c>
      <c r="E110" s="213" t="s">
        <v>464</v>
      </c>
      <c r="F110" s="214" t="s">
        <v>465</v>
      </c>
      <c r="G110" s="215" t="s">
        <v>201</v>
      </c>
      <c r="H110" s="216">
        <v>3.75</v>
      </c>
      <c r="I110" s="217"/>
      <c r="J110" s="218">
        <f>ROUND(I110*H110,2)</f>
        <v>0</v>
      </c>
      <c r="K110" s="214" t="s">
        <v>189</v>
      </c>
      <c r="L110" s="44"/>
      <c r="M110" s="219" t="s">
        <v>19</v>
      </c>
      <c r="N110" s="220" t="s">
        <v>48</v>
      </c>
      <c r="O110" s="84"/>
      <c r="P110" s="221">
        <f>O110*H110</f>
        <v>0</v>
      </c>
      <c r="Q110" s="221">
        <v>0.00735</v>
      </c>
      <c r="R110" s="221">
        <f>Q110*H110</f>
        <v>0.0275625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190</v>
      </c>
      <c r="AT110" s="223" t="s">
        <v>185</v>
      </c>
      <c r="AU110" s="223" t="s">
        <v>88</v>
      </c>
      <c r="AY110" s="17" t="s">
        <v>182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88</v>
      </c>
      <c r="BK110" s="224">
        <f>ROUND(I110*H110,2)</f>
        <v>0</v>
      </c>
      <c r="BL110" s="17" t="s">
        <v>190</v>
      </c>
      <c r="BM110" s="223" t="s">
        <v>914</v>
      </c>
    </row>
    <row r="111" spans="1:51" s="13" customFormat="1" ht="12">
      <c r="A111" s="13"/>
      <c r="B111" s="225"/>
      <c r="C111" s="226"/>
      <c r="D111" s="227" t="s">
        <v>203</v>
      </c>
      <c r="E111" s="228" t="s">
        <v>19</v>
      </c>
      <c r="F111" s="229" t="s">
        <v>467</v>
      </c>
      <c r="G111" s="226"/>
      <c r="H111" s="230">
        <v>3.75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203</v>
      </c>
      <c r="AU111" s="236" t="s">
        <v>88</v>
      </c>
      <c r="AV111" s="13" t="s">
        <v>88</v>
      </c>
      <c r="AW111" s="13" t="s">
        <v>35</v>
      </c>
      <c r="AX111" s="13" t="s">
        <v>80</v>
      </c>
      <c r="AY111" s="236" t="s">
        <v>182</v>
      </c>
    </row>
    <row r="112" spans="1:65" s="2" customFormat="1" ht="14.4" customHeight="1">
      <c r="A112" s="38"/>
      <c r="B112" s="39"/>
      <c r="C112" s="212" t="s">
        <v>190</v>
      </c>
      <c r="D112" s="212" t="s">
        <v>185</v>
      </c>
      <c r="E112" s="213" t="s">
        <v>194</v>
      </c>
      <c r="F112" s="214" t="s">
        <v>195</v>
      </c>
      <c r="G112" s="215" t="s">
        <v>188</v>
      </c>
      <c r="H112" s="216">
        <v>5</v>
      </c>
      <c r="I112" s="217"/>
      <c r="J112" s="218">
        <f>ROUND(I112*H112,2)</f>
        <v>0</v>
      </c>
      <c r="K112" s="214" t="s">
        <v>189</v>
      </c>
      <c r="L112" s="44"/>
      <c r="M112" s="219" t="s">
        <v>19</v>
      </c>
      <c r="N112" s="220" t="s">
        <v>48</v>
      </c>
      <c r="O112" s="84"/>
      <c r="P112" s="221">
        <f>O112*H112</f>
        <v>0</v>
      </c>
      <c r="Q112" s="221">
        <v>0.00366</v>
      </c>
      <c r="R112" s="221">
        <f>Q112*H112</f>
        <v>0.0183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190</v>
      </c>
      <c r="AT112" s="223" t="s">
        <v>185</v>
      </c>
      <c r="AU112" s="223" t="s">
        <v>88</v>
      </c>
      <c r="AY112" s="17" t="s">
        <v>182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88</v>
      </c>
      <c r="BK112" s="224">
        <f>ROUND(I112*H112,2)</f>
        <v>0</v>
      </c>
      <c r="BL112" s="17" t="s">
        <v>190</v>
      </c>
      <c r="BM112" s="223" t="s">
        <v>915</v>
      </c>
    </row>
    <row r="113" spans="1:51" s="13" customFormat="1" ht="12">
      <c r="A113" s="13"/>
      <c r="B113" s="225"/>
      <c r="C113" s="226"/>
      <c r="D113" s="227" t="s">
        <v>203</v>
      </c>
      <c r="E113" s="228" t="s">
        <v>19</v>
      </c>
      <c r="F113" s="229" t="s">
        <v>458</v>
      </c>
      <c r="G113" s="226"/>
      <c r="H113" s="230">
        <v>5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203</v>
      </c>
      <c r="AU113" s="236" t="s">
        <v>88</v>
      </c>
      <c r="AV113" s="13" t="s">
        <v>88</v>
      </c>
      <c r="AW113" s="13" t="s">
        <v>35</v>
      </c>
      <c r="AX113" s="13" t="s">
        <v>80</v>
      </c>
      <c r="AY113" s="236" t="s">
        <v>182</v>
      </c>
    </row>
    <row r="114" spans="1:65" s="2" customFormat="1" ht="24.15" customHeight="1">
      <c r="A114" s="38"/>
      <c r="B114" s="39"/>
      <c r="C114" s="212" t="s">
        <v>212</v>
      </c>
      <c r="D114" s="212" t="s">
        <v>185</v>
      </c>
      <c r="E114" s="213" t="s">
        <v>468</v>
      </c>
      <c r="F114" s="214" t="s">
        <v>469</v>
      </c>
      <c r="G114" s="215" t="s">
        <v>201</v>
      </c>
      <c r="H114" s="216">
        <v>3.75</v>
      </c>
      <c r="I114" s="217"/>
      <c r="J114" s="218">
        <f>ROUND(I114*H114,2)</f>
        <v>0</v>
      </c>
      <c r="K114" s="214" t="s">
        <v>189</v>
      </c>
      <c r="L114" s="44"/>
      <c r="M114" s="219" t="s">
        <v>19</v>
      </c>
      <c r="N114" s="220" t="s">
        <v>48</v>
      </c>
      <c r="O114" s="84"/>
      <c r="P114" s="221">
        <f>O114*H114</f>
        <v>0</v>
      </c>
      <c r="Q114" s="221">
        <v>0.0154</v>
      </c>
      <c r="R114" s="221">
        <f>Q114*H114</f>
        <v>0.05775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190</v>
      </c>
      <c r="AT114" s="223" t="s">
        <v>185</v>
      </c>
      <c r="AU114" s="223" t="s">
        <v>88</v>
      </c>
      <c r="AY114" s="17" t="s">
        <v>182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88</v>
      </c>
      <c r="BK114" s="224">
        <f>ROUND(I114*H114,2)</f>
        <v>0</v>
      </c>
      <c r="BL114" s="17" t="s">
        <v>190</v>
      </c>
      <c r="BM114" s="223" t="s">
        <v>916</v>
      </c>
    </row>
    <row r="115" spans="1:65" s="2" customFormat="1" ht="14.4" customHeight="1">
      <c r="A115" s="38"/>
      <c r="B115" s="39"/>
      <c r="C115" s="212" t="s">
        <v>218</v>
      </c>
      <c r="D115" s="212" t="s">
        <v>185</v>
      </c>
      <c r="E115" s="213" t="s">
        <v>471</v>
      </c>
      <c r="F115" s="214" t="s">
        <v>472</v>
      </c>
      <c r="G115" s="215" t="s">
        <v>201</v>
      </c>
      <c r="H115" s="216">
        <v>3.75</v>
      </c>
      <c r="I115" s="217"/>
      <c r="J115" s="218">
        <f>ROUND(I115*H115,2)</f>
        <v>0</v>
      </c>
      <c r="K115" s="214" t="s">
        <v>189</v>
      </c>
      <c r="L115" s="44"/>
      <c r="M115" s="219" t="s">
        <v>19</v>
      </c>
      <c r="N115" s="220" t="s">
        <v>48</v>
      </c>
      <c r="O115" s="84"/>
      <c r="P115" s="221">
        <f>O115*H115</f>
        <v>0</v>
      </c>
      <c r="Q115" s="221">
        <v>0.02048</v>
      </c>
      <c r="R115" s="221">
        <f>Q115*H115</f>
        <v>0.07680000000000001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190</v>
      </c>
      <c r="AT115" s="223" t="s">
        <v>185</v>
      </c>
      <c r="AU115" s="223" t="s">
        <v>88</v>
      </c>
      <c r="AY115" s="17" t="s">
        <v>182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88</v>
      </c>
      <c r="BK115" s="224">
        <f>ROUND(I115*H115,2)</f>
        <v>0</v>
      </c>
      <c r="BL115" s="17" t="s">
        <v>190</v>
      </c>
      <c r="BM115" s="223" t="s">
        <v>917</v>
      </c>
    </row>
    <row r="116" spans="1:63" s="12" customFormat="1" ht="22.8" customHeight="1">
      <c r="A116" s="12"/>
      <c r="B116" s="196"/>
      <c r="C116" s="197"/>
      <c r="D116" s="198" t="s">
        <v>75</v>
      </c>
      <c r="E116" s="210" t="s">
        <v>197</v>
      </c>
      <c r="F116" s="210" t="s">
        <v>198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SUM(P117:P118)</f>
        <v>0</v>
      </c>
      <c r="Q116" s="204"/>
      <c r="R116" s="205">
        <f>SUM(R117:R118)</f>
        <v>0.0018199999999999998</v>
      </c>
      <c r="S116" s="204"/>
      <c r="T116" s="206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80</v>
      </c>
      <c r="AT116" s="208" t="s">
        <v>75</v>
      </c>
      <c r="AU116" s="208" t="s">
        <v>80</v>
      </c>
      <c r="AY116" s="207" t="s">
        <v>182</v>
      </c>
      <c r="BK116" s="209">
        <f>SUM(BK117:BK118)</f>
        <v>0</v>
      </c>
    </row>
    <row r="117" spans="1:65" s="2" customFormat="1" ht="24.15" customHeight="1">
      <c r="A117" s="38"/>
      <c r="B117" s="39"/>
      <c r="C117" s="212" t="s">
        <v>222</v>
      </c>
      <c r="D117" s="212" t="s">
        <v>185</v>
      </c>
      <c r="E117" s="213" t="s">
        <v>199</v>
      </c>
      <c r="F117" s="214" t="s">
        <v>200</v>
      </c>
      <c r="G117" s="215" t="s">
        <v>201</v>
      </c>
      <c r="H117" s="216">
        <v>14</v>
      </c>
      <c r="I117" s="217"/>
      <c r="J117" s="218">
        <f>ROUND(I117*H117,2)</f>
        <v>0</v>
      </c>
      <c r="K117" s="214" t="s">
        <v>189</v>
      </c>
      <c r="L117" s="44"/>
      <c r="M117" s="219" t="s">
        <v>19</v>
      </c>
      <c r="N117" s="220" t="s">
        <v>48</v>
      </c>
      <c r="O117" s="84"/>
      <c r="P117" s="221">
        <f>O117*H117</f>
        <v>0</v>
      </c>
      <c r="Q117" s="221">
        <v>0.00013</v>
      </c>
      <c r="R117" s="221">
        <f>Q117*H117</f>
        <v>0.0018199999999999998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190</v>
      </c>
      <c r="AT117" s="223" t="s">
        <v>185</v>
      </c>
      <c r="AU117" s="223" t="s">
        <v>88</v>
      </c>
      <c r="AY117" s="17" t="s">
        <v>182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88</v>
      </c>
      <c r="BK117" s="224">
        <f>ROUND(I117*H117,2)</f>
        <v>0</v>
      </c>
      <c r="BL117" s="17" t="s">
        <v>190</v>
      </c>
      <c r="BM117" s="223" t="s">
        <v>918</v>
      </c>
    </row>
    <row r="118" spans="1:51" s="13" customFormat="1" ht="12">
      <c r="A118" s="13"/>
      <c r="B118" s="225"/>
      <c r="C118" s="226"/>
      <c r="D118" s="227" t="s">
        <v>203</v>
      </c>
      <c r="E118" s="228" t="s">
        <v>19</v>
      </c>
      <c r="F118" s="229" t="s">
        <v>476</v>
      </c>
      <c r="G118" s="226"/>
      <c r="H118" s="230">
        <v>14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203</v>
      </c>
      <c r="AU118" s="236" t="s">
        <v>88</v>
      </c>
      <c r="AV118" s="13" t="s">
        <v>88</v>
      </c>
      <c r="AW118" s="13" t="s">
        <v>35</v>
      </c>
      <c r="AX118" s="13" t="s">
        <v>80</v>
      </c>
      <c r="AY118" s="236" t="s">
        <v>182</v>
      </c>
    </row>
    <row r="119" spans="1:63" s="12" customFormat="1" ht="22.8" customHeight="1">
      <c r="A119" s="12"/>
      <c r="B119" s="196"/>
      <c r="C119" s="197"/>
      <c r="D119" s="198" t="s">
        <v>75</v>
      </c>
      <c r="E119" s="210" t="s">
        <v>205</v>
      </c>
      <c r="F119" s="210" t="s">
        <v>206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SUM(P120:P121)</f>
        <v>0</v>
      </c>
      <c r="Q119" s="204"/>
      <c r="R119" s="205">
        <f>SUM(R120:R121)</f>
        <v>0</v>
      </c>
      <c r="S119" s="204"/>
      <c r="T119" s="206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7" t="s">
        <v>80</v>
      </c>
      <c r="AT119" s="208" t="s">
        <v>75</v>
      </c>
      <c r="AU119" s="208" t="s">
        <v>80</v>
      </c>
      <c r="AY119" s="207" t="s">
        <v>182</v>
      </c>
      <c r="BK119" s="209">
        <f>SUM(BK120:BK121)</f>
        <v>0</v>
      </c>
    </row>
    <row r="120" spans="1:65" s="2" customFormat="1" ht="14.4" customHeight="1">
      <c r="A120" s="38"/>
      <c r="B120" s="39"/>
      <c r="C120" s="212" t="s">
        <v>226</v>
      </c>
      <c r="D120" s="212" t="s">
        <v>185</v>
      </c>
      <c r="E120" s="213" t="s">
        <v>207</v>
      </c>
      <c r="F120" s="214" t="s">
        <v>208</v>
      </c>
      <c r="G120" s="215" t="s">
        <v>201</v>
      </c>
      <c r="H120" s="216">
        <v>60</v>
      </c>
      <c r="I120" s="217"/>
      <c r="J120" s="218">
        <f>ROUND(I120*H120,2)</f>
        <v>0</v>
      </c>
      <c r="K120" s="214" t="s">
        <v>189</v>
      </c>
      <c r="L120" s="44"/>
      <c r="M120" s="219" t="s">
        <v>19</v>
      </c>
      <c r="N120" s="220" t="s">
        <v>48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190</v>
      </c>
      <c r="AT120" s="223" t="s">
        <v>185</v>
      </c>
      <c r="AU120" s="223" t="s">
        <v>88</v>
      </c>
      <c r="AY120" s="17" t="s">
        <v>182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88</v>
      </c>
      <c r="BK120" s="224">
        <f>ROUND(I120*H120,2)</f>
        <v>0</v>
      </c>
      <c r="BL120" s="17" t="s">
        <v>190</v>
      </c>
      <c r="BM120" s="223" t="s">
        <v>919</v>
      </c>
    </row>
    <row r="121" spans="1:51" s="13" customFormat="1" ht="12">
      <c r="A121" s="13"/>
      <c r="B121" s="225"/>
      <c r="C121" s="226"/>
      <c r="D121" s="227" t="s">
        <v>203</v>
      </c>
      <c r="E121" s="228" t="s">
        <v>19</v>
      </c>
      <c r="F121" s="229" t="s">
        <v>478</v>
      </c>
      <c r="G121" s="226"/>
      <c r="H121" s="230">
        <v>60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203</v>
      </c>
      <c r="AU121" s="236" t="s">
        <v>88</v>
      </c>
      <c r="AV121" s="13" t="s">
        <v>88</v>
      </c>
      <c r="AW121" s="13" t="s">
        <v>35</v>
      </c>
      <c r="AX121" s="13" t="s">
        <v>80</v>
      </c>
      <c r="AY121" s="236" t="s">
        <v>182</v>
      </c>
    </row>
    <row r="122" spans="1:63" s="12" customFormat="1" ht="22.8" customHeight="1">
      <c r="A122" s="12"/>
      <c r="B122" s="196"/>
      <c r="C122" s="197"/>
      <c r="D122" s="198" t="s">
        <v>75</v>
      </c>
      <c r="E122" s="210" t="s">
        <v>210</v>
      </c>
      <c r="F122" s="210" t="s">
        <v>211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SUM(P123:P133)</f>
        <v>0</v>
      </c>
      <c r="Q122" s="204"/>
      <c r="R122" s="205">
        <f>SUM(R123:R133)</f>
        <v>0</v>
      </c>
      <c r="S122" s="204"/>
      <c r="T122" s="206">
        <f>SUM(T123:T133)</f>
        <v>1.8836000000000002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80</v>
      </c>
      <c r="AT122" s="208" t="s">
        <v>75</v>
      </c>
      <c r="AU122" s="208" t="s">
        <v>80</v>
      </c>
      <c r="AY122" s="207" t="s">
        <v>182</v>
      </c>
      <c r="BK122" s="209">
        <f>SUM(BK123:BK133)</f>
        <v>0</v>
      </c>
    </row>
    <row r="123" spans="1:65" s="2" customFormat="1" ht="14.4" customHeight="1">
      <c r="A123" s="38"/>
      <c r="B123" s="39"/>
      <c r="C123" s="212" t="s">
        <v>231</v>
      </c>
      <c r="D123" s="212" t="s">
        <v>185</v>
      </c>
      <c r="E123" s="213" t="s">
        <v>213</v>
      </c>
      <c r="F123" s="214" t="s">
        <v>214</v>
      </c>
      <c r="G123" s="215" t="s">
        <v>215</v>
      </c>
      <c r="H123" s="216">
        <v>58</v>
      </c>
      <c r="I123" s="217"/>
      <c r="J123" s="218">
        <f>ROUND(I123*H123,2)</f>
        <v>0</v>
      </c>
      <c r="K123" s="214" t="s">
        <v>189</v>
      </c>
      <c r="L123" s="44"/>
      <c r="M123" s="219" t="s">
        <v>19</v>
      </c>
      <c r="N123" s="220" t="s">
        <v>48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0.0067</v>
      </c>
      <c r="T123" s="222">
        <f>S123*H123</f>
        <v>0.3886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216</v>
      </c>
      <c r="AT123" s="223" t="s">
        <v>185</v>
      </c>
      <c r="AU123" s="223" t="s">
        <v>88</v>
      </c>
      <c r="AY123" s="17" t="s">
        <v>182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88</v>
      </c>
      <c r="BK123" s="224">
        <f>ROUND(I123*H123,2)</f>
        <v>0</v>
      </c>
      <c r="BL123" s="17" t="s">
        <v>216</v>
      </c>
      <c r="BM123" s="223" t="s">
        <v>920</v>
      </c>
    </row>
    <row r="124" spans="1:65" s="2" customFormat="1" ht="24.15" customHeight="1">
      <c r="A124" s="38"/>
      <c r="B124" s="39"/>
      <c r="C124" s="212" t="s">
        <v>242</v>
      </c>
      <c r="D124" s="212" t="s">
        <v>185</v>
      </c>
      <c r="E124" s="213" t="s">
        <v>480</v>
      </c>
      <c r="F124" s="214" t="s">
        <v>481</v>
      </c>
      <c r="G124" s="215" t="s">
        <v>188</v>
      </c>
      <c r="H124" s="216">
        <v>15</v>
      </c>
      <c r="I124" s="217"/>
      <c r="J124" s="218">
        <f>ROUND(I124*H124,2)</f>
        <v>0</v>
      </c>
      <c r="K124" s="214" t="s">
        <v>189</v>
      </c>
      <c r="L124" s="44"/>
      <c r="M124" s="219" t="s">
        <v>19</v>
      </c>
      <c r="N124" s="220" t="s">
        <v>48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0.069</v>
      </c>
      <c r="T124" s="222">
        <f>S124*H124</f>
        <v>1.0350000000000001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190</v>
      </c>
      <c r="AT124" s="223" t="s">
        <v>185</v>
      </c>
      <c r="AU124" s="223" t="s">
        <v>88</v>
      </c>
      <c r="AY124" s="17" t="s">
        <v>182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88</v>
      </c>
      <c r="BK124" s="224">
        <f>ROUND(I124*H124,2)</f>
        <v>0</v>
      </c>
      <c r="BL124" s="17" t="s">
        <v>190</v>
      </c>
      <c r="BM124" s="223" t="s">
        <v>921</v>
      </c>
    </row>
    <row r="125" spans="1:51" s="13" customFormat="1" ht="12">
      <c r="A125" s="13"/>
      <c r="B125" s="225"/>
      <c r="C125" s="226"/>
      <c r="D125" s="227" t="s">
        <v>203</v>
      </c>
      <c r="E125" s="228" t="s">
        <v>19</v>
      </c>
      <c r="F125" s="229" t="s">
        <v>458</v>
      </c>
      <c r="G125" s="226"/>
      <c r="H125" s="230">
        <v>5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203</v>
      </c>
      <c r="AU125" s="236" t="s">
        <v>88</v>
      </c>
      <c r="AV125" s="13" t="s">
        <v>88</v>
      </c>
      <c r="AW125" s="13" t="s">
        <v>35</v>
      </c>
      <c r="AX125" s="13" t="s">
        <v>76</v>
      </c>
      <c r="AY125" s="236" t="s">
        <v>182</v>
      </c>
    </row>
    <row r="126" spans="1:51" s="13" customFormat="1" ht="12">
      <c r="A126" s="13"/>
      <c r="B126" s="225"/>
      <c r="C126" s="226"/>
      <c r="D126" s="227" t="s">
        <v>203</v>
      </c>
      <c r="E126" s="228" t="s">
        <v>19</v>
      </c>
      <c r="F126" s="229" t="s">
        <v>548</v>
      </c>
      <c r="G126" s="226"/>
      <c r="H126" s="230">
        <v>5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203</v>
      </c>
      <c r="AU126" s="236" t="s">
        <v>88</v>
      </c>
      <c r="AV126" s="13" t="s">
        <v>88</v>
      </c>
      <c r="AW126" s="13" t="s">
        <v>35</v>
      </c>
      <c r="AX126" s="13" t="s">
        <v>76</v>
      </c>
      <c r="AY126" s="236" t="s">
        <v>182</v>
      </c>
    </row>
    <row r="127" spans="1:51" s="13" customFormat="1" ht="12">
      <c r="A127" s="13"/>
      <c r="B127" s="225"/>
      <c r="C127" s="226"/>
      <c r="D127" s="227" t="s">
        <v>203</v>
      </c>
      <c r="E127" s="228" t="s">
        <v>19</v>
      </c>
      <c r="F127" s="229" t="s">
        <v>459</v>
      </c>
      <c r="G127" s="226"/>
      <c r="H127" s="230">
        <v>5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203</v>
      </c>
      <c r="AU127" s="236" t="s">
        <v>88</v>
      </c>
      <c r="AV127" s="13" t="s">
        <v>88</v>
      </c>
      <c r="AW127" s="13" t="s">
        <v>35</v>
      </c>
      <c r="AX127" s="13" t="s">
        <v>76</v>
      </c>
      <c r="AY127" s="236" t="s">
        <v>182</v>
      </c>
    </row>
    <row r="128" spans="1:51" s="14" customFormat="1" ht="12">
      <c r="A128" s="14"/>
      <c r="B128" s="237"/>
      <c r="C128" s="238"/>
      <c r="D128" s="227" t="s">
        <v>203</v>
      </c>
      <c r="E128" s="239" t="s">
        <v>19</v>
      </c>
      <c r="F128" s="240" t="s">
        <v>241</v>
      </c>
      <c r="G128" s="238"/>
      <c r="H128" s="241">
        <v>15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203</v>
      </c>
      <c r="AU128" s="247" t="s">
        <v>88</v>
      </c>
      <c r="AV128" s="14" t="s">
        <v>190</v>
      </c>
      <c r="AW128" s="14" t="s">
        <v>35</v>
      </c>
      <c r="AX128" s="14" t="s">
        <v>80</v>
      </c>
      <c r="AY128" s="247" t="s">
        <v>182</v>
      </c>
    </row>
    <row r="129" spans="1:65" s="2" customFormat="1" ht="24.15" customHeight="1">
      <c r="A129" s="38"/>
      <c r="B129" s="39"/>
      <c r="C129" s="212" t="s">
        <v>248</v>
      </c>
      <c r="D129" s="212" t="s">
        <v>185</v>
      </c>
      <c r="E129" s="213" t="s">
        <v>484</v>
      </c>
      <c r="F129" s="214" t="s">
        <v>485</v>
      </c>
      <c r="G129" s="215" t="s">
        <v>188</v>
      </c>
      <c r="H129" s="216">
        <v>15</v>
      </c>
      <c r="I129" s="217"/>
      <c r="J129" s="218">
        <f>ROUND(I129*H129,2)</f>
        <v>0</v>
      </c>
      <c r="K129" s="214" t="s">
        <v>189</v>
      </c>
      <c r="L129" s="44"/>
      <c r="M129" s="219" t="s">
        <v>19</v>
      </c>
      <c r="N129" s="220" t="s">
        <v>48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0.008</v>
      </c>
      <c r="T129" s="222">
        <f>S129*H129</f>
        <v>0.12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190</v>
      </c>
      <c r="AT129" s="223" t="s">
        <v>185</v>
      </c>
      <c r="AU129" s="223" t="s">
        <v>88</v>
      </c>
      <c r="AY129" s="17" t="s">
        <v>182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88</v>
      </c>
      <c r="BK129" s="224">
        <f>ROUND(I129*H129,2)</f>
        <v>0</v>
      </c>
      <c r="BL129" s="17" t="s">
        <v>190</v>
      </c>
      <c r="BM129" s="223" t="s">
        <v>922</v>
      </c>
    </row>
    <row r="130" spans="1:65" s="2" customFormat="1" ht="24.15" customHeight="1">
      <c r="A130" s="38"/>
      <c r="B130" s="39"/>
      <c r="C130" s="212" t="s">
        <v>253</v>
      </c>
      <c r="D130" s="212" t="s">
        <v>185</v>
      </c>
      <c r="E130" s="213" t="s">
        <v>487</v>
      </c>
      <c r="F130" s="214" t="s">
        <v>488</v>
      </c>
      <c r="G130" s="215" t="s">
        <v>201</v>
      </c>
      <c r="H130" s="216">
        <v>5</v>
      </c>
      <c r="I130" s="217"/>
      <c r="J130" s="218">
        <f>ROUND(I130*H130,2)</f>
        <v>0</v>
      </c>
      <c r="K130" s="214" t="s">
        <v>189</v>
      </c>
      <c r="L130" s="44"/>
      <c r="M130" s="219" t="s">
        <v>19</v>
      </c>
      <c r="N130" s="220" t="s">
        <v>48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0.068</v>
      </c>
      <c r="T130" s="222">
        <f>S130*H130</f>
        <v>0.34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190</v>
      </c>
      <c r="AT130" s="223" t="s">
        <v>185</v>
      </c>
      <c r="AU130" s="223" t="s">
        <v>88</v>
      </c>
      <c r="AY130" s="17" t="s">
        <v>182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88</v>
      </c>
      <c r="BK130" s="224">
        <f>ROUND(I130*H130,2)</f>
        <v>0</v>
      </c>
      <c r="BL130" s="17" t="s">
        <v>190</v>
      </c>
      <c r="BM130" s="223" t="s">
        <v>923</v>
      </c>
    </row>
    <row r="131" spans="1:51" s="13" customFormat="1" ht="12">
      <c r="A131" s="13"/>
      <c r="B131" s="225"/>
      <c r="C131" s="226"/>
      <c r="D131" s="227" t="s">
        <v>203</v>
      </c>
      <c r="E131" s="228" t="s">
        <v>19</v>
      </c>
      <c r="F131" s="229" t="s">
        <v>549</v>
      </c>
      <c r="G131" s="226"/>
      <c r="H131" s="230">
        <v>1.25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203</v>
      </c>
      <c r="AU131" s="236" t="s">
        <v>88</v>
      </c>
      <c r="AV131" s="13" t="s">
        <v>88</v>
      </c>
      <c r="AW131" s="13" t="s">
        <v>35</v>
      </c>
      <c r="AX131" s="13" t="s">
        <v>76</v>
      </c>
      <c r="AY131" s="236" t="s">
        <v>182</v>
      </c>
    </row>
    <row r="132" spans="1:51" s="13" customFormat="1" ht="12">
      <c r="A132" s="13"/>
      <c r="B132" s="225"/>
      <c r="C132" s="226"/>
      <c r="D132" s="227" t="s">
        <v>203</v>
      </c>
      <c r="E132" s="228" t="s">
        <v>19</v>
      </c>
      <c r="F132" s="229" t="s">
        <v>467</v>
      </c>
      <c r="G132" s="226"/>
      <c r="H132" s="230">
        <v>3.75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203</v>
      </c>
      <c r="AU132" s="236" t="s">
        <v>88</v>
      </c>
      <c r="AV132" s="13" t="s">
        <v>88</v>
      </c>
      <c r="AW132" s="13" t="s">
        <v>35</v>
      </c>
      <c r="AX132" s="13" t="s">
        <v>76</v>
      </c>
      <c r="AY132" s="236" t="s">
        <v>182</v>
      </c>
    </row>
    <row r="133" spans="1:51" s="14" customFormat="1" ht="12">
      <c r="A133" s="14"/>
      <c r="B133" s="237"/>
      <c r="C133" s="238"/>
      <c r="D133" s="227" t="s">
        <v>203</v>
      </c>
      <c r="E133" s="239" t="s">
        <v>19</v>
      </c>
      <c r="F133" s="240" t="s">
        <v>241</v>
      </c>
      <c r="G133" s="238"/>
      <c r="H133" s="241">
        <v>5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203</v>
      </c>
      <c r="AU133" s="247" t="s">
        <v>88</v>
      </c>
      <c r="AV133" s="14" t="s">
        <v>190</v>
      </c>
      <c r="AW133" s="14" t="s">
        <v>35</v>
      </c>
      <c r="AX133" s="14" t="s">
        <v>80</v>
      </c>
      <c r="AY133" s="247" t="s">
        <v>182</v>
      </c>
    </row>
    <row r="134" spans="1:63" s="12" customFormat="1" ht="22.8" customHeight="1">
      <c r="A134" s="12"/>
      <c r="B134" s="196"/>
      <c r="C134" s="197"/>
      <c r="D134" s="198" t="s">
        <v>75</v>
      </c>
      <c r="E134" s="210" t="s">
        <v>246</v>
      </c>
      <c r="F134" s="210" t="s">
        <v>247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SUM(P135:P139)</f>
        <v>0</v>
      </c>
      <c r="Q134" s="204"/>
      <c r="R134" s="205">
        <f>SUM(R135:R139)</f>
        <v>0</v>
      </c>
      <c r="S134" s="204"/>
      <c r="T134" s="206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80</v>
      </c>
      <c r="AT134" s="208" t="s">
        <v>75</v>
      </c>
      <c r="AU134" s="208" t="s">
        <v>80</v>
      </c>
      <c r="AY134" s="207" t="s">
        <v>182</v>
      </c>
      <c r="BK134" s="209">
        <f>SUM(BK135:BK139)</f>
        <v>0</v>
      </c>
    </row>
    <row r="135" spans="1:65" s="2" customFormat="1" ht="24.15" customHeight="1">
      <c r="A135" s="38"/>
      <c r="B135" s="39"/>
      <c r="C135" s="212" t="s">
        <v>257</v>
      </c>
      <c r="D135" s="212" t="s">
        <v>185</v>
      </c>
      <c r="E135" s="213" t="s">
        <v>249</v>
      </c>
      <c r="F135" s="214" t="s">
        <v>250</v>
      </c>
      <c r="G135" s="215" t="s">
        <v>251</v>
      </c>
      <c r="H135" s="216">
        <v>1.96</v>
      </c>
      <c r="I135" s="217"/>
      <c r="J135" s="218">
        <f>ROUND(I135*H135,2)</f>
        <v>0</v>
      </c>
      <c r="K135" s="214" t="s">
        <v>189</v>
      </c>
      <c r="L135" s="44"/>
      <c r="M135" s="219" t="s">
        <v>19</v>
      </c>
      <c r="N135" s="220" t="s">
        <v>48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190</v>
      </c>
      <c r="AT135" s="223" t="s">
        <v>185</v>
      </c>
      <c r="AU135" s="223" t="s">
        <v>88</v>
      </c>
      <c r="AY135" s="17" t="s">
        <v>182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88</v>
      </c>
      <c r="BK135" s="224">
        <f>ROUND(I135*H135,2)</f>
        <v>0</v>
      </c>
      <c r="BL135" s="17" t="s">
        <v>190</v>
      </c>
      <c r="BM135" s="223" t="s">
        <v>924</v>
      </c>
    </row>
    <row r="136" spans="1:65" s="2" customFormat="1" ht="14.4" customHeight="1">
      <c r="A136" s="38"/>
      <c r="B136" s="39"/>
      <c r="C136" s="212" t="s">
        <v>262</v>
      </c>
      <c r="D136" s="212" t="s">
        <v>185</v>
      </c>
      <c r="E136" s="213" t="s">
        <v>254</v>
      </c>
      <c r="F136" s="214" t="s">
        <v>255</v>
      </c>
      <c r="G136" s="215" t="s">
        <v>251</v>
      </c>
      <c r="H136" s="216">
        <v>1.96</v>
      </c>
      <c r="I136" s="217"/>
      <c r="J136" s="218">
        <f>ROUND(I136*H136,2)</f>
        <v>0</v>
      </c>
      <c r="K136" s="214" t="s">
        <v>189</v>
      </c>
      <c r="L136" s="44"/>
      <c r="M136" s="219" t="s">
        <v>19</v>
      </c>
      <c r="N136" s="220" t="s">
        <v>48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190</v>
      </c>
      <c r="AT136" s="223" t="s">
        <v>185</v>
      </c>
      <c r="AU136" s="223" t="s">
        <v>88</v>
      </c>
      <c r="AY136" s="17" t="s">
        <v>182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88</v>
      </c>
      <c r="BK136" s="224">
        <f>ROUND(I136*H136,2)</f>
        <v>0</v>
      </c>
      <c r="BL136" s="17" t="s">
        <v>190</v>
      </c>
      <c r="BM136" s="223" t="s">
        <v>925</v>
      </c>
    </row>
    <row r="137" spans="1:65" s="2" customFormat="1" ht="24.15" customHeight="1">
      <c r="A137" s="38"/>
      <c r="B137" s="39"/>
      <c r="C137" s="212" t="s">
        <v>8</v>
      </c>
      <c r="D137" s="212" t="s">
        <v>185</v>
      </c>
      <c r="E137" s="213" t="s">
        <v>258</v>
      </c>
      <c r="F137" s="214" t="s">
        <v>259</v>
      </c>
      <c r="G137" s="215" t="s">
        <v>251</v>
      </c>
      <c r="H137" s="216">
        <v>27.44</v>
      </c>
      <c r="I137" s="217"/>
      <c r="J137" s="218">
        <f>ROUND(I137*H137,2)</f>
        <v>0</v>
      </c>
      <c r="K137" s="214" t="s">
        <v>189</v>
      </c>
      <c r="L137" s="44"/>
      <c r="M137" s="219" t="s">
        <v>19</v>
      </c>
      <c r="N137" s="220" t="s">
        <v>48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190</v>
      </c>
      <c r="AT137" s="223" t="s">
        <v>185</v>
      </c>
      <c r="AU137" s="223" t="s">
        <v>88</v>
      </c>
      <c r="AY137" s="17" t="s">
        <v>182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88</v>
      </c>
      <c r="BK137" s="224">
        <f>ROUND(I137*H137,2)</f>
        <v>0</v>
      </c>
      <c r="BL137" s="17" t="s">
        <v>190</v>
      </c>
      <c r="BM137" s="223" t="s">
        <v>926</v>
      </c>
    </row>
    <row r="138" spans="1:51" s="13" customFormat="1" ht="12">
      <c r="A138" s="13"/>
      <c r="B138" s="225"/>
      <c r="C138" s="226"/>
      <c r="D138" s="227" t="s">
        <v>203</v>
      </c>
      <c r="E138" s="226"/>
      <c r="F138" s="229" t="s">
        <v>582</v>
      </c>
      <c r="G138" s="226"/>
      <c r="H138" s="230">
        <v>27.44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203</v>
      </c>
      <c r="AU138" s="236" t="s">
        <v>88</v>
      </c>
      <c r="AV138" s="13" t="s">
        <v>88</v>
      </c>
      <c r="AW138" s="13" t="s">
        <v>4</v>
      </c>
      <c r="AX138" s="13" t="s">
        <v>80</v>
      </c>
      <c r="AY138" s="236" t="s">
        <v>182</v>
      </c>
    </row>
    <row r="139" spans="1:65" s="2" customFormat="1" ht="14.4" customHeight="1">
      <c r="A139" s="38"/>
      <c r="B139" s="39"/>
      <c r="C139" s="248" t="s">
        <v>216</v>
      </c>
      <c r="D139" s="248" t="s">
        <v>263</v>
      </c>
      <c r="E139" s="249" t="s">
        <v>264</v>
      </c>
      <c r="F139" s="250" t="s">
        <v>265</v>
      </c>
      <c r="G139" s="251" t="s">
        <v>251</v>
      </c>
      <c r="H139" s="252">
        <v>1.96</v>
      </c>
      <c r="I139" s="253"/>
      <c r="J139" s="254">
        <f>ROUND(I139*H139,2)</f>
        <v>0</v>
      </c>
      <c r="K139" s="250" t="s">
        <v>189</v>
      </c>
      <c r="L139" s="255"/>
      <c r="M139" s="256" t="s">
        <v>19</v>
      </c>
      <c r="N139" s="257" t="s">
        <v>48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226</v>
      </c>
      <c r="AT139" s="223" t="s">
        <v>263</v>
      </c>
      <c r="AU139" s="223" t="s">
        <v>88</v>
      </c>
      <c r="AY139" s="17" t="s">
        <v>182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88</v>
      </c>
      <c r="BK139" s="224">
        <f>ROUND(I139*H139,2)</f>
        <v>0</v>
      </c>
      <c r="BL139" s="17" t="s">
        <v>190</v>
      </c>
      <c r="BM139" s="223" t="s">
        <v>927</v>
      </c>
    </row>
    <row r="140" spans="1:63" s="12" customFormat="1" ht="22.8" customHeight="1">
      <c r="A140" s="12"/>
      <c r="B140" s="196"/>
      <c r="C140" s="197"/>
      <c r="D140" s="198" t="s">
        <v>75</v>
      </c>
      <c r="E140" s="210" t="s">
        <v>267</v>
      </c>
      <c r="F140" s="210" t="s">
        <v>268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P141</f>
        <v>0</v>
      </c>
      <c r="Q140" s="204"/>
      <c r="R140" s="205">
        <f>R141</f>
        <v>0</v>
      </c>
      <c r="S140" s="204"/>
      <c r="T140" s="206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80</v>
      </c>
      <c r="AT140" s="208" t="s">
        <v>75</v>
      </c>
      <c r="AU140" s="208" t="s">
        <v>80</v>
      </c>
      <c r="AY140" s="207" t="s">
        <v>182</v>
      </c>
      <c r="BK140" s="209">
        <f>BK141</f>
        <v>0</v>
      </c>
    </row>
    <row r="141" spans="1:65" s="2" customFormat="1" ht="24.15" customHeight="1">
      <c r="A141" s="38"/>
      <c r="B141" s="39"/>
      <c r="C141" s="212" t="s">
        <v>281</v>
      </c>
      <c r="D141" s="212" t="s">
        <v>185</v>
      </c>
      <c r="E141" s="213" t="s">
        <v>496</v>
      </c>
      <c r="F141" s="214" t="s">
        <v>497</v>
      </c>
      <c r="G141" s="215" t="s">
        <v>251</v>
      </c>
      <c r="H141" s="216">
        <v>0.715</v>
      </c>
      <c r="I141" s="217"/>
      <c r="J141" s="218">
        <f>ROUND(I141*H141,2)</f>
        <v>0</v>
      </c>
      <c r="K141" s="214" t="s">
        <v>189</v>
      </c>
      <c r="L141" s="44"/>
      <c r="M141" s="219" t="s">
        <v>19</v>
      </c>
      <c r="N141" s="220" t="s">
        <v>48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190</v>
      </c>
      <c r="AT141" s="223" t="s">
        <v>185</v>
      </c>
      <c r="AU141" s="223" t="s">
        <v>88</v>
      </c>
      <c r="AY141" s="17" t="s">
        <v>182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88</v>
      </c>
      <c r="BK141" s="224">
        <f>ROUND(I141*H141,2)</f>
        <v>0</v>
      </c>
      <c r="BL141" s="17" t="s">
        <v>190</v>
      </c>
      <c r="BM141" s="223" t="s">
        <v>928</v>
      </c>
    </row>
    <row r="142" spans="1:63" s="12" customFormat="1" ht="25.9" customHeight="1">
      <c r="A142" s="12"/>
      <c r="B142" s="196"/>
      <c r="C142" s="197"/>
      <c r="D142" s="198" t="s">
        <v>75</v>
      </c>
      <c r="E142" s="199" t="s">
        <v>272</v>
      </c>
      <c r="F142" s="199" t="s">
        <v>273</v>
      </c>
      <c r="G142" s="197"/>
      <c r="H142" s="197"/>
      <c r="I142" s="200"/>
      <c r="J142" s="201">
        <f>BK142</f>
        <v>0</v>
      </c>
      <c r="K142" s="197"/>
      <c r="L142" s="202"/>
      <c r="M142" s="203"/>
      <c r="N142" s="204"/>
      <c r="O142" s="204"/>
      <c r="P142" s="205">
        <f>P143+P155+P158+P161+P172</f>
        <v>0</v>
      </c>
      <c r="Q142" s="204"/>
      <c r="R142" s="205">
        <f>R143+R155+R158+R161+R172</f>
        <v>0.24865559999999998</v>
      </c>
      <c r="S142" s="204"/>
      <c r="T142" s="206">
        <f>T143+T155+T158+T161+T172</f>
        <v>0.07590000000000001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88</v>
      </c>
      <c r="AT142" s="208" t="s">
        <v>75</v>
      </c>
      <c r="AU142" s="208" t="s">
        <v>76</v>
      </c>
      <c r="AY142" s="207" t="s">
        <v>182</v>
      </c>
      <c r="BK142" s="209">
        <f>BK143+BK155+BK158+BK161+BK172</f>
        <v>0</v>
      </c>
    </row>
    <row r="143" spans="1:63" s="12" customFormat="1" ht="22.8" customHeight="1">
      <c r="A143" s="12"/>
      <c r="B143" s="196"/>
      <c r="C143" s="197"/>
      <c r="D143" s="198" t="s">
        <v>75</v>
      </c>
      <c r="E143" s="210" t="s">
        <v>274</v>
      </c>
      <c r="F143" s="210" t="s">
        <v>275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SUM(P144:P154)</f>
        <v>0</v>
      </c>
      <c r="Q143" s="204"/>
      <c r="R143" s="205">
        <f>SUM(R144:R154)</f>
        <v>0.09796</v>
      </c>
      <c r="S143" s="204"/>
      <c r="T143" s="206">
        <f>SUM(T144:T154)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88</v>
      </c>
      <c r="AT143" s="208" t="s">
        <v>75</v>
      </c>
      <c r="AU143" s="208" t="s">
        <v>80</v>
      </c>
      <c r="AY143" s="207" t="s">
        <v>182</v>
      </c>
      <c r="BK143" s="209">
        <f>SUM(BK144:BK154)</f>
        <v>0</v>
      </c>
    </row>
    <row r="144" spans="1:65" s="2" customFormat="1" ht="14.4" customHeight="1">
      <c r="A144" s="38"/>
      <c r="B144" s="39"/>
      <c r="C144" s="212" t="s">
        <v>285</v>
      </c>
      <c r="D144" s="212" t="s">
        <v>185</v>
      </c>
      <c r="E144" s="213" t="s">
        <v>276</v>
      </c>
      <c r="F144" s="214" t="s">
        <v>499</v>
      </c>
      <c r="G144" s="215" t="s">
        <v>278</v>
      </c>
      <c r="H144" s="216">
        <v>10</v>
      </c>
      <c r="I144" s="217"/>
      <c r="J144" s="218">
        <f>ROUND(I144*H144,2)</f>
        <v>0</v>
      </c>
      <c r="K144" s="214" t="s">
        <v>279</v>
      </c>
      <c r="L144" s="44"/>
      <c r="M144" s="219" t="s">
        <v>19</v>
      </c>
      <c r="N144" s="220" t="s">
        <v>48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216</v>
      </c>
      <c r="AT144" s="223" t="s">
        <v>185</v>
      </c>
      <c r="AU144" s="223" t="s">
        <v>88</v>
      </c>
      <c r="AY144" s="17" t="s">
        <v>182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88</v>
      </c>
      <c r="BK144" s="224">
        <f>ROUND(I144*H144,2)</f>
        <v>0</v>
      </c>
      <c r="BL144" s="17" t="s">
        <v>216</v>
      </c>
      <c r="BM144" s="223" t="s">
        <v>929</v>
      </c>
    </row>
    <row r="145" spans="1:65" s="2" customFormat="1" ht="14.4" customHeight="1">
      <c r="A145" s="38"/>
      <c r="B145" s="39"/>
      <c r="C145" s="212" t="s">
        <v>289</v>
      </c>
      <c r="D145" s="212" t="s">
        <v>185</v>
      </c>
      <c r="E145" s="213" t="s">
        <v>556</v>
      </c>
      <c r="F145" s="214" t="s">
        <v>557</v>
      </c>
      <c r="G145" s="215" t="s">
        <v>215</v>
      </c>
      <c r="H145" s="216">
        <v>4</v>
      </c>
      <c r="I145" s="217"/>
      <c r="J145" s="218">
        <f>ROUND(I145*H145,2)</f>
        <v>0</v>
      </c>
      <c r="K145" s="214" t="s">
        <v>189</v>
      </c>
      <c r="L145" s="44"/>
      <c r="M145" s="219" t="s">
        <v>19</v>
      </c>
      <c r="N145" s="220" t="s">
        <v>48</v>
      </c>
      <c r="O145" s="84"/>
      <c r="P145" s="221">
        <f>O145*H145</f>
        <v>0</v>
      </c>
      <c r="Q145" s="221">
        <v>0.00051</v>
      </c>
      <c r="R145" s="221">
        <f>Q145*H145</f>
        <v>0.00204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216</v>
      </c>
      <c r="AT145" s="223" t="s">
        <v>185</v>
      </c>
      <c r="AU145" s="223" t="s">
        <v>88</v>
      </c>
      <c r="AY145" s="17" t="s">
        <v>182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88</v>
      </c>
      <c r="BK145" s="224">
        <f>ROUND(I145*H145,2)</f>
        <v>0</v>
      </c>
      <c r="BL145" s="17" t="s">
        <v>216</v>
      </c>
      <c r="BM145" s="223" t="s">
        <v>930</v>
      </c>
    </row>
    <row r="146" spans="1:65" s="2" customFormat="1" ht="14.4" customHeight="1">
      <c r="A146" s="38"/>
      <c r="B146" s="39"/>
      <c r="C146" s="212" t="s">
        <v>293</v>
      </c>
      <c r="D146" s="212" t="s">
        <v>185</v>
      </c>
      <c r="E146" s="213" t="s">
        <v>282</v>
      </c>
      <c r="F146" s="214" t="s">
        <v>283</v>
      </c>
      <c r="G146" s="215" t="s">
        <v>215</v>
      </c>
      <c r="H146" s="216">
        <v>20</v>
      </c>
      <c r="I146" s="217"/>
      <c r="J146" s="218">
        <f>ROUND(I146*H146,2)</f>
        <v>0</v>
      </c>
      <c r="K146" s="214" t="s">
        <v>189</v>
      </c>
      <c r="L146" s="44"/>
      <c r="M146" s="219" t="s">
        <v>19</v>
      </c>
      <c r="N146" s="220" t="s">
        <v>48</v>
      </c>
      <c r="O146" s="84"/>
      <c r="P146" s="221">
        <f>O146*H146</f>
        <v>0</v>
      </c>
      <c r="Q146" s="221">
        <v>0.00084</v>
      </c>
      <c r="R146" s="221">
        <f>Q146*H146</f>
        <v>0.016800000000000002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216</v>
      </c>
      <c r="AT146" s="223" t="s">
        <v>185</v>
      </c>
      <c r="AU146" s="223" t="s">
        <v>88</v>
      </c>
      <c r="AY146" s="17" t="s">
        <v>182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88</v>
      </c>
      <c r="BK146" s="224">
        <f>ROUND(I146*H146,2)</f>
        <v>0</v>
      </c>
      <c r="BL146" s="17" t="s">
        <v>216</v>
      </c>
      <c r="BM146" s="223" t="s">
        <v>931</v>
      </c>
    </row>
    <row r="147" spans="1:65" s="2" customFormat="1" ht="14.4" customHeight="1">
      <c r="A147" s="38"/>
      <c r="B147" s="39"/>
      <c r="C147" s="212" t="s">
        <v>7</v>
      </c>
      <c r="D147" s="212" t="s">
        <v>185</v>
      </c>
      <c r="E147" s="213" t="s">
        <v>286</v>
      </c>
      <c r="F147" s="214" t="s">
        <v>287</v>
      </c>
      <c r="G147" s="215" t="s">
        <v>215</v>
      </c>
      <c r="H147" s="216">
        <v>20</v>
      </c>
      <c r="I147" s="217"/>
      <c r="J147" s="218">
        <f>ROUND(I147*H147,2)</f>
        <v>0</v>
      </c>
      <c r="K147" s="214" t="s">
        <v>189</v>
      </c>
      <c r="L147" s="44"/>
      <c r="M147" s="219" t="s">
        <v>19</v>
      </c>
      <c r="N147" s="220" t="s">
        <v>48</v>
      </c>
      <c r="O147" s="84"/>
      <c r="P147" s="221">
        <f>O147*H147</f>
        <v>0</v>
      </c>
      <c r="Q147" s="221">
        <v>0.00116</v>
      </c>
      <c r="R147" s="221">
        <f>Q147*H147</f>
        <v>0.0232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216</v>
      </c>
      <c r="AT147" s="223" t="s">
        <v>185</v>
      </c>
      <c r="AU147" s="223" t="s">
        <v>88</v>
      </c>
      <c r="AY147" s="17" t="s">
        <v>182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88</v>
      </c>
      <c r="BK147" s="224">
        <f>ROUND(I147*H147,2)</f>
        <v>0</v>
      </c>
      <c r="BL147" s="17" t="s">
        <v>216</v>
      </c>
      <c r="BM147" s="223" t="s">
        <v>932</v>
      </c>
    </row>
    <row r="148" spans="1:65" s="2" customFormat="1" ht="14.4" customHeight="1">
      <c r="A148" s="38"/>
      <c r="B148" s="39"/>
      <c r="C148" s="212" t="s">
        <v>300</v>
      </c>
      <c r="D148" s="212" t="s">
        <v>185</v>
      </c>
      <c r="E148" s="213" t="s">
        <v>290</v>
      </c>
      <c r="F148" s="214" t="s">
        <v>291</v>
      </c>
      <c r="G148" s="215" t="s">
        <v>215</v>
      </c>
      <c r="H148" s="216">
        <v>14</v>
      </c>
      <c r="I148" s="217"/>
      <c r="J148" s="218">
        <f>ROUND(I148*H148,2)</f>
        <v>0</v>
      </c>
      <c r="K148" s="214" t="s">
        <v>189</v>
      </c>
      <c r="L148" s="44"/>
      <c r="M148" s="219" t="s">
        <v>19</v>
      </c>
      <c r="N148" s="220" t="s">
        <v>48</v>
      </c>
      <c r="O148" s="84"/>
      <c r="P148" s="221">
        <f>O148*H148</f>
        <v>0</v>
      </c>
      <c r="Q148" s="221">
        <v>0.00144</v>
      </c>
      <c r="R148" s="221">
        <f>Q148*H148</f>
        <v>0.02016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216</v>
      </c>
      <c r="AT148" s="223" t="s">
        <v>185</v>
      </c>
      <c r="AU148" s="223" t="s">
        <v>88</v>
      </c>
      <c r="AY148" s="17" t="s">
        <v>182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88</v>
      </c>
      <c r="BK148" s="224">
        <f>ROUND(I148*H148,2)</f>
        <v>0</v>
      </c>
      <c r="BL148" s="17" t="s">
        <v>216</v>
      </c>
      <c r="BM148" s="223" t="s">
        <v>933</v>
      </c>
    </row>
    <row r="149" spans="1:65" s="2" customFormat="1" ht="24.15" customHeight="1">
      <c r="A149" s="38"/>
      <c r="B149" s="39"/>
      <c r="C149" s="212" t="s">
        <v>304</v>
      </c>
      <c r="D149" s="212" t="s">
        <v>185</v>
      </c>
      <c r="E149" s="213" t="s">
        <v>301</v>
      </c>
      <c r="F149" s="214" t="s">
        <v>302</v>
      </c>
      <c r="G149" s="215" t="s">
        <v>215</v>
      </c>
      <c r="H149" s="216">
        <v>58</v>
      </c>
      <c r="I149" s="217"/>
      <c r="J149" s="218">
        <f>ROUND(I149*H149,2)</f>
        <v>0</v>
      </c>
      <c r="K149" s="214" t="s">
        <v>189</v>
      </c>
      <c r="L149" s="44"/>
      <c r="M149" s="219" t="s">
        <v>19</v>
      </c>
      <c r="N149" s="220" t="s">
        <v>48</v>
      </c>
      <c r="O149" s="84"/>
      <c r="P149" s="221">
        <f>O149*H149</f>
        <v>0</v>
      </c>
      <c r="Q149" s="221">
        <v>7E-05</v>
      </c>
      <c r="R149" s="221">
        <f>Q149*H149</f>
        <v>0.004059999999999999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216</v>
      </c>
      <c r="AT149" s="223" t="s">
        <v>185</v>
      </c>
      <c r="AU149" s="223" t="s">
        <v>88</v>
      </c>
      <c r="AY149" s="17" t="s">
        <v>182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88</v>
      </c>
      <c r="BK149" s="224">
        <f>ROUND(I149*H149,2)</f>
        <v>0</v>
      </c>
      <c r="BL149" s="17" t="s">
        <v>216</v>
      </c>
      <c r="BM149" s="223" t="s">
        <v>934</v>
      </c>
    </row>
    <row r="150" spans="1:65" s="2" customFormat="1" ht="14.4" customHeight="1">
      <c r="A150" s="38"/>
      <c r="B150" s="39"/>
      <c r="C150" s="212" t="s">
        <v>308</v>
      </c>
      <c r="D150" s="212" t="s">
        <v>185</v>
      </c>
      <c r="E150" s="213" t="s">
        <v>334</v>
      </c>
      <c r="F150" s="214" t="s">
        <v>335</v>
      </c>
      <c r="G150" s="215" t="s">
        <v>188</v>
      </c>
      <c r="H150" s="216">
        <v>20</v>
      </c>
      <c r="I150" s="217"/>
      <c r="J150" s="218">
        <f>ROUND(I150*H150,2)</f>
        <v>0</v>
      </c>
      <c r="K150" s="214" t="s">
        <v>189</v>
      </c>
      <c r="L150" s="44"/>
      <c r="M150" s="219" t="s">
        <v>19</v>
      </c>
      <c r="N150" s="220" t="s">
        <v>48</v>
      </c>
      <c r="O150" s="84"/>
      <c r="P150" s="221">
        <f>O150*H150</f>
        <v>0</v>
      </c>
      <c r="Q150" s="221">
        <v>0.00057</v>
      </c>
      <c r="R150" s="221">
        <f>Q150*H150</f>
        <v>0.0114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216</v>
      </c>
      <c r="AT150" s="223" t="s">
        <v>185</v>
      </c>
      <c r="AU150" s="223" t="s">
        <v>88</v>
      </c>
      <c r="AY150" s="17" t="s">
        <v>182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88</v>
      </c>
      <c r="BK150" s="224">
        <f>ROUND(I150*H150,2)</f>
        <v>0</v>
      </c>
      <c r="BL150" s="17" t="s">
        <v>216</v>
      </c>
      <c r="BM150" s="223" t="s">
        <v>935</v>
      </c>
    </row>
    <row r="151" spans="1:65" s="2" customFormat="1" ht="14.4" customHeight="1">
      <c r="A151" s="38"/>
      <c r="B151" s="39"/>
      <c r="C151" s="212" t="s">
        <v>313</v>
      </c>
      <c r="D151" s="212" t="s">
        <v>185</v>
      </c>
      <c r="E151" s="213" t="s">
        <v>506</v>
      </c>
      <c r="F151" s="214" t="s">
        <v>507</v>
      </c>
      <c r="G151" s="215" t="s">
        <v>188</v>
      </c>
      <c r="H151" s="216">
        <v>10</v>
      </c>
      <c r="I151" s="217"/>
      <c r="J151" s="218">
        <f>ROUND(I151*H151,2)</f>
        <v>0</v>
      </c>
      <c r="K151" s="214" t="s">
        <v>189</v>
      </c>
      <c r="L151" s="44"/>
      <c r="M151" s="219" t="s">
        <v>19</v>
      </c>
      <c r="N151" s="220" t="s">
        <v>48</v>
      </c>
      <c r="O151" s="84"/>
      <c r="P151" s="221">
        <f>O151*H151</f>
        <v>0</v>
      </c>
      <c r="Q151" s="221">
        <v>0.00087</v>
      </c>
      <c r="R151" s="221">
        <f>Q151*H151</f>
        <v>0.0087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216</v>
      </c>
      <c r="AT151" s="223" t="s">
        <v>185</v>
      </c>
      <c r="AU151" s="223" t="s">
        <v>88</v>
      </c>
      <c r="AY151" s="17" t="s">
        <v>182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88</v>
      </c>
      <c r="BK151" s="224">
        <f>ROUND(I151*H151,2)</f>
        <v>0</v>
      </c>
      <c r="BL151" s="17" t="s">
        <v>216</v>
      </c>
      <c r="BM151" s="223" t="s">
        <v>936</v>
      </c>
    </row>
    <row r="152" spans="1:65" s="2" customFormat="1" ht="24.15" customHeight="1">
      <c r="A152" s="38"/>
      <c r="B152" s="39"/>
      <c r="C152" s="212" t="s">
        <v>317</v>
      </c>
      <c r="D152" s="212" t="s">
        <v>185</v>
      </c>
      <c r="E152" s="213" t="s">
        <v>354</v>
      </c>
      <c r="F152" s="214" t="s">
        <v>355</v>
      </c>
      <c r="G152" s="215" t="s">
        <v>215</v>
      </c>
      <c r="H152" s="216">
        <v>58</v>
      </c>
      <c r="I152" s="217"/>
      <c r="J152" s="218">
        <f>ROUND(I152*H152,2)</f>
        <v>0</v>
      </c>
      <c r="K152" s="214" t="s">
        <v>189</v>
      </c>
      <c r="L152" s="44"/>
      <c r="M152" s="219" t="s">
        <v>19</v>
      </c>
      <c r="N152" s="220" t="s">
        <v>48</v>
      </c>
      <c r="O152" s="84"/>
      <c r="P152" s="221">
        <f>O152*H152</f>
        <v>0</v>
      </c>
      <c r="Q152" s="221">
        <v>0.00019</v>
      </c>
      <c r="R152" s="221">
        <f>Q152*H152</f>
        <v>0.01102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216</v>
      </c>
      <c r="AT152" s="223" t="s">
        <v>185</v>
      </c>
      <c r="AU152" s="223" t="s">
        <v>88</v>
      </c>
      <c r="AY152" s="17" t="s">
        <v>182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88</v>
      </c>
      <c r="BK152" s="224">
        <f>ROUND(I152*H152,2)</f>
        <v>0</v>
      </c>
      <c r="BL152" s="17" t="s">
        <v>216</v>
      </c>
      <c r="BM152" s="223" t="s">
        <v>937</v>
      </c>
    </row>
    <row r="153" spans="1:65" s="2" customFormat="1" ht="14.4" customHeight="1">
      <c r="A153" s="38"/>
      <c r="B153" s="39"/>
      <c r="C153" s="212" t="s">
        <v>321</v>
      </c>
      <c r="D153" s="212" t="s">
        <v>185</v>
      </c>
      <c r="E153" s="213" t="s">
        <v>358</v>
      </c>
      <c r="F153" s="214" t="s">
        <v>359</v>
      </c>
      <c r="G153" s="215" t="s">
        <v>215</v>
      </c>
      <c r="H153" s="216">
        <v>58</v>
      </c>
      <c r="I153" s="217"/>
      <c r="J153" s="218">
        <f>ROUND(I153*H153,2)</f>
        <v>0</v>
      </c>
      <c r="K153" s="214" t="s">
        <v>189</v>
      </c>
      <c r="L153" s="44"/>
      <c r="M153" s="219" t="s">
        <v>19</v>
      </c>
      <c r="N153" s="220" t="s">
        <v>48</v>
      </c>
      <c r="O153" s="84"/>
      <c r="P153" s="221">
        <f>O153*H153</f>
        <v>0</v>
      </c>
      <c r="Q153" s="221">
        <v>1E-05</v>
      </c>
      <c r="R153" s="221">
        <f>Q153*H153</f>
        <v>0.00058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216</v>
      </c>
      <c r="AT153" s="223" t="s">
        <v>185</v>
      </c>
      <c r="AU153" s="223" t="s">
        <v>88</v>
      </c>
      <c r="AY153" s="17" t="s">
        <v>182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88</v>
      </c>
      <c r="BK153" s="224">
        <f>ROUND(I153*H153,2)</f>
        <v>0</v>
      </c>
      <c r="BL153" s="17" t="s">
        <v>216</v>
      </c>
      <c r="BM153" s="223" t="s">
        <v>938</v>
      </c>
    </row>
    <row r="154" spans="1:65" s="2" customFormat="1" ht="24.15" customHeight="1">
      <c r="A154" s="38"/>
      <c r="B154" s="39"/>
      <c r="C154" s="212" t="s">
        <v>325</v>
      </c>
      <c r="D154" s="212" t="s">
        <v>185</v>
      </c>
      <c r="E154" s="213" t="s">
        <v>511</v>
      </c>
      <c r="F154" s="214" t="s">
        <v>512</v>
      </c>
      <c r="G154" s="215" t="s">
        <v>251</v>
      </c>
      <c r="H154" s="216">
        <v>0.098</v>
      </c>
      <c r="I154" s="217"/>
      <c r="J154" s="218">
        <f>ROUND(I154*H154,2)</f>
        <v>0</v>
      </c>
      <c r="K154" s="214" t="s">
        <v>189</v>
      </c>
      <c r="L154" s="44"/>
      <c r="M154" s="219" t="s">
        <v>19</v>
      </c>
      <c r="N154" s="220" t="s">
        <v>48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216</v>
      </c>
      <c r="AT154" s="223" t="s">
        <v>185</v>
      </c>
      <c r="AU154" s="223" t="s">
        <v>88</v>
      </c>
      <c r="AY154" s="17" t="s">
        <v>182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88</v>
      </c>
      <c r="BK154" s="224">
        <f>ROUND(I154*H154,2)</f>
        <v>0</v>
      </c>
      <c r="BL154" s="17" t="s">
        <v>216</v>
      </c>
      <c r="BM154" s="223" t="s">
        <v>939</v>
      </c>
    </row>
    <row r="155" spans="1:63" s="12" customFormat="1" ht="22.8" customHeight="1">
      <c r="A155" s="12"/>
      <c r="B155" s="196"/>
      <c r="C155" s="197"/>
      <c r="D155" s="198" t="s">
        <v>75</v>
      </c>
      <c r="E155" s="210" t="s">
        <v>365</v>
      </c>
      <c r="F155" s="210" t="s">
        <v>366</v>
      </c>
      <c r="G155" s="197"/>
      <c r="H155" s="197"/>
      <c r="I155" s="200"/>
      <c r="J155" s="211">
        <f>BK155</f>
        <v>0</v>
      </c>
      <c r="K155" s="197"/>
      <c r="L155" s="202"/>
      <c r="M155" s="203"/>
      <c r="N155" s="204"/>
      <c r="O155" s="204"/>
      <c r="P155" s="205">
        <f>SUM(P156:P157)</f>
        <v>0</v>
      </c>
      <c r="Q155" s="204"/>
      <c r="R155" s="205">
        <f>SUM(R156:R157)</f>
        <v>0.00155</v>
      </c>
      <c r="S155" s="204"/>
      <c r="T155" s="206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7" t="s">
        <v>88</v>
      </c>
      <c r="AT155" s="208" t="s">
        <v>75</v>
      </c>
      <c r="AU155" s="208" t="s">
        <v>80</v>
      </c>
      <c r="AY155" s="207" t="s">
        <v>182</v>
      </c>
      <c r="BK155" s="209">
        <f>SUM(BK156:BK157)</f>
        <v>0</v>
      </c>
    </row>
    <row r="156" spans="1:65" s="2" customFormat="1" ht="14.4" customHeight="1">
      <c r="A156" s="38"/>
      <c r="B156" s="39"/>
      <c r="C156" s="212" t="s">
        <v>329</v>
      </c>
      <c r="D156" s="212" t="s">
        <v>185</v>
      </c>
      <c r="E156" s="213" t="s">
        <v>514</v>
      </c>
      <c r="F156" s="214" t="s">
        <v>515</v>
      </c>
      <c r="G156" s="215" t="s">
        <v>188</v>
      </c>
      <c r="H156" s="216">
        <v>5</v>
      </c>
      <c r="I156" s="217"/>
      <c r="J156" s="218">
        <f>ROUND(I156*H156,2)</f>
        <v>0</v>
      </c>
      <c r="K156" s="214" t="s">
        <v>279</v>
      </c>
      <c r="L156" s="44"/>
      <c r="M156" s="219" t="s">
        <v>19</v>
      </c>
      <c r="N156" s="220" t="s">
        <v>48</v>
      </c>
      <c r="O156" s="84"/>
      <c r="P156" s="221">
        <f>O156*H156</f>
        <v>0</v>
      </c>
      <c r="Q156" s="221">
        <v>0.00031</v>
      </c>
      <c r="R156" s="221">
        <f>Q156*H156</f>
        <v>0.00155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216</v>
      </c>
      <c r="AT156" s="223" t="s">
        <v>185</v>
      </c>
      <c r="AU156" s="223" t="s">
        <v>88</v>
      </c>
      <c r="AY156" s="17" t="s">
        <v>182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88</v>
      </c>
      <c r="BK156" s="224">
        <f>ROUND(I156*H156,2)</f>
        <v>0</v>
      </c>
      <c r="BL156" s="17" t="s">
        <v>216</v>
      </c>
      <c r="BM156" s="223" t="s">
        <v>940</v>
      </c>
    </row>
    <row r="157" spans="1:65" s="2" customFormat="1" ht="24.15" customHeight="1">
      <c r="A157" s="38"/>
      <c r="B157" s="39"/>
      <c r="C157" s="212" t="s">
        <v>333</v>
      </c>
      <c r="D157" s="212" t="s">
        <v>185</v>
      </c>
      <c r="E157" s="213" t="s">
        <v>517</v>
      </c>
      <c r="F157" s="214" t="s">
        <v>518</v>
      </c>
      <c r="G157" s="215" t="s">
        <v>251</v>
      </c>
      <c r="H157" s="216">
        <v>0.002</v>
      </c>
      <c r="I157" s="217"/>
      <c r="J157" s="218">
        <f>ROUND(I157*H157,2)</f>
        <v>0</v>
      </c>
      <c r="K157" s="214" t="s">
        <v>189</v>
      </c>
      <c r="L157" s="44"/>
      <c r="M157" s="219" t="s">
        <v>19</v>
      </c>
      <c r="N157" s="220" t="s">
        <v>48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216</v>
      </c>
      <c r="AT157" s="223" t="s">
        <v>185</v>
      </c>
      <c r="AU157" s="223" t="s">
        <v>88</v>
      </c>
      <c r="AY157" s="17" t="s">
        <v>182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88</v>
      </c>
      <c r="BK157" s="224">
        <f>ROUND(I157*H157,2)</f>
        <v>0</v>
      </c>
      <c r="BL157" s="17" t="s">
        <v>216</v>
      </c>
      <c r="BM157" s="223" t="s">
        <v>941</v>
      </c>
    </row>
    <row r="158" spans="1:63" s="12" customFormat="1" ht="22.8" customHeight="1">
      <c r="A158" s="12"/>
      <c r="B158" s="196"/>
      <c r="C158" s="197"/>
      <c r="D158" s="198" t="s">
        <v>75</v>
      </c>
      <c r="E158" s="210" t="s">
        <v>379</v>
      </c>
      <c r="F158" s="210" t="s">
        <v>380</v>
      </c>
      <c r="G158" s="197"/>
      <c r="H158" s="197"/>
      <c r="I158" s="200"/>
      <c r="J158" s="211">
        <f>BK158</f>
        <v>0</v>
      </c>
      <c r="K158" s="197"/>
      <c r="L158" s="202"/>
      <c r="M158" s="203"/>
      <c r="N158" s="204"/>
      <c r="O158" s="204"/>
      <c r="P158" s="205">
        <f>SUM(P159:P160)</f>
        <v>0</v>
      </c>
      <c r="Q158" s="204"/>
      <c r="R158" s="205">
        <f>SUM(R159:R160)</f>
        <v>0</v>
      </c>
      <c r="S158" s="204"/>
      <c r="T158" s="206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7" t="s">
        <v>88</v>
      </c>
      <c r="AT158" s="208" t="s">
        <v>75</v>
      </c>
      <c r="AU158" s="208" t="s">
        <v>80</v>
      </c>
      <c r="AY158" s="207" t="s">
        <v>182</v>
      </c>
      <c r="BK158" s="209">
        <f>SUM(BK159:BK160)</f>
        <v>0</v>
      </c>
    </row>
    <row r="159" spans="1:65" s="2" customFormat="1" ht="24.15" customHeight="1">
      <c r="A159" s="38"/>
      <c r="B159" s="39"/>
      <c r="C159" s="212" t="s">
        <v>337</v>
      </c>
      <c r="D159" s="212" t="s">
        <v>185</v>
      </c>
      <c r="E159" s="213" t="s">
        <v>382</v>
      </c>
      <c r="F159" s="214" t="s">
        <v>520</v>
      </c>
      <c r="G159" s="215" t="s">
        <v>188</v>
      </c>
      <c r="H159" s="216">
        <v>15</v>
      </c>
      <c r="I159" s="217"/>
      <c r="J159" s="218">
        <f>ROUND(I159*H159,2)</f>
        <v>0</v>
      </c>
      <c r="K159" s="214" t="s">
        <v>279</v>
      </c>
      <c r="L159" s="44"/>
      <c r="M159" s="219" t="s">
        <v>19</v>
      </c>
      <c r="N159" s="220" t="s">
        <v>48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216</v>
      </c>
      <c r="AT159" s="223" t="s">
        <v>185</v>
      </c>
      <c r="AU159" s="223" t="s">
        <v>88</v>
      </c>
      <c r="AY159" s="17" t="s">
        <v>182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88</v>
      </c>
      <c r="BK159" s="224">
        <f>ROUND(I159*H159,2)</f>
        <v>0</v>
      </c>
      <c r="BL159" s="17" t="s">
        <v>216</v>
      </c>
      <c r="BM159" s="223" t="s">
        <v>942</v>
      </c>
    </row>
    <row r="160" spans="1:47" s="2" customFormat="1" ht="12">
      <c r="A160" s="38"/>
      <c r="B160" s="39"/>
      <c r="C160" s="40"/>
      <c r="D160" s="227" t="s">
        <v>385</v>
      </c>
      <c r="E160" s="40"/>
      <c r="F160" s="258" t="s">
        <v>386</v>
      </c>
      <c r="G160" s="40"/>
      <c r="H160" s="40"/>
      <c r="I160" s="259"/>
      <c r="J160" s="40"/>
      <c r="K160" s="40"/>
      <c r="L160" s="44"/>
      <c r="M160" s="260"/>
      <c r="N160" s="26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385</v>
      </c>
      <c r="AU160" s="17" t="s">
        <v>88</v>
      </c>
    </row>
    <row r="161" spans="1:63" s="12" customFormat="1" ht="22.8" customHeight="1">
      <c r="A161" s="12"/>
      <c r="B161" s="196"/>
      <c r="C161" s="197"/>
      <c r="D161" s="198" t="s">
        <v>75</v>
      </c>
      <c r="E161" s="210" t="s">
        <v>418</v>
      </c>
      <c r="F161" s="210" t="s">
        <v>419</v>
      </c>
      <c r="G161" s="197"/>
      <c r="H161" s="197"/>
      <c r="I161" s="200"/>
      <c r="J161" s="211">
        <f>BK161</f>
        <v>0</v>
      </c>
      <c r="K161" s="197"/>
      <c r="L161" s="202"/>
      <c r="M161" s="203"/>
      <c r="N161" s="204"/>
      <c r="O161" s="204"/>
      <c r="P161" s="205">
        <f>SUM(P162:P171)</f>
        <v>0</v>
      </c>
      <c r="Q161" s="204"/>
      <c r="R161" s="205">
        <f>SUM(R162:R171)</f>
        <v>0.06916800000000001</v>
      </c>
      <c r="S161" s="204"/>
      <c r="T161" s="206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7" t="s">
        <v>88</v>
      </c>
      <c r="AT161" s="208" t="s">
        <v>75</v>
      </c>
      <c r="AU161" s="208" t="s">
        <v>80</v>
      </c>
      <c r="AY161" s="207" t="s">
        <v>182</v>
      </c>
      <c r="BK161" s="209">
        <f>SUM(BK162:BK171)</f>
        <v>0</v>
      </c>
    </row>
    <row r="162" spans="1:65" s="2" customFormat="1" ht="14.4" customHeight="1">
      <c r="A162" s="38"/>
      <c r="B162" s="39"/>
      <c r="C162" s="212" t="s">
        <v>341</v>
      </c>
      <c r="D162" s="212" t="s">
        <v>185</v>
      </c>
      <c r="E162" s="213" t="s">
        <v>421</v>
      </c>
      <c r="F162" s="214" t="s">
        <v>422</v>
      </c>
      <c r="G162" s="215" t="s">
        <v>423</v>
      </c>
      <c r="H162" s="216">
        <v>69</v>
      </c>
      <c r="I162" s="217"/>
      <c r="J162" s="218">
        <f>ROUND(I162*H162,2)</f>
        <v>0</v>
      </c>
      <c r="K162" s="214" t="s">
        <v>189</v>
      </c>
      <c r="L162" s="44"/>
      <c r="M162" s="219" t="s">
        <v>19</v>
      </c>
      <c r="N162" s="220" t="s">
        <v>48</v>
      </c>
      <c r="O162" s="84"/>
      <c r="P162" s="221">
        <f>O162*H162</f>
        <v>0</v>
      </c>
      <c r="Q162" s="221">
        <v>7E-05</v>
      </c>
      <c r="R162" s="221">
        <f>Q162*H162</f>
        <v>0.004829999999999999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216</v>
      </c>
      <c r="AT162" s="223" t="s">
        <v>185</v>
      </c>
      <c r="AU162" s="223" t="s">
        <v>88</v>
      </c>
      <c r="AY162" s="17" t="s">
        <v>182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88</v>
      </c>
      <c r="BK162" s="224">
        <f>ROUND(I162*H162,2)</f>
        <v>0</v>
      </c>
      <c r="BL162" s="17" t="s">
        <v>216</v>
      </c>
      <c r="BM162" s="223" t="s">
        <v>943</v>
      </c>
    </row>
    <row r="163" spans="1:47" s="2" customFormat="1" ht="12">
      <c r="A163" s="38"/>
      <c r="B163" s="39"/>
      <c r="C163" s="40"/>
      <c r="D163" s="227" t="s">
        <v>385</v>
      </c>
      <c r="E163" s="40"/>
      <c r="F163" s="258" t="s">
        <v>523</v>
      </c>
      <c r="G163" s="40"/>
      <c r="H163" s="40"/>
      <c r="I163" s="259"/>
      <c r="J163" s="40"/>
      <c r="K163" s="40"/>
      <c r="L163" s="44"/>
      <c r="M163" s="260"/>
      <c r="N163" s="26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385</v>
      </c>
      <c r="AU163" s="17" t="s">
        <v>88</v>
      </c>
    </row>
    <row r="164" spans="1:65" s="2" customFormat="1" ht="14.4" customHeight="1">
      <c r="A164" s="38"/>
      <c r="B164" s="39"/>
      <c r="C164" s="248" t="s">
        <v>345</v>
      </c>
      <c r="D164" s="248" t="s">
        <v>263</v>
      </c>
      <c r="E164" s="249" t="s">
        <v>427</v>
      </c>
      <c r="F164" s="250" t="s">
        <v>428</v>
      </c>
      <c r="G164" s="251" t="s">
        <v>251</v>
      </c>
      <c r="H164" s="252">
        <v>0.03</v>
      </c>
      <c r="I164" s="253"/>
      <c r="J164" s="254">
        <f>ROUND(I164*H164,2)</f>
        <v>0</v>
      </c>
      <c r="K164" s="250" t="s">
        <v>189</v>
      </c>
      <c r="L164" s="255"/>
      <c r="M164" s="256" t="s">
        <v>19</v>
      </c>
      <c r="N164" s="257" t="s">
        <v>48</v>
      </c>
      <c r="O164" s="84"/>
      <c r="P164" s="221">
        <f>O164*H164</f>
        <v>0</v>
      </c>
      <c r="Q164" s="221">
        <v>1</v>
      </c>
      <c r="R164" s="221">
        <f>Q164*H164</f>
        <v>0.03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341</v>
      </c>
      <c r="AT164" s="223" t="s">
        <v>263</v>
      </c>
      <c r="AU164" s="223" t="s">
        <v>88</v>
      </c>
      <c r="AY164" s="17" t="s">
        <v>182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88</v>
      </c>
      <c r="BK164" s="224">
        <f>ROUND(I164*H164,2)</f>
        <v>0</v>
      </c>
      <c r="BL164" s="17" t="s">
        <v>216</v>
      </c>
      <c r="BM164" s="223" t="s">
        <v>944</v>
      </c>
    </row>
    <row r="165" spans="1:65" s="2" customFormat="1" ht="24.15" customHeight="1">
      <c r="A165" s="38"/>
      <c r="B165" s="39"/>
      <c r="C165" s="248" t="s">
        <v>349</v>
      </c>
      <c r="D165" s="248" t="s">
        <v>263</v>
      </c>
      <c r="E165" s="249" t="s">
        <v>431</v>
      </c>
      <c r="F165" s="250" t="s">
        <v>432</v>
      </c>
      <c r="G165" s="251" t="s">
        <v>433</v>
      </c>
      <c r="H165" s="252">
        <v>0.9</v>
      </c>
      <c r="I165" s="253"/>
      <c r="J165" s="254">
        <f>ROUND(I165*H165,2)</f>
        <v>0</v>
      </c>
      <c r="K165" s="250" t="s">
        <v>189</v>
      </c>
      <c r="L165" s="255"/>
      <c r="M165" s="256" t="s">
        <v>19</v>
      </c>
      <c r="N165" s="257" t="s">
        <v>48</v>
      </c>
      <c r="O165" s="84"/>
      <c r="P165" s="221">
        <f>O165*H165</f>
        <v>0</v>
      </c>
      <c r="Q165" s="221">
        <v>0.00041</v>
      </c>
      <c r="R165" s="221">
        <f>Q165*H165</f>
        <v>0.000369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341</v>
      </c>
      <c r="AT165" s="223" t="s">
        <v>263</v>
      </c>
      <c r="AU165" s="223" t="s">
        <v>88</v>
      </c>
      <c r="AY165" s="17" t="s">
        <v>182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88</v>
      </c>
      <c r="BK165" s="224">
        <f>ROUND(I165*H165,2)</f>
        <v>0</v>
      </c>
      <c r="BL165" s="17" t="s">
        <v>216</v>
      </c>
      <c r="BM165" s="223" t="s">
        <v>945</v>
      </c>
    </row>
    <row r="166" spans="1:51" s="13" customFormat="1" ht="12">
      <c r="A166" s="13"/>
      <c r="B166" s="225"/>
      <c r="C166" s="226"/>
      <c r="D166" s="227" t="s">
        <v>203</v>
      </c>
      <c r="E166" s="226"/>
      <c r="F166" s="229" t="s">
        <v>435</v>
      </c>
      <c r="G166" s="226"/>
      <c r="H166" s="230">
        <v>0.9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203</v>
      </c>
      <c r="AU166" s="236" t="s">
        <v>88</v>
      </c>
      <c r="AV166" s="13" t="s">
        <v>88</v>
      </c>
      <c r="AW166" s="13" t="s">
        <v>4</v>
      </c>
      <c r="AX166" s="13" t="s">
        <v>80</v>
      </c>
      <c r="AY166" s="236" t="s">
        <v>182</v>
      </c>
    </row>
    <row r="167" spans="1:65" s="2" customFormat="1" ht="14.4" customHeight="1">
      <c r="A167" s="38"/>
      <c r="B167" s="39"/>
      <c r="C167" s="248" t="s">
        <v>353</v>
      </c>
      <c r="D167" s="248" t="s">
        <v>263</v>
      </c>
      <c r="E167" s="249" t="s">
        <v>437</v>
      </c>
      <c r="F167" s="250" t="s">
        <v>438</v>
      </c>
      <c r="G167" s="251" t="s">
        <v>215</v>
      </c>
      <c r="H167" s="252">
        <v>42</v>
      </c>
      <c r="I167" s="253"/>
      <c r="J167" s="254">
        <f>ROUND(I167*H167,2)</f>
        <v>0</v>
      </c>
      <c r="K167" s="250" t="s">
        <v>189</v>
      </c>
      <c r="L167" s="255"/>
      <c r="M167" s="256" t="s">
        <v>19</v>
      </c>
      <c r="N167" s="257" t="s">
        <v>48</v>
      </c>
      <c r="O167" s="84"/>
      <c r="P167" s="221">
        <f>O167*H167</f>
        <v>0</v>
      </c>
      <c r="Q167" s="221">
        <v>0.00046</v>
      </c>
      <c r="R167" s="221">
        <f>Q167*H167</f>
        <v>0.01932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341</v>
      </c>
      <c r="AT167" s="223" t="s">
        <v>263</v>
      </c>
      <c r="AU167" s="223" t="s">
        <v>88</v>
      </c>
      <c r="AY167" s="17" t="s">
        <v>182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88</v>
      </c>
      <c r="BK167" s="224">
        <f>ROUND(I167*H167,2)</f>
        <v>0</v>
      </c>
      <c r="BL167" s="17" t="s">
        <v>216</v>
      </c>
      <c r="BM167" s="223" t="s">
        <v>946</v>
      </c>
    </row>
    <row r="168" spans="1:65" s="2" customFormat="1" ht="24.15" customHeight="1">
      <c r="A168" s="38"/>
      <c r="B168" s="39"/>
      <c r="C168" s="248" t="s">
        <v>357</v>
      </c>
      <c r="D168" s="248" t="s">
        <v>263</v>
      </c>
      <c r="E168" s="249" t="s">
        <v>441</v>
      </c>
      <c r="F168" s="250" t="s">
        <v>442</v>
      </c>
      <c r="G168" s="251" t="s">
        <v>433</v>
      </c>
      <c r="H168" s="252">
        <v>0.9</v>
      </c>
      <c r="I168" s="253"/>
      <c r="J168" s="254">
        <f>ROUND(I168*H168,2)</f>
        <v>0</v>
      </c>
      <c r="K168" s="250" t="s">
        <v>189</v>
      </c>
      <c r="L168" s="255"/>
      <c r="M168" s="256" t="s">
        <v>19</v>
      </c>
      <c r="N168" s="257" t="s">
        <v>48</v>
      </c>
      <c r="O168" s="84"/>
      <c r="P168" s="221">
        <f>O168*H168</f>
        <v>0</v>
      </c>
      <c r="Q168" s="221">
        <v>0.00041</v>
      </c>
      <c r="R168" s="221">
        <f>Q168*H168</f>
        <v>0.000369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341</v>
      </c>
      <c r="AT168" s="223" t="s">
        <v>263</v>
      </c>
      <c r="AU168" s="223" t="s">
        <v>88</v>
      </c>
      <c r="AY168" s="17" t="s">
        <v>182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88</v>
      </c>
      <c r="BK168" s="224">
        <f>ROUND(I168*H168,2)</f>
        <v>0</v>
      </c>
      <c r="BL168" s="17" t="s">
        <v>216</v>
      </c>
      <c r="BM168" s="223" t="s">
        <v>947</v>
      </c>
    </row>
    <row r="169" spans="1:51" s="13" customFormat="1" ht="12">
      <c r="A169" s="13"/>
      <c r="B169" s="225"/>
      <c r="C169" s="226"/>
      <c r="D169" s="227" t="s">
        <v>203</v>
      </c>
      <c r="E169" s="226"/>
      <c r="F169" s="229" t="s">
        <v>435</v>
      </c>
      <c r="G169" s="226"/>
      <c r="H169" s="230">
        <v>0.9</v>
      </c>
      <c r="I169" s="231"/>
      <c r="J169" s="226"/>
      <c r="K169" s="226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203</v>
      </c>
      <c r="AU169" s="236" t="s">
        <v>88</v>
      </c>
      <c r="AV169" s="13" t="s">
        <v>88</v>
      </c>
      <c r="AW169" s="13" t="s">
        <v>4</v>
      </c>
      <c r="AX169" s="13" t="s">
        <v>80</v>
      </c>
      <c r="AY169" s="236" t="s">
        <v>182</v>
      </c>
    </row>
    <row r="170" spans="1:65" s="2" customFormat="1" ht="14.4" customHeight="1">
      <c r="A170" s="38"/>
      <c r="B170" s="39"/>
      <c r="C170" s="248" t="s">
        <v>361</v>
      </c>
      <c r="D170" s="248" t="s">
        <v>263</v>
      </c>
      <c r="E170" s="249" t="s">
        <v>445</v>
      </c>
      <c r="F170" s="250" t="s">
        <v>446</v>
      </c>
      <c r="G170" s="251" t="s">
        <v>188</v>
      </c>
      <c r="H170" s="252">
        <v>84</v>
      </c>
      <c r="I170" s="253"/>
      <c r="J170" s="254">
        <f>ROUND(I170*H170,2)</f>
        <v>0</v>
      </c>
      <c r="K170" s="250" t="s">
        <v>189</v>
      </c>
      <c r="L170" s="255"/>
      <c r="M170" s="256" t="s">
        <v>19</v>
      </c>
      <c r="N170" s="257" t="s">
        <v>48</v>
      </c>
      <c r="O170" s="84"/>
      <c r="P170" s="221">
        <f>O170*H170</f>
        <v>0</v>
      </c>
      <c r="Q170" s="221">
        <v>0.00017</v>
      </c>
      <c r="R170" s="221">
        <f>Q170*H170</f>
        <v>0.014280000000000001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341</v>
      </c>
      <c r="AT170" s="223" t="s">
        <v>263</v>
      </c>
      <c r="AU170" s="223" t="s">
        <v>88</v>
      </c>
      <c r="AY170" s="17" t="s">
        <v>182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88</v>
      </c>
      <c r="BK170" s="224">
        <f>ROUND(I170*H170,2)</f>
        <v>0</v>
      </c>
      <c r="BL170" s="17" t="s">
        <v>216</v>
      </c>
      <c r="BM170" s="223" t="s">
        <v>948</v>
      </c>
    </row>
    <row r="171" spans="1:65" s="2" customFormat="1" ht="24.15" customHeight="1">
      <c r="A171" s="38"/>
      <c r="B171" s="39"/>
      <c r="C171" s="212" t="s">
        <v>367</v>
      </c>
      <c r="D171" s="212" t="s">
        <v>185</v>
      </c>
      <c r="E171" s="213" t="s">
        <v>449</v>
      </c>
      <c r="F171" s="214" t="s">
        <v>450</v>
      </c>
      <c r="G171" s="215" t="s">
        <v>251</v>
      </c>
      <c r="H171" s="216">
        <v>0.069</v>
      </c>
      <c r="I171" s="217"/>
      <c r="J171" s="218">
        <f>ROUND(I171*H171,2)</f>
        <v>0</v>
      </c>
      <c r="K171" s="214" t="s">
        <v>189</v>
      </c>
      <c r="L171" s="44"/>
      <c r="M171" s="219" t="s">
        <v>19</v>
      </c>
      <c r="N171" s="220" t="s">
        <v>48</v>
      </c>
      <c r="O171" s="84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216</v>
      </c>
      <c r="AT171" s="223" t="s">
        <v>185</v>
      </c>
      <c r="AU171" s="223" t="s">
        <v>88</v>
      </c>
      <c r="AY171" s="17" t="s">
        <v>182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88</v>
      </c>
      <c r="BK171" s="224">
        <f>ROUND(I171*H171,2)</f>
        <v>0</v>
      </c>
      <c r="BL171" s="17" t="s">
        <v>216</v>
      </c>
      <c r="BM171" s="223" t="s">
        <v>949</v>
      </c>
    </row>
    <row r="172" spans="1:63" s="12" customFormat="1" ht="22.8" customHeight="1">
      <c r="A172" s="12"/>
      <c r="B172" s="196"/>
      <c r="C172" s="197"/>
      <c r="D172" s="198" t="s">
        <v>75</v>
      </c>
      <c r="E172" s="210" t="s">
        <v>530</v>
      </c>
      <c r="F172" s="210" t="s">
        <v>531</v>
      </c>
      <c r="G172" s="197"/>
      <c r="H172" s="197"/>
      <c r="I172" s="200"/>
      <c r="J172" s="211">
        <f>BK172</f>
        <v>0</v>
      </c>
      <c r="K172" s="197"/>
      <c r="L172" s="202"/>
      <c r="M172" s="203"/>
      <c r="N172" s="204"/>
      <c r="O172" s="204"/>
      <c r="P172" s="205">
        <f>SUM(P173:P177)</f>
        <v>0</v>
      </c>
      <c r="Q172" s="204"/>
      <c r="R172" s="205">
        <f>SUM(R173:R177)</f>
        <v>0.0799776</v>
      </c>
      <c r="S172" s="204"/>
      <c r="T172" s="206">
        <f>SUM(T173:T177)</f>
        <v>0.07590000000000001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7" t="s">
        <v>88</v>
      </c>
      <c r="AT172" s="208" t="s">
        <v>75</v>
      </c>
      <c r="AU172" s="208" t="s">
        <v>80</v>
      </c>
      <c r="AY172" s="207" t="s">
        <v>182</v>
      </c>
      <c r="BK172" s="209">
        <f>SUM(BK173:BK177)</f>
        <v>0</v>
      </c>
    </row>
    <row r="173" spans="1:65" s="2" customFormat="1" ht="14.4" customHeight="1">
      <c r="A173" s="38"/>
      <c r="B173" s="39"/>
      <c r="C173" s="212" t="s">
        <v>371</v>
      </c>
      <c r="D173" s="212" t="s">
        <v>185</v>
      </c>
      <c r="E173" s="213" t="s">
        <v>532</v>
      </c>
      <c r="F173" s="214" t="s">
        <v>533</v>
      </c>
      <c r="G173" s="215" t="s">
        <v>188</v>
      </c>
      <c r="H173" s="216">
        <v>82.5</v>
      </c>
      <c r="I173" s="217"/>
      <c r="J173" s="218">
        <f>ROUND(I173*H173,2)</f>
        <v>0</v>
      </c>
      <c r="K173" s="214" t="s">
        <v>189</v>
      </c>
      <c r="L173" s="44"/>
      <c r="M173" s="219" t="s">
        <v>19</v>
      </c>
      <c r="N173" s="220" t="s">
        <v>48</v>
      </c>
      <c r="O173" s="84"/>
      <c r="P173" s="221">
        <f>O173*H173</f>
        <v>0</v>
      </c>
      <c r="Q173" s="221">
        <v>0.00024</v>
      </c>
      <c r="R173" s="221">
        <f>Q173*H173</f>
        <v>0.0198</v>
      </c>
      <c r="S173" s="221">
        <v>0.00092</v>
      </c>
      <c r="T173" s="222">
        <f>S173*H173</f>
        <v>0.07590000000000001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216</v>
      </c>
      <c r="AT173" s="223" t="s">
        <v>185</v>
      </c>
      <c r="AU173" s="223" t="s">
        <v>88</v>
      </c>
      <c r="AY173" s="17" t="s">
        <v>182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88</v>
      </c>
      <c r="BK173" s="224">
        <f>ROUND(I173*H173,2)</f>
        <v>0</v>
      </c>
      <c r="BL173" s="17" t="s">
        <v>216</v>
      </c>
      <c r="BM173" s="223" t="s">
        <v>950</v>
      </c>
    </row>
    <row r="174" spans="1:51" s="13" customFormat="1" ht="12">
      <c r="A174" s="13"/>
      <c r="B174" s="225"/>
      <c r="C174" s="226"/>
      <c r="D174" s="227" t="s">
        <v>203</v>
      </c>
      <c r="E174" s="228" t="s">
        <v>19</v>
      </c>
      <c r="F174" s="229" t="s">
        <v>535</v>
      </c>
      <c r="G174" s="226"/>
      <c r="H174" s="230">
        <v>82.5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203</v>
      </c>
      <c r="AU174" s="236" t="s">
        <v>88</v>
      </c>
      <c r="AV174" s="13" t="s">
        <v>88</v>
      </c>
      <c r="AW174" s="13" t="s">
        <v>35</v>
      </c>
      <c r="AX174" s="13" t="s">
        <v>80</v>
      </c>
      <c r="AY174" s="236" t="s">
        <v>182</v>
      </c>
    </row>
    <row r="175" spans="1:65" s="2" customFormat="1" ht="14.4" customHeight="1">
      <c r="A175" s="38"/>
      <c r="B175" s="39"/>
      <c r="C175" s="248" t="s">
        <v>375</v>
      </c>
      <c r="D175" s="248" t="s">
        <v>263</v>
      </c>
      <c r="E175" s="249" t="s">
        <v>536</v>
      </c>
      <c r="F175" s="250" t="s">
        <v>537</v>
      </c>
      <c r="G175" s="251" t="s">
        <v>201</v>
      </c>
      <c r="H175" s="252">
        <v>4.776</v>
      </c>
      <c r="I175" s="253"/>
      <c r="J175" s="254">
        <f>ROUND(I175*H175,2)</f>
        <v>0</v>
      </c>
      <c r="K175" s="250" t="s">
        <v>189</v>
      </c>
      <c r="L175" s="255"/>
      <c r="M175" s="256" t="s">
        <v>19</v>
      </c>
      <c r="N175" s="257" t="s">
        <v>48</v>
      </c>
      <c r="O175" s="84"/>
      <c r="P175" s="221">
        <f>O175*H175</f>
        <v>0</v>
      </c>
      <c r="Q175" s="221">
        <v>0.0126</v>
      </c>
      <c r="R175" s="221">
        <f>Q175*H175</f>
        <v>0.0601776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341</v>
      </c>
      <c r="AT175" s="223" t="s">
        <v>263</v>
      </c>
      <c r="AU175" s="223" t="s">
        <v>88</v>
      </c>
      <c r="AY175" s="17" t="s">
        <v>182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88</v>
      </c>
      <c r="BK175" s="224">
        <f>ROUND(I175*H175,2)</f>
        <v>0</v>
      </c>
      <c r="BL175" s="17" t="s">
        <v>216</v>
      </c>
      <c r="BM175" s="223" t="s">
        <v>951</v>
      </c>
    </row>
    <row r="176" spans="1:51" s="13" customFormat="1" ht="12">
      <c r="A176" s="13"/>
      <c r="B176" s="225"/>
      <c r="C176" s="226"/>
      <c r="D176" s="227" t="s">
        <v>203</v>
      </c>
      <c r="E176" s="226"/>
      <c r="F176" s="229" t="s">
        <v>539</v>
      </c>
      <c r="G176" s="226"/>
      <c r="H176" s="230">
        <v>4.776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203</v>
      </c>
      <c r="AU176" s="236" t="s">
        <v>88</v>
      </c>
      <c r="AV176" s="13" t="s">
        <v>88</v>
      </c>
      <c r="AW176" s="13" t="s">
        <v>4</v>
      </c>
      <c r="AX176" s="13" t="s">
        <v>80</v>
      </c>
      <c r="AY176" s="236" t="s">
        <v>182</v>
      </c>
    </row>
    <row r="177" spans="1:65" s="2" customFormat="1" ht="24.15" customHeight="1">
      <c r="A177" s="38"/>
      <c r="B177" s="39"/>
      <c r="C177" s="212" t="s">
        <v>381</v>
      </c>
      <c r="D177" s="212" t="s">
        <v>185</v>
      </c>
      <c r="E177" s="213" t="s">
        <v>540</v>
      </c>
      <c r="F177" s="214" t="s">
        <v>541</v>
      </c>
      <c r="G177" s="215" t="s">
        <v>251</v>
      </c>
      <c r="H177" s="216">
        <v>0.08</v>
      </c>
      <c r="I177" s="217"/>
      <c r="J177" s="218">
        <f>ROUND(I177*H177,2)</f>
        <v>0</v>
      </c>
      <c r="K177" s="214" t="s">
        <v>189</v>
      </c>
      <c r="L177" s="44"/>
      <c r="M177" s="262" t="s">
        <v>19</v>
      </c>
      <c r="N177" s="263" t="s">
        <v>48</v>
      </c>
      <c r="O177" s="264"/>
      <c r="P177" s="265">
        <f>O177*H177</f>
        <v>0</v>
      </c>
      <c r="Q177" s="265">
        <v>0</v>
      </c>
      <c r="R177" s="265">
        <f>Q177*H177</f>
        <v>0</v>
      </c>
      <c r="S177" s="265">
        <v>0</v>
      </c>
      <c r="T177" s="26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216</v>
      </c>
      <c r="AT177" s="223" t="s">
        <v>185</v>
      </c>
      <c r="AU177" s="223" t="s">
        <v>88</v>
      </c>
      <c r="AY177" s="17" t="s">
        <v>182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88</v>
      </c>
      <c r="BK177" s="224">
        <f>ROUND(I177*H177,2)</f>
        <v>0</v>
      </c>
      <c r="BL177" s="17" t="s">
        <v>216</v>
      </c>
      <c r="BM177" s="223" t="s">
        <v>952</v>
      </c>
    </row>
    <row r="178" spans="1:31" s="2" customFormat="1" ht="6.95" customHeight="1">
      <c r="A178" s="38"/>
      <c r="B178" s="59"/>
      <c r="C178" s="60"/>
      <c r="D178" s="60"/>
      <c r="E178" s="60"/>
      <c r="F178" s="60"/>
      <c r="G178" s="60"/>
      <c r="H178" s="60"/>
      <c r="I178" s="60"/>
      <c r="J178" s="60"/>
      <c r="K178" s="60"/>
      <c r="L178" s="44"/>
      <c r="M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</row>
  </sheetData>
  <sheetProtection password="CC35" sheet="1" objects="1" scenarios="1" formatColumns="0" formatRows="0" autoFilter="0"/>
  <autoFilter ref="C99:K17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26.25" customHeight="1">
      <c r="B7" s="20"/>
      <c r="E7" s="143" t="str">
        <f>'Rekapitulace stavby'!K6</f>
        <v>Výměna vnitřního rozvodu teplé a studené vody v objektu bytového domu Dvořákova 1331/20 a 1330/22, Děčín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601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147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953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19. 5. 2021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>69288992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>Vladimír Vidai</v>
      </c>
      <c r="F26" s="38"/>
      <c r="G26" s="38"/>
      <c r="H26" s="38"/>
      <c r="I26" s="142" t="s">
        <v>29</v>
      </c>
      <c r="J26" s="133" t="str">
        <f>IF('Rekapitulace stavby'!AN20="","",'Rekapitulace stavby'!AN20)</f>
        <v>CZ5705170625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40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42</v>
      </c>
      <c r="E32" s="38"/>
      <c r="F32" s="38"/>
      <c r="G32" s="38"/>
      <c r="H32" s="38"/>
      <c r="I32" s="38"/>
      <c r="J32" s="153">
        <f>ROUND(J100,2)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44</v>
      </c>
      <c r="G34" s="38"/>
      <c r="H34" s="38"/>
      <c r="I34" s="154" t="s">
        <v>43</v>
      </c>
      <c r="J34" s="154" t="s">
        <v>45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46</v>
      </c>
      <c r="E35" s="142" t="s">
        <v>47</v>
      </c>
      <c r="F35" s="156">
        <f>ROUND((SUM(BE100:BE176)),2)</f>
        <v>0</v>
      </c>
      <c r="G35" s="38"/>
      <c r="H35" s="38"/>
      <c r="I35" s="157">
        <v>0.21</v>
      </c>
      <c r="J35" s="156">
        <f>ROUND(((SUM(BE100:BE176))*I35),2)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48</v>
      </c>
      <c r="F36" s="156">
        <f>ROUND((SUM(BF100:BF176)),2)</f>
        <v>0</v>
      </c>
      <c r="G36" s="38"/>
      <c r="H36" s="38"/>
      <c r="I36" s="157">
        <v>0.15</v>
      </c>
      <c r="J36" s="156">
        <f>ROUND(((SUM(BF100:BF176))*I36),2)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56">
        <f>ROUND((SUM(BG100:BG176)),2)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50</v>
      </c>
      <c r="F38" s="156">
        <f>ROUND((SUM(BH100:BH176)),2)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51</v>
      </c>
      <c r="F39" s="156">
        <f>ROUND((SUM(BI100:BI176)),2)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52</v>
      </c>
      <c r="E41" s="160"/>
      <c r="F41" s="160"/>
      <c r="G41" s="161" t="s">
        <v>53</v>
      </c>
      <c r="H41" s="162" t="s">
        <v>54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169" t="str">
        <f>E7</f>
        <v>Výměna vnitřního rozvodu teplé a studené vody v objektu bytového domu Dvořákova 1331/20 a 1330/22, Děčín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601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147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2.09 - Stoupací potrubí V9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</v>
      </c>
      <c r="G56" s="40"/>
      <c r="H56" s="40"/>
      <c r="I56" s="32" t="s">
        <v>23</v>
      </c>
      <c r="J56" s="72" t="str">
        <f>IF(J14="","",J14)</f>
        <v>19. 5. 2021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David Šašek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>Vladimír Vidai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150</v>
      </c>
      <c r="D61" s="171"/>
      <c r="E61" s="171"/>
      <c r="F61" s="171"/>
      <c r="G61" s="171"/>
      <c r="H61" s="171"/>
      <c r="I61" s="171"/>
      <c r="J61" s="172" t="s">
        <v>151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74</v>
      </c>
      <c r="D63" s="40"/>
      <c r="E63" s="40"/>
      <c r="F63" s="40"/>
      <c r="G63" s="40"/>
      <c r="H63" s="40"/>
      <c r="I63" s="40"/>
      <c r="J63" s="102">
        <f>J100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152</v>
      </c>
    </row>
    <row r="64" spans="1:31" s="9" customFormat="1" ht="24.95" customHeight="1">
      <c r="A64" s="9"/>
      <c r="B64" s="174"/>
      <c r="C64" s="175"/>
      <c r="D64" s="176" t="s">
        <v>153</v>
      </c>
      <c r="E64" s="177"/>
      <c r="F64" s="177"/>
      <c r="G64" s="177"/>
      <c r="H64" s="177"/>
      <c r="I64" s="177"/>
      <c r="J64" s="178">
        <f>J101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154</v>
      </c>
      <c r="E65" s="182"/>
      <c r="F65" s="182"/>
      <c r="G65" s="182"/>
      <c r="H65" s="182"/>
      <c r="I65" s="182"/>
      <c r="J65" s="183">
        <f>J102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453</v>
      </c>
      <c r="E66" s="182"/>
      <c r="F66" s="182"/>
      <c r="G66" s="182"/>
      <c r="H66" s="182"/>
      <c r="I66" s="182"/>
      <c r="J66" s="183">
        <f>J107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155</v>
      </c>
      <c r="E67" s="182"/>
      <c r="F67" s="182"/>
      <c r="G67" s="182"/>
      <c r="H67" s="182"/>
      <c r="I67" s="182"/>
      <c r="J67" s="183">
        <f>J109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156</v>
      </c>
      <c r="E68" s="182"/>
      <c r="F68" s="182"/>
      <c r="G68" s="182"/>
      <c r="H68" s="182"/>
      <c r="I68" s="182"/>
      <c r="J68" s="183">
        <f>J116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157</v>
      </c>
      <c r="E69" s="182"/>
      <c r="F69" s="182"/>
      <c r="G69" s="182"/>
      <c r="H69" s="182"/>
      <c r="I69" s="182"/>
      <c r="J69" s="183">
        <f>J119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158</v>
      </c>
      <c r="E70" s="182"/>
      <c r="F70" s="182"/>
      <c r="G70" s="182"/>
      <c r="H70" s="182"/>
      <c r="I70" s="182"/>
      <c r="J70" s="183">
        <f>J122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159</v>
      </c>
      <c r="E71" s="182"/>
      <c r="F71" s="182"/>
      <c r="G71" s="182"/>
      <c r="H71" s="182"/>
      <c r="I71" s="182"/>
      <c r="J71" s="183">
        <f>J134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160</v>
      </c>
      <c r="E72" s="182"/>
      <c r="F72" s="182"/>
      <c r="G72" s="182"/>
      <c r="H72" s="182"/>
      <c r="I72" s="182"/>
      <c r="J72" s="183">
        <f>J140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4"/>
      <c r="C73" s="175"/>
      <c r="D73" s="176" t="s">
        <v>161</v>
      </c>
      <c r="E73" s="177"/>
      <c r="F73" s="177"/>
      <c r="G73" s="177"/>
      <c r="H73" s="177"/>
      <c r="I73" s="177"/>
      <c r="J73" s="178">
        <f>J142</f>
        <v>0</v>
      </c>
      <c r="K73" s="175"/>
      <c r="L73" s="17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0"/>
      <c r="C74" s="125"/>
      <c r="D74" s="181" t="s">
        <v>162</v>
      </c>
      <c r="E74" s="182"/>
      <c r="F74" s="182"/>
      <c r="G74" s="182"/>
      <c r="H74" s="182"/>
      <c r="I74" s="182"/>
      <c r="J74" s="183">
        <f>J143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163</v>
      </c>
      <c r="E75" s="182"/>
      <c r="F75" s="182"/>
      <c r="G75" s="182"/>
      <c r="H75" s="182"/>
      <c r="I75" s="182"/>
      <c r="J75" s="183">
        <f>J154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164</v>
      </c>
      <c r="E76" s="182"/>
      <c r="F76" s="182"/>
      <c r="G76" s="182"/>
      <c r="H76" s="182"/>
      <c r="I76" s="182"/>
      <c r="J76" s="183">
        <f>J157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166</v>
      </c>
      <c r="E77" s="182"/>
      <c r="F77" s="182"/>
      <c r="G77" s="182"/>
      <c r="H77" s="182"/>
      <c r="I77" s="182"/>
      <c r="J77" s="183">
        <f>J160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454</v>
      </c>
      <c r="E78" s="182"/>
      <c r="F78" s="182"/>
      <c r="G78" s="182"/>
      <c r="H78" s="182"/>
      <c r="I78" s="182"/>
      <c r="J78" s="183">
        <f>J171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4" spans="1:31" s="2" customFormat="1" ht="6.95" customHeight="1">
      <c r="A84" s="38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4.95" customHeight="1">
      <c r="A85" s="38"/>
      <c r="B85" s="39"/>
      <c r="C85" s="23" t="s">
        <v>167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16</v>
      </c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6.25" customHeight="1">
      <c r="A88" s="38"/>
      <c r="B88" s="39"/>
      <c r="C88" s="40"/>
      <c r="D88" s="40"/>
      <c r="E88" s="169" t="str">
        <f>E7</f>
        <v>Výměna vnitřního rozvodu teplé a studené vody v objektu bytového domu Dvořákova 1331/20 a 1330/22, Děčín</v>
      </c>
      <c r="F88" s="32"/>
      <c r="G88" s="32"/>
      <c r="H88" s="32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2:12" s="1" customFormat="1" ht="12" customHeight="1">
      <c r="B89" s="21"/>
      <c r="C89" s="32" t="s">
        <v>145</v>
      </c>
      <c r="D89" s="22"/>
      <c r="E89" s="22"/>
      <c r="F89" s="22"/>
      <c r="G89" s="22"/>
      <c r="H89" s="22"/>
      <c r="I89" s="22"/>
      <c r="J89" s="22"/>
      <c r="K89" s="22"/>
      <c r="L89" s="20"/>
    </row>
    <row r="90" spans="1:31" s="2" customFormat="1" ht="16.5" customHeight="1">
      <c r="A90" s="38"/>
      <c r="B90" s="39"/>
      <c r="C90" s="40"/>
      <c r="D90" s="40"/>
      <c r="E90" s="169" t="s">
        <v>601</v>
      </c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147</v>
      </c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6.5" customHeight="1">
      <c r="A92" s="38"/>
      <c r="B92" s="39"/>
      <c r="C92" s="40"/>
      <c r="D92" s="40"/>
      <c r="E92" s="69" t="str">
        <f>E11</f>
        <v>2.09 - Stoupací potrubí V9</v>
      </c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2" customHeight="1">
      <c r="A94" s="38"/>
      <c r="B94" s="39"/>
      <c r="C94" s="32" t="s">
        <v>21</v>
      </c>
      <c r="D94" s="40"/>
      <c r="E94" s="40"/>
      <c r="F94" s="27" t="str">
        <f>F14</f>
        <v>Děčín</v>
      </c>
      <c r="G94" s="40"/>
      <c r="H94" s="40"/>
      <c r="I94" s="32" t="s">
        <v>23</v>
      </c>
      <c r="J94" s="72" t="str">
        <f>IF(J14="","",J14)</f>
        <v>19. 5. 2021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25</v>
      </c>
      <c r="D96" s="40"/>
      <c r="E96" s="40"/>
      <c r="F96" s="27" t="str">
        <f>E17</f>
        <v>Statutární město Děčín</v>
      </c>
      <c r="G96" s="40"/>
      <c r="H96" s="40"/>
      <c r="I96" s="32" t="s">
        <v>32</v>
      </c>
      <c r="J96" s="36" t="str">
        <f>E23</f>
        <v>David Šašek</v>
      </c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30</v>
      </c>
      <c r="D97" s="40"/>
      <c r="E97" s="40"/>
      <c r="F97" s="27" t="str">
        <f>IF(E20="","",E20)</f>
        <v>Vyplň údaj</v>
      </c>
      <c r="G97" s="40"/>
      <c r="H97" s="40"/>
      <c r="I97" s="32" t="s">
        <v>36</v>
      </c>
      <c r="J97" s="36" t="str">
        <f>E26</f>
        <v>Vladimír Vidai</v>
      </c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11" customFormat="1" ht="29.25" customHeight="1">
      <c r="A99" s="185"/>
      <c r="B99" s="186"/>
      <c r="C99" s="187" t="s">
        <v>168</v>
      </c>
      <c r="D99" s="188" t="s">
        <v>61</v>
      </c>
      <c r="E99" s="188" t="s">
        <v>57</v>
      </c>
      <c r="F99" s="188" t="s">
        <v>58</v>
      </c>
      <c r="G99" s="188" t="s">
        <v>169</v>
      </c>
      <c r="H99" s="188" t="s">
        <v>170</v>
      </c>
      <c r="I99" s="188" t="s">
        <v>171</v>
      </c>
      <c r="J99" s="188" t="s">
        <v>151</v>
      </c>
      <c r="K99" s="189" t="s">
        <v>172</v>
      </c>
      <c r="L99" s="190"/>
      <c r="M99" s="92" t="s">
        <v>19</v>
      </c>
      <c r="N99" s="93" t="s">
        <v>46</v>
      </c>
      <c r="O99" s="93" t="s">
        <v>173</v>
      </c>
      <c r="P99" s="93" t="s">
        <v>174</v>
      </c>
      <c r="Q99" s="93" t="s">
        <v>175</v>
      </c>
      <c r="R99" s="93" t="s">
        <v>176</v>
      </c>
      <c r="S99" s="93" t="s">
        <v>177</v>
      </c>
      <c r="T99" s="94" t="s">
        <v>178</v>
      </c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</row>
    <row r="100" spans="1:63" s="2" customFormat="1" ht="22.8" customHeight="1">
      <c r="A100" s="38"/>
      <c r="B100" s="39"/>
      <c r="C100" s="99" t="s">
        <v>179</v>
      </c>
      <c r="D100" s="40"/>
      <c r="E100" s="40"/>
      <c r="F100" s="40"/>
      <c r="G100" s="40"/>
      <c r="H100" s="40"/>
      <c r="I100" s="40"/>
      <c r="J100" s="191">
        <f>BK100</f>
        <v>0</v>
      </c>
      <c r="K100" s="40"/>
      <c r="L100" s="44"/>
      <c r="M100" s="95"/>
      <c r="N100" s="192"/>
      <c r="O100" s="96"/>
      <c r="P100" s="193">
        <f>P101+P142</f>
        <v>0</v>
      </c>
      <c r="Q100" s="96"/>
      <c r="R100" s="193">
        <f>R101+R142</f>
        <v>0.9863481000000001</v>
      </c>
      <c r="S100" s="96"/>
      <c r="T100" s="194">
        <f>T101+T142</f>
        <v>2.1527000000000003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75</v>
      </c>
      <c r="AU100" s="17" t="s">
        <v>152</v>
      </c>
      <c r="BK100" s="195">
        <f>BK101+BK142</f>
        <v>0</v>
      </c>
    </row>
    <row r="101" spans="1:63" s="12" customFormat="1" ht="25.9" customHeight="1">
      <c r="A101" s="12"/>
      <c r="B101" s="196"/>
      <c r="C101" s="197"/>
      <c r="D101" s="198" t="s">
        <v>75</v>
      </c>
      <c r="E101" s="199" t="s">
        <v>180</v>
      </c>
      <c r="F101" s="199" t="s">
        <v>181</v>
      </c>
      <c r="G101" s="197"/>
      <c r="H101" s="197"/>
      <c r="I101" s="200"/>
      <c r="J101" s="201">
        <f>BK101</f>
        <v>0</v>
      </c>
      <c r="K101" s="197"/>
      <c r="L101" s="202"/>
      <c r="M101" s="203"/>
      <c r="N101" s="204"/>
      <c r="O101" s="204"/>
      <c r="P101" s="205">
        <f>P102+P107+P109+P116+P119+P122+P134+P140</f>
        <v>0</v>
      </c>
      <c r="Q101" s="204"/>
      <c r="R101" s="205">
        <f>R102+R107+R109+R116+R119+R122+R134+R140</f>
        <v>0.7146325</v>
      </c>
      <c r="S101" s="204"/>
      <c r="T101" s="206">
        <f>T102+T107+T109+T116+T119+T122+T134+T140</f>
        <v>2.0768000000000004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80</v>
      </c>
      <c r="AT101" s="208" t="s">
        <v>75</v>
      </c>
      <c r="AU101" s="208" t="s">
        <v>76</v>
      </c>
      <c r="AY101" s="207" t="s">
        <v>182</v>
      </c>
      <c r="BK101" s="209">
        <f>BK102+BK107+BK109+BK116+BK119+BK122+BK134+BK140</f>
        <v>0</v>
      </c>
    </row>
    <row r="102" spans="1:63" s="12" customFormat="1" ht="22.8" customHeight="1">
      <c r="A102" s="12"/>
      <c r="B102" s="196"/>
      <c r="C102" s="197"/>
      <c r="D102" s="198" t="s">
        <v>75</v>
      </c>
      <c r="E102" s="210" t="s">
        <v>183</v>
      </c>
      <c r="F102" s="210" t="s">
        <v>184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SUM(P103:P106)</f>
        <v>0</v>
      </c>
      <c r="Q102" s="204"/>
      <c r="R102" s="205">
        <f>SUM(R103:R106)</f>
        <v>0.2369</v>
      </c>
      <c r="S102" s="204"/>
      <c r="T102" s="206">
        <f>SUM(T103:T106)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80</v>
      </c>
      <c r="AT102" s="208" t="s">
        <v>75</v>
      </c>
      <c r="AU102" s="208" t="s">
        <v>80</v>
      </c>
      <c r="AY102" s="207" t="s">
        <v>182</v>
      </c>
      <c r="BK102" s="209">
        <f>SUM(BK103:BK106)</f>
        <v>0</v>
      </c>
    </row>
    <row r="103" spans="1:65" s="2" customFormat="1" ht="24.15" customHeight="1">
      <c r="A103" s="38"/>
      <c r="B103" s="39"/>
      <c r="C103" s="212" t="s">
        <v>80</v>
      </c>
      <c r="D103" s="212" t="s">
        <v>185</v>
      </c>
      <c r="E103" s="213" t="s">
        <v>455</v>
      </c>
      <c r="F103" s="214" t="s">
        <v>456</v>
      </c>
      <c r="G103" s="215" t="s">
        <v>188</v>
      </c>
      <c r="H103" s="216">
        <v>10</v>
      </c>
      <c r="I103" s="217"/>
      <c r="J103" s="218">
        <f>ROUND(I103*H103,2)</f>
        <v>0</v>
      </c>
      <c r="K103" s="214" t="s">
        <v>189</v>
      </c>
      <c r="L103" s="44"/>
      <c r="M103" s="219" t="s">
        <v>19</v>
      </c>
      <c r="N103" s="220" t="s">
        <v>48</v>
      </c>
      <c r="O103" s="84"/>
      <c r="P103" s="221">
        <f>O103*H103</f>
        <v>0</v>
      </c>
      <c r="Q103" s="221">
        <v>0.02369</v>
      </c>
      <c r="R103" s="221">
        <f>Q103*H103</f>
        <v>0.2369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190</v>
      </c>
      <c r="AT103" s="223" t="s">
        <v>185</v>
      </c>
      <c r="AU103" s="223" t="s">
        <v>88</v>
      </c>
      <c r="AY103" s="17" t="s">
        <v>182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88</v>
      </c>
      <c r="BK103" s="224">
        <f>ROUND(I103*H103,2)</f>
        <v>0</v>
      </c>
      <c r="BL103" s="17" t="s">
        <v>190</v>
      </c>
      <c r="BM103" s="223" t="s">
        <v>954</v>
      </c>
    </row>
    <row r="104" spans="1:51" s="13" customFormat="1" ht="12">
      <c r="A104" s="13"/>
      <c r="B104" s="225"/>
      <c r="C104" s="226"/>
      <c r="D104" s="227" t="s">
        <v>203</v>
      </c>
      <c r="E104" s="228" t="s">
        <v>19</v>
      </c>
      <c r="F104" s="229" t="s">
        <v>458</v>
      </c>
      <c r="G104" s="226"/>
      <c r="H104" s="230">
        <v>5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203</v>
      </c>
      <c r="AU104" s="236" t="s">
        <v>88</v>
      </c>
      <c r="AV104" s="13" t="s">
        <v>88</v>
      </c>
      <c r="AW104" s="13" t="s">
        <v>35</v>
      </c>
      <c r="AX104" s="13" t="s">
        <v>76</v>
      </c>
      <c r="AY104" s="236" t="s">
        <v>182</v>
      </c>
    </row>
    <row r="105" spans="1:51" s="13" customFormat="1" ht="12">
      <c r="A105" s="13"/>
      <c r="B105" s="225"/>
      <c r="C105" s="226"/>
      <c r="D105" s="227" t="s">
        <v>203</v>
      </c>
      <c r="E105" s="228" t="s">
        <v>19</v>
      </c>
      <c r="F105" s="229" t="s">
        <v>459</v>
      </c>
      <c r="G105" s="226"/>
      <c r="H105" s="230">
        <v>5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203</v>
      </c>
      <c r="AU105" s="236" t="s">
        <v>88</v>
      </c>
      <c r="AV105" s="13" t="s">
        <v>88</v>
      </c>
      <c r="AW105" s="13" t="s">
        <v>35</v>
      </c>
      <c r="AX105" s="13" t="s">
        <v>76</v>
      </c>
      <c r="AY105" s="236" t="s">
        <v>182</v>
      </c>
    </row>
    <row r="106" spans="1:51" s="14" customFormat="1" ht="12">
      <c r="A106" s="14"/>
      <c r="B106" s="237"/>
      <c r="C106" s="238"/>
      <c r="D106" s="227" t="s">
        <v>203</v>
      </c>
      <c r="E106" s="239" t="s">
        <v>19</v>
      </c>
      <c r="F106" s="240" t="s">
        <v>241</v>
      </c>
      <c r="G106" s="238"/>
      <c r="H106" s="241">
        <v>10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203</v>
      </c>
      <c r="AU106" s="247" t="s">
        <v>88</v>
      </c>
      <c r="AV106" s="14" t="s">
        <v>190</v>
      </c>
      <c r="AW106" s="14" t="s">
        <v>35</v>
      </c>
      <c r="AX106" s="14" t="s">
        <v>80</v>
      </c>
      <c r="AY106" s="247" t="s">
        <v>182</v>
      </c>
    </row>
    <row r="107" spans="1:63" s="12" customFormat="1" ht="22.8" customHeight="1">
      <c r="A107" s="12"/>
      <c r="B107" s="196"/>
      <c r="C107" s="197"/>
      <c r="D107" s="198" t="s">
        <v>75</v>
      </c>
      <c r="E107" s="210" t="s">
        <v>190</v>
      </c>
      <c r="F107" s="210" t="s">
        <v>460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P108</f>
        <v>0</v>
      </c>
      <c r="Q107" s="204"/>
      <c r="R107" s="205">
        <f>R108</f>
        <v>0.2955</v>
      </c>
      <c r="S107" s="204"/>
      <c r="T107" s="206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80</v>
      </c>
      <c r="AT107" s="208" t="s">
        <v>75</v>
      </c>
      <c r="AU107" s="208" t="s">
        <v>80</v>
      </c>
      <c r="AY107" s="207" t="s">
        <v>182</v>
      </c>
      <c r="BK107" s="209">
        <f>BK108</f>
        <v>0</v>
      </c>
    </row>
    <row r="108" spans="1:65" s="2" customFormat="1" ht="24.15" customHeight="1">
      <c r="A108" s="38"/>
      <c r="B108" s="39"/>
      <c r="C108" s="212" t="s">
        <v>88</v>
      </c>
      <c r="D108" s="212" t="s">
        <v>185</v>
      </c>
      <c r="E108" s="213" t="s">
        <v>461</v>
      </c>
      <c r="F108" s="214" t="s">
        <v>462</v>
      </c>
      <c r="G108" s="215" t="s">
        <v>188</v>
      </c>
      <c r="H108" s="216">
        <v>15</v>
      </c>
      <c r="I108" s="217"/>
      <c r="J108" s="218">
        <f>ROUND(I108*H108,2)</f>
        <v>0</v>
      </c>
      <c r="K108" s="214" t="s">
        <v>189</v>
      </c>
      <c r="L108" s="44"/>
      <c r="M108" s="219" t="s">
        <v>19</v>
      </c>
      <c r="N108" s="220" t="s">
        <v>48</v>
      </c>
      <c r="O108" s="84"/>
      <c r="P108" s="221">
        <f>O108*H108</f>
        <v>0</v>
      </c>
      <c r="Q108" s="221">
        <v>0.0197</v>
      </c>
      <c r="R108" s="221">
        <f>Q108*H108</f>
        <v>0.2955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190</v>
      </c>
      <c r="AT108" s="223" t="s">
        <v>185</v>
      </c>
      <c r="AU108" s="223" t="s">
        <v>88</v>
      </c>
      <c r="AY108" s="17" t="s">
        <v>182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88</v>
      </c>
      <c r="BK108" s="224">
        <f>ROUND(I108*H108,2)</f>
        <v>0</v>
      </c>
      <c r="BL108" s="17" t="s">
        <v>190</v>
      </c>
      <c r="BM108" s="223" t="s">
        <v>955</v>
      </c>
    </row>
    <row r="109" spans="1:63" s="12" customFormat="1" ht="22.8" customHeight="1">
      <c r="A109" s="12"/>
      <c r="B109" s="196"/>
      <c r="C109" s="197"/>
      <c r="D109" s="198" t="s">
        <v>75</v>
      </c>
      <c r="E109" s="210" t="s">
        <v>192</v>
      </c>
      <c r="F109" s="210" t="s">
        <v>193</v>
      </c>
      <c r="G109" s="197"/>
      <c r="H109" s="197"/>
      <c r="I109" s="200"/>
      <c r="J109" s="211">
        <f>BK109</f>
        <v>0</v>
      </c>
      <c r="K109" s="197"/>
      <c r="L109" s="202"/>
      <c r="M109" s="203"/>
      <c r="N109" s="204"/>
      <c r="O109" s="204"/>
      <c r="P109" s="205">
        <f>SUM(P110:P115)</f>
        <v>0</v>
      </c>
      <c r="Q109" s="204"/>
      <c r="R109" s="205">
        <f>SUM(R110:R115)</f>
        <v>0.1804125</v>
      </c>
      <c r="S109" s="204"/>
      <c r="T109" s="206">
        <f>SUM(T110:T115)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80</v>
      </c>
      <c r="AT109" s="208" t="s">
        <v>75</v>
      </c>
      <c r="AU109" s="208" t="s">
        <v>80</v>
      </c>
      <c r="AY109" s="207" t="s">
        <v>182</v>
      </c>
      <c r="BK109" s="209">
        <f>SUM(BK110:BK115)</f>
        <v>0</v>
      </c>
    </row>
    <row r="110" spans="1:65" s="2" customFormat="1" ht="14.4" customHeight="1">
      <c r="A110" s="38"/>
      <c r="B110" s="39"/>
      <c r="C110" s="212" t="s">
        <v>183</v>
      </c>
      <c r="D110" s="212" t="s">
        <v>185</v>
      </c>
      <c r="E110" s="213" t="s">
        <v>464</v>
      </c>
      <c r="F110" s="214" t="s">
        <v>465</v>
      </c>
      <c r="G110" s="215" t="s">
        <v>201</v>
      </c>
      <c r="H110" s="216">
        <v>3.75</v>
      </c>
      <c r="I110" s="217"/>
      <c r="J110" s="218">
        <f>ROUND(I110*H110,2)</f>
        <v>0</v>
      </c>
      <c r="K110" s="214" t="s">
        <v>189</v>
      </c>
      <c r="L110" s="44"/>
      <c r="M110" s="219" t="s">
        <v>19</v>
      </c>
      <c r="N110" s="220" t="s">
        <v>48</v>
      </c>
      <c r="O110" s="84"/>
      <c r="P110" s="221">
        <f>O110*H110</f>
        <v>0</v>
      </c>
      <c r="Q110" s="221">
        <v>0.00735</v>
      </c>
      <c r="R110" s="221">
        <f>Q110*H110</f>
        <v>0.0275625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190</v>
      </c>
      <c r="AT110" s="223" t="s">
        <v>185</v>
      </c>
      <c r="AU110" s="223" t="s">
        <v>88</v>
      </c>
      <c r="AY110" s="17" t="s">
        <v>182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88</v>
      </c>
      <c r="BK110" s="224">
        <f>ROUND(I110*H110,2)</f>
        <v>0</v>
      </c>
      <c r="BL110" s="17" t="s">
        <v>190</v>
      </c>
      <c r="BM110" s="223" t="s">
        <v>956</v>
      </c>
    </row>
    <row r="111" spans="1:51" s="13" customFormat="1" ht="12">
      <c r="A111" s="13"/>
      <c r="B111" s="225"/>
      <c r="C111" s="226"/>
      <c r="D111" s="227" t="s">
        <v>203</v>
      </c>
      <c r="E111" s="228" t="s">
        <v>19</v>
      </c>
      <c r="F111" s="229" t="s">
        <v>467</v>
      </c>
      <c r="G111" s="226"/>
      <c r="H111" s="230">
        <v>3.75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203</v>
      </c>
      <c r="AU111" s="236" t="s">
        <v>88</v>
      </c>
      <c r="AV111" s="13" t="s">
        <v>88</v>
      </c>
      <c r="AW111" s="13" t="s">
        <v>35</v>
      </c>
      <c r="AX111" s="13" t="s">
        <v>80</v>
      </c>
      <c r="AY111" s="236" t="s">
        <v>182</v>
      </c>
    </row>
    <row r="112" spans="1:65" s="2" customFormat="1" ht="14.4" customHeight="1">
      <c r="A112" s="38"/>
      <c r="B112" s="39"/>
      <c r="C112" s="212" t="s">
        <v>190</v>
      </c>
      <c r="D112" s="212" t="s">
        <v>185</v>
      </c>
      <c r="E112" s="213" t="s">
        <v>194</v>
      </c>
      <c r="F112" s="214" t="s">
        <v>195</v>
      </c>
      <c r="G112" s="215" t="s">
        <v>188</v>
      </c>
      <c r="H112" s="216">
        <v>5</v>
      </c>
      <c r="I112" s="217"/>
      <c r="J112" s="218">
        <f>ROUND(I112*H112,2)</f>
        <v>0</v>
      </c>
      <c r="K112" s="214" t="s">
        <v>189</v>
      </c>
      <c r="L112" s="44"/>
      <c r="M112" s="219" t="s">
        <v>19</v>
      </c>
      <c r="N112" s="220" t="s">
        <v>48</v>
      </c>
      <c r="O112" s="84"/>
      <c r="P112" s="221">
        <f>O112*H112</f>
        <v>0</v>
      </c>
      <c r="Q112" s="221">
        <v>0.00366</v>
      </c>
      <c r="R112" s="221">
        <f>Q112*H112</f>
        <v>0.0183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190</v>
      </c>
      <c r="AT112" s="223" t="s">
        <v>185</v>
      </c>
      <c r="AU112" s="223" t="s">
        <v>88</v>
      </c>
      <c r="AY112" s="17" t="s">
        <v>182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88</v>
      </c>
      <c r="BK112" s="224">
        <f>ROUND(I112*H112,2)</f>
        <v>0</v>
      </c>
      <c r="BL112" s="17" t="s">
        <v>190</v>
      </c>
      <c r="BM112" s="223" t="s">
        <v>957</v>
      </c>
    </row>
    <row r="113" spans="1:51" s="13" customFormat="1" ht="12">
      <c r="A113" s="13"/>
      <c r="B113" s="225"/>
      <c r="C113" s="226"/>
      <c r="D113" s="227" t="s">
        <v>203</v>
      </c>
      <c r="E113" s="228" t="s">
        <v>19</v>
      </c>
      <c r="F113" s="229" t="s">
        <v>458</v>
      </c>
      <c r="G113" s="226"/>
      <c r="H113" s="230">
        <v>5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203</v>
      </c>
      <c r="AU113" s="236" t="s">
        <v>88</v>
      </c>
      <c r="AV113" s="13" t="s">
        <v>88</v>
      </c>
      <c r="AW113" s="13" t="s">
        <v>35</v>
      </c>
      <c r="AX113" s="13" t="s">
        <v>80</v>
      </c>
      <c r="AY113" s="236" t="s">
        <v>182</v>
      </c>
    </row>
    <row r="114" spans="1:65" s="2" customFormat="1" ht="24.15" customHeight="1">
      <c r="A114" s="38"/>
      <c r="B114" s="39"/>
      <c r="C114" s="212" t="s">
        <v>212</v>
      </c>
      <c r="D114" s="212" t="s">
        <v>185</v>
      </c>
      <c r="E114" s="213" t="s">
        <v>468</v>
      </c>
      <c r="F114" s="214" t="s">
        <v>469</v>
      </c>
      <c r="G114" s="215" t="s">
        <v>201</v>
      </c>
      <c r="H114" s="216">
        <v>3.75</v>
      </c>
      <c r="I114" s="217"/>
      <c r="J114" s="218">
        <f>ROUND(I114*H114,2)</f>
        <v>0</v>
      </c>
      <c r="K114" s="214" t="s">
        <v>189</v>
      </c>
      <c r="L114" s="44"/>
      <c r="M114" s="219" t="s">
        <v>19</v>
      </c>
      <c r="N114" s="220" t="s">
        <v>48</v>
      </c>
      <c r="O114" s="84"/>
      <c r="P114" s="221">
        <f>O114*H114</f>
        <v>0</v>
      </c>
      <c r="Q114" s="221">
        <v>0.0154</v>
      </c>
      <c r="R114" s="221">
        <f>Q114*H114</f>
        <v>0.05775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190</v>
      </c>
      <c r="AT114" s="223" t="s">
        <v>185</v>
      </c>
      <c r="AU114" s="223" t="s">
        <v>88</v>
      </c>
      <c r="AY114" s="17" t="s">
        <v>182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88</v>
      </c>
      <c r="BK114" s="224">
        <f>ROUND(I114*H114,2)</f>
        <v>0</v>
      </c>
      <c r="BL114" s="17" t="s">
        <v>190</v>
      </c>
      <c r="BM114" s="223" t="s">
        <v>958</v>
      </c>
    </row>
    <row r="115" spans="1:65" s="2" customFormat="1" ht="14.4" customHeight="1">
      <c r="A115" s="38"/>
      <c r="B115" s="39"/>
      <c r="C115" s="212" t="s">
        <v>218</v>
      </c>
      <c r="D115" s="212" t="s">
        <v>185</v>
      </c>
      <c r="E115" s="213" t="s">
        <v>471</v>
      </c>
      <c r="F115" s="214" t="s">
        <v>472</v>
      </c>
      <c r="G115" s="215" t="s">
        <v>201</v>
      </c>
      <c r="H115" s="216">
        <v>3.75</v>
      </c>
      <c r="I115" s="217"/>
      <c r="J115" s="218">
        <f>ROUND(I115*H115,2)</f>
        <v>0</v>
      </c>
      <c r="K115" s="214" t="s">
        <v>189</v>
      </c>
      <c r="L115" s="44"/>
      <c r="M115" s="219" t="s">
        <v>19</v>
      </c>
      <c r="N115" s="220" t="s">
        <v>48</v>
      </c>
      <c r="O115" s="84"/>
      <c r="P115" s="221">
        <f>O115*H115</f>
        <v>0</v>
      </c>
      <c r="Q115" s="221">
        <v>0.02048</v>
      </c>
      <c r="R115" s="221">
        <f>Q115*H115</f>
        <v>0.07680000000000001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190</v>
      </c>
      <c r="AT115" s="223" t="s">
        <v>185</v>
      </c>
      <c r="AU115" s="223" t="s">
        <v>88</v>
      </c>
      <c r="AY115" s="17" t="s">
        <v>182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88</v>
      </c>
      <c r="BK115" s="224">
        <f>ROUND(I115*H115,2)</f>
        <v>0</v>
      </c>
      <c r="BL115" s="17" t="s">
        <v>190</v>
      </c>
      <c r="BM115" s="223" t="s">
        <v>959</v>
      </c>
    </row>
    <row r="116" spans="1:63" s="12" customFormat="1" ht="22.8" customHeight="1">
      <c r="A116" s="12"/>
      <c r="B116" s="196"/>
      <c r="C116" s="197"/>
      <c r="D116" s="198" t="s">
        <v>75</v>
      </c>
      <c r="E116" s="210" t="s">
        <v>197</v>
      </c>
      <c r="F116" s="210" t="s">
        <v>198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SUM(P117:P118)</f>
        <v>0</v>
      </c>
      <c r="Q116" s="204"/>
      <c r="R116" s="205">
        <f>SUM(R117:R118)</f>
        <v>0.0018199999999999998</v>
      </c>
      <c r="S116" s="204"/>
      <c r="T116" s="206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80</v>
      </c>
      <c r="AT116" s="208" t="s">
        <v>75</v>
      </c>
      <c r="AU116" s="208" t="s">
        <v>80</v>
      </c>
      <c r="AY116" s="207" t="s">
        <v>182</v>
      </c>
      <c r="BK116" s="209">
        <f>SUM(BK117:BK118)</f>
        <v>0</v>
      </c>
    </row>
    <row r="117" spans="1:65" s="2" customFormat="1" ht="24.15" customHeight="1">
      <c r="A117" s="38"/>
      <c r="B117" s="39"/>
      <c r="C117" s="212" t="s">
        <v>222</v>
      </c>
      <c r="D117" s="212" t="s">
        <v>185</v>
      </c>
      <c r="E117" s="213" t="s">
        <v>199</v>
      </c>
      <c r="F117" s="214" t="s">
        <v>200</v>
      </c>
      <c r="G117" s="215" t="s">
        <v>201</v>
      </c>
      <c r="H117" s="216">
        <v>14</v>
      </c>
      <c r="I117" s="217"/>
      <c r="J117" s="218">
        <f>ROUND(I117*H117,2)</f>
        <v>0</v>
      </c>
      <c r="K117" s="214" t="s">
        <v>189</v>
      </c>
      <c r="L117" s="44"/>
      <c r="M117" s="219" t="s">
        <v>19</v>
      </c>
      <c r="N117" s="220" t="s">
        <v>48</v>
      </c>
      <c r="O117" s="84"/>
      <c r="P117" s="221">
        <f>O117*H117</f>
        <v>0</v>
      </c>
      <c r="Q117" s="221">
        <v>0.00013</v>
      </c>
      <c r="R117" s="221">
        <f>Q117*H117</f>
        <v>0.0018199999999999998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190</v>
      </c>
      <c r="AT117" s="223" t="s">
        <v>185</v>
      </c>
      <c r="AU117" s="223" t="s">
        <v>88</v>
      </c>
      <c r="AY117" s="17" t="s">
        <v>182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88</v>
      </c>
      <c r="BK117" s="224">
        <f>ROUND(I117*H117,2)</f>
        <v>0</v>
      </c>
      <c r="BL117" s="17" t="s">
        <v>190</v>
      </c>
      <c r="BM117" s="223" t="s">
        <v>960</v>
      </c>
    </row>
    <row r="118" spans="1:51" s="13" customFormat="1" ht="12">
      <c r="A118" s="13"/>
      <c r="B118" s="225"/>
      <c r="C118" s="226"/>
      <c r="D118" s="227" t="s">
        <v>203</v>
      </c>
      <c r="E118" s="228" t="s">
        <v>19</v>
      </c>
      <c r="F118" s="229" t="s">
        <v>476</v>
      </c>
      <c r="G118" s="226"/>
      <c r="H118" s="230">
        <v>14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203</v>
      </c>
      <c r="AU118" s="236" t="s">
        <v>88</v>
      </c>
      <c r="AV118" s="13" t="s">
        <v>88</v>
      </c>
      <c r="AW118" s="13" t="s">
        <v>35</v>
      </c>
      <c r="AX118" s="13" t="s">
        <v>80</v>
      </c>
      <c r="AY118" s="236" t="s">
        <v>182</v>
      </c>
    </row>
    <row r="119" spans="1:63" s="12" customFormat="1" ht="22.8" customHeight="1">
      <c r="A119" s="12"/>
      <c r="B119" s="196"/>
      <c r="C119" s="197"/>
      <c r="D119" s="198" t="s">
        <v>75</v>
      </c>
      <c r="E119" s="210" t="s">
        <v>205</v>
      </c>
      <c r="F119" s="210" t="s">
        <v>206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SUM(P120:P121)</f>
        <v>0</v>
      </c>
      <c r="Q119" s="204"/>
      <c r="R119" s="205">
        <f>SUM(R120:R121)</f>
        <v>0</v>
      </c>
      <c r="S119" s="204"/>
      <c r="T119" s="206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7" t="s">
        <v>80</v>
      </c>
      <c r="AT119" s="208" t="s">
        <v>75</v>
      </c>
      <c r="AU119" s="208" t="s">
        <v>80</v>
      </c>
      <c r="AY119" s="207" t="s">
        <v>182</v>
      </c>
      <c r="BK119" s="209">
        <f>SUM(BK120:BK121)</f>
        <v>0</v>
      </c>
    </row>
    <row r="120" spans="1:65" s="2" customFormat="1" ht="14.4" customHeight="1">
      <c r="A120" s="38"/>
      <c r="B120" s="39"/>
      <c r="C120" s="212" t="s">
        <v>226</v>
      </c>
      <c r="D120" s="212" t="s">
        <v>185</v>
      </c>
      <c r="E120" s="213" t="s">
        <v>207</v>
      </c>
      <c r="F120" s="214" t="s">
        <v>208</v>
      </c>
      <c r="G120" s="215" t="s">
        <v>201</v>
      </c>
      <c r="H120" s="216">
        <v>60</v>
      </c>
      <c r="I120" s="217"/>
      <c r="J120" s="218">
        <f>ROUND(I120*H120,2)</f>
        <v>0</v>
      </c>
      <c r="K120" s="214" t="s">
        <v>189</v>
      </c>
      <c r="L120" s="44"/>
      <c r="M120" s="219" t="s">
        <v>19</v>
      </c>
      <c r="N120" s="220" t="s">
        <v>48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190</v>
      </c>
      <c r="AT120" s="223" t="s">
        <v>185</v>
      </c>
      <c r="AU120" s="223" t="s">
        <v>88</v>
      </c>
      <c r="AY120" s="17" t="s">
        <v>182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88</v>
      </c>
      <c r="BK120" s="224">
        <f>ROUND(I120*H120,2)</f>
        <v>0</v>
      </c>
      <c r="BL120" s="17" t="s">
        <v>190</v>
      </c>
      <c r="BM120" s="223" t="s">
        <v>961</v>
      </c>
    </row>
    <row r="121" spans="1:51" s="13" customFormat="1" ht="12">
      <c r="A121" s="13"/>
      <c r="B121" s="225"/>
      <c r="C121" s="226"/>
      <c r="D121" s="227" t="s">
        <v>203</v>
      </c>
      <c r="E121" s="228" t="s">
        <v>19</v>
      </c>
      <c r="F121" s="229" t="s">
        <v>478</v>
      </c>
      <c r="G121" s="226"/>
      <c r="H121" s="230">
        <v>60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203</v>
      </c>
      <c r="AU121" s="236" t="s">
        <v>88</v>
      </c>
      <c r="AV121" s="13" t="s">
        <v>88</v>
      </c>
      <c r="AW121" s="13" t="s">
        <v>35</v>
      </c>
      <c r="AX121" s="13" t="s">
        <v>80</v>
      </c>
      <c r="AY121" s="236" t="s">
        <v>182</v>
      </c>
    </row>
    <row r="122" spans="1:63" s="12" customFormat="1" ht="22.8" customHeight="1">
      <c r="A122" s="12"/>
      <c r="B122" s="196"/>
      <c r="C122" s="197"/>
      <c r="D122" s="198" t="s">
        <v>75</v>
      </c>
      <c r="E122" s="210" t="s">
        <v>210</v>
      </c>
      <c r="F122" s="210" t="s">
        <v>211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SUM(P123:P133)</f>
        <v>0</v>
      </c>
      <c r="Q122" s="204"/>
      <c r="R122" s="205">
        <f>SUM(R123:R133)</f>
        <v>0</v>
      </c>
      <c r="S122" s="204"/>
      <c r="T122" s="206">
        <f>SUM(T123:T133)</f>
        <v>2.0768000000000004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80</v>
      </c>
      <c r="AT122" s="208" t="s">
        <v>75</v>
      </c>
      <c r="AU122" s="208" t="s">
        <v>80</v>
      </c>
      <c r="AY122" s="207" t="s">
        <v>182</v>
      </c>
      <c r="BK122" s="209">
        <f>SUM(BK123:BK133)</f>
        <v>0</v>
      </c>
    </row>
    <row r="123" spans="1:65" s="2" customFormat="1" ht="14.4" customHeight="1">
      <c r="A123" s="38"/>
      <c r="B123" s="39"/>
      <c r="C123" s="212" t="s">
        <v>231</v>
      </c>
      <c r="D123" s="212" t="s">
        <v>185</v>
      </c>
      <c r="E123" s="213" t="s">
        <v>213</v>
      </c>
      <c r="F123" s="214" t="s">
        <v>214</v>
      </c>
      <c r="G123" s="215" t="s">
        <v>215</v>
      </c>
      <c r="H123" s="216">
        <v>74</v>
      </c>
      <c r="I123" s="217"/>
      <c r="J123" s="218">
        <f>ROUND(I123*H123,2)</f>
        <v>0</v>
      </c>
      <c r="K123" s="214" t="s">
        <v>189</v>
      </c>
      <c r="L123" s="44"/>
      <c r="M123" s="219" t="s">
        <v>19</v>
      </c>
      <c r="N123" s="220" t="s">
        <v>48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0.0067</v>
      </c>
      <c r="T123" s="222">
        <f>S123*H123</f>
        <v>0.4958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216</v>
      </c>
      <c r="AT123" s="223" t="s">
        <v>185</v>
      </c>
      <c r="AU123" s="223" t="s">
        <v>88</v>
      </c>
      <c r="AY123" s="17" t="s">
        <v>182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88</v>
      </c>
      <c r="BK123" s="224">
        <f>ROUND(I123*H123,2)</f>
        <v>0</v>
      </c>
      <c r="BL123" s="17" t="s">
        <v>216</v>
      </c>
      <c r="BM123" s="223" t="s">
        <v>962</v>
      </c>
    </row>
    <row r="124" spans="1:65" s="2" customFormat="1" ht="24.15" customHeight="1">
      <c r="A124" s="38"/>
      <c r="B124" s="39"/>
      <c r="C124" s="212" t="s">
        <v>242</v>
      </c>
      <c r="D124" s="212" t="s">
        <v>185</v>
      </c>
      <c r="E124" s="213" t="s">
        <v>480</v>
      </c>
      <c r="F124" s="214" t="s">
        <v>481</v>
      </c>
      <c r="G124" s="215" t="s">
        <v>188</v>
      </c>
      <c r="H124" s="216">
        <v>16</v>
      </c>
      <c r="I124" s="217"/>
      <c r="J124" s="218">
        <f>ROUND(I124*H124,2)</f>
        <v>0</v>
      </c>
      <c r="K124" s="214" t="s">
        <v>189</v>
      </c>
      <c r="L124" s="44"/>
      <c r="M124" s="219" t="s">
        <v>19</v>
      </c>
      <c r="N124" s="220" t="s">
        <v>48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0.069</v>
      </c>
      <c r="T124" s="222">
        <f>S124*H124</f>
        <v>1.104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190</v>
      </c>
      <c r="AT124" s="223" t="s">
        <v>185</v>
      </c>
      <c r="AU124" s="223" t="s">
        <v>88</v>
      </c>
      <c r="AY124" s="17" t="s">
        <v>182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88</v>
      </c>
      <c r="BK124" s="224">
        <f>ROUND(I124*H124,2)</f>
        <v>0</v>
      </c>
      <c r="BL124" s="17" t="s">
        <v>190</v>
      </c>
      <c r="BM124" s="223" t="s">
        <v>963</v>
      </c>
    </row>
    <row r="125" spans="1:51" s="13" customFormat="1" ht="12">
      <c r="A125" s="13"/>
      <c r="B125" s="225"/>
      <c r="C125" s="226"/>
      <c r="D125" s="227" t="s">
        <v>203</v>
      </c>
      <c r="E125" s="228" t="s">
        <v>19</v>
      </c>
      <c r="F125" s="229" t="s">
        <v>458</v>
      </c>
      <c r="G125" s="226"/>
      <c r="H125" s="230">
        <v>5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203</v>
      </c>
      <c r="AU125" s="236" t="s">
        <v>88</v>
      </c>
      <c r="AV125" s="13" t="s">
        <v>88</v>
      </c>
      <c r="AW125" s="13" t="s">
        <v>35</v>
      </c>
      <c r="AX125" s="13" t="s">
        <v>76</v>
      </c>
      <c r="AY125" s="236" t="s">
        <v>182</v>
      </c>
    </row>
    <row r="126" spans="1:51" s="13" customFormat="1" ht="12">
      <c r="A126" s="13"/>
      <c r="B126" s="225"/>
      <c r="C126" s="226"/>
      <c r="D126" s="227" t="s">
        <v>203</v>
      </c>
      <c r="E126" s="228" t="s">
        <v>19</v>
      </c>
      <c r="F126" s="229" t="s">
        <v>483</v>
      </c>
      <c r="G126" s="226"/>
      <c r="H126" s="230">
        <v>6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203</v>
      </c>
      <c r="AU126" s="236" t="s">
        <v>88</v>
      </c>
      <c r="AV126" s="13" t="s">
        <v>88</v>
      </c>
      <c r="AW126" s="13" t="s">
        <v>35</v>
      </c>
      <c r="AX126" s="13" t="s">
        <v>76</v>
      </c>
      <c r="AY126" s="236" t="s">
        <v>182</v>
      </c>
    </row>
    <row r="127" spans="1:51" s="13" customFormat="1" ht="12">
      <c r="A127" s="13"/>
      <c r="B127" s="225"/>
      <c r="C127" s="226"/>
      <c r="D127" s="227" t="s">
        <v>203</v>
      </c>
      <c r="E127" s="228" t="s">
        <v>19</v>
      </c>
      <c r="F127" s="229" t="s">
        <v>459</v>
      </c>
      <c r="G127" s="226"/>
      <c r="H127" s="230">
        <v>5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203</v>
      </c>
      <c r="AU127" s="236" t="s">
        <v>88</v>
      </c>
      <c r="AV127" s="13" t="s">
        <v>88</v>
      </c>
      <c r="AW127" s="13" t="s">
        <v>35</v>
      </c>
      <c r="AX127" s="13" t="s">
        <v>76</v>
      </c>
      <c r="AY127" s="236" t="s">
        <v>182</v>
      </c>
    </row>
    <row r="128" spans="1:51" s="14" customFormat="1" ht="12">
      <c r="A128" s="14"/>
      <c r="B128" s="237"/>
      <c r="C128" s="238"/>
      <c r="D128" s="227" t="s">
        <v>203</v>
      </c>
      <c r="E128" s="239" t="s">
        <v>19</v>
      </c>
      <c r="F128" s="240" t="s">
        <v>241</v>
      </c>
      <c r="G128" s="238"/>
      <c r="H128" s="241">
        <v>16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203</v>
      </c>
      <c r="AU128" s="247" t="s">
        <v>88</v>
      </c>
      <c r="AV128" s="14" t="s">
        <v>190</v>
      </c>
      <c r="AW128" s="14" t="s">
        <v>35</v>
      </c>
      <c r="AX128" s="14" t="s">
        <v>80</v>
      </c>
      <c r="AY128" s="247" t="s">
        <v>182</v>
      </c>
    </row>
    <row r="129" spans="1:65" s="2" customFormat="1" ht="24.15" customHeight="1">
      <c r="A129" s="38"/>
      <c r="B129" s="39"/>
      <c r="C129" s="212" t="s">
        <v>248</v>
      </c>
      <c r="D129" s="212" t="s">
        <v>185</v>
      </c>
      <c r="E129" s="213" t="s">
        <v>484</v>
      </c>
      <c r="F129" s="214" t="s">
        <v>485</v>
      </c>
      <c r="G129" s="215" t="s">
        <v>188</v>
      </c>
      <c r="H129" s="216">
        <v>15</v>
      </c>
      <c r="I129" s="217"/>
      <c r="J129" s="218">
        <f>ROUND(I129*H129,2)</f>
        <v>0</v>
      </c>
      <c r="K129" s="214" t="s">
        <v>189</v>
      </c>
      <c r="L129" s="44"/>
      <c r="M129" s="219" t="s">
        <v>19</v>
      </c>
      <c r="N129" s="220" t="s">
        <v>48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0.008</v>
      </c>
      <c r="T129" s="222">
        <f>S129*H129</f>
        <v>0.12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190</v>
      </c>
      <c r="AT129" s="223" t="s">
        <v>185</v>
      </c>
      <c r="AU129" s="223" t="s">
        <v>88</v>
      </c>
      <c r="AY129" s="17" t="s">
        <v>182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88</v>
      </c>
      <c r="BK129" s="224">
        <f>ROUND(I129*H129,2)</f>
        <v>0</v>
      </c>
      <c r="BL129" s="17" t="s">
        <v>190</v>
      </c>
      <c r="BM129" s="223" t="s">
        <v>964</v>
      </c>
    </row>
    <row r="130" spans="1:65" s="2" customFormat="1" ht="24.15" customHeight="1">
      <c r="A130" s="38"/>
      <c r="B130" s="39"/>
      <c r="C130" s="212" t="s">
        <v>253</v>
      </c>
      <c r="D130" s="212" t="s">
        <v>185</v>
      </c>
      <c r="E130" s="213" t="s">
        <v>487</v>
      </c>
      <c r="F130" s="214" t="s">
        <v>488</v>
      </c>
      <c r="G130" s="215" t="s">
        <v>201</v>
      </c>
      <c r="H130" s="216">
        <v>5.25</v>
      </c>
      <c r="I130" s="217"/>
      <c r="J130" s="218">
        <f>ROUND(I130*H130,2)</f>
        <v>0</v>
      </c>
      <c r="K130" s="214" t="s">
        <v>189</v>
      </c>
      <c r="L130" s="44"/>
      <c r="M130" s="219" t="s">
        <v>19</v>
      </c>
      <c r="N130" s="220" t="s">
        <v>48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0.068</v>
      </c>
      <c r="T130" s="222">
        <f>S130*H130</f>
        <v>0.35700000000000004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190</v>
      </c>
      <c r="AT130" s="223" t="s">
        <v>185</v>
      </c>
      <c r="AU130" s="223" t="s">
        <v>88</v>
      </c>
      <c r="AY130" s="17" t="s">
        <v>182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88</v>
      </c>
      <c r="BK130" s="224">
        <f>ROUND(I130*H130,2)</f>
        <v>0</v>
      </c>
      <c r="BL130" s="17" t="s">
        <v>190</v>
      </c>
      <c r="BM130" s="223" t="s">
        <v>965</v>
      </c>
    </row>
    <row r="131" spans="1:51" s="13" customFormat="1" ht="12">
      <c r="A131" s="13"/>
      <c r="B131" s="225"/>
      <c r="C131" s="226"/>
      <c r="D131" s="227" t="s">
        <v>203</v>
      </c>
      <c r="E131" s="228" t="s">
        <v>19</v>
      </c>
      <c r="F131" s="229" t="s">
        <v>490</v>
      </c>
      <c r="G131" s="226"/>
      <c r="H131" s="230">
        <v>1.5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203</v>
      </c>
      <c r="AU131" s="236" t="s">
        <v>88</v>
      </c>
      <c r="AV131" s="13" t="s">
        <v>88</v>
      </c>
      <c r="AW131" s="13" t="s">
        <v>35</v>
      </c>
      <c r="AX131" s="13" t="s">
        <v>76</v>
      </c>
      <c r="AY131" s="236" t="s">
        <v>182</v>
      </c>
    </row>
    <row r="132" spans="1:51" s="13" customFormat="1" ht="12">
      <c r="A132" s="13"/>
      <c r="B132" s="225"/>
      <c r="C132" s="226"/>
      <c r="D132" s="227" t="s">
        <v>203</v>
      </c>
      <c r="E132" s="228" t="s">
        <v>19</v>
      </c>
      <c r="F132" s="229" t="s">
        <v>467</v>
      </c>
      <c r="G132" s="226"/>
      <c r="H132" s="230">
        <v>3.75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203</v>
      </c>
      <c r="AU132" s="236" t="s">
        <v>88</v>
      </c>
      <c r="AV132" s="13" t="s">
        <v>88</v>
      </c>
      <c r="AW132" s="13" t="s">
        <v>35</v>
      </c>
      <c r="AX132" s="13" t="s">
        <v>76</v>
      </c>
      <c r="AY132" s="236" t="s">
        <v>182</v>
      </c>
    </row>
    <row r="133" spans="1:51" s="14" customFormat="1" ht="12">
      <c r="A133" s="14"/>
      <c r="B133" s="237"/>
      <c r="C133" s="238"/>
      <c r="D133" s="227" t="s">
        <v>203</v>
      </c>
      <c r="E133" s="239" t="s">
        <v>19</v>
      </c>
      <c r="F133" s="240" t="s">
        <v>241</v>
      </c>
      <c r="G133" s="238"/>
      <c r="H133" s="241">
        <v>5.25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203</v>
      </c>
      <c r="AU133" s="247" t="s">
        <v>88</v>
      </c>
      <c r="AV133" s="14" t="s">
        <v>190</v>
      </c>
      <c r="AW133" s="14" t="s">
        <v>35</v>
      </c>
      <c r="AX133" s="14" t="s">
        <v>80</v>
      </c>
      <c r="AY133" s="247" t="s">
        <v>182</v>
      </c>
    </row>
    <row r="134" spans="1:63" s="12" customFormat="1" ht="22.8" customHeight="1">
      <c r="A134" s="12"/>
      <c r="B134" s="196"/>
      <c r="C134" s="197"/>
      <c r="D134" s="198" t="s">
        <v>75</v>
      </c>
      <c r="E134" s="210" t="s">
        <v>246</v>
      </c>
      <c r="F134" s="210" t="s">
        <v>247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SUM(P135:P139)</f>
        <v>0</v>
      </c>
      <c r="Q134" s="204"/>
      <c r="R134" s="205">
        <f>SUM(R135:R139)</f>
        <v>0</v>
      </c>
      <c r="S134" s="204"/>
      <c r="T134" s="206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80</v>
      </c>
      <c r="AT134" s="208" t="s">
        <v>75</v>
      </c>
      <c r="AU134" s="208" t="s">
        <v>80</v>
      </c>
      <c r="AY134" s="207" t="s">
        <v>182</v>
      </c>
      <c r="BK134" s="209">
        <f>SUM(BK135:BK139)</f>
        <v>0</v>
      </c>
    </row>
    <row r="135" spans="1:65" s="2" customFormat="1" ht="24.15" customHeight="1">
      <c r="A135" s="38"/>
      <c r="B135" s="39"/>
      <c r="C135" s="212" t="s">
        <v>257</v>
      </c>
      <c r="D135" s="212" t="s">
        <v>185</v>
      </c>
      <c r="E135" s="213" t="s">
        <v>249</v>
      </c>
      <c r="F135" s="214" t="s">
        <v>250</v>
      </c>
      <c r="G135" s="215" t="s">
        <v>251</v>
      </c>
      <c r="H135" s="216">
        <v>2.153</v>
      </c>
      <c r="I135" s="217"/>
      <c r="J135" s="218">
        <f>ROUND(I135*H135,2)</f>
        <v>0</v>
      </c>
      <c r="K135" s="214" t="s">
        <v>189</v>
      </c>
      <c r="L135" s="44"/>
      <c r="M135" s="219" t="s">
        <v>19</v>
      </c>
      <c r="N135" s="220" t="s">
        <v>48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190</v>
      </c>
      <c r="AT135" s="223" t="s">
        <v>185</v>
      </c>
      <c r="AU135" s="223" t="s">
        <v>88</v>
      </c>
      <c r="AY135" s="17" t="s">
        <v>182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88</v>
      </c>
      <c r="BK135" s="224">
        <f>ROUND(I135*H135,2)</f>
        <v>0</v>
      </c>
      <c r="BL135" s="17" t="s">
        <v>190</v>
      </c>
      <c r="BM135" s="223" t="s">
        <v>966</v>
      </c>
    </row>
    <row r="136" spans="1:65" s="2" customFormat="1" ht="14.4" customHeight="1">
      <c r="A136" s="38"/>
      <c r="B136" s="39"/>
      <c r="C136" s="212" t="s">
        <v>262</v>
      </c>
      <c r="D136" s="212" t="s">
        <v>185</v>
      </c>
      <c r="E136" s="213" t="s">
        <v>254</v>
      </c>
      <c r="F136" s="214" t="s">
        <v>255</v>
      </c>
      <c r="G136" s="215" t="s">
        <v>251</v>
      </c>
      <c r="H136" s="216">
        <v>2.153</v>
      </c>
      <c r="I136" s="217"/>
      <c r="J136" s="218">
        <f>ROUND(I136*H136,2)</f>
        <v>0</v>
      </c>
      <c r="K136" s="214" t="s">
        <v>189</v>
      </c>
      <c r="L136" s="44"/>
      <c r="M136" s="219" t="s">
        <v>19</v>
      </c>
      <c r="N136" s="220" t="s">
        <v>48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190</v>
      </c>
      <c r="AT136" s="223" t="s">
        <v>185</v>
      </c>
      <c r="AU136" s="223" t="s">
        <v>88</v>
      </c>
      <c r="AY136" s="17" t="s">
        <v>182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88</v>
      </c>
      <c r="BK136" s="224">
        <f>ROUND(I136*H136,2)</f>
        <v>0</v>
      </c>
      <c r="BL136" s="17" t="s">
        <v>190</v>
      </c>
      <c r="BM136" s="223" t="s">
        <v>967</v>
      </c>
    </row>
    <row r="137" spans="1:65" s="2" customFormat="1" ht="24.15" customHeight="1">
      <c r="A137" s="38"/>
      <c r="B137" s="39"/>
      <c r="C137" s="212" t="s">
        <v>8</v>
      </c>
      <c r="D137" s="212" t="s">
        <v>185</v>
      </c>
      <c r="E137" s="213" t="s">
        <v>258</v>
      </c>
      <c r="F137" s="214" t="s">
        <v>259</v>
      </c>
      <c r="G137" s="215" t="s">
        <v>251</v>
      </c>
      <c r="H137" s="216">
        <v>30.142</v>
      </c>
      <c r="I137" s="217"/>
      <c r="J137" s="218">
        <f>ROUND(I137*H137,2)</f>
        <v>0</v>
      </c>
      <c r="K137" s="214" t="s">
        <v>189</v>
      </c>
      <c r="L137" s="44"/>
      <c r="M137" s="219" t="s">
        <v>19</v>
      </c>
      <c r="N137" s="220" t="s">
        <v>48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190</v>
      </c>
      <c r="AT137" s="223" t="s">
        <v>185</v>
      </c>
      <c r="AU137" s="223" t="s">
        <v>88</v>
      </c>
      <c r="AY137" s="17" t="s">
        <v>182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88</v>
      </c>
      <c r="BK137" s="224">
        <f>ROUND(I137*H137,2)</f>
        <v>0</v>
      </c>
      <c r="BL137" s="17" t="s">
        <v>190</v>
      </c>
      <c r="BM137" s="223" t="s">
        <v>968</v>
      </c>
    </row>
    <row r="138" spans="1:51" s="13" customFormat="1" ht="12">
      <c r="A138" s="13"/>
      <c r="B138" s="225"/>
      <c r="C138" s="226"/>
      <c r="D138" s="227" t="s">
        <v>203</v>
      </c>
      <c r="E138" s="226"/>
      <c r="F138" s="229" t="s">
        <v>494</v>
      </c>
      <c r="G138" s="226"/>
      <c r="H138" s="230">
        <v>30.142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203</v>
      </c>
      <c r="AU138" s="236" t="s">
        <v>88</v>
      </c>
      <c r="AV138" s="13" t="s">
        <v>88</v>
      </c>
      <c r="AW138" s="13" t="s">
        <v>4</v>
      </c>
      <c r="AX138" s="13" t="s">
        <v>80</v>
      </c>
      <c r="AY138" s="236" t="s">
        <v>182</v>
      </c>
    </row>
    <row r="139" spans="1:65" s="2" customFormat="1" ht="14.4" customHeight="1">
      <c r="A139" s="38"/>
      <c r="B139" s="39"/>
      <c r="C139" s="248" t="s">
        <v>216</v>
      </c>
      <c r="D139" s="248" t="s">
        <v>263</v>
      </c>
      <c r="E139" s="249" t="s">
        <v>264</v>
      </c>
      <c r="F139" s="250" t="s">
        <v>265</v>
      </c>
      <c r="G139" s="251" t="s">
        <v>251</v>
      </c>
      <c r="H139" s="252">
        <v>2.168</v>
      </c>
      <c r="I139" s="253"/>
      <c r="J139" s="254">
        <f>ROUND(I139*H139,2)</f>
        <v>0</v>
      </c>
      <c r="K139" s="250" t="s">
        <v>189</v>
      </c>
      <c r="L139" s="255"/>
      <c r="M139" s="256" t="s">
        <v>19</v>
      </c>
      <c r="N139" s="257" t="s">
        <v>48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226</v>
      </c>
      <c r="AT139" s="223" t="s">
        <v>263</v>
      </c>
      <c r="AU139" s="223" t="s">
        <v>88</v>
      </c>
      <c r="AY139" s="17" t="s">
        <v>182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88</v>
      </c>
      <c r="BK139" s="224">
        <f>ROUND(I139*H139,2)</f>
        <v>0</v>
      </c>
      <c r="BL139" s="17" t="s">
        <v>190</v>
      </c>
      <c r="BM139" s="223" t="s">
        <v>969</v>
      </c>
    </row>
    <row r="140" spans="1:63" s="12" customFormat="1" ht="22.8" customHeight="1">
      <c r="A140" s="12"/>
      <c r="B140" s="196"/>
      <c r="C140" s="197"/>
      <c r="D140" s="198" t="s">
        <v>75</v>
      </c>
      <c r="E140" s="210" t="s">
        <v>267</v>
      </c>
      <c r="F140" s="210" t="s">
        <v>268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P141</f>
        <v>0</v>
      </c>
      <c r="Q140" s="204"/>
      <c r="R140" s="205">
        <f>R141</f>
        <v>0</v>
      </c>
      <c r="S140" s="204"/>
      <c r="T140" s="206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80</v>
      </c>
      <c r="AT140" s="208" t="s">
        <v>75</v>
      </c>
      <c r="AU140" s="208" t="s">
        <v>80</v>
      </c>
      <c r="AY140" s="207" t="s">
        <v>182</v>
      </c>
      <c r="BK140" s="209">
        <f>BK141</f>
        <v>0</v>
      </c>
    </row>
    <row r="141" spans="1:65" s="2" customFormat="1" ht="24.15" customHeight="1">
      <c r="A141" s="38"/>
      <c r="B141" s="39"/>
      <c r="C141" s="212" t="s">
        <v>281</v>
      </c>
      <c r="D141" s="212" t="s">
        <v>185</v>
      </c>
      <c r="E141" s="213" t="s">
        <v>496</v>
      </c>
      <c r="F141" s="214" t="s">
        <v>497</v>
      </c>
      <c r="G141" s="215" t="s">
        <v>251</v>
      </c>
      <c r="H141" s="216">
        <v>0.715</v>
      </c>
      <c r="I141" s="217"/>
      <c r="J141" s="218">
        <f>ROUND(I141*H141,2)</f>
        <v>0</v>
      </c>
      <c r="K141" s="214" t="s">
        <v>189</v>
      </c>
      <c r="L141" s="44"/>
      <c r="M141" s="219" t="s">
        <v>19</v>
      </c>
      <c r="N141" s="220" t="s">
        <v>48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190</v>
      </c>
      <c r="AT141" s="223" t="s">
        <v>185</v>
      </c>
      <c r="AU141" s="223" t="s">
        <v>88</v>
      </c>
      <c r="AY141" s="17" t="s">
        <v>182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88</v>
      </c>
      <c r="BK141" s="224">
        <f>ROUND(I141*H141,2)</f>
        <v>0</v>
      </c>
      <c r="BL141" s="17" t="s">
        <v>190</v>
      </c>
      <c r="BM141" s="223" t="s">
        <v>970</v>
      </c>
    </row>
    <row r="142" spans="1:63" s="12" customFormat="1" ht="25.9" customHeight="1">
      <c r="A142" s="12"/>
      <c r="B142" s="196"/>
      <c r="C142" s="197"/>
      <c r="D142" s="198" t="s">
        <v>75</v>
      </c>
      <c r="E142" s="199" t="s">
        <v>272</v>
      </c>
      <c r="F142" s="199" t="s">
        <v>273</v>
      </c>
      <c r="G142" s="197"/>
      <c r="H142" s="197"/>
      <c r="I142" s="200"/>
      <c r="J142" s="201">
        <f>BK142</f>
        <v>0</v>
      </c>
      <c r="K142" s="197"/>
      <c r="L142" s="202"/>
      <c r="M142" s="203"/>
      <c r="N142" s="204"/>
      <c r="O142" s="204"/>
      <c r="P142" s="205">
        <f>P143+P154+P157+P160+P171</f>
        <v>0</v>
      </c>
      <c r="Q142" s="204"/>
      <c r="R142" s="205">
        <f>R143+R154+R157+R160+R171</f>
        <v>0.2717156</v>
      </c>
      <c r="S142" s="204"/>
      <c r="T142" s="206">
        <f>T143+T154+T157+T160+T171</f>
        <v>0.07590000000000001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88</v>
      </c>
      <c r="AT142" s="208" t="s">
        <v>75</v>
      </c>
      <c r="AU142" s="208" t="s">
        <v>76</v>
      </c>
      <c r="AY142" s="207" t="s">
        <v>182</v>
      </c>
      <c r="BK142" s="209">
        <f>BK143+BK154+BK157+BK160+BK171</f>
        <v>0</v>
      </c>
    </row>
    <row r="143" spans="1:63" s="12" customFormat="1" ht="22.8" customHeight="1">
      <c r="A143" s="12"/>
      <c r="B143" s="196"/>
      <c r="C143" s="197"/>
      <c r="D143" s="198" t="s">
        <v>75</v>
      </c>
      <c r="E143" s="210" t="s">
        <v>274</v>
      </c>
      <c r="F143" s="210" t="s">
        <v>275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SUM(P144:P153)</f>
        <v>0</v>
      </c>
      <c r="Q143" s="204"/>
      <c r="R143" s="205">
        <f>SUM(R144:R153)</f>
        <v>0.12106000000000001</v>
      </c>
      <c r="S143" s="204"/>
      <c r="T143" s="206">
        <f>SUM(T144:T153)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88</v>
      </c>
      <c r="AT143" s="208" t="s">
        <v>75</v>
      </c>
      <c r="AU143" s="208" t="s">
        <v>80</v>
      </c>
      <c r="AY143" s="207" t="s">
        <v>182</v>
      </c>
      <c r="BK143" s="209">
        <f>SUM(BK144:BK153)</f>
        <v>0</v>
      </c>
    </row>
    <row r="144" spans="1:65" s="2" customFormat="1" ht="14.4" customHeight="1">
      <c r="A144" s="38"/>
      <c r="B144" s="39"/>
      <c r="C144" s="212" t="s">
        <v>285</v>
      </c>
      <c r="D144" s="212" t="s">
        <v>185</v>
      </c>
      <c r="E144" s="213" t="s">
        <v>276</v>
      </c>
      <c r="F144" s="214" t="s">
        <v>499</v>
      </c>
      <c r="G144" s="215" t="s">
        <v>278</v>
      </c>
      <c r="H144" s="216">
        <v>12</v>
      </c>
      <c r="I144" s="217"/>
      <c r="J144" s="218">
        <f>ROUND(I144*H144,2)</f>
        <v>0</v>
      </c>
      <c r="K144" s="214" t="s">
        <v>279</v>
      </c>
      <c r="L144" s="44"/>
      <c r="M144" s="219" t="s">
        <v>19</v>
      </c>
      <c r="N144" s="220" t="s">
        <v>48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216</v>
      </c>
      <c r="AT144" s="223" t="s">
        <v>185</v>
      </c>
      <c r="AU144" s="223" t="s">
        <v>88</v>
      </c>
      <c r="AY144" s="17" t="s">
        <v>182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88</v>
      </c>
      <c r="BK144" s="224">
        <f>ROUND(I144*H144,2)</f>
        <v>0</v>
      </c>
      <c r="BL144" s="17" t="s">
        <v>216</v>
      </c>
      <c r="BM144" s="223" t="s">
        <v>971</v>
      </c>
    </row>
    <row r="145" spans="1:65" s="2" customFormat="1" ht="14.4" customHeight="1">
      <c r="A145" s="38"/>
      <c r="B145" s="39"/>
      <c r="C145" s="212" t="s">
        <v>289</v>
      </c>
      <c r="D145" s="212" t="s">
        <v>185</v>
      </c>
      <c r="E145" s="213" t="s">
        <v>282</v>
      </c>
      <c r="F145" s="214" t="s">
        <v>283</v>
      </c>
      <c r="G145" s="215" t="s">
        <v>215</v>
      </c>
      <c r="H145" s="216">
        <v>40</v>
      </c>
      <c r="I145" s="217"/>
      <c r="J145" s="218">
        <f>ROUND(I145*H145,2)</f>
        <v>0</v>
      </c>
      <c r="K145" s="214" t="s">
        <v>189</v>
      </c>
      <c r="L145" s="44"/>
      <c r="M145" s="219" t="s">
        <v>19</v>
      </c>
      <c r="N145" s="220" t="s">
        <v>48</v>
      </c>
      <c r="O145" s="84"/>
      <c r="P145" s="221">
        <f>O145*H145</f>
        <v>0</v>
      </c>
      <c r="Q145" s="221">
        <v>0.00084</v>
      </c>
      <c r="R145" s="221">
        <f>Q145*H145</f>
        <v>0.033600000000000005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216</v>
      </c>
      <c r="AT145" s="223" t="s">
        <v>185</v>
      </c>
      <c r="AU145" s="223" t="s">
        <v>88</v>
      </c>
      <c r="AY145" s="17" t="s">
        <v>182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88</v>
      </c>
      <c r="BK145" s="224">
        <f>ROUND(I145*H145,2)</f>
        <v>0</v>
      </c>
      <c r="BL145" s="17" t="s">
        <v>216</v>
      </c>
      <c r="BM145" s="223" t="s">
        <v>972</v>
      </c>
    </row>
    <row r="146" spans="1:65" s="2" customFormat="1" ht="14.4" customHeight="1">
      <c r="A146" s="38"/>
      <c r="B146" s="39"/>
      <c r="C146" s="212" t="s">
        <v>293</v>
      </c>
      <c r="D146" s="212" t="s">
        <v>185</v>
      </c>
      <c r="E146" s="213" t="s">
        <v>286</v>
      </c>
      <c r="F146" s="214" t="s">
        <v>287</v>
      </c>
      <c r="G146" s="215" t="s">
        <v>215</v>
      </c>
      <c r="H146" s="216">
        <v>20</v>
      </c>
      <c r="I146" s="217"/>
      <c r="J146" s="218">
        <f>ROUND(I146*H146,2)</f>
        <v>0</v>
      </c>
      <c r="K146" s="214" t="s">
        <v>189</v>
      </c>
      <c r="L146" s="44"/>
      <c r="M146" s="219" t="s">
        <v>19</v>
      </c>
      <c r="N146" s="220" t="s">
        <v>48</v>
      </c>
      <c r="O146" s="84"/>
      <c r="P146" s="221">
        <f>O146*H146</f>
        <v>0</v>
      </c>
      <c r="Q146" s="221">
        <v>0.00116</v>
      </c>
      <c r="R146" s="221">
        <f>Q146*H146</f>
        <v>0.0232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216</v>
      </c>
      <c r="AT146" s="223" t="s">
        <v>185</v>
      </c>
      <c r="AU146" s="223" t="s">
        <v>88</v>
      </c>
      <c r="AY146" s="17" t="s">
        <v>182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88</v>
      </c>
      <c r="BK146" s="224">
        <f>ROUND(I146*H146,2)</f>
        <v>0</v>
      </c>
      <c r="BL146" s="17" t="s">
        <v>216</v>
      </c>
      <c r="BM146" s="223" t="s">
        <v>973</v>
      </c>
    </row>
    <row r="147" spans="1:65" s="2" customFormat="1" ht="14.4" customHeight="1">
      <c r="A147" s="38"/>
      <c r="B147" s="39"/>
      <c r="C147" s="212" t="s">
        <v>7</v>
      </c>
      <c r="D147" s="212" t="s">
        <v>185</v>
      </c>
      <c r="E147" s="213" t="s">
        <v>290</v>
      </c>
      <c r="F147" s="214" t="s">
        <v>291</v>
      </c>
      <c r="G147" s="215" t="s">
        <v>215</v>
      </c>
      <c r="H147" s="216">
        <v>14</v>
      </c>
      <c r="I147" s="217"/>
      <c r="J147" s="218">
        <f>ROUND(I147*H147,2)</f>
        <v>0</v>
      </c>
      <c r="K147" s="214" t="s">
        <v>189</v>
      </c>
      <c r="L147" s="44"/>
      <c r="M147" s="219" t="s">
        <v>19</v>
      </c>
      <c r="N147" s="220" t="s">
        <v>48</v>
      </c>
      <c r="O147" s="84"/>
      <c r="P147" s="221">
        <f>O147*H147</f>
        <v>0</v>
      </c>
      <c r="Q147" s="221">
        <v>0.00144</v>
      </c>
      <c r="R147" s="221">
        <f>Q147*H147</f>
        <v>0.02016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216</v>
      </c>
      <c r="AT147" s="223" t="s">
        <v>185</v>
      </c>
      <c r="AU147" s="223" t="s">
        <v>88</v>
      </c>
      <c r="AY147" s="17" t="s">
        <v>182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88</v>
      </c>
      <c r="BK147" s="224">
        <f>ROUND(I147*H147,2)</f>
        <v>0</v>
      </c>
      <c r="BL147" s="17" t="s">
        <v>216</v>
      </c>
      <c r="BM147" s="223" t="s">
        <v>974</v>
      </c>
    </row>
    <row r="148" spans="1:65" s="2" customFormat="1" ht="24.15" customHeight="1">
      <c r="A148" s="38"/>
      <c r="B148" s="39"/>
      <c r="C148" s="212" t="s">
        <v>300</v>
      </c>
      <c r="D148" s="212" t="s">
        <v>185</v>
      </c>
      <c r="E148" s="213" t="s">
        <v>301</v>
      </c>
      <c r="F148" s="214" t="s">
        <v>302</v>
      </c>
      <c r="G148" s="215" t="s">
        <v>215</v>
      </c>
      <c r="H148" s="216">
        <v>74</v>
      </c>
      <c r="I148" s="217"/>
      <c r="J148" s="218">
        <f>ROUND(I148*H148,2)</f>
        <v>0</v>
      </c>
      <c r="K148" s="214" t="s">
        <v>189</v>
      </c>
      <c r="L148" s="44"/>
      <c r="M148" s="219" t="s">
        <v>19</v>
      </c>
      <c r="N148" s="220" t="s">
        <v>48</v>
      </c>
      <c r="O148" s="84"/>
      <c r="P148" s="221">
        <f>O148*H148</f>
        <v>0</v>
      </c>
      <c r="Q148" s="221">
        <v>7E-05</v>
      </c>
      <c r="R148" s="221">
        <f>Q148*H148</f>
        <v>0.00518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216</v>
      </c>
      <c r="AT148" s="223" t="s">
        <v>185</v>
      </c>
      <c r="AU148" s="223" t="s">
        <v>88</v>
      </c>
      <c r="AY148" s="17" t="s">
        <v>182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88</v>
      </c>
      <c r="BK148" s="224">
        <f>ROUND(I148*H148,2)</f>
        <v>0</v>
      </c>
      <c r="BL148" s="17" t="s">
        <v>216</v>
      </c>
      <c r="BM148" s="223" t="s">
        <v>975</v>
      </c>
    </row>
    <row r="149" spans="1:65" s="2" customFormat="1" ht="14.4" customHeight="1">
      <c r="A149" s="38"/>
      <c r="B149" s="39"/>
      <c r="C149" s="212" t="s">
        <v>304</v>
      </c>
      <c r="D149" s="212" t="s">
        <v>185</v>
      </c>
      <c r="E149" s="213" t="s">
        <v>334</v>
      </c>
      <c r="F149" s="214" t="s">
        <v>335</v>
      </c>
      <c r="G149" s="215" t="s">
        <v>188</v>
      </c>
      <c r="H149" s="216">
        <v>24</v>
      </c>
      <c r="I149" s="217"/>
      <c r="J149" s="218">
        <f>ROUND(I149*H149,2)</f>
        <v>0</v>
      </c>
      <c r="K149" s="214" t="s">
        <v>189</v>
      </c>
      <c r="L149" s="44"/>
      <c r="M149" s="219" t="s">
        <v>19</v>
      </c>
      <c r="N149" s="220" t="s">
        <v>48</v>
      </c>
      <c r="O149" s="84"/>
      <c r="P149" s="221">
        <f>O149*H149</f>
        <v>0</v>
      </c>
      <c r="Q149" s="221">
        <v>0.00057</v>
      </c>
      <c r="R149" s="221">
        <f>Q149*H149</f>
        <v>0.01368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216</v>
      </c>
      <c r="AT149" s="223" t="s">
        <v>185</v>
      </c>
      <c r="AU149" s="223" t="s">
        <v>88</v>
      </c>
      <c r="AY149" s="17" t="s">
        <v>182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88</v>
      </c>
      <c r="BK149" s="224">
        <f>ROUND(I149*H149,2)</f>
        <v>0</v>
      </c>
      <c r="BL149" s="17" t="s">
        <v>216</v>
      </c>
      <c r="BM149" s="223" t="s">
        <v>976</v>
      </c>
    </row>
    <row r="150" spans="1:65" s="2" customFormat="1" ht="14.4" customHeight="1">
      <c r="A150" s="38"/>
      <c r="B150" s="39"/>
      <c r="C150" s="212" t="s">
        <v>308</v>
      </c>
      <c r="D150" s="212" t="s">
        <v>185</v>
      </c>
      <c r="E150" s="213" t="s">
        <v>506</v>
      </c>
      <c r="F150" s="214" t="s">
        <v>507</v>
      </c>
      <c r="G150" s="215" t="s">
        <v>188</v>
      </c>
      <c r="H150" s="216">
        <v>12</v>
      </c>
      <c r="I150" s="217"/>
      <c r="J150" s="218">
        <f>ROUND(I150*H150,2)</f>
        <v>0</v>
      </c>
      <c r="K150" s="214" t="s">
        <v>189</v>
      </c>
      <c r="L150" s="44"/>
      <c r="M150" s="219" t="s">
        <v>19</v>
      </c>
      <c r="N150" s="220" t="s">
        <v>48</v>
      </c>
      <c r="O150" s="84"/>
      <c r="P150" s="221">
        <f>O150*H150</f>
        <v>0</v>
      </c>
      <c r="Q150" s="221">
        <v>0.00087</v>
      </c>
      <c r="R150" s="221">
        <f>Q150*H150</f>
        <v>0.01044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216</v>
      </c>
      <c r="AT150" s="223" t="s">
        <v>185</v>
      </c>
      <c r="AU150" s="223" t="s">
        <v>88</v>
      </c>
      <c r="AY150" s="17" t="s">
        <v>182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88</v>
      </c>
      <c r="BK150" s="224">
        <f>ROUND(I150*H150,2)</f>
        <v>0</v>
      </c>
      <c r="BL150" s="17" t="s">
        <v>216</v>
      </c>
      <c r="BM150" s="223" t="s">
        <v>977</v>
      </c>
    </row>
    <row r="151" spans="1:65" s="2" customFormat="1" ht="24.15" customHeight="1">
      <c r="A151" s="38"/>
      <c r="B151" s="39"/>
      <c r="C151" s="212" t="s">
        <v>313</v>
      </c>
      <c r="D151" s="212" t="s">
        <v>185</v>
      </c>
      <c r="E151" s="213" t="s">
        <v>354</v>
      </c>
      <c r="F151" s="214" t="s">
        <v>355</v>
      </c>
      <c r="G151" s="215" t="s">
        <v>215</v>
      </c>
      <c r="H151" s="216">
        <v>74</v>
      </c>
      <c r="I151" s="217"/>
      <c r="J151" s="218">
        <f>ROUND(I151*H151,2)</f>
        <v>0</v>
      </c>
      <c r="K151" s="214" t="s">
        <v>189</v>
      </c>
      <c r="L151" s="44"/>
      <c r="M151" s="219" t="s">
        <v>19</v>
      </c>
      <c r="N151" s="220" t="s">
        <v>48</v>
      </c>
      <c r="O151" s="84"/>
      <c r="P151" s="221">
        <f>O151*H151</f>
        <v>0</v>
      </c>
      <c r="Q151" s="221">
        <v>0.00019</v>
      </c>
      <c r="R151" s="221">
        <f>Q151*H151</f>
        <v>0.014060000000000001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216</v>
      </c>
      <c r="AT151" s="223" t="s">
        <v>185</v>
      </c>
      <c r="AU151" s="223" t="s">
        <v>88</v>
      </c>
      <c r="AY151" s="17" t="s">
        <v>182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88</v>
      </c>
      <c r="BK151" s="224">
        <f>ROUND(I151*H151,2)</f>
        <v>0</v>
      </c>
      <c r="BL151" s="17" t="s">
        <v>216</v>
      </c>
      <c r="BM151" s="223" t="s">
        <v>978</v>
      </c>
    </row>
    <row r="152" spans="1:65" s="2" customFormat="1" ht="14.4" customHeight="1">
      <c r="A152" s="38"/>
      <c r="B152" s="39"/>
      <c r="C152" s="212" t="s">
        <v>317</v>
      </c>
      <c r="D152" s="212" t="s">
        <v>185</v>
      </c>
      <c r="E152" s="213" t="s">
        <v>358</v>
      </c>
      <c r="F152" s="214" t="s">
        <v>359</v>
      </c>
      <c r="G152" s="215" t="s">
        <v>215</v>
      </c>
      <c r="H152" s="216">
        <v>74</v>
      </c>
      <c r="I152" s="217"/>
      <c r="J152" s="218">
        <f>ROUND(I152*H152,2)</f>
        <v>0</v>
      </c>
      <c r="K152" s="214" t="s">
        <v>189</v>
      </c>
      <c r="L152" s="44"/>
      <c r="M152" s="219" t="s">
        <v>19</v>
      </c>
      <c r="N152" s="220" t="s">
        <v>48</v>
      </c>
      <c r="O152" s="84"/>
      <c r="P152" s="221">
        <f>O152*H152</f>
        <v>0</v>
      </c>
      <c r="Q152" s="221">
        <v>1E-05</v>
      </c>
      <c r="R152" s="221">
        <f>Q152*H152</f>
        <v>0.0007400000000000001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216</v>
      </c>
      <c r="AT152" s="223" t="s">
        <v>185</v>
      </c>
      <c r="AU152" s="223" t="s">
        <v>88</v>
      </c>
      <c r="AY152" s="17" t="s">
        <v>182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88</v>
      </c>
      <c r="BK152" s="224">
        <f>ROUND(I152*H152,2)</f>
        <v>0</v>
      </c>
      <c r="BL152" s="17" t="s">
        <v>216</v>
      </c>
      <c r="BM152" s="223" t="s">
        <v>979</v>
      </c>
    </row>
    <row r="153" spans="1:65" s="2" customFormat="1" ht="24.15" customHeight="1">
      <c r="A153" s="38"/>
      <c r="B153" s="39"/>
      <c r="C153" s="212" t="s">
        <v>321</v>
      </c>
      <c r="D153" s="212" t="s">
        <v>185</v>
      </c>
      <c r="E153" s="213" t="s">
        <v>511</v>
      </c>
      <c r="F153" s="214" t="s">
        <v>512</v>
      </c>
      <c r="G153" s="215" t="s">
        <v>251</v>
      </c>
      <c r="H153" s="216">
        <v>0.121</v>
      </c>
      <c r="I153" s="217"/>
      <c r="J153" s="218">
        <f>ROUND(I153*H153,2)</f>
        <v>0</v>
      </c>
      <c r="K153" s="214" t="s">
        <v>189</v>
      </c>
      <c r="L153" s="44"/>
      <c r="M153" s="219" t="s">
        <v>19</v>
      </c>
      <c r="N153" s="220" t="s">
        <v>48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216</v>
      </c>
      <c r="AT153" s="223" t="s">
        <v>185</v>
      </c>
      <c r="AU153" s="223" t="s">
        <v>88</v>
      </c>
      <c r="AY153" s="17" t="s">
        <v>182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88</v>
      </c>
      <c r="BK153" s="224">
        <f>ROUND(I153*H153,2)</f>
        <v>0</v>
      </c>
      <c r="BL153" s="17" t="s">
        <v>216</v>
      </c>
      <c r="BM153" s="223" t="s">
        <v>980</v>
      </c>
    </row>
    <row r="154" spans="1:63" s="12" customFormat="1" ht="22.8" customHeight="1">
      <c r="A154" s="12"/>
      <c r="B154" s="196"/>
      <c r="C154" s="197"/>
      <c r="D154" s="198" t="s">
        <v>75</v>
      </c>
      <c r="E154" s="210" t="s">
        <v>365</v>
      </c>
      <c r="F154" s="210" t="s">
        <v>366</v>
      </c>
      <c r="G154" s="197"/>
      <c r="H154" s="197"/>
      <c r="I154" s="200"/>
      <c r="J154" s="211">
        <f>BK154</f>
        <v>0</v>
      </c>
      <c r="K154" s="197"/>
      <c r="L154" s="202"/>
      <c r="M154" s="203"/>
      <c r="N154" s="204"/>
      <c r="O154" s="204"/>
      <c r="P154" s="205">
        <f>SUM(P155:P156)</f>
        <v>0</v>
      </c>
      <c r="Q154" s="204"/>
      <c r="R154" s="205">
        <f>SUM(R155:R156)</f>
        <v>0.00186</v>
      </c>
      <c r="S154" s="204"/>
      <c r="T154" s="206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7" t="s">
        <v>88</v>
      </c>
      <c r="AT154" s="208" t="s">
        <v>75</v>
      </c>
      <c r="AU154" s="208" t="s">
        <v>80</v>
      </c>
      <c r="AY154" s="207" t="s">
        <v>182</v>
      </c>
      <c r="BK154" s="209">
        <f>SUM(BK155:BK156)</f>
        <v>0</v>
      </c>
    </row>
    <row r="155" spans="1:65" s="2" customFormat="1" ht="14.4" customHeight="1">
      <c r="A155" s="38"/>
      <c r="B155" s="39"/>
      <c r="C155" s="212" t="s">
        <v>325</v>
      </c>
      <c r="D155" s="212" t="s">
        <v>185</v>
      </c>
      <c r="E155" s="213" t="s">
        <v>514</v>
      </c>
      <c r="F155" s="214" t="s">
        <v>515</v>
      </c>
      <c r="G155" s="215" t="s">
        <v>188</v>
      </c>
      <c r="H155" s="216">
        <v>6</v>
      </c>
      <c r="I155" s="217"/>
      <c r="J155" s="218">
        <f>ROUND(I155*H155,2)</f>
        <v>0</v>
      </c>
      <c r="K155" s="214" t="s">
        <v>279</v>
      </c>
      <c r="L155" s="44"/>
      <c r="M155" s="219" t="s">
        <v>19</v>
      </c>
      <c r="N155" s="220" t="s">
        <v>48</v>
      </c>
      <c r="O155" s="84"/>
      <c r="P155" s="221">
        <f>O155*H155</f>
        <v>0</v>
      </c>
      <c r="Q155" s="221">
        <v>0.00031</v>
      </c>
      <c r="R155" s="221">
        <f>Q155*H155</f>
        <v>0.00186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216</v>
      </c>
      <c r="AT155" s="223" t="s">
        <v>185</v>
      </c>
      <c r="AU155" s="223" t="s">
        <v>88</v>
      </c>
      <c r="AY155" s="17" t="s">
        <v>182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88</v>
      </c>
      <c r="BK155" s="224">
        <f>ROUND(I155*H155,2)</f>
        <v>0</v>
      </c>
      <c r="BL155" s="17" t="s">
        <v>216</v>
      </c>
      <c r="BM155" s="223" t="s">
        <v>981</v>
      </c>
    </row>
    <row r="156" spans="1:65" s="2" customFormat="1" ht="24.15" customHeight="1">
      <c r="A156" s="38"/>
      <c r="B156" s="39"/>
      <c r="C156" s="212" t="s">
        <v>329</v>
      </c>
      <c r="D156" s="212" t="s">
        <v>185</v>
      </c>
      <c r="E156" s="213" t="s">
        <v>517</v>
      </c>
      <c r="F156" s="214" t="s">
        <v>518</v>
      </c>
      <c r="G156" s="215" t="s">
        <v>251</v>
      </c>
      <c r="H156" s="216">
        <v>0.002</v>
      </c>
      <c r="I156" s="217"/>
      <c r="J156" s="218">
        <f>ROUND(I156*H156,2)</f>
        <v>0</v>
      </c>
      <c r="K156" s="214" t="s">
        <v>189</v>
      </c>
      <c r="L156" s="44"/>
      <c r="M156" s="219" t="s">
        <v>19</v>
      </c>
      <c r="N156" s="220" t="s">
        <v>48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216</v>
      </c>
      <c r="AT156" s="223" t="s">
        <v>185</v>
      </c>
      <c r="AU156" s="223" t="s">
        <v>88</v>
      </c>
      <c r="AY156" s="17" t="s">
        <v>182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88</v>
      </c>
      <c r="BK156" s="224">
        <f>ROUND(I156*H156,2)</f>
        <v>0</v>
      </c>
      <c r="BL156" s="17" t="s">
        <v>216</v>
      </c>
      <c r="BM156" s="223" t="s">
        <v>982</v>
      </c>
    </row>
    <row r="157" spans="1:63" s="12" customFormat="1" ht="22.8" customHeight="1">
      <c r="A157" s="12"/>
      <c r="B157" s="196"/>
      <c r="C157" s="197"/>
      <c r="D157" s="198" t="s">
        <v>75</v>
      </c>
      <c r="E157" s="210" t="s">
        <v>379</v>
      </c>
      <c r="F157" s="210" t="s">
        <v>380</v>
      </c>
      <c r="G157" s="197"/>
      <c r="H157" s="197"/>
      <c r="I157" s="200"/>
      <c r="J157" s="211">
        <f>BK157</f>
        <v>0</v>
      </c>
      <c r="K157" s="197"/>
      <c r="L157" s="202"/>
      <c r="M157" s="203"/>
      <c r="N157" s="204"/>
      <c r="O157" s="204"/>
      <c r="P157" s="205">
        <f>SUM(P158:P159)</f>
        <v>0</v>
      </c>
      <c r="Q157" s="204"/>
      <c r="R157" s="205">
        <f>SUM(R158:R159)</f>
        <v>0</v>
      </c>
      <c r="S157" s="204"/>
      <c r="T157" s="206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7" t="s">
        <v>88</v>
      </c>
      <c r="AT157" s="208" t="s">
        <v>75</v>
      </c>
      <c r="AU157" s="208" t="s">
        <v>80</v>
      </c>
      <c r="AY157" s="207" t="s">
        <v>182</v>
      </c>
      <c r="BK157" s="209">
        <f>SUM(BK158:BK159)</f>
        <v>0</v>
      </c>
    </row>
    <row r="158" spans="1:65" s="2" customFormat="1" ht="24.15" customHeight="1">
      <c r="A158" s="38"/>
      <c r="B158" s="39"/>
      <c r="C158" s="212" t="s">
        <v>333</v>
      </c>
      <c r="D158" s="212" t="s">
        <v>185</v>
      </c>
      <c r="E158" s="213" t="s">
        <v>382</v>
      </c>
      <c r="F158" s="214" t="s">
        <v>520</v>
      </c>
      <c r="G158" s="215" t="s">
        <v>188</v>
      </c>
      <c r="H158" s="216">
        <v>15</v>
      </c>
      <c r="I158" s="217"/>
      <c r="J158" s="218">
        <f>ROUND(I158*H158,2)</f>
        <v>0</v>
      </c>
      <c r="K158" s="214" t="s">
        <v>279</v>
      </c>
      <c r="L158" s="44"/>
      <c r="M158" s="219" t="s">
        <v>19</v>
      </c>
      <c r="N158" s="220" t="s">
        <v>48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216</v>
      </c>
      <c r="AT158" s="223" t="s">
        <v>185</v>
      </c>
      <c r="AU158" s="223" t="s">
        <v>88</v>
      </c>
      <c r="AY158" s="17" t="s">
        <v>182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88</v>
      </c>
      <c r="BK158" s="224">
        <f>ROUND(I158*H158,2)</f>
        <v>0</v>
      </c>
      <c r="BL158" s="17" t="s">
        <v>216</v>
      </c>
      <c r="BM158" s="223" t="s">
        <v>983</v>
      </c>
    </row>
    <row r="159" spans="1:47" s="2" customFormat="1" ht="12">
      <c r="A159" s="38"/>
      <c r="B159" s="39"/>
      <c r="C159" s="40"/>
      <c r="D159" s="227" t="s">
        <v>385</v>
      </c>
      <c r="E159" s="40"/>
      <c r="F159" s="258" t="s">
        <v>386</v>
      </c>
      <c r="G159" s="40"/>
      <c r="H159" s="40"/>
      <c r="I159" s="259"/>
      <c r="J159" s="40"/>
      <c r="K159" s="40"/>
      <c r="L159" s="44"/>
      <c r="M159" s="260"/>
      <c r="N159" s="26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385</v>
      </c>
      <c r="AU159" s="17" t="s">
        <v>88</v>
      </c>
    </row>
    <row r="160" spans="1:63" s="12" customFormat="1" ht="22.8" customHeight="1">
      <c r="A160" s="12"/>
      <c r="B160" s="196"/>
      <c r="C160" s="197"/>
      <c r="D160" s="198" t="s">
        <v>75</v>
      </c>
      <c r="E160" s="210" t="s">
        <v>418</v>
      </c>
      <c r="F160" s="210" t="s">
        <v>419</v>
      </c>
      <c r="G160" s="197"/>
      <c r="H160" s="197"/>
      <c r="I160" s="200"/>
      <c r="J160" s="211">
        <f>BK160</f>
        <v>0</v>
      </c>
      <c r="K160" s="197"/>
      <c r="L160" s="202"/>
      <c r="M160" s="203"/>
      <c r="N160" s="204"/>
      <c r="O160" s="204"/>
      <c r="P160" s="205">
        <f>SUM(P161:P170)</f>
        <v>0</v>
      </c>
      <c r="Q160" s="204"/>
      <c r="R160" s="205">
        <f>SUM(R161:R170)</f>
        <v>0.06881799999999999</v>
      </c>
      <c r="S160" s="204"/>
      <c r="T160" s="206">
        <f>SUM(T161:T170)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7" t="s">
        <v>88</v>
      </c>
      <c r="AT160" s="208" t="s">
        <v>75</v>
      </c>
      <c r="AU160" s="208" t="s">
        <v>80</v>
      </c>
      <c r="AY160" s="207" t="s">
        <v>182</v>
      </c>
      <c r="BK160" s="209">
        <f>SUM(BK161:BK170)</f>
        <v>0</v>
      </c>
    </row>
    <row r="161" spans="1:65" s="2" customFormat="1" ht="14.4" customHeight="1">
      <c r="A161" s="38"/>
      <c r="B161" s="39"/>
      <c r="C161" s="212" t="s">
        <v>337</v>
      </c>
      <c r="D161" s="212" t="s">
        <v>185</v>
      </c>
      <c r="E161" s="213" t="s">
        <v>421</v>
      </c>
      <c r="F161" s="214" t="s">
        <v>422</v>
      </c>
      <c r="G161" s="215" t="s">
        <v>423</v>
      </c>
      <c r="H161" s="216">
        <v>64</v>
      </c>
      <c r="I161" s="217"/>
      <c r="J161" s="218">
        <f>ROUND(I161*H161,2)</f>
        <v>0</v>
      </c>
      <c r="K161" s="214" t="s">
        <v>189</v>
      </c>
      <c r="L161" s="44"/>
      <c r="M161" s="219" t="s">
        <v>19</v>
      </c>
      <c r="N161" s="220" t="s">
        <v>48</v>
      </c>
      <c r="O161" s="84"/>
      <c r="P161" s="221">
        <f>O161*H161</f>
        <v>0</v>
      </c>
      <c r="Q161" s="221">
        <v>7E-05</v>
      </c>
      <c r="R161" s="221">
        <f>Q161*H161</f>
        <v>0.00448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216</v>
      </c>
      <c r="AT161" s="223" t="s">
        <v>185</v>
      </c>
      <c r="AU161" s="223" t="s">
        <v>88</v>
      </c>
      <c r="AY161" s="17" t="s">
        <v>182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88</v>
      </c>
      <c r="BK161" s="224">
        <f>ROUND(I161*H161,2)</f>
        <v>0</v>
      </c>
      <c r="BL161" s="17" t="s">
        <v>216</v>
      </c>
      <c r="BM161" s="223" t="s">
        <v>984</v>
      </c>
    </row>
    <row r="162" spans="1:47" s="2" customFormat="1" ht="12">
      <c r="A162" s="38"/>
      <c r="B162" s="39"/>
      <c r="C162" s="40"/>
      <c r="D162" s="227" t="s">
        <v>385</v>
      </c>
      <c r="E162" s="40"/>
      <c r="F162" s="258" t="s">
        <v>523</v>
      </c>
      <c r="G162" s="40"/>
      <c r="H162" s="40"/>
      <c r="I162" s="259"/>
      <c r="J162" s="40"/>
      <c r="K162" s="40"/>
      <c r="L162" s="44"/>
      <c r="M162" s="260"/>
      <c r="N162" s="26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385</v>
      </c>
      <c r="AU162" s="17" t="s">
        <v>88</v>
      </c>
    </row>
    <row r="163" spans="1:65" s="2" customFormat="1" ht="14.4" customHeight="1">
      <c r="A163" s="38"/>
      <c r="B163" s="39"/>
      <c r="C163" s="248" t="s">
        <v>341</v>
      </c>
      <c r="D163" s="248" t="s">
        <v>263</v>
      </c>
      <c r="E163" s="249" t="s">
        <v>427</v>
      </c>
      <c r="F163" s="250" t="s">
        <v>428</v>
      </c>
      <c r="G163" s="251" t="s">
        <v>251</v>
      </c>
      <c r="H163" s="252">
        <v>0.03</v>
      </c>
      <c r="I163" s="253"/>
      <c r="J163" s="254">
        <f>ROUND(I163*H163,2)</f>
        <v>0</v>
      </c>
      <c r="K163" s="250" t="s">
        <v>189</v>
      </c>
      <c r="L163" s="255"/>
      <c r="M163" s="256" t="s">
        <v>19</v>
      </c>
      <c r="N163" s="257" t="s">
        <v>48</v>
      </c>
      <c r="O163" s="84"/>
      <c r="P163" s="221">
        <f>O163*H163</f>
        <v>0</v>
      </c>
      <c r="Q163" s="221">
        <v>1</v>
      </c>
      <c r="R163" s="221">
        <f>Q163*H163</f>
        <v>0.03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341</v>
      </c>
      <c r="AT163" s="223" t="s">
        <v>263</v>
      </c>
      <c r="AU163" s="223" t="s">
        <v>88</v>
      </c>
      <c r="AY163" s="17" t="s">
        <v>182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88</v>
      </c>
      <c r="BK163" s="224">
        <f>ROUND(I163*H163,2)</f>
        <v>0</v>
      </c>
      <c r="BL163" s="17" t="s">
        <v>216</v>
      </c>
      <c r="BM163" s="223" t="s">
        <v>985</v>
      </c>
    </row>
    <row r="164" spans="1:65" s="2" customFormat="1" ht="24.15" customHeight="1">
      <c r="A164" s="38"/>
      <c r="B164" s="39"/>
      <c r="C164" s="248" t="s">
        <v>345</v>
      </c>
      <c r="D164" s="248" t="s">
        <v>263</v>
      </c>
      <c r="E164" s="249" t="s">
        <v>431</v>
      </c>
      <c r="F164" s="250" t="s">
        <v>432</v>
      </c>
      <c r="G164" s="251" t="s">
        <v>433</v>
      </c>
      <c r="H164" s="252">
        <v>0.9</v>
      </c>
      <c r="I164" s="253"/>
      <c r="J164" s="254">
        <f>ROUND(I164*H164,2)</f>
        <v>0</v>
      </c>
      <c r="K164" s="250" t="s">
        <v>189</v>
      </c>
      <c r="L164" s="255"/>
      <c r="M164" s="256" t="s">
        <v>19</v>
      </c>
      <c r="N164" s="257" t="s">
        <v>48</v>
      </c>
      <c r="O164" s="84"/>
      <c r="P164" s="221">
        <f>O164*H164</f>
        <v>0</v>
      </c>
      <c r="Q164" s="221">
        <v>0.00041</v>
      </c>
      <c r="R164" s="221">
        <f>Q164*H164</f>
        <v>0.000369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341</v>
      </c>
      <c r="AT164" s="223" t="s">
        <v>263</v>
      </c>
      <c r="AU164" s="223" t="s">
        <v>88</v>
      </c>
      <c r="AY164" s="17" t="s">
        <v>182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88</v>
      </c>
      <c r="BK164" s="224">
        <f>ROUND(I164*H164,2)</f>
        <v>0</v>
      </c>
      <c r="BL164" s="17" t="s">
        <v>216</v>
      </c>
      <c r="BM164" s="223" t="s">
        <v>986</v>
      </c>
    </row>
    <row r="165" spans="1:51" s="13" customFormat="1" ht="12">
      <c r="A165" s="13"/>
      <c r="B165" s="225"/>
      <c r="C165" s="226"/>
      <c r="D165" s="227" t="s">
        <v>203</v>
      </c>
      <c r="E165" s="226"/>
      <c r="F165" s="229" t="s">
        <v>435</v>
      </c>
      <c r="G165" s="226"/>
      <c r="H165" s="230">
        <v>0.9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203</v>
      </c>
      <c r="AU165" s="236" t="s">
        <v>88</v>
      </c>
      <c r="AV165" s="13" t="s">
        <v>88</v>
      </c>
      <c r="AW165" s="13" t="s">
        <v>4</v>
      </c>
      <c r="AX165" s="13" t="s">
        <v>80</v>
      </c>
      <c r="AY165" s="236" t="s">
        <v>182</v>
      </c>
    </row>
    <row r="166" spans="1:65" s="2" customFormat="1" ht="14.4" customHeight="1">
      <c r="A166" s="38"/>
      <c r="B166" s="39"/>
      <c r="C166" s="248" t="s">
        <v>349</v>
      </c>
      <c r="D166" s="248" t="s">
        <v>263</v>
      </c>
      <c r="E166" s="249" t="s">
        <v>437</v>
      </c>
      <c r="F166" s="250" t="s">
        <v>438</v>
      </c>
      <c r="G166" s="251" t="s">
        <v>215</v>
      </c>
      <c r="H166" s="252">
        <v>42</v>
      </c>
      <c r="I166" s="253"/>
      <c r="J166" s="254">
        <f>ROUND(I166*H166,2)</f>
        <v>0</v>
      </c>
      <c r="K166" s="250" t="s">
        <v>189</v>
      </c>
      <c r="L166" s="255"/>
      <c r="M166" s="256" t="s">
        <v>19</v>
      </c>
      <c r="N166" s="257" t="s">
        <v>48</v>
      </c>
      <c r="O166" s="84"/>
      <c r="P166" s="221">
        <f>O166*H166</f>
        <v>0</v>
      </c>
      <c r="Q166" s="221">
        <v>0.00046</v>
      </c>
      <c r="R166" s="221">
        <f>Q166*H166</f>
        <v>0.01932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341</v>
      </c>
      <c r="AT166" s="223" t="s">
        <v>263</v>
      </c>
      <c r="AU166" s="223" t="s">
        <v>88</v>
      </c>
      <c r="AY166" s="17" t="s">
        <v>182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88</v>
      </c>
      <c r="BK166" s="224">
        <f>ROUND(I166*H166,2)</f>
        <v>0</v>
      </c>
      <c r="BL166" s="17" t="s">
        <v>216</v>
      </c>
      <c r="BM166" s="223" t="s">
        <v>987</v>
      </c>
    </row>
    <row r="167" spans="1:65" s="2" customFormat="1" ht="24.15" customHeight="1">
      <c r="A167" s="38"/>
      <c r="B167" s="39"/>
      <c r="C167" s="248" t="s">
        <v>353</v>
      </c>
      <c r="D167" s="248" t="s">
        <v>263</v>
      </c>
      <c r="E167" s="249" t="s">
        <v>441</v>
      </c>
      <c r="F167" s="250" t="s">
        <v>442</v>
      </c>
      <c r="G167" s="251" t="s">
        <v>433</v>
      </c>
      <c r="H167" s="252">
        <v>0.9</v>
      </c>
      <c r="I167" s="253"/>
      <c r="J167" s="254">
        <f>ROUND(I167*H167,2)</f>
        <v>0</v>
      </c>
      <c r="K167" s="250" t="s">
        <v>189</v>
      </c>
      <c r="L167" s="255"/>
      <c r="M167" s="256" t="s">
        <v>19</v>
      </c>
      <c r="N167" s="257" t="s">
        <v>48</v>
      </c>
      <c r="O167" s="84"/>
      <c r="P167" s="221">
        <f>O167*H167</f>
        <v>0</v>
      </c>
      <c r="Q167" s="221">
        <v>0.00041</v>
      </c>
      <c r="R167" s="221">
        <f>Q167*H167</f>
        <v>0.000369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341</v>
      </c>
      <c r="AT167" s="223" t="s">
        <v>263</v>
      </c>
      <c r="AU167" s="223" t="s">
        <v>88</v>
      </c>
      <c r="AY167" s="17" t="s">
        <v>182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88</v>
      </c>
      <c r="BK167" s="224">
        <f>ROUND(I167*H167,2)</f>
        <v>0</v>
      </c>
      <c r="BL167" s="17" t="s">
        <v>216</v>
      </c>
      <c r="BM167" s="223" t="s">
        <v>988</v>
      </c>
    </row>
    <row r="168" spans="1:51" s="13" customFormat="1" ht="12">
      <c r="A168" s="13"/>
      <c r="B168" s="225"/>
      <c r="C168" s="226"/>
      <c r="D168" s="227" t="s">
        <v>203</v>
      </c>
      <c r="E168" s="226"/>
      <c r="F168" s="229" t="s">
        <v>435</v>
      </c>
      <c r="G168" s="226"/>
      <c r="H168" s="230">
        <v>0.9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203</v>
      </c>
      <c r="AU168" s="236" t="s">
        <v>88</v>
      </c>
      <c r="AV168" s="13" t="s">
        <v>88</v>
      </c>
      <c r="AW168" s="13" t="s">
        <v>4</v>
      </c>
      <c r="AX168" s="13" t="s">
        <v>80</v>
      </c>
      <c r="AY168" s="236" t="s">
        <v>182</v>
      </c>
    </row>
    <row r="169" spans="1:65" s="2" customFormat="1" ht="14.4" customHeight="1">
      <c r="A169" s="38"/>
      <c r="B169" s="39"/>
      <c r="C169" s="248" t="s">
        <v>357</v>
      </c>
      <c r="D169" s="248" t="s">
        <v>263</v>
      </c>
      <c r="E169" s="249" t="s">
        <v>445</v>
      </c>
      <c r="F169" s="250" t="s">
        <v>446</v>
      </c>
      <c r="G169" s="251" t="s">
        <v>188</v>
      </c>
      <c r="H169" s="252">
        <v>84</v>
      </c>
      <c r="I169" s="253"/>
      <c r="J169" s="254">
        <f>ROUND(I169*H169,2)</f>
        <v>0</v>
      </c>
      <c r="K169" s="250" t="s">
        <v>189</v>
      </c>
      <c r="L169" s="255"/>
      <c r="M169" s="256" t="s">
        <v>19</v>
      </c>
      <c r="N169" s="257" t="s">
        <v>48</v>
      </c>
      <c r="O169" s="84"/>
      <c r="P169" s="221">
        <f>O169*H169</f>
        <v>0</v>
      </c>
      <c r="Q169" s="221">
        <v>0.00017</v>
      </c>
      <c r="R169" s="221">
        <f>Q169*H169</f>
        <v>0.014280000000000001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341</v>
      </c>
      <c r="AT169" s="223" t="s">
        <v>263</v>
      </c>
      <c r="AU169" s="223" t="s">
        <v>88</v>
      </c>
      <c r="AY169" s="17" t="s">
        <v>182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88</v>
      </c>
      <c r="BK169" s="224">
        <f>ROUND(I169*H169,2)</f>
        <v>0</v>
      </c>
      <c r="BL169" s="17" t="s">
        <v>216</v>
      </c>
      <c r="BM169" s="223" t="s">
        <v>989</v>
      </c>
    </row>
    <row r="170" spans="1:65" s="2" customFormat="1" ht="24.15" customHeight="1">
      <c r="A170" s="38"/>
      <c r="B170" s="39"/>
      <c r="C170" s="212" t="s">
        <v>361</v>
      </c>
      <c r="D170" s="212" t="s">
        <v>185</v>
      </c>
      <c r="E170" s="213" t="s">
        <v>449</v>
      </c>
      <c r="F170" s="214" t="s">
        <v>450</v>
      </c>
      <c r="G170" s="215" t="s">
        <v>251</v>
      </c>
      <c r="H170" s="216">
        <v>0.069</v>
      </c>
      <c r="I170" s="217"/>
      <c r="J170" s="218">
        <f>ROUND(I170*H170,2)</f>
        <v>0</v>
      </c>
      <c r="K170" s="214" t="s">
        <v>189</v>
      </c>
      <c r="L170" s="44"/>
      <c r="M170" s="219" t="s">
        <v>19</v>
      </c>
      <c r="N170" s="220" t="s">
        <v>48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216</v>
      </c>
      <c r="AT170" s="223" t="s">
        <v>185</v>
      </c>
      <c r="AU170" s="223" t="s">
        <v>88</v>
      </c>
      <c r="AY170" s="17" t="s">
        <v>182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88</v>
      </c>
      <c r="BK170" s="224">
        <f>ROUND(I170*H170,2)</f>
        <v>0</v>
      </c>
      <c r="BL170" s="17" t="s">
        <v>216</v>
      </c>
      <c r="BM170" s="223" t="s">
        <v>990</v>
      </c>
    </row>
    <row r="171" spans="1:63" s="12" customFormat="1" ht="22.8" customHeight="1">
      <c r="A171" s="12"/>
      <c r="B171" s="196"/>
      <c r="C171" s="197"/>
      <c r="D171" s="198" t="s">
        <v>75</v>
      </c>
      <c r="E171" s="210" t="s">
        <v>530</v>
      </c>
      <c r="F171" s="210" t="s">
        <v>531</v>
      </c>
      <c r="G171" s="197"/>
      <c r="H171" s="197"/>
      <c r="I171" s="200"/>
      <c r="J171" s="211">
        <f>BK171</f>
        <v>0</v>
      </c>
      <c r="K171" s="197"/>
      <c r="L171" s="202"/>
      <c r="M171" s="203"/>
      <c r="N171" s="204"/>
      <c r="O171" s="204"/>
      <c r="P171" s="205">
        <f>SUM(P172:P176)</f>
        <v>0</v>
      </c>
      <c r="Q171" s="204"/>
      <c r="R171" s="205">
        <f>SUM(R172:R176)</f>
        <v>0.0799776</v>
      </c>
      <c r="S171" s="204"/>
      <c r="T171" s="206">
        <f>SUM(T172:T176)</f>
        <v>0.07590000000000001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7" t="s">
        <v>88</v>
      </c>
      <c r="AT171" s="208" t="s">
        <v>75</v>
      </c>
      <c r="AU171" s="208" t="s">
        <v>80</v>
      </c>
      <c r="AY171" s="207" t="s">
        <v>182</v>
      </c>
      <c r="BK171" s="209">
        <f>SUM(BK172:BK176)</f>
        <v>0</v>
      </c>
    </row>
    <row r="172" spans="1:65" s="2" customFormat="1" ht="14.4" customHeight="1">
      <c r="A172" s="38"/>
      <c r="B172" s="39"/>
      <c r="C172" s="212" t="s">
        <v>367</v>
      </c>
      <c r="D172" s="212" t="s">
        <v>185</v>
      </c>
      <c r="E172" s="213" t="s">
        <v>532</v>
      </c>
      <c r="F172" s="214" t="s">
        <v>533</v>
      </c>
      <c r="G172" s="215" t="s">
        <v>188</v>
      </c>
      <c r="H172" s="216">
        <v>82.5</v>
      </c>
      <c r="I172" s="217"/>
      <c r="J172" s="218">
        <f>ROUND(I172*H172,2)</f>
        <v>0</v>
      </c>
      <c r="K172" s="214" t="s">
        <v>189</v>
      </c>
      <c r="L172" s="44"/>
      <c r="M172" s="219" t="s">
        <v>19</v>
      </c>
      <c r="N172" s="220" t="s">
        <v>48</v>
      </c>
      <c r="O172" s="84"/>
      <c r="P172" s="221">
        <f>O172*H172</f>
        <v>0</v>
      </c>
      <c r="Q172" s="221">
        <v>0.00024</v>
      </c>
      <c r="R172" s="221">
        <f>Q172*H172</f>
        <v>0.0198</v>
      </c>
      <c r="S172" s="221">
        <v>0.00092</v>
      </c>
      <c r="T172" s="222">
        <f>S172*H172</f>
        <v>0.07590000000000001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216</v>
      </c>
      <c r="AT172" s="223" t="s">
        <v>185</v>
      </c>
      <c r="AU172" s="223" t="s">
        <v>88</v>
      </c>
      <c r="AY172" s="17" t="s">
        <v>182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88</v>
      </c>
      <c r="BK172" s="224">
        <f>ROUND(I172*H172,2)</f>
        <v>0</v>
      </c>
      <c r="BL172" s="17" t="s">
        <v>216</v>
      </c>
      <c r="BM172" s="223" t="s">
        <v>991</v>
      </c>
    </row>
    <row r="173" spans="1:51" s="13" customFormat="1" ht="12">
      <c r="A173" s="13"/>
      <c r="B173" s="225"/>
      <c r="C173" s="226"/>
      <c r="D173" s="227" t="s">
        <v>203</v>
      </c>
      <c r="E173" s="228" t="s">
        <v>19</v>
      </c>
      <c r="F173" s="229" t="s">
        <v>535</v>
      </c>
      <c r="G173" s="226"/>
      <c r="H173" s="230">
        <v>82.5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203</v>
      </c>
      <c r="AU173" s="236" t="s">
        <v>88</v>
      </c>
      <c r="AV173" s="13" t="s">
        <v>88</v>
      </c>
      <c r="AW173" s="13" t="s">
        <v>35</v>
      </c>
      <c r="AX173" s="13" t="s">
        <v>80</v>
      </c>
      <c r="AY173" s="236" t="s">
        <v>182</v>
      </c>
    </row>
    <row r="174" spans="1:65" s="2" customFormat="1" ht="14.4" customHeight="1">
      <c r="A174" s="38"/>
      <c r="B174" s="39"/>
      <c r="C174" s="248" t="s">
        <v>371</v>
      </c>
      <c r="D174" s="248" t="s">
        <v>263</v>
      </c>
      <c r="E174" s="249" t="s">
        <v>536</v>
      </c>
      <c r="F174" s="250" t="s">
        <v>537</v>
      </c>
      <c r="G174" s="251" t="s">
        <v>201</v>
      </c>
      <c r="H174" s="252">
        <v>4.776</v>
      </c>
      <c r="I174" s="253"/>
      <c r="J174" s="254">
        <f>ROUND(I174*H174,2)</f>
        <v>0</v>
      </c>
      <c r="K174" s="250" t="s">
        <v>189</v>
      </c>
      <c r="L174" s="255"/>
      <c r="M174" s="256" t="s">
        <v>19</v>
      </c>
      <c r="N174" s="257" t="s">
        <v>48</v>
      </c>
      <c r="O174" s="84"/>
      <c r="P174" s="221">
        <f>O174*H174</f>
        <v>0</v>
      </c>
      <c r="Q174" s="221">
        <v>0.0126</v>
      </c>
      <c r="R174" s="221">
        <f>Q174*H174</f>
        <v>0.0601776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341</v>
      </c>
      <c r="AT174" s="223" t="s">
        <v>263</v>
      </c>
      <c r="AU174" s="223" t="s">
        <v>88</v>
      </c>
      <c r="AY174" s="17" t="s">
        <v>182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88</v>
      </c>
      <c r="BK174" s="224">
        <f>ROUND(I174*H174,2)</f>
        <v>0</v>
      </c>
      <c r="BL174" s="17" t="s">
        <v>216</v>
      </c>
      <c r="BM174" s="223" t="s">
        <v>992</v>
      </c>
    </row>
    <row r="175" spans="1:51" s="13" customFormat="1" ht="12">
      <c r="A175" s="13"/>
      <c r="B175" s="225"/>
      <c r="C175" s="226"/>
      <c r="D175" s="227" t="s">
        <v>203</v>
      </c>
      <c r="E175" s="226"/>
      <c r="F175" s="229" t="s">
        <v>539</v>
      </c>
      <c r="G175" s="226"/>
      <c r="H175" s="230">
        <v>4.776</v>
      </c>
      <c r="I175" s="231"/>
      <c r="J175" s="226"/>
      <c r="K175" s="226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203</v>
      </c>
      <c r="AU175" s="236" t="s">
        <v>88</v>
      </c>
      <c r="AV175" s="13" t="s">
        <v>88</v>
      </c>
      <c r="AW175" s="13" t="s">
        <v>4</v>
      </c>
      <c r="AX175" s="13" t="s">
        <v>80</v>
      </c>
      <c r="AY175" s="236" t="s">
        <v>182</v>
      </c>
    </row>
    <row r="176" spans="1:65" s="2" customFormat="1" ht="24.15" customHeight="1">
      <c r="A176" s="38"/>
      <c r="B176" s="39"/>
      <c r="C176" s="212" t="s">
        <v>375</v>
      </c>
      <c r="D176" s="212" t="s">
        <v>185</v>
      </c>
      <c r="E176" s="213" t="s">
        <v>540</v>
      </c>
      <c r="F176" s="214" t="s">
        <v>541</v>
      </c>
      <c r="G176" s="215" t="s">
        <v>251</v>
      </c>
      <c r="H176" s="216">
        <v>0.08</v>
      </c>
      <c r="I176" s="217"/>
      <c r="J176" s="218">
        <f>ROUND(I176*H176,2)</f>
        <v>0</v>
      </c>
      <c r="K176" s="214" t="s">
        <v>189</v>
      </c>
      <c r="L176" s="44"/>
      <c r="M176" s="262" t="s">
        <v>19</v>
      </c>
      <c r="N176" s="263" t="s">
        <v>48</v>
      </c>
      <c r="O176" s="264"/>
      <c r="P176" s="265">
        <f>O176*H176</f>
        <v>0</v>
      </c>
      <c r="Q176" s="265">
        <v>0</v>
      </c>
      <c r="R176" s="265">
        <f>Q176*H176</f>
        <v>0</v>
      </c>
      <c r="S176" s="265">
        <v>0</v>
      </c>
      <c r="T176" s="26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216</v>
      </c>
      <c r="AT176" s="223" t="s">
        <v>185</v>
      </c>
      <c r="AU176" s="223" t="s">
        <v>88</v>
      </c>
      <c r="AY176" s="17" t="s">
        <v>182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88</v>
      </c>
      <c r="BK176" s="224">
        <f>ROUND(I176*H176,2)</f>
        <v>0</v>
      </c>
      <c r="BL176" s="17" t="s">
        <v>216</v>
      </c>
      <c r="BM176" s="223" t="s">
        <v>993</v>
      </c>
    </row>
    <row r="177" spans="1:31" s="2" customFormat="1" ht="6.95" customHeight="1">
      <c r="A177" s="38"/>
      <c r="B177" s="59"/>
      <c r="C177" s="60"/>
      <c r="D177" s="60"/>
      <c r="E177" s="60"/>
      <c r="F177" s="60"/>
      <c r="G177" s="60"/>
      <c r="H177" s="60"/>
      <c r="I177" s="60"/>
      <c r="J177" s="60"/>
      <c r="K177" s="60"/>
      <c r="L177" s="44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sheetProtection password="CC35" sheet="1" objects="1" scenarios="1" formatColumns="0" formatRows="0" autoFilter="0"/>
  <autoFilter ref="C99:K17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26.25" customHeight="1">
      <c r="B7" s="20"/>
      <c r="E7" s="143" t="str">
        <f>'Rekapitulace stavby'!K6</f>
        <v>Výměna vnitřního rozvodu teplé a studené vody v objektu bytového domu Dvořákova 1331/20 a 1330/22, Děčín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601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147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994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19. 5. 2021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>69288992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>Vladimír Vidai</v>
      </c>
      <c r="F26" s="38"/>
      <c r="G26" s="38"/>
      <c r="H26" s="38"/>
      <c r="I26" s="142" t="s">
        <v>29</v>
      </c>
      <c r="J26" s="133" t="str">
        <f>IF('Rekapitulace stavby'!AN20="","",'Rekapitulace stavby'!AN20)</f>
        <v>CZ5705170625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40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42</v>
      </c>
      <c r="E32" s="38"/>
      <c r="F32" s="38"/>
      <c r="G32" s="38"/>
      <c r="H32" s="38"/>
      <c r="I32" s="38"/>
      <c r="J32" s="153">
        <f>ROUND(J100,2)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44</v>
      </c>
      <c r="G34" s="38"/>
      <c r="H34" s="38"/>
      <c r="I34" s="154" t="s">
        <v>43</v>
      </c>
      <c r="J34" s="154" t="s">
        <v>45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46</v>
      </c>
      <c r="E35" s="142" t="s">
        <v>47</v>
      </c>
      <c r="F35" s="156">
        <f>ROUND((SUM(BE100:BE176)),2)</f>
        <v>0</v>
      </c>
      <c r="G35" s="38"/>
      <c r="H35" s="38"/>
      <c r="I35" s="157">
        <v>0.21</v>
      </c>
      <c r="J35" s="156">
        <f>ROUND(((SUM(BE100:BE176))*I35),2)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48</v>
      </c>
      <c r="F36" s="156">
        <f>ROUND((SUM(BF100:BF176)),2)</f>
        <v>0</v>
      </c>
      <c r="G36" s="38"/>
      <c r="H36" s="38"/>
      <c r="I36" s="157">
        <v>0.15</v>
      </c>
      <c r="J36" s="156">
        <f>ROUND(((SUM(BF100:BF176))*I36),2)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56">
        <f>ROUND((SUM(BG100:BG176)),2)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50</v>
      </c>
      <c r="F38" s="156">
        <f>ROUND((SUM(BH100:BH176)),2)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51</v>
      </c>
      <c r="F39" s="156">
        <f>ROUND((SUM(BI100:BI176)),2)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52</v>
      </c>
      <c r="E41" s="160"/>
      <c r="F41" s="160"/>
      <c r="G41" s="161" t="s">
        <v>53</v>
      </c>
      <c r="H41" s="162" t="s">
        <v>54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169" t="str">
        <f>E7</f>
        <v>Výměna vnitřního rozvodu teplé a studené vody v objektu bytového domu Dvořákova 1331/20 a 1330/22, Děčín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601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147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2.10 - Stoupací potrubí V10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</v>
      </c>
      <c r="G56" s="40"/>
      <c r="H56" s="40"/>
      <c r="I56" s="32" t="s">
        <v>23</v>
      </c>
      <c r="J56" s="72" t="str">
        <f>IF(J14="","",J14)</f>
        <v>19. 5. 2021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David Šašek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>Vladimír Vidai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150</v>
      </c>
      <c r="D61" s="171"/>
      <c r="E61" s="171"/>
      <c r="F61" s="171"/>
      <c r="G61" s="171"/>
      <c r="H61" s="171"/>
      <c r="I61" s="171"/>
      <c r="J61" s="172" t="s">
        <v>151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74</v>
      </c>
      <c r="D63" s="40"/>
      <c r="E63" s="40"/>
      <c r="F63" s="40"/>
      <c r="G63" s="40"/>
      <c r="H63" s="40"/>
      <c r="I63" s="40"/>
      <c r="J63" s="102">
        <f>J100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152</v>
      </c>
    </row>
    <row r="64" spans="1:31" s="9" customFormat="1" ht="24.95" customHeight="1">
      <c r="A64" s="9"/>
      <c r="B64" s="174"/>
      <c r="C64" s="175"/>
      <c r="D64" s="176" t="s">
        <v>153</v>
      </c>
      <c r="E64" s="177"/>
      <c r="F64" s="177"/>
      <c r="G64" s="177"/>
      <c r="H64" s="177"/>
      <c r="I64" s="177"/>
      <c r="J64" s="178">
        <f>J101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154</v>
      </c>
      <c r="E65" s="182"/>
      <c r="F65" s="182"/>
      <c r="G65" s="182"/>
      <c r="H65" s="182"/>
      <c r="I65" s="182"/>
      <c r="J65" s="183">
        <f>J102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453</v>
      </c>
      <c r="E66" s="182"/>
      <c r="F66" s="182"/>
      <c r="G66" s="182"/>
      <c r="H66" s="182"/>
      <c r="I66" s="182"/>
      <c r="J66" s="183">
        <f>J107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155</v>
      </c>
      <c r="E67" s="182"/>
      <c r="F67" s="182"/>
      <c r="G67" s="182"/>
      <c r="H67" s="182"/>
      <c r="I67" s="182"/>
      <c r="J67" s="183">
        <f>J109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156</v>
      </c>
      <c r="E68" s="182"/>
      <c r="F68" s="182"/>
      <c r="G68" s="182"/>
      <c r="H68" s="182"/>
      <c r="I68" s="182"/>
      <c r="J68" s="183">
        <f>J116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157</v>
      </c>
      <c r="E69" s="182"/>
      <c r="F69" s="182"/>
      <c r="G69" s="182"/>
      <c r="H69" s="182"/>
      <c r="I69" s="182"/>
      <c r="J69" s="183">
        <f>J119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158</v>
      </c>
      <c r="E70" s="182"/>
      <c r="F70" s="182"/>
      <c r="G70" s="182"/>
      <c r="H70" s="182"/>
      <c r="I70" s="182"/>
      <c r="J70" s="183">
        <f>J122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159</v>
      </c>
      <c r="E71" s="182"/>
      <c r="F71" s="182"/>
      <c r="G71" s="182"/>
      <c r="H71" s="182"/>
      <c r="I71" s="182"/>
      <c r="J71" s="183">
        <f>J134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160</v>
      </c>
      <c r="E72" s="182"/>
      <c r="F72" s="182"/>
      <c r="G72" s="182"/>
      <c r="H72" s="182"/>
      <c r="I72" s="182"/>
      <c r="J72" s="183">
        <f>J140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4"/>
      <c r="C73" s="175"/>
      <c r="D73" s="176" t="s">
        <v>161</v>
      </c>
      <c r="E73" s="177"/>
      <c r="F73" s="177"/>
      <c r="G73" s="177"/>
      <c r="H73" s="177"/>
      <c r="I73" s="177"/>
      <c r="J73" s="178">
        <f>J142</f>
        <v>0</v>
      </c>
      <c r="K73" s="175"/>
      <c r="L73" s="17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0"/>
      <c r="C74" s="125"/>
      <c r="D74" s="181" t="s">
        <v>162</v>
      </c>
      <c r="E74" s="182"/>
      <c r="F74" s="182"/>
      <c r="G74" s="182"/>
      <c r="H74" s="182"/>
      <c r="I74" s="182"/>
      <c r="J74" s="183">
        <f>J143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163</v>
      </c>
      <c r="E75" s="182"/>
      <c r="F75" s="182"/>
      <c r="G75" s="182"/>
      <c r="H75" s="182"/>
      <c r="I75" s="182"/>
      <c r="J75" s="183">
        <f>J154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164</v>
      </c>
      <c r="E76" s="182"/>
      <c r="F76" s="182"/>
      <c r="G76" s="182"/>
      <c r="H76" s="182"/>
      <c r="I76" s="182"/>
      <c r="J76" s="183">
        <f>J157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166</v>
      </c>
      <c r="E77" s="182"/>
      <c r="F77" s="182"/>
      <c r="G77" s="182"/>
      <c r="H77" s="182"/>
      <c r="I77" s="182"/>
      <c r="J77" s="183">
        <f>J160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454</v>
      </c>
      <c r="E78" s="182"/>
      <c r="F78" s="182"/>
      <c r="G78" s="182"/>
      <c r="H78" s="182"/>
      <c r="I78" s="182"/>
      <c r="J78" s="183">
        <f>J171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4" spans="1:31" s="2" customFormat="1" ht="6.95" customHeight="1">
      <c r="A84" s="38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4.95" customHeight="1">
      <c r="A85" s="38"/>
      <c r="B85" s="39"/>
      <c r="C85" s="23" t="s">
        <v>167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16</v>
      </c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6.25" customHeight="1">
      <c r="A88" s="38"/>
      <c r="B88" s="39"/>
      <c r="C88" s="40"/>
      <c r="D88" s="40"/>
      <c r="E88" s="169" t="str">
        <f>E7</f>
        <v>Výměna vnitřního rozvodu teplé a studené vody v objektu bytového domu Dvořákova 1331/20 a 1330/22, Děčín</v>
      </c>
      <c r="F88" s="32"/>
      <c r="G88" s="32"/>
      <c r="H88" s="32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2:12" s="1" customFormat="1" ht="12" customHeight="1">
      <c r="B89" s="21"/>
      <c r="C89" s="32" t="s">
        <v>145</v>
      </c>
      <c r="D89" s="22"/>
      <c r="E89" s="22"/>
      <c r="F89" s="22"/>
      <c r="G89" s="22"/>
      <c r="H89" s="22"/>
      <c r="I89" s="22"/>
      <c r="J89" s="22"/>
      <c r="K89" s="22"/>
      <c r="L89" s="20"/>
    </row>
    <row r="90" spans="1:31" s="2" customFormat="1" ht="16.5" customHeight="1">
      <c r="A90" s="38"/>
      <c r="B90" s="39"/>
      <c r="C90" s="40"/>
      <c r="D90" s="40"/>
      <c r="E90" s="169" t="s">
        <v>601</v>
      </c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147</v>
      </c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6.5" customHeight="1">
      <c r="A92" s="38"/>
      <c r="B92" s="39"/>
      <c r="C92" s="40"/>
      <c r="D92" s="40"/>
      <c r="E92" s="69" t="str">
        <f>E11</f>
        <v>2.10 - Stoupací potrubí V10</v>
      </c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2" customHeight="1">
      <c r="A94" s="38"/>
      <c r="B94" s="39"/>
      <c r="C94" s="32" t="s">
        <v>21</v>
      </c>
      <c r="D94" s="40"/>
      <c r="E94" s="40"/>
      <c r="F94" s="27" t="str">
        <f>F14</f>
        <v>Děčín</v>
      </c>
      <c r="G94" s="40"/>
      <c r="H94" s="40"/>
      <c r="I94" s="32" t="s">
        <v>23</v>
      </c>
      <c r="J94" s="72" t="str">
        <f>IF(J14="","",J14)</f>
        <v>19. 5. 2021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25</v>
      </c>
      <c r="D96" s="40"/>
      <c r="E96" s="40"/>
      <c r="F96" s="27" t="str">
        <f>E17</f>
        <v>Statutární město Děčín</v>
      </c>
      <c r="G96" s="40"/>
      <c r="H96" s="40"/>
      <c r="I96" s="32" t="s">
        <v>32</v>
      </c>
      <c r="J96" s="36" t="str">
        <f>E23</f>
        <v>David Šašek</v>
      </c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30</v>
      </c>
      <c r="D97" s="40"/>
      <c r="E97" s="40"/>
      <c r="F97" s="27" t="str">
        <f>IF(E20="","",E20)</f>
        <v>Vyplň údaj</v>
      </c>
      <c r="G97" s="40"/>
      <c r="H97" s="40"/>
      <c r="I97" s="32" t="s">
        <v>36</v>
      </c>
      <c r="J97" s="36" t="str">
        <f>E26</f>
        <v>Vladimír Vidai</v>
      </c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11" customFormat="1" ht="29.25" customHeight="1">
      <c r="A99" s="185"/>
      <c r="B99" s="186"/>
      <c r="C99" s="187" t="s">
        <v>168</v>
      </c>
      <c r="D99" s="188" t="s">
        <v>61</v>
      </c>
      <c r="E99" s="188" t="s">
        <v>57</v>
      </c>
      <c r="F99" s="188" t="s">
        <v>58</v>
      </c>
      <c r="G99" s="188" t="s">
        <v>169</v>
      </c>
      <c r="H99" s="188" t="s">
        <v>170</v>
      </c>
      <c r="I99" s="188" t="s">
        <v>171</v>
      </c>
      <c r="J99" s="188" t="s">
        <v>151</v>
      </c>
      <c r="K99" s="189" t="s">
        <v>172</v>
      </c>
      <c r="L99" s="190"/>
      <c r="M99" s="92" t="s">
        <v>19</v>
      </c>
      <c r="N99" s="93" t="s">
        <v>46</v>
      </c>
      <c r="O99" s="93" t="s">
        <v>173</v>
      </c>
      <c r="P99" s="93" t="s">
        <v>174</v>
      </c>
      <c r="Q99" s="93" t="s">
        <v>175</v>
      </c>
      <c r="R99" s="93" t="s">
        <v>176</v>
      </c>
      <c r="S99" s="93" t="s">
        <v>177</v>
      </c>
      <c r="T99" s="94" t="s">
        <v>178</v>
      </c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</row>
    <row r="100" spans="1:63" s="2" customFormat="1" ht="22.8" customHeight="1">
      <c r="A100" s="38"/>
      <c r="B100" s="39"/>
      <c r="C100" s="99" t="s">
        <v>179</v>
      </c>
      <c r="D100" s="40"/>
      <c r="E100" s="40"/>
      <c r="F100" s="40"/>
      <c r="G100" s="40"/>
      <c r="H100" s="40"/>
      <c r="I100" s="40"/>
      <c r="J100" s="191">
        <f>BK100</f>
        <v>0</v>
      </c>
      <c r="K100" s="40"/>
      <c r="L100" s="44"/>
      <c r="M100" s="95"/>
      <c r="N100" s="192"/>
      <c r="O100" s="96"/>
      <c r="P100" s="193">
        <f>P101+P142</f>
        <v>0</v>
      </c>
      <c r="Q100" s="96"/>
      <c r="R100" s="193">
        <f>R101+R142</f>
        <v>0.9863481000000001</v>
      </c>
      <c r="S100" s="96"/>
      <c r="T100" s="194">
        <f>T101+T142</f>
        <v>2.1527000000000003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75</v>
      </c>
      <c r="AU100" s="17" t="s">
        <v>152</v>
      </c>
      <c r="BK100" s="195">
        <f>BK101+BK142</f>
        <v>0</v>
      </c>
    </row>
    <row r="101" spans="1:63" s="12" customFormat="1" ht="25.9" customHeight="1">
      <c r="A101" s="12"/>
      <c r="B101" s="196"/>
      <c r="C101" s="197"/>
      <c r="D101" s="198" t="s">
        <v>75</v>
      </c>
      <c r="E101" s="199" t="s">
        <v>180</v>
      </c>
      <c r="F101" s="199" t="s">
        <v>181</v>
      </c>
      <c r="G101" s="197"/>
      <c r="H101" s="197"/>
      <c r="I101" s="200"/>
      <c r="J101" s="201">
        <f>BK101</f>
        <v>0</v>
      </c>
      <c r="K101" s="197"/>
      <c r="L101" s="202"/>
      <c r="M101" s="203"/>
      <c r="N101" s="204"/>
      <c r="O101" s="204"/>
      <c r="P101" s="205">
        <f>P102+P107+P109+P116+P119+P122+P134+P140</f>
        <v>0</v>
      </c>
      <c r="Q101" s="204"/>
      <c r="R101" s="205">
        <f>R102+R107+R109+R116+R119+R122+R134+R140</f>
        <v>0.7146325</v>
      </c>
      <c r="S101" s="204"/>
      <c r="T101" s="206">
        <f>T102+T107+T109+T116+T119+T122+T134+T140</f>
        <v>2.0768000000000004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80</v>
      </c>
      <c r="AT101" s="208" t="s">
        <v>75</v>
      </c>
      <c r="AU101" s="208" t="s">
        <v>76</v>
      </c>
      <c r="AY101" s="207" t="s">
        <v>182</v>
      </c>
      <c r="BK101" s="209">
        <f>BK102+BK107+BK109+BK116+BK119+BK122+BK134+BK140</f>
        <v>0</v>
      </c>
    </row>
    <row r="102" spans="1:63" s="12" customFormat="1" ht="22.8" customHeight="1">
      <c r="A102" s="12"/>
      <c r="B102" s="196"/>
      <c r="C102" s="197"/>
      <c r="D102" s="198" t="s">
        <v>75</v>
      </c>
      <c r="E102" s="210" t="s">
        <v>183</v>
      </c>
      <c r="F102" s="210" t="s">
        <v>184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SUM(P103:P106)</f>
        <v>0</v>
      </c>
      <c r="Q102" s="204"/>
      <c r="R102" s="205">
        <f>SUM(R103:R106)</f>
        <v>0.2369</v>
      </c>
      <c r="S102" s="204"/>
      <c r="T102" s="206">
        <f>SUM(T103:T106)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80</v>
      </c>
      <c r="AT102" s="208" t="s">
        <v>75</v>
      </c>
      <c r="AU102" s="208" t="s">
        <v>80</v>
      </c>
      <c r="AY102" s="207" t="s">
        <v>182</v>
      </c>
      <c r="BK102" s="209">
        <f>SUM(BK103:BK106)</f>
        <v>0</v>
      </c>
    </row>
    <row r="103" spans="1:65" s="2" customFormat="1" ht="24.15" customHeight="1">
      <c r="A103" s="38"/>
      <c r="B103" s="39"/>
      <c r="C103" s="212" t="s">
        <v>80</v>
      </c>
      <c r="D103" s="212" t="s">
        <v>185</v>
      </c>
      <c r="E103" s="213" t="s">
        <v>455</v>
      </c>
      <c r="F103" s="214" t="s">
        <v>456</v>
      </c>
      <c r="G103" s="215" t="s">
        <v>188</v>
      </c>
      <c r="H103" s="216">
        <v>10</v>
      </c>
      <c r="I103" s="217"/>
      <c r="J103" s="218">
        <f>ROUND(I103*H103,2)</f>
        <v>0</v>
      </c>
      <c r="K103" s="214" t="s">
        <v>189</v>
      </c>
      <c r="L103" s="44"/>
      <c r="M103" s="219" t="s">
        <v>19</v>
      </c>
      <c r="N103" s="220" t="s">
        <v>48</v>
      </c>
      <c r="O103" s="84"/>
      <c r="P103" s="221">
        <f>O103*H103</f>
        <v>0</v>
      </c>
      <c r="Q103" s="221">
        <v>0.02369</v>
      </c>
      <c r="R103" s="221">
        <f>Q103*H103</f>
        <v>0.2369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190</v>
      </c>
      <c r="AT103" s="223" t="s">
        <v>185</v>
      </c>
      <c r="AU103" s="223" t="s">
        <v>88</v>
      </c>
      <c r="AY103" s="17" t="s">
        <v>182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88</v>
      </c>
      <c r="BK103" s="224">
        <f>ROUND(I103*H103,2)</f>
        <v>0</v>
      </c>
      <c r="BL103" s="17" t="s">
        <v>190</v>
      </c>
      <c r="BM103" s="223" t="s">
        <v>995</v>
      </c>
    </row>
    <row r="104" spans="1:51" s="13" customFormat="1" ht="12">
      <c r="A104" s="13"/>
      <c r="B104" s="225"/>
      <c r="C104" s="226"/>
      <c r="D104" s="227" t="s">
        <v>203</v>
      </c>
      <c r="E104" s="228" t="s">
        <v>19</v>
      </c>
      <c r="F104" s="229" t="s">
        <v>458</v>
      </c>
      <c r="G104" s="226"/>
      <c r="H104" s="230">
        <v>5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203</v>
      </c>
      <c r="AU104" s="236" t="s">
        <v>88</v>
      </c>
      <c r="AV104" s="13" t="s">
        <v>88</v>
      </c>
      <c r="AW104" s="13" t="s">
        <v>35</v>
      </c>
      <c r="AX104" s="13" t="s">
        <v>76</v>
      </c>
      <c r="AY104" s="236" t="s">
        <v>182</v>
      </c>
    </row>
    <row r="105" spans="1:51" s="13" customFormat="1" ht="12">
      <c r="A105" s="13"/>
      <c r="B105" s="225"/>
      <c r="C105" s="226"/>
      <c r="D105" s="227" t="s">
        <v>203</v>
      </c>
      <c r="E105" s="228" t="s">
        <v>19</v>
      </c>
      <c r="F105" s="229" t="s">
        <v>459</v>
      </c>
      <c r="G105" s="226"/>
      <c r="H105" s="230">
        <v>5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203</v>
      </c>
      <c r="AU105" s="236" t="s">
        <v>88</v>
      </c>
      <c r="AV105" s="13" t="s">
        <v>88</v>
      </c>
      <c r="AW105" s="13" t="s">
        <v>35</v>
      </c>
      <c r="AX105" s="13" t="s">
        <v>76</v>
      </c>
      <c r="AY105" s="236" t="s">
        <v>182</v>
      </c>
    </row>
    <row r="106" spans="1:51" s="14" customFormat="1" ht="12">
      <c r="A106" s="14"/>
      <c r="B106" s="237"/>
      <c r="C106" s="238"/>
      <c r="D106" s="227" t="s">
        <v>203</v>
      </c>
      <c r="E106" s="239" t="s">
        <v>19</v>
      </c>
      <c r="F106" s="240" t="s">
        <v>241</v>
      </c>
      <c r="G106" s="238"/>
      <c r="H106" s="241">
        <v>10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203</v>
      </c>
      <c r="AU106" s="247" t="s">
        <v>88</v>
      </c>
      <c r="AV106" s="14" t="s">
        <v>190</v>
      </c>
      <c r="AW106" s="14" t="s">
        <v>35</v>
      </c>
      <c r="AX106" s="14" t="s">
        <v>80</v>
      </c>
      <c r="AY106" s="247" t="s">
        <v>182</v>
      </c>
    </row>
    <row r="107" spans="1:63" s="12" customFormat="1" ht="22.8" customHeight="1">
      <c r="A107" s="12"/>
      <c r="B107" s="196"/>
      <c r="C107" s="197"/>
      <c r="D107" s="198" t="s">
        <v>75</v>
      </c>
      <c r="E107" s="210" t="s">
        <v>190</v>
      </c>
      <c r="F107" s="210" t="s">
        <v>460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P108</f>
        <v>0</v>
      </c>
      <c r="Q107" s="204"/>
      <c r="R107" s="205">
        <f>R108</f>
        <v>0.2955</v>
      </c>
      <c r="S107" s="204"/>
      <c r="T107" s="206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80</v>
      </c>
      <c r="AT107" s="208" t="s">
        <v>75</v>
      </c>
      <c r="AU107" s="208" t="s">
        <v>80</v>
      </c>
      <c r="AY107" s="207" t="s">
        <v>182</v>
      </c>
      <c r="BK107" s="209">
        <f>BK108</f>
        <v>0</v>
      </c>
    </row>
    <row r="108" spans="1:65" s="2" customFormat="1" ht="24.15" customHeight="1">
      <c r="A108" s="38"/>
      <c r="B108" s="39"/>
      <c r="C108" s="212" t="s">
        <v>88</v>
      </c>
      <c r="D108" s="212" t="s">
        <v>185</v>
      </c>
      <c r="E108" s="213" t="s">
        <v>461</v>
      </c>
      <c r="F108" s="214" t="s">
        <v>462</v>
      </c>
      <c r="G108" s="215" t="s">
        <v>188</v>
      </c>
      <c r="H108" s="216">
        <v>15</v>
      </c>
      <c r="I108" s="217"/>
      <c r="J108" s="218">
        <f>ROUND(I108*H108,2)</f>
        <v>0</v>
      </c>
      <c r="K108" s="214" t="s">
        <v>189</v>
      </c>
      <c r="L108" s="44"/>
      <c r="M108" s="219" t="s">
        <v>19</v>
      </c>
      <c r="N108" s="220" t="s">
        <v>48</v>
      </c>
      <c r="O108" s="84"/>
      <c r="P108" s="221">
        <f>O108*H108</f>
        <v>0</v>
      </c>
      <c r="Q108" s="221">
        <v>0.0197</v>
      </c>
      <c r="R108" s="221">
        <f>Q108*H108</f>
        <v>0.2955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190</v>
      </c>
      <c r="AT108" s="223" t="s">
        <v>185</v>
      </c>
      <c r="AU108" s="223" t="s">
        <v>88</v>
      </c>
      <c r="AY108" s="17" t="s">
        <v>182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88</v>
      </c>
      <c r="BK108" s="224">
        <f>ROUND(I108*H108,2)</f>
        <v>0</v>
      </c>
      <c r="BL108" s="17" t="s">
        <v>190</v>
      </c>
      <c r="BM108" s="223" t="s">
        <v>996</v>
      </c>
    </row>
    <row r="109" spans="1:63" s="12" customFormat="1" ht="22.8" customHeight="1">
      <c r="A109" s="12"/>
      <c r="B109" s="196"/>
      <c r="C109" s="197"/>
      <c r="D109" s="198" t="s">
        <v>75</v>
      </c>
      <c r="E109" s="210" t="s">
        <v>192</v>
      </c>
      <c r="F109" s="210" t="s">
        <v>193</v>
      </c>
      <c r="G109" s="197"/>
      <c r="H109" s="197"/>
      <c r="I109" s="200"/>
      <c r="J109" s="211">
        <f>BK109</f>
        <v>0</v>
      </c>
      <c r="K109" s="197"/>
      <c r="L109" s="202"/>
      <c r="M109" s="203"/>
      <c r="N109" s="204"/>
      <c r="O109" s="204"/>
      <c r="P109" s="205">
        <f>SUM(P110:P115)</f>
        <v>0</v>
      </c>
      <c r="Q109" s="204"/>
      <c r="R109" s="205">
        <f>SUM(R110:R115)</f>
        <v>0.1804125</v>
      </c>
      <c r="S109" s="204"/>
      <c r="T109" s="206">
        <f>SUM(T110:T115)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80</v>
      </c>
      <c r="AT109" s="208" t="s">
        <v>75</v>
      </c>
      <c r="AU109" s="208" t="s">
        <v>80</v>
      </c>
      <c r="AY109" s="207" t="s">
        <v>182</v>
      </c>
      <c r="BK109" s="209">
        <f>SUM(BK110:BK115)</f>
        <v>0</v>
      </c>
    </row>
    <row r="110" spans="1:65" s="2" customFormat="1" ht="14.4" customHeight="1">
      <c r="A110" s="38"/>
      <c r="B110" s="39"/>
      <c r="C110" s="212" t="s">
        <v>183</v>
      </c>
      <c r="D110" s="212" t="s">
        <v>185</v>
      </c>
      <c r="E110" s="213" t="s">
        <v>464</v>
      </c>
      <c r="F110" s="214" t="s">
        <v>465</v>
      </c>
      <c r="G110" s="215" t="s">
        <v>201</v>
      </c>
      <c r="H110" s="216">
        <v>3.75</v>
      </c>
      <c r="I110" s="217"/>
      <c r="J110" s="218">
        <f>ROUND(I110*H110,2)</f>
        <v>0</v>
      </c>
      <c r="K110" s="214" t="s">
        <v>189</v>
      </c>
      <c r="L110" s="44"/>
      <c r="M110" s="219" t="s">
        <v>19</v>
      </c>
      <c r="N110" s="220" t="s">
        <v>48</v>
      </c>
      <c r="O110" s="84"/>
      <c r="P110" s="221">
        <f>O110*H110</f>
        <v>0</v>
      </c>
      <c r="Q110" s="221">
        <v>0.00735</v>
      </c>
      <c r="R110" s="221">
        <f>Q110*H110</f>
        <v>0.0275625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190</v>
      </c>
      <c r="AT110" s="223" t="s">
        <v>185</v>
      </c>
      <c r="AU110" s="223" t="s">
        <v>88</v>
      </c>
      <c r="AY110" s="17" t="s">
        <v>182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88</v>
      </c>
      <c r="BK110" s="224">
        <f>ROUND(I110*H110,2)</f>
        <v>0</v>
      </c>
      <c r="BL110" s="17" t="s">
        <v>190</v>
      </c>
      <c r="BM110" s="223" t="s">
        <v>997</v>
      </c>
    </row>
    <row r="111" spans="1:51" s="13" customFormat="1" ht="12">
      <c r="A111" s="13"/>
      <c r="B111" s="225"/>
      <c r="C111" s="226"/>
      <c r="D111" s="227" t="s">
        <v>203</v>
      </c>
      <c r="E111" s="228" t="s">
        <v>19</v>
      </c>
      <c r="F111" s="229" t="s">
        <v>467</v>
      </c>
      <c r="G111" s="226"/>
      <c r="H111" s="230">
        <v>3.75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203</v>
      </c>
      <c r="AU111" s="236" t="s">
        <v>88</v>
      </c>
      <c r="AV111" s="13" t="s">
        <v>88</v>
      </c>
      <c r="AW111" s="13" t="s">
        <v>35</v>
      </c>
      <c r="AX111" s="13" t="s">
        <v>80</v>
      </c>
      <c r="AY111" s="236" t="s">
        <v>182</v>
      </c>
    </row>
    <row r="112" spans="1:65" s="2" customFormat="1" ht="14.4" customHeight="1">
      <c r="A112" s="38"/>
      <c r="B112" s="39"/>
      <c r="C112" s="212" t="s">
        <v>190</v>
      </c>
      <c r="D112" s="212" t="s">
        <v>185</v>
      </c>
      <c r="E112" s="213" t="s">
        <v>194</v>
      </c>
      <c r="F112" s="214" t="s">
        <v>195</v>
      </c>
      <c r="G112" s="215" t="s">
        <v>188</v>
      </c>
      <c r="H112" s="216">
        <v>5</v>
      </c>
      <c r="I112" s="217"/>
      <c r="J112" s="218">
        <f>ROUND(I112*H112,2)</f>
        <v>0</v>
      </c>
      <c r="K112" s="214" t="s">
        <v>189</v>
      </c>
      <c r="L112" s="44"/>
      <c r="M112" s="219" t="s">
        <v>19</v>
      </c>
      <c r="N112" s="220" t="s">
        <v>48</v>
      </c>
      <c r="O112" s="84"/>
      <c r="P112" s="221">
        <f>O112*H112</f>
        <v>0</v>
      </c>
      <c r="Q112" s="221">
        <v>0.00366</v>
      </c>
      <c r="R112" s="221">
        <f>Q112*H112</f>
        <v>0.0183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190</v>
      </c>
      <c r="AT112" s="223" t="s">
        <v>185</v>
      </c>
      <c r="AU112" s="223" t="s">
        <v>88</v>
      </c>
      <c r="AY112" s="17" t="s">
        <v>182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88</v>
      </c>
      <c r="BK112" s="224">
        <f>ROUND(I112*H112,2)</f>
        <v>0</v>
      </c>
      <c r="BL112" s="17" t="s">
        <v>190</v>
      </c>
      <c r="BM112" s="223" t="s">
        <v>998</v>
      </c>
    </row>
    <row r="113" spans="1:51" s="13" customFormat="1" ht="12">
      <c r="A113" s="13"/>
      <c r="B113" s="225"/>
      <c r="C113" s="226"/>
      <c r="D113" s="227" t="s">
        <v>203</v>
      </c>
      <c r="E113" s="228" t="s">
        <v>19</v>
      </c>
      <c r="F113" s="229" t="s">
        <v>458</v>
      </c>
      <c r="G113" s="226"/>
      <c r="H113" s="230">
        <v>5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203</v>
      </c>
      <c r="AU113" s="236" t="s">
        <v>88</v>
      </c>
      <c r="AV113" s="13" t="s">
        <v>88</v>
      </c>
      <c r="AW113" s="13" t="s">
        <v>35</v>
      </c>
      <c r="AX113" s="13" t="s">
        <v>80</v>
      </c>
      <c r="AY113" s="236" t="s">
        <v>182</v>
      </c>
    </row>
    <row r="114" spans="1:65" s="2" customFormat="1" ht="24.15" customHeight="1">
      <c r="A114" s="38"/>
      <c r="B114" s="39"/>
      <c r="C114" s="212" t="s">
        <v>212</v>
      </c>
      <c r="D114" s="212" t="s">
        <v>185</v>
      </c>
      <c r="E114" s="213" t="s">
        <v>468</v>
      </c>
      <c r="F114" s="214" t="s">
        <v>469</v>
      </c>
      <c r="G114" s="215" t="s">
        <v>201</v>
      </c>
      <c r="H114" s="216">
        <v>3.75</v>
      </c>
      <c r="I114" s="217"/>
      <c r="J114" s="218">
        <f>ROUND(I114*H114,2)</f>
        <v>0</v>
      </c>
      <c r="K114" s="214" t="s">
        <v>189</v>
      </c>
      <c r="L114" s="44"/>
      <c r="M114" s="219" t="s">
        <v>19</v>
      </c>
      <c r="N114" s="220" t="s">
        <v>48</v>
      </c>
      <c r="O114" s="84"/>
      <c r="P114" s="221">
        <f>O114*H114</f>
        <v>0</v>
      </c>
      <c r="Q114" s="221">
        <v>0.0154</v>
      </c>
      <c r="R114" s="221">
        <f>Q114*H114</f>
        <v>0.05775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190</v>
      </c>
      <c r="AT114" s="223" t="s">
        <v>185</v>
      </c>
      <c r="AU114" s="223" t="s">
        <v>88</v>
      </c>
      <c r="AY114" s="17" t="s">
        <v>182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88</v>
      </c>
      <c r="BK114" s="224">
        <f>ROUND(I114*H114,2)</f>
        <v>0</v>
      </c>
      <c r="BL114" s="17" t="s">
        <v>190</v>
      </c>
      <c r="BM114" s="223" t="s">
        <v>999</v>
      </c>
    </row>
    <row r="115" spans="1:65" s="2" customFormat="1" ht="14.4" customHeight="1">
      <c r="A115" s="38"/>
      <c r="B115" s="39"/>
      <c r="C115" s="212" t="s">
        <v>218</v>
      </c>
      <c r="D115" s="212" t="s">
        <v>185</v>
      </c>
      <c r="E115" s="213" t="s">
        <v>471</v>
      </c>
      <c r="F115" s="214" t="s">
        <v>472</v>
      </c>
      <c r="G115" s="215" t="s">
        <v>201</v>
      </c>
      <c r="H115" s="216">
        <v>3.75</v>
      </c>
      <c r="I115" s="217"/>
      <c r="J115" s="218">
        <f>ROUND(I115*H115,2)</f>
        <v>0</v>
      </c>
      <c r="K115" s="214" t="s">
        <v>189</v>
      </c>
      <c r="L115" s="44"/>
      <c r="M115" s="219" t="s">
        <v>19</v>
      </c>
      <c r="N115" s="220" t="s">
        <v>48</v>
      </c>
      <c r="O115" s="84"/>
      <c r="P115" s="221">
        <f>O115*H115</f>
        <v>0</v>
      </c>
      <c r="Q115" s="221">
        <v>0.02048</v>
      </c>
      <c r="R115" s="221">
        <f>Q115*H115</f>
        <v>0.07680000000000001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190</v>
      </c>
      <c r="AT115" s="223" t="s">
        <v>185</v>
      </c>
      <c r="AU115" s="223" t="s">
        <v>88</v>
      </c>
      <c r="AY115" s="17" t="s">
        <v>182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88</v>
      </c>
      <c r="BK115" s="224">
        <f>ROUND(I115*H115,2)</f>
        <v>0</v>
      </c>
      <c r="BL115" s="17" t="s">
        <v>190</v>
      </c>
      <c r="BM115" s="223" t="s">
        <v>1000</v>
      </c>
    </row>
    <row r="116" spans="1:63" s="12" customFormat="1" ht="22.8" customHeight="1">
      <c r="A116" s="12"/>
      <c r="B116" s="196"/>
      <c r="C116" s="197"/>
      <c r="D116" s="198" t="s">
        <v>75</v>
      </c>
      <c r="E116" s="210" t="s">
        <v>197</v>
      </c>
      <c r="F116" s="210" t="s">
        <v>198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SUM(P117:P118)</f>
        <v>0</v>
      </c>
      <c r="Q116" s="204"/>
      <c r="R116" s="205">
        <f>SUM(R117:R118)</f>
        <v>0.0018199999999999998</v>
      </c>
      <c r="S116" s="204"/>
      <c r="T116" s="206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80</v>
      </c>
      <c r="AT116" s="208" t="s">
        <v>75</v>
      </c>
      <c r="AU116" s="208" t="s">
        <v>80</v>
      </c>
      <c r="AY116" s="207" t="s">
        <v>182</v>
      </c>
      <c r="BK116" s="209">
        <f>SUM(BK117:BK118)</f>
        <v>0</v>
      </c>
    </row>
    <row r="117" spans="1:65" s="2" customFormat="1" ht="24.15" customHeight="1">
      <c r="A117" s="38"/>
      <c r="B117" s="39"/>
      <c r="C117" s="212" t="s">
        <v>222</v>
      </c>
      <c r="D117" s="212" t="s">
        <v>185</v>
      </c>
      <c r="E117" s="213" t="s">
        <v>199</v>
      </c>
      <c r="F117" s="214" t="s">
        <v>200</v>
      </c>
      <c r="G117" s="215" t="s">
        <v>201</v>
      </c>
      <c r="H117" s="216">
        <v>14</v>
      </c>
      <c r="I117" s="217"/>
      <c r="J117" s="218">
        <f>ROUND(I117*H117,2)</f>
        <v>0</v>
      </c>
      <c r="K117" s="214" t="s">
        <v>189</v>
      </c>
      <c r="L117" s="44"/>
      <c r="M117" s="219" t="s">
        <v>19</v>
      </c>
      <c r="N117" s="220" t="s">
        <v>48</v>
      </c>
      <c r="O117" s="84"/>
      <c r="P117" s="221">
        <f>O117*H117</f>
        <v>0</v>
      </c>
      <c r="Q117" s="221">
        <v>0.00013</v>
      </c>
      <c r="R117" s="221">
        <f>Q117*H117</f>
        <v>0.0018199999999999998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190</v>
      </c>
      <c r="AT117" s="223" t="s">
        <v>185</v>
      </c>
      <c r="AU117" s="223" t="s">
        <v>88</v>
      </c>
      <c r="AY117" s="17" t="s">
        <v>182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88</v>
      </c>
      <c r="BK117" s="224">
        <f>ROUND(I117*H117,2)</f>
        <v>0</v>
      </c>
      <c r="BL117" s="17" t="s">
        <v>190</v>
      </c>
      <c r="BM117" s="223" t="s">
        <v>1001</v>
      </c>
    </row>
    <row r="118" spans="1:51" s="13" customFormat="1" ht="12">
      <c r="A118" s="13"/>
      <c r="B118" s="225"/>
      <c r="C118" s="226"/>
      <c r="D118" s="227" t="s">
        <v>203</v>
      </c>
      <c r="E118" s="228" t="s">
        <v>19</v>
      </c>
      <c r="F118" s="229" t="s">
        <v>476</v>
      </c>
      <c r="G118" s="226"/>
      <c r="H118" s="230">
        <v>14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203</v>
      </c>
      <c r="AU118" s="236" t="s">
        <v>88</v>
      </c>
      <c r="AV118" s="13" t="s">
        <v>88</v>
      </c>
      <c r="AW118" s="13" t="s">
        <v>35</v>
      </c>
      <c r="AX118" s="13" t="s">
        <v>80</v>
      </c>
      <c r="AY118" s="236" t="s">
        <v>182</v>
      </c>
    </row>
    <row r="119" spans="1:63" s="12" customFormat="1" ht="22.8" customHeight="1">
      <c r="A119" s="12"/>
      <c r="B119" s="196"/>
      <c r="C119" s="197"/>
      <c r="D119" s="198" t="s">
        <v>75</v>
      </c>
      <c r="E119" s="210" t="s">
        <v>205</v>
      </c>
      <c r="F119" s="210" t="s">
        <v>206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SUM(P120:P121)</f>
        <v>0</v>
      </c>
      <c r="Q119" s="204"/>
      <c r="R119" s="205">
        <f>SUM(R120:R121)</f>
        <v>0</v>
      </c>
      <c r="S119" s="204"/>
      <c r="T119" s="206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7" t="s">
        <v>80</v>
      </c>
      <c r="AT119" s="208" t="s">
        <v>75</v>
      </c>
      <c r="AU119" s="208" t="s">
        <v>80</v>
      </c>
      <c r="AY119" s="207" t="s">
        <v>182</v>
      </c>
      <c r="BK119" s="209">
        <f>SUM(BK120:BK121)</f>
        <v>0</v>
      </c>
    </row>
    <row r="120" spans="1:65" s="2" customFormat="1" ht="14.4" customHeight="1">
      <c r="A120" s="38"/>
      <c r="B120" s="39"/>
      <c r="C120" s="212" t="s">
        <v>226</v>
      </c>
      <c r="D120" s="212" t="s">
        <v>185</v>
      </c>
      <c r="E120" s="213" t="s">
        <v>207</v>
      </c>
      <c r="F120" s="214" t="s">
        <v>208</v>
      </c>
      <c r="G120" s="215" t="s">
        <v>201</v>
      </c>
      <c r="H120" s="216">
        <v>60</v>
      </c>
      <c r="I120" s="217"/>
      <c r="J120" s="218">
        <f>ROUND(I120*H120,2)</f>
        <v>0</v>
      </c>
      <c r="K120" s="214" t="s">
        <v>189</v>
      </c>
      <c r="L120" s="44"/>
      <c r="M120" s="219" t="s">
        <v>19</v>
      </c>
      <c r="N120" s="220" t="s">
        <v>48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190</v>
      </c>
      <c r="AT120" s="223" t="s">
        <v>185</v>
      </c>
      <c r="AU120" s="223" t="s">
        <v>88</v>
      </c>
      <c r="AY120" s="17" t="s">
        <v>182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88</v>
      </c>
      <c r="BK120" s="224">
        <f>ROUND(I120*H120,2)</f>
        <v>0</v>
      </c>
      <c r="BL120" s="17" t="s">
        <v>190</v>
      </c>
      <c r="BM120" s="223" t="s">
        <v>1002</v>
      </c>
    </row>
    <row r="121" spans="1:51" s="13" customFormat="1" ht="12">
      <c r="A121" s="13"/>
      <c r="B121" s="225"/>
      <c r="C121" s="226"/>
      <c r="D121" s="227" t="s">
        <v>203</v>
      </c>
      <c r="E121" s="228" t="s">
        <v>19</v>
      </c>
      <c r="F121" s="229" t="s">
        <v>478</v>
      </c>
      <c r="G121" s="226"/>
      <c r="H121" s="230">
        <v>60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203</v>
      </c>
      <c r="AU121" s="236" t="s">
        <v>88</v>
      </c>
      <c r="AV121" s="13" t="s">
        <v>88</v>
      </c>
      <c r="AW121" s="13" t="s">
        <v>35</v>
      </c>
      <c r="AX121" s="13" t="s">
        <v>80</v>
      </c>
      <c r="AY121" s="236" t="s">
        <v>182</v>
      </c>
    </row>
    <row r="122" spans="1:63" s="12" customFormat="1" ht="22.8" customHeight="1">
      <c r="A122" s="12"/>
      <c r="B122" s="196"/>
      <c r="C122" s="197"/>
      <c r="D122" s="198" t="s">
        <v>75</v>
      </c>
      <c r="E122" s="210" t="s">
        <v>210</v>
      </c>
      <c r="F122" s="210" t="s">
        <v>211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SUM(P123:P133)</f>
        <v>0</v>
      </c>
      <c r="Q122" s="204"/>
      <c r="R122" s="205">
        <f>SUM(R123:R133)</f>
        <v>0</v>
      </c>
      <c r="S122" s="204"/>
      <c r="T122" s="206">
        <f>SUM(T123:T133)</f>
        <v>2.0768000000000004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80</v>
      </c>
      <c r="AT122" s="208" t="s">
        <v>75</v>
      </c>
      <c r="AU122" s="208" t="s">
        <v>80</v>
      </c>
      <c r="AY122" s="207" t="s">
        <v>182</v>
      </c>
      <c r="BK122" s="209">
        <f>SUM(BK123:BK133)</f>
        <v>0</v>
      </c>
    </row>
    <row r="123" spans="1:65" s="2" customFormat="1" ht="14.4" customHeight="1">
      <c r="A123" s="38"/>
      <c r="B123" s="39"/>
      <c r="C123" s="212" t="s">
        <v>231</v>
      </c>
      <c r="D123" s="212" t="s">
        <v>185</v>
      </c>
      <c r="E123" s="213" t="s">
        <v>213</v>
      </c>
      <c r="F123" s="214" t="s">
        <v>214</v>
      </c>
      <c r="G123" s="215" t="s">
        <v>215</v>
      </c>
      <c r="H123" s="216">
        <v>74</v>
      </c>
      <c r="I123" s="217"/>
      <c r="J123" s="218">
        <f>ROUND(I123*H123,2)</f>
        <v>0</v>
      </c>
      <c r="K123" s="214" t="s">
        <v>189</v>
      </c>
      <c r="L123" s="44"/>
      <c r="M123" s="219" t="s">
        <v>19</v>
      </c>
      <c r="N123" s="220" t="s">
        <v>48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0.0067</v>
      </c>
      <c r="T123" s="222">
        <f>S123*H123</f>
        <v>0.4958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216</v>
      </c>
      <c r="AT123" s="223" t="s">
        <v>185</v>
      </c>
      <c r="AU123" s="223" t="s">
        <v>88</v>
      </c>
      <c r="AY123" s="17" t="s">
        <v>182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88</v>
      </c>
      <c r="BK123" s="224">
        <f>ROUND(I123*H123,2)</f>
        <v>0</v>
      </c>
      <c r="BL123" s="17" t="s">
        <v>216</v>
      </c>
      <c r="BM123" s="223" t="s">
        <v>1003</v>
      </c>
    </row>
    <row r="124" spans="1:65" s="2" customFormat="1" ht="24.15" customHeight="1">
      <c r="A124" s="38"/>
      <c r="B124" s="39"/>
      <c r="C124" s="212" t="s">
        <v>242</v>
      </c>
      <c r="D124" s="212" t="s">
        <v>185</v>
      </c>
      <c r="E124" s="213" t="s">
        <v>480</v>
      </c>
      <c r="F124" s="214" t="s">
        <v>481</v>
      </c>
      <c r="G124" s="215" t="s">
        <v>188</v>
      </c>
      <c r="H124" s="216">
        <v>16</v>
      </c>
      <c r="I124" s="217"/>
      <c r="J124" s="218">
        <f>ROUND(I124*H124,2)</f>
        <v>0</v>
      </c>
      <c r="K124" s="214" t="s">
        <v>189</v>
      </c>
      <c r="L124" s="44"/>
      <c r="M124" s="219" t="s">
        <v>19</v>
      </c>
      <c r="N124" s="220" t="s">
        <v>48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0.069</v>
      </c>
      <c r="T124" s="222">
        <f>S124*H124</f>
        <v>1.104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190</v>
      </c>
      <c r="AT124" s="223" t="s">
        <v>185</v>
      </c>
      <c r="AU124" s="223" t="s">
        <v>88</v>
      </c>
      <c r="AY124" s="17" t="s">
        <v>182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88</v>
      </c>
      <c r="BK124" s="224">
        <f>ROUND(I124*H124,2)</f>
        <v>0</v>
      </c>
      <c r="BL124" s="17" t="s">
        <v>190</v>
      </c>
      <c r="BM124" s="223" t="s">
        <v>1004</v>
      </c>
    </row>
    <row r="125" spans="1:51" s="13" customFormat="1" ht="12">
      <c r="A125" s="13"/>
      <c r="B125" s="225"/>
      <c r="C125" s="226"/>
      <c r="D125" s="227" t="s">
        <v>203</v>
      </c>
      <c r="E125" s="228" t="s">
        <v>19</v>
      </c>
      <c r="F125" s="229" t="s">
        <v>458</v>
      </c>
      <c r="G125" s="226"/>
      <c r="H125" s="230">
        <v>5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203</v>
      </c>
      <c r="AU125" s="236" t="s">
        <v>88</v>
      </c>
      <c r="AV125" s="13" t="s">
        <v>88</v>
      </c>
      <c r="AW125" s="13" t="s">
        <v>35</v>
      </c>
      <c r="AX125" s="13" t="s">
        <v>76</v>
      </c>
      <c r="AY125" s="236" t="s">
        <v>182</v>
      </c>
    </row>
    <row r="126" spans="1:51" s="13" customFormat="1" ht="12">
      <c r="A126" s="13"/>
      <c r="B126" s="225"/>
      <c r="C126" s="226"/>
      <c r="D126" s="227" t="s">
        <v>203</v>
      </c>
      <c r="E126" s="228" t="s">
        <v>19</v>
      </c>
      <c r="F126" s="229" t="s">
        <v>483</v>
      </c>
      <c r="G126" s="226"/>
      <c r="H126" s="230">
        <v>6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203</v>
      </c>
      <c r="AU126" s="236" t="s">
        <v>88</v>
      </c>
      <c r="AV126" s="13" t="s">
        <v>88</v>
      </c>
      <c r="AW126" s="13" t="s">
        <v>35</v>
      </c>
      <c r="AX126" s="13" t="s">
        <v>76</v>
      </c>
      <c r="AY126" s="236" t="s">
        <v>182</v>
      </c>
    </row>
    <row r="127" spans="1:51" s="13" customFormat="1" ht="12">
      <c r="A127" s="13"/>
      <c r="B127" s="225"/>
      <c r="C127" s="226"/>
      <c r="D127" s="227" t="s">
        <v>203</v>
      </c>
      <c r="E127" s="228" t="s">
        <v>19</v>
      </c>
      <c r="F127" s="229" t="s">
        <v>459</v>
      </c>
      <c r="G127" s="226"/>
      <c r="H127" s="230">
        <v>5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203</v>
      </c>
      <c r="AU127" s="236" t="s">
        <v>88</v>
      </c>
      <c r="AV127" s="13" t="s">
        <v>88</v>
      </c>
      <c r="AW127" s="13" t="s">
        <v>35</v>
      </c>
      <c r="AX127" s="13" t="s">
        <v>76</v>
      </c>
      <c r="AY127" s="236" t="s">
        <v>182</v>
      </c>
    </row>
    <row r="128" spans="1:51" s="14" customFormat="1" ht="12">
      <c r="A128" s="14"/>
      <c r="B128" s="237"/>
      <c r="C128" s="238"/>
      <c r="D128" s="227" t="s">
        <v>203</v>
      </c>
      <c r="E128" s="239" t="s">
        <v>19</v>
      </c>
      <c r="F128" s="240" t="s">
        <v>241</v>
      </c>
      <c r="G128" s="238"/>
      <c r="H128" s="241">
        <v>16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203</v>
      </c>
      <c r="AU128" s="247" t="s">
        <v>88</v>
      </c>
      <c r="AV128" s="14" t="s">
        <v>190</v>
      </c>
      <c r="AW128" s="14" t="s">
        <v>35</v>
      </c>
      <c r="AX128" s="14" t="s">
        <v>80</v>
      </c>
      <c r="AY128" s="247" t="s">
        <v>182</v>
      </c>
    </row>
    <row r="129" spans="1:65" s="2" customFormat="1" ht="24.15" customHeight="1">
      <c r="A129" s="38"/>
      <c r="B129" s="39"/>
      <c r="C129" s="212" t="s">
        <v>248</v>
      </c>
      <c r="D129" s="212" t="s">
        <v>185</v>
      </c>
      <c r="E129" s="213" t="s">
        <v>484</v>
      </c>
      <c r="F129" s="214" t="s">
        <v>485</v>
      </c>
      <c r="G129" s="215" t="s">
        <v>188</v>
      </c>
      <c r="H129" s="216">
        <v>15</v>
      </c>
      <c r="I129" s="217"/>
      <c r="J129" s="218">
        <f>ROUND(I129*H129,2)</f>
        <v>0</v>
      </c>
      <c r="K129" s="214" t="s">
        <v>189</v>
      </c>
      <c r="L129" s="44"/>
      <c r="M129" s="219" t="s">
        <v>19</v>
      </c>
      <c r="N129" s="220" t="s">
        <v>48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0.008</v>
      </c>
      <c r="T129" s="222">
        <f>S129*H129</f>
        <v>0.12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190</v>
      </c>
      <c r="AT129" s="223" t="s">
        <v>185</v>
      </c>
      <c r="AU129" s="223" t="s">
        <v>88</v>
      </c>
      <c r="AY129" s="17" t="s">
        <v>182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88</v>
      </c>
      <c r="BK129" s="224">
        <f>ROUND(I129*H129,2)</f>
        <v>0</v>
      </c>
      <c r="BL129" s="17" t="s">
        <v>190</v>
      </c>
      <c r="BM129" s="223" t="s">
        <v>1005</v>
      </c>
    </row>
    <row r="130" spans="1:65" s="2" customFormat="1" ht="24.15" customHeight="1">
      <c r="A130" s="38"/>
      <c r="B130" s="39"/>
      <c r="C130" s="212" t="s">
        <v>253</v>
      </c>
      <c r="D130" s="212" t="s">
        <v>185</v>
      </c>
      <c r="E130" s="213" t="s">
        <v>487</v>
      </c>
      <c r="F130" s="214" t="s">
        <v>488</v>
      </c>
      <c r="G130" s="215" t="s">
        <v>201</v>
      </c>
      <c r="H130" s="216">
        <v>5.25</v>
      </c>
      <c r="I130" s="217"/>
      <c r="J130" s="218">
        <f>ROUND(I130*H130,2)</f>
        <v>0</v>
      </c>
      <c r="K130" s="214" t="s">
        <v>189</v>
      </c>
      <c r="L130" s="44"/>
      <c r="M130" s="219" t="s">
        <v>19</v>
      </c>
      <c r="N130" s="220" t="s">
        <v>48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0.068</v>
      </c>
      <c r="T130" s="222">
        <f>S130*H130</f>
        <v>0.35700000000000004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190</v>
      </c>
      <c r="AT130" s="223" t="s">
        <v>185</v>
      </c>
      <c r="AU130" s="223" t="s">
        <v>88</v>
      </c>
      <c r="AY130" s="17" t="s">
        <v>182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88</v>
      </c>
      <c r="BK130" s="224">
        <f>ROUND(I130*H130,2)</f>
        <v>0</v>
      </c>
      <c r="BL130" s="17" t="s">
        <v>190</v>
      </c>
      <c r="BM130" s="223" t="s">
        <v>1006</v>
      </c>
    </row>
    <row r="131" spans="1:51" s="13" customFormat="1" ht="12">
      <c r="A131" s="13"/>
      <c r="B131" s="225"/>
      <c r="C131" s="226"/>
      <c r="D131" s="227" t="s">
        <v>203</v>
      </c>
      <c r="E131" s="228" t="s">
        <v>19</v>
      </c>
      <c r="F131" s="229" t="s">
        <v>490</v>
      </c>
      <c r="G131" s="226"/>
      <c r="H131" s="230">
        <v>1.5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203</v>
      </c>
      <c r="AU131" s="236" t="s">
        <v>88</v>
      </c>
      <c r="AV131" s="13" t="s">
        <v>88</v>
      </c>
      <c r="AW131" s="13" t="s">
        <v>35</v>
      </c>
      <c r="AX131" s="13" t="s">
        <v>76</v>
      </c>
      <c r="AY131" s="236" t="s">
        <v>182</v>
      </c>
    </row>
    <row r="132" spans="1:51" s="13" customFormat="1" ht="12">
      <c r="A132" s="13"/>
      <c r="B132" s="225"/>
      <c r="C132" s="226"/>
      <c r="D132" s="227" t="s">
        <v>203</v>
      </c>
      <c r="E132" s="228" t="s">
        <v>19</v>
      </c>
      <c r="F132" s="229" t="s">
        <v>467</v>
      </c>
      <c r="G132" s="226"/>
      <c r="H132" s="230">
        <v>3.75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203</v>
      </c>
      <c r="AU132" s="236" t="s">
        <v>88</v>
      </c>
      <c r="AV132" s="13" t="s">
        <v>88</v>
      </c>
      <c r="AW132" s="13" t="s">
        <v>35</v>
      </c>
      <c r="AX132" s="13" t="s">
        <v>76</v>
      </c>
      <c r="AY132" s="236" t="s">
        <v>182</v>
      </c>
    </row>
    <row r="133" spans="1:51" s="14" customFormat="1" ht="12">
      <c r="A133" s="14"/>
      <c r="B133" s="237"/>
      <c r="C133" s="238"/>
      <c r="D133" s="227" t="s">
        <v>203</v>
      </c>
      <c r="E133" s="239" t="s">
        <v>19</v>
      </c>
      <c r="F133" s="240" t="s">
        <v>241</v>
      </c>
      <c r="G133" s="238"/>
      <c r="H133" s="241">
        <v>5.25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203</v>
      </c>
      <c r="AU133" s="247" t="s">
        <v>88</v>
      </c>
      <c r="AV133" s="14" t="s">
        <v>190</v>
      </c>
      <c r="AW133" s="14" t="s">
        <v>35</v>
      </c>
      <c r="AX133" s="14" t="s">
        <v>80</v>
      </c>
      <c r="AY133" s="247" t="s">
        <v>182</v>
      </c>
    </row>
    <row r="134" spans="1:63" s="12" customFormat="1" ht="22.8" customHeight="1">
      <c r="A134" s="12"/>
      <c r="B134" s="196"/>
      <c r="C134" s="197"/>
      <c r="D134" s="198" t="s">
        <v>75</v>
      </c>
      <c r="E134" s="210" t="s">
        <v>246</v>
      </c>
      <c r="F134" s="210" t="s">
        <v>247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SUM(P135:P139)</f>
        <v>0</v>
      </c>
      <c r="Q134" s="204"/>
      <c r="R134" s="205">
        <f>SUM(R135:R139)</f>
        <v>0</v>
      </c>
      <c r="S134" s="204"/>
      <c r="T134" s="206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80</v>
      </c>
      <c r="AT134" s="208" t="s">
        <v>75</v>
      </c>
      <c r="AU134" s="208" t="s">
        <v>80</v>
      </c>
      <c r="AY134" s="207" t="s">
        <v>182</v>
      </c>
      <c r="BK134" s="209">
        <f>SUM(BK135:BK139)</f>
        <v>0</v>
      </c>
    </row>
    <row r="135" spans="1:65" s="2" customFormat="1" ht="24.15" customHeight="1">
      <c r="A135" s="38"/>
      <c r="B135" s="39"/>
      <c r="C135" s="212" t="s">
        <v>257</v>
      </c>
      <c r="D135" s="212" t="s">
        <v>185</v>
      </c>
      <c r="E135" s="213" t="s">
        <v>249</v>
      </c>
      <c r="F135" s="214" t="s">
        <v>250</v>
      </c>
      <c r="G135" s="215" t="s">
        <v>251</v>
      </c>
      <c r="H135" s="216">
        <v>2.153</v>
      </c>
      <c r="I135" s="217"/>
      <c r="J135" s="218">
        <f>ROUND(I135*H135,2)</f>
        <v>0</v>
      </c>
      <c r="K135" s="214" t="s">
        <v>189</v>
      </c>
      <c r="L135" s="44"/>
      <c r="M135" s="219" t="s">
        <v>19</v>
      </c>
      <c r="N135" s="220" t="s">
        <v>48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190</v>
      </c>
      <c r="AT135" s="223" t="s">
        <v>185</v>
      </c>
      <c r="AU135" s="223" t="s">
        <v>88</v>
      </c>
      <c r="AY135" s="17" t="s">
        <v>182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88</v>
      </c>
      <c r="BK135" s="224">
        <f>ROUND(I135*H135,2)</f>
        <v>0</v>
      </c>
      <c r="BL135" s="17" t="s">
        <v>190</v>
      </c>
      <c r="BM135" s="223" t="s">
        <v>1007</v>
      </c>
    </row>
    <row r="136" spans="1:65" s="2" customFormat="1" ht="14.4" customHeight="1">
      <c r="A136" s="38"/>
      <c r="B136" s="39"/>
      <c r="C136" s="212" t="s">
        <v>262</v>
      </c>
      <c r="D136" s="212" t="s">
        <v>185</v>
      </c>
      <c r="E136" s="213" t="s">
        <v>254</v>
      </c>
      <c r="F136" s="214" t="s">
        <v>255</v>
      </c>
      <c r="G136" s="215" t="s">
        <v>251</v>
      </c>
      <c r="H136" s="216">
        <v>2.153</v>
      </c>
      <c r="I136" s="217"/>
      <c r="J136" s="218">
        <f>ROUND(I136*H136,2)</f>
        <v>0</v>
      </c>
      <c r="K136" s="214" t="s">
        <v>189</v>
      </c>
      <c r="L136" s="44"/>
      <c r="M136" s="219" t="s">
        <v>19</v>
      </c>
      <c r="N136" s="220" t="s">
        <v>48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190</v>
      </c>
      <c r="AT136" s="223" t="s">
        <v>185</v>
      </c>
      <c r="AU136" s="223" t="s">
        <v>88</v>
      </c>
      <c r="AY136" s="17" t="s">
        <v>182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88</v>
      </c>
      <c r="BK136" s="224">
        <f>ROUND(I136*H136,2)</f>
        <v>0</v>
      </c>
      <c r="BL136" s="17" t="s">
        <v>190</v>
      </c>
      <c r="BM136" s="223" t="s">
        <v>1008</v>
      </c>
    </row>
    <row r="137" spans="1:65" s="2" customFormat="1" ht="24.15" customHeight="1">
      <c r="A137" s="38"/>
      <c r="B137" s="39"/>
      <c r="C137" s="212" t="s">
        <v>8</v>
      </c>
      <c r="D137" s="212" t="s">
        <v>185</v>
      </c>
      <c r="E137" s="213" t="s">
        <v>258</v>
      </c>
      <c r="F137" s="214" t="s">
        <v>259</v>
      </c>
      <c r="G137" s="215" t="s">
        <v>251</v>
      </c>
      <c r="H137" s="216">
        <v>30.142</v>
      </c>
      <c r="I137" s="217"/>
      <c r="J137" s="218">
        <f>ROUND(I137*H137,2)</f>
        <v>0</v>
      </c>
      <c r="K137" s="214" t="s">
        <v>189</v>
      </c>
      <c r="L137" s="44"/>
      <c r="M137" s="219" t="s">
        <v>19</v>
      </c>
      <c r="N137" s="220" t="s">
        <v>48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190</v>
      </c>
      <c r="AT137" s="223" t="s">
        <v>185</v>
      </c>
      <c r="AU137" s="223" t="s">
        <v>88</v>
      </c>
      <c r="AY137" s="17" t="s">
        <v>182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88</v>
      </c>
      <c r="BK137" s="224">
        <f>ROUND(I137*H137,2)</f>
        <v>0</v>
      </c>
      <c r="BL137" s="17" t="s">
        <v>190</v>
      </c>
      <c r="BM137" s="223" t="s">
        <v>1009</v>
      </c>
    </row>
    <row r="138" spans="1:51" s="13" customFormat="1" ht="12">
      <c r="A138" s="13"/>
      <c r="B138" s="225"/>
      <c r="C138" s="226"/>
      <c r="D138" s="227" t="s">
        <v>203</v>
      </c>
      <c r="E138" s="226"/>
      <c r="F138" s="229" t="s">
        <v>494</v>
      </c>
      <c r="G138" s="226"/>
      <c r="H138" s="230">
        <v>30.142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203</v>
      </c>
      <c r="AU138" s="236" t="s">
        <v>88</v>
      </c>
      <c r="AV138" s="13" t="s">
        <v>88</v>
      </c>
      <c r="AW138" s="13" t="s">
        <v>4</v>
      </c>
      <c r="AX138" s="13" t="s">
        <v>80</v>
      </c>
      <c r="AY138" s="236" t="s">
        <v>182</v>
      </c>
    </row>
    <row r="139" spans="1:65" s="2" customFormat="1" ht="14.4" customHeight="1">
      <c r="A139" s="38"/>
      <c r="B139" s="39"/>
      <c r="C139" s="248" t="s">
        <v>216</v>
      </c>
      <c r="D139" s="248" t="s">
        <v>263</v>
      </c>
      <c r="E139" s="249" t="s">
        <v>264</v>
      </c>
      <c r="F139" s="250" t="s">
        <v>265</v>
      </c>
      <c r="G139" s="251" t="s">
        <v>251</v>
      </c>
      <c r="H139" s="252">
        <v>2.168</v>
      </c>
      <c r="I139" s="253"/>
      <c r="J139" s="254">
        <f>ROUND(I139*H139,2)</f>
        <v>0</v>
      </c>
      <c r="K139" s="250" t="s">
        <v>189</v>
      </c>
      <c r="L139" s="255"/>
      <c r="M139" s="256" t="s">
        <v>19</v>
      </c>
      <c r="N139" s="257" t="s">
        <v>48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226</v>
      </c>
      <c r="AT139" s="223" t="s">
        <v>263</v>
      </c>
      <c r="AU139" s="223" t="s">
        <v>88</v>
      </c>
      <c r="AY139" s="17" t="s">
        <v>182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88</v>
      </c>
      <c r="BK139" s="224">
        <f>ROUND(I139*H139,2)</f>
        <v>0</v>
      </c>
      <c r="BL139" s="17" t="s">
        <v>190</v>
      </c>
      <c r="BM139" s="223" t="s">
        <v>1010</v>
      </c>
    </row>
    <row r="140" spans="1:63" s="12" customFormat="1" ht="22.8" customHeight="1">
      <c r="A140" s="12"/>
      <c r="B140" s="196"/>
      <c r="C140" s="197"/>
      <c r="D140" s="198" t="s">
        <v>75</v>
      </c>
      <c r="E140" s="210" t="s">
        <v>267</v>
      </c>
      <c r="F140" s="210" t="s">
        <v>268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P141</f>
        <v>0</v>
      </c>
      <c r="Q140" s="204"/>
      <c r="R140" s="205">
        <f>R141</f>
        <v>0</v>
      </c>
      <c r="S140" s="204"/>
      <c r="T140" s="206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80</v>
      </c>
      <c r="AT140" s="208" t="s">
        <v>75</v>
      </c>
      <c r="AU140" s="208" t="s">
        <v>80</v>
      </c>
      <c r="AY140" s="207" t="s">
        <v>182</v>
      </c>
      <c r="BK140" s="209">
        <f>BK141</f>
        <v>0</v>
      </c>
    </row>
    <row r="141" spans="1:65" s="2" customFormat="1" ht="24.15" customHeight="1">
      <c r="A141" s="38"/>
      <c r="B141" s="39"/>
      <c r="C141" s="212" t="s">
        <v>281</v>
      </c>
      <c r="D141" s="212" t="s">
        <v>185</v>
      </c>
      <c r="E141" s="213" t="s">
        <v>496</v>
      </c>
      <c r="F141" s="214" t="s">
        <v>497</v>
      </c>
      <c r="G141" s="215" t="s">
        <v>251</v>
      </c>
      <c r="H141" s="216">
        <v>0.715</v>
      </c>
      <c r="I141" s="217"/>
      <c r="J141" s="218">
        <f>ROUND(I141*H141,2)</f>
        <v>0</v>
      </c>
      <c r="K141" s="214" t="s">
        <v>189</v>
      </c>
      <c r="L141" s="44"/>
      <c r="M141" s="219" t="s">
        <v>19</v>
      </c>
      <c r="N141" s="220" t="s">
        <v>48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190</v>
      </c>
      <c r="AT141" s="223" t="s">
        <v>185</v>
      </c>
      <c r="AU141" s="223" t="s">
        <v>88</v>
      </c>
      <c r="AY141" s="17" t="s">
        <v>182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88</v>
      </c>
      <c r="BK141" s="224">
        <f>ROUND(I141*H141,2)</f>
        <v>0</v>
      </c>
      <c r="BL141" s="17" t="s">
        <v>190</v>
      </c>
      <c r="BM141" s="223" t="s">
        <v>1011</v>
      </c>
    </row>
    <row r="142" spans="1:63" s="12" customFormat="1" ht="25.9" customHeight="1">
      <c r="A142" s="12"/>
      <c r="B142" s="196"/>
      <c r="C142" s="197"/>
      <c r="D142" s="198" t="s">
        <v>75</v>
      </c>
      <c r="E142" s="199" t="s">
        <v>272</v>
      </c>
      <c r="F142" s="199" t="s">
        <v>273</v>
      </c>
      <c r="G142" s="197"/>
      <c r="H142" s="197"/>
      <c r="I142" s="200"/>
      <c r="J142" s="201">
        <f>BK142</f>
        <v>0</v>
      </c>
      <c r="K142" s="197"/>
      <c r="L142" s="202"/>
      <c r="M142" s="203"/>
      <c r="N142" s="204"/>
      <c r="O142" s="204"/>
      <c r="P142" s="205">
        <f>P143+P154+P157+P160+P171</f>
        <v>0</v>
      </c>
      <c r="Q142" s="204"/>
      <c r="R142" s="205">
        <f>R143+R154+R157+R160+R171</f>
        <v>0.2717156</v>
      </c>
      <c r="S142" s="204"/>
      <c r="T142" s="206">
        <f>T143+T154+T157+T160+T171</f>
        <v>0.07590000000000001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88</v>
      </c>
      <c r="AT142" s="208" t="s">
        <v>75</v>
      </c>
      <c r="AU142" s="208" t="s">
        <v>76</v>
      </c>
      <c r="AY142" s="207" t="s">
        <v>182</v>
      </c>
      <c r="BK142" s="209">
        <f>BK143+BK154+BK157+BK160+BK171</f>
        <v>0</v>
      </c>
    </row>
    <row r="143" spans="1:63" s="12" customFormat="1" ht="22.8" customHeight="1">
      <c r="A143" s="12"/>
      <c r="B143" s="196"/>
      <c r="C143" s="197"/>
      <c r="D143" s="198" t="s">
        <v>75</v>
      </c>
      <c r="E143" s="210" t="s">
        <v>274</v>
      </c>
      <c r="F143" s="210" t="s">
        <v>275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SUM(P144:P153)</f>
        <v>0</v>
      </c>
      <c r="Q143" s="204"/>
      <c r="R143" s="205">
        <f>SUM(R144:R153)</f>
        <v>0.12106000000000001</v>
      </c>
      <c r="S143" s="204"/>
      <c r="T143" s="206">
        <f>SUM(T144:T153)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88</v>
      </c>
      <c r="AT143" s="208" t="s">
        <v>75</v>
      </c>
      <c r="AU143" s="208" t="s">
        <v>80</v>
      </c>
      <c r="AY143" s="207" t="s">
        <v>182</v>
      </c>
      <c r="BK143" s="209">
        <f>SUM(BK144:BK153)</f>
        <v>0</v>
      </c>
    </row>
    <row r="144" spans="1:65" s="2" customFormat="1" ht="14.4" customHeight="1">
      <c r="A144" s="38"/>
      <c r="B144" s="39"/>
      <c r="C144" s="212" t="s">
        <v>285</v>
      </c>
      <c r="D144" s="212" t="s">
        <v>185</v>
      </c>
      <c r="E144" s="213" t="s">
        <v>276</v>
      </c>
      <c r="F144" s="214" t="s">
        <v>499</v>
      </c>
      <c r="G144" s="215" t="s">
        <v>278</v>
      </c>
      <c r="H144" s="216">
        <v>12</v>
      </c>
      <c r="I144" s="217"/>
      <c r="J144" s="218">
        <f>ROUND(I144*H144,2)</f>
        <v>0</v>
      </c>
      <c r="K144" s="214" t="s">
        <v>279</v>
      </c>
      <c r="L144" s="44"/>
      <c r="M144" s="219" t="s">
        <v>19</v>
      </c>
      <c r="N144" s="220" t="s">
        <v>48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216</v>
      </c>
      <c r="AT144" s="223" t="s">
        <v>185</v>
      </c>
      <c r="AU144" s="223" t="s">
        <v>88</v>
      </c>
      <c r="AY144" s="17" t="s">
        <v>182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88</v>
      </c>
      <c r="BK144" s="224">
        <f>ROUND(I144*H144,2)</f>
        <v>0</v>
      </c>
      <c r="BL144" s="17" t="s">
        <v>216</v>
      </c>
      <c r="BM144" s="223" t="s">
        <v>1012</v>
      </c>
    </row>
    <row r="145" spans="1:65" s="2" customFormat="1" ht="14.4" customHeight="1">
      <c r="A145" s="38"/>
      <c r="B145" s="39"/>
      <c r="C145" s="212" t="s">
        <v>289</v>
      </c>
      <c r="D145" s="212" t="s">
        <v>185</v>
      </c>
      <c r="E145" s="213" t="s">
        <v>282</v>
      </c>
      <c r="F145" s="214" t="s">
        <v>283</v>
      </c>
      <c r="G145" s="215" t="s">
        <v>215</v>
      </c>
      <c r="H145" s="216">
        <v>40</v>
      </c>
      <c r="I145" s="217"/>
      <c r="J145" s="218">
        <f>ROUND(I145*H145,2)</f>
        <v>0</v>
      </c>
      <c r="K145" s="214" t="s">
        <v>189</v>
      </c>
      <c r="L145" s="44"/>
      <c r="M145" s="219" t="s">
        <v>19</v>
      </c>
      <c r="N145" s="220" t="s">
        <v>48</v>
      </c>
      <c r="O145" s="84"/>
      <c r="P145" s="221">
        <f>O145*H145</f>
        <v>0</v>
      </c>
      <c r="Q145" s="221">
        <v>0.00084</v>
      </c>
      <c r="R145" s="221">
        <f>Q145*H145</f>
        <v>0.033600000000000005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216</v>
      </c>
      <c r="AT145" s="223" t="s">
        <v>185</v>
      </c>
      <c r="AU145" s="223" t="s">
        <v>88</v>
      </c>
      <c r="AY145" s="17" t="s">
        <v>182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88</v>
      </c>
      <c r="BK145" s="224">
        <f>ROUND(I145*H145,2)</f>
        <v>0</v>
      </c>
      <c r="BL145" s="17" t="s">
        <v>216</v>
      </c>
      <c r="BM145" s="223" t="s">
        <v>1013</v>
      </c>
    </row>
    <row r="146" spans="1:65" s="2" customFormat="1" ht="14.4" customHeight="1">
      <c r="A146" s="38"/>
      <c r="B146" s="39"/>
      <c r="C146" s="212" t="s">
        <v>293</v>
      </c>
      <c r="D146" s="212" t="s">
        <v>185</v>
      </c>
      <c r="E146" s="213" t="s">
        <v>286</v>
      </c>
      <c r="F146" s="214" t="s">
        <v>287</v>
      </c>
      <c r="G146" s="215" t="s">
        <v>215</v>
      </c>
      <c r="H146" s="216">
        <v>20</v>
      </c>
      <c r="I146" s="217"/>
      <c r="J146" s="218">
        <f>ROUND(I146*H146,2)</f>
        <v>0</v>
      </c>
      <c r="K146" s="214" t="s">
        <v>189</v>
      </c>
      <c r="L146" s="44"/>
      <c r="M146" s="219" t="s">
        <v>19</v>
      </c>
      <c r="N146" s="220" t="s">
        <v>48</v>
      </c>
      <c r="O146" s="84"/>
      <c r="P146" s="221">
        <f>O146*H146</f>
        <v>0</v>
      </c>
      <c r="Q146" s="221">
        <v>0.00116</v>
      </c>
      <c r="R146" s="221">
        <f>Q146*H146</f>
        <v>0.0232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216</v>
      </c>
      <c r="AT146" s="223" t="s">
        <v>185</v>
      </c>
      <c r="AU146" s="223" t="s">
        <v>88</v>
      </c>
      <c r="AY146" s="17" t="s">
        <v>182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88</v>
      </c>
      <c r="BK146" s="224">
        <f>ROUND(I146*H146,2)</f>
        <v>0</v>
      </c>
      <c r="BL146" s="17" t="s">
        <v>216</v>
      </c>
      <c r="BM146" s="223" t="s">
        <v>1014</v>
      </c>
    </row>
    <row r="147" spans="1:65" s="2" customFormat="1" ht="14.4" customHeight="1">
      <c r="A147" s="38"/>
      <c r="B147" s="39"/>
      <c r="C147" s="212" t="s">
        <v>7</v>
      </c>
      <c r="D147" s="212" t="s">
        <v>185</v>
      </c>
      <c r="E147" s="213" t="s">
        <v>290</v>
      </c>
      <c r="F147" s="214" t="s">
        <v>291</v>
      </c>
      <c r="G147" s="215" t="s">
        <v>215</v>
      </c>
      <c r="H147" s="216">
        <v>14</v>
      </c>
      <c r="I147" s="217"/>
      <c r="J147" s="218">
        <f>ROUND(I147*H147,2)</f>
        <v>0</v>
      </c>
      <c r="K147" s="214" t="s">
        <v>189</v>
      </c>
      <c r="L147" s="44"/>
      <c r="M147" s="219" t="s">
        <v>19</v>
      </c>
      <c r="N147" s="220" t="s">
        <v>48</v>
      </c>
      <c r="O147" s="84"/>
      <c r="P147" s="221">
        <f>O147*H147</f>
        <v>0</v>
      </c>
      <c r="Q147" s="221">
        <v>0.00144</v>
      </c>
      <c r="R147" s="221">
        <f>Q147*H147</f>
        <v>0.02016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216</v>
      </c>
      <c r="AT147" s="223" t="s">
        <v>185</v>
      </c>
      <c r="AU147" s="223" t="s">
        <v>88</v>
      </c>
      <c r="AY147" s="17" t="s">
        <v>182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88</v>
      </c>
      <c r="BK147" s="224">
        <f>ROUND(I147*H147,2)</f>
        <v>0</v>
      </c>
      <c r="BL147" s="17" t="s">
        <v>216</v>
      </c>
      <c r="BM147" s="223" t="s">
        <v>1015</v>
      </c>
    </row>
    <row r="148" spans="1:65" s="2" customFormat="1" ht="24.15" customHeight="1">
      <c r="A148" s="38"/>
      <c r="B148" s="39"/>
      <c r="C148" s="212" t="s">
        <v>300</v>
      </c>
      <c r="D148" s="212" t="s">
        <v>185</v>
      </c>
      <c r="E148" s="213" t="s">
        <v>301</v>
      </c>
      <c r="F148" s="214" t="s">
        <v>302</v>
      </c>
      <c r="G148" s="215" t="s">
        <v>215</v>
      </c>
      <c r="H148" s="216">
        <v>74</v>
      </c>
      <c r="I148" s="217"/>
      <c r="J148" s="218">
        <f>ROUND(I148*H148,2)</f>
        <v>0</v>
      </c>
      <c r="K148" s="214" t="s">
        <v>189</v>
      </c>
      <c r="L148" s="44"/>
      <c r="M148" s="219" t="s">
        <v>19</v>
      </c>
      <c r="N148" s="220" t="s">
        <v>48</v>
      </c>
      <c r="O148" s="84"/>
      <c r="P148" s="221">
        <f>O148*H148</f>
        <v>0</v>
      </c>
      <c r="Q148" s="221">
        <v>7E-05</v>
      </c>
      <c r="R148" s="221">
        <f>Q148*H148</f>
        <v>0.00518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216</v>
      </c>
      <c r="AT148" s="223" t="s">
        <v>185</v>
      </c>
      <c r="AU148" s="223" t="s">
        <v>88</v>
      </c>
      <c r="AY148" s="17" t="s">
        <v>182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88</v>
      </c>
      <c r="BK148" s="224">
        <f>ROUND(I148*H148,2)</f>
        <v>0</v>
      </c>
      <c r="BL148" s="17" t="s">
        <v>216</v>
      </c>
      <c r="BM148" s="223" t="s">
        <v>1016</v>
      </c>
    </row>
    <row r="149" spans="1:65" s="2" customFormat="1" ht="14.4" customHeight="1">
      <c r="A149" s="38"/>
      <c r="B149" s="39"/>
      <c r="C149" s="212" t="s">
        <v>304</v>
      </c>
      <c r="D149" s="212" t="s">
        <v>185</v>
      </c>
      <c r="E149" s="213" t="s">
        <v>334</v>
      </c>
      <c r="F149" s="214" t="s">
        <v>335</v>
      </c>
      <c r="G149" s="215" t="s">
        <v>188</v>
      </c>
      <c r="H149" s="216">
        <v>24</v>
      </c>
      <c r="I149" s="217"/>
      <c r="J149" s="218">
        <f>ROUND(I149*H149,2)</f>
        <v>0</v>
      </c>
      <c r="K149" s="214" t="s">
        <v>189</v>
      </c>
      <c r="L149" s="44"/>
      <c r="M149" s="219" t="s">
        <v>19</v>
      </c>
      <c r="N149" s="220" t="s">
        <v>48</v>
      </c>
      <c r="O149" s="84"/>
      <c r="P149" s="221">
        <f>O149*H149</f>
        <v>0</v>
      </c>
      <c r="Q149" s="221">
        <v>0.00057</v>
      </c>
      <c r="R149" s="221">
        <f>Q149*H149</f>
        <v>0.01368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216</v>
      </c>
      <c r="AT149" s="223" t="s">
        <v>185</v>
      </c>
      <c r="AU149" s="223" t="s">
        <v>88</v>
      </c>
      <c r="AY149" s="17" t="s">
        <v>182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88</v>
      </c>
      <c r="BK149" s="224">
        <f>ROUND(I149*H149,2)</f>
        <v>0</v>
      </c>
      <c r="BL149" s="17" t="s">
        <v>216</v>
      </c>
      <c r="BM149" s="223" t="s">
        <v>1017</v>
      </c>
    </row>
    <row r="150" spans="1:65" s="2" customFormat="1" ht="14.4" customHeight="1">
      <c r="A150" s="38"/>
      <c r="B150" s="39"/>
      <c r="C150" s="212" t="s">
        <v>308</v>
      </c>
      <c r="D150" s="212" t="s">
        <v>185</v>
      </c>
      <c r="E150" s="213" t="s">
        <v>506</v>
      </c>
      <c r="F150" s="214" t="s">
        <v>507</v>
      </c>
      <c r="G150" s="215" t="s">
        <v>188</v>
      </c>
      <c r="H150" s="216">
        <v>12</v>
      </c>
      <c r="I150" s="217"/>
      <c r="J150" s="218">
        <f>ROUND(I150*H150,2)</f>
        <v>0</v>
      </c>
      <c r="K150" s="214" t="s">
        <v>189</v>
      </c>
      <c r="L150" s="44"/>
      <c r="M150" s="219" t="s">
        <v>19</v>
      </c>
      <c r="N150" s="220" t="s">
        <v>48</v>
      </c>
      <c r="O150" s="84"/>
      <c r="P150" s="221">
        <f>O150*H150</f>
        <v>0</v>
      </c>
      <c r="Q150" s="221">
        <v>0.00087</v>
      </c>
      <c r="R150" s="221">
        <f>Q150*H150</f>
        <v>0.01044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216</v>
      </c>
      <c r="AT150" s="223" t="s">
        <v>185</v>
      </c>
      <c r="AU150" s="223" t="s">
        <v>88</v>
      </c>
      <c r="AY150" s="17" t="s">
        <v>182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88</v>
      </c>
      <c r="BK150" s="224">
        <f>ROUND(I150*H150,2)</f>
        <v>0</v>
      </c>
      <c r="BL150" s="17" t="s">
        <v>216</v>
      </c>
      <c r="BM150" s="223" t="s">
        <v>1018</v>
      </c>
    </row>
    <row r="151" spans="1:65" s="2" customFormat="1" ht="24.15" customHeight="1">
      <c r="A151" s="38"/>
      <c r="B151" s="39"/>
      <c r="C151" s="212" t="s">
        <v>313</v>
      </c>
      <c r="D151" s="212" t="s">
        <v>185</v>
      </c>
      <c r="E151" s="213" t="s">
        <v>354</v>
      </c>
      <c r="F151" s="214" t="s">
        <v>355</v>
      </c>
      <c r="G151" s="215" t="s">
        <v>215</v>
      </c>
      <c r="H151" s="216">
        <v>74</v>
      </c>
      <c r="I151" s="217"/>
      <c r="J151" s="218">
        <f>ROUND(I151*H151,2)</f>
        <v>0</v>
      </c>
      <c r="K151" s="214" t="s">
        <v>189</v>
      </c>
      <c r="L151" s="44"/>
      <c r="M151" s="219" t="s">
        <v>19</v>
      </c>
      <c r="N151" s="220" t="s">
        <v>48</v>
      </c>
      <c r="O151" s="84"/>
      <c r="P151" s="221">
        <f>O151*H151</f>
        <v>0</v>
      </c>
      <c r="Q151" s="221">
        <v>0.00019</v>
      </c>
      <c r="R151" s="221">
        <f>Q151*H151</f>
        <v>0.014060000000000001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216</v>
      </c>
      <c r="AT151" s="223" t="s">
        <v>185</v>
      </c>
      <c r="AU151" s="223" t="s">
        <v>88</v>
      </c>
      <c r="AY151" s="17" t="s">
        <v>182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88</v>
      </c>
      <c r="BK151" s="224">
        <f>ROUND(I151*H151,2)</f>
        <v>0</v>
      </c>
      <c r="BL151" s="17" t="s">
        <v>216</v>
      </c>
      <c r="BM151" s="223" t="s">
        <v>1019</v>
      </c>
    </row>
    <row r="152" spans="1:65" s="2" customFormat="1" ht="14.4" customHeight="1">
      <c r="A152" s="38"/>
      <c r="B152" s="39"/>
      <c r="C152" s="212" t="s">
        <v>317</v>
      </c>
      <c r="D152" s="212" t="s">
        <v>185</v>
      </c>
      <c r="E152" s="213" t="s">
        <v>358</v>
      </c>
      <c r="F152" s="214" t="s">
        <v>359</v>
      </c>
      <c r="G152" s="215" t="s">
        <v>215</v>
      </c>
      <c r="H152" s="216">
        <v>74</v>
      </c>
      <c r="I152" s="217"/>
      <c r="J152" s="218">
        <f>ROUND(I152*H152,2)</f>
        <v>0</v>
      </c>
      <c r="K152" s="214" t="s">
        <v>189</v>
      </c>
      <c r="L152" s="44"/>
      <c r="M152" s="219" t="s">
        <v>19</v>
      </c>
      <c r="N152" s="220" t="s">
        <v>48</v>
      </c>
      <c r="O152" s="84"/>
      <c r="P152" s="221">
        <f>O152*H152</f>
        <v>0</v>
      </c>
      <c r="Q152" s="221">
        <v>1E-05</v>
      </c>
      <c r="R152" s="221">
        <f>Q152*H152</f>
        <v>0.0007400000000000001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216</v>
      </c>
      <c r="AT152" s="223" t="s">
        <v>185</v>
      </c>
      <c r="AU152" s="223" t="s">
        <v>88</v>
      </c>
      <c r="AY152" s="17" t="s">
        <v>182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88</v>
      </c>
      <c r="BK152" s="224">
        <f>ROUND(I152*H152,2)</f>
        <v>0</v>
      </c>
      <c r="BL152" s="17" t="s">
        <v>216</v>
      </c>
      <c r="BM152" s="223" t="s">
        <v>1020</v>
      </c>
    </row>
    <row r="153" spans="1:65" s="2" customFormat="1" ht="24.15" customHeight="1">
      <c r="A153" s="38"/>
      <c r="B153" s="39"/>
      <c r="C153" s="212" t="s">
        <v>321</v>
      </c>
      <c r="D153" s="212" t="s">
        <v>185</v>
      </c>
      <c r="E153" s="213" t="s">
        <v>511</v>
      </c>
      <c r="F153" s="214" t="s">
        <v>512</v>
      </c>
      <c r="G153" s="215" t="s">
        <v>251</v>
      </c>
      <c r="H153" s="216">
        <v>0.121</v>
      </c>
      <c r="I153" s="217"/>
      <c r="J153" s="218">
        <f>ROUND(I153*H153,2)</f>
        <v>0</v>
      </c>
      <c r="K153" s="214" t="s">
        <v>189</v>
      </c>
      <c r="L153" s="44"/>
      <c r="M153" s="219" t="s">
        <v>19</v>
      </c>
      <c r="N153" s="220" t="s">
        <v>48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216</v>
      </c>
      <c r="AT153" s="223" t="s">
        <v>185</v>
      </c>
      <c r="AU153" s="223" t="s">
        <v>88</v>
      </c>
      <c r="AY153" s="17" t="s">
        <v>182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88</v>
      </c>
      <c r="BK153" s="224">
        <f>ROUND(I153*H153,2)</f>
        <v>0</v>
      </c>
      <c r="BL153" s="17" t="s">
        <v>216</v>
      </c>
      <c r="BM153" s="223" t="s">
        <v>1021</v>
      </c>
    </row>
    <row r="154" spans="1:63" s="12" customFormat="1" ht="22.8" customHeight="1">
      <c r="A154" s="12"/>
      <c r="B154" s="196"/>
      <c r="C154" s="197"/>
      <c r="D154" s="198" t="s">
        <v>75</v>
      </c>
      <c r="E154" s="210" t="s">
        <v>365</v>
      </c>
      <c r="F154" s="210" t="s">
        <v>366</v>
      </c>
      <c r="G154" s="197"/>
      <c r="H154" s="197"/>
      <c r="I154" s="200"/>
      <c r="J154" s="211">
        <f>BK154</f>
        <v>0</v>
      </c>
      <c r="K154" s="197"/>
      <c r="L154" s="202"/>
      <c r="M154" s="203"/>
      <c r="N154" s="204"/>
      <c r="O154" s="204"/>
      <c r="P154" s="205">
        <f>SUM(P155:P156)</f>
        <v>0</v>
      </c>
      <c r="Q154" s="204"/>
      <c r="R154" s="205">
        <f>SUM(R155:R156)</f>
        <v>0.00186</v>
      </c>
      <c r="S154" s="204"/>
      <c r="T154" s="206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7" t="s">
        <v>88</v>
      </c>
      <c r="AT154" s="208" t="s">
        <v>75</v>
      </c>
      <c r="AU154" s="208" t="s">
        <v>80</v>
      </c>
      <c r="AY154" s="207" t="s">
        <v>182</v>
      </c>
      <c r="BK154" s="209">
        <f>SUM(BK155:BK156)</f>
        <v>0</v>
      </c>
    </row>
    <row r="155" spans="1:65" s="2" customFormat="1" ht="14.4" customHeight="1">
      <c r="A155" s="38"/>
      <c r="B155" s="39"/>
      <c r="C155" s="212" t="s">
        <v>325</v>
      </c>
      <c r="D155" s="212" t="s">
        <v>185</v>
      </c>
      <c r="E155" s="213" t="s">
        <v>514</v>
      </c>
      <c r="F155" s="214" t="s">
        <v>515</v>
      </c>
      <c r="G155" s="215" t="s">
        <v>188</v>
      </c>
      <c r="H155" s="216">
        <v>6</v>
      </c>
      <c r="I155" s="217"/>
      <c r="J155" s="218">
        <f>ROUND(I155*H155,2)</f>
        <v>0</v>
      </c>
      <c r="K155" s="214" t="s">
        <v>279</v>
      </c>
      <c r="L155" s="44"/>
      <c r="M155" s="219" t="s">
        <v>19</v>
      </c>
      <c r="N155" s="220" t="s">
        <v>48</v>
      </c>
      <c r="O155" s="84"/>
      <c r="P155" s="221">
        <f>O155*H155</f>
        <v>0</v>
      </c>
      <c r="Q155" s="221">
        <v>0.00031</v>
      </c>
      <c r="R155" s="221">
        <f>Q155*H155</f>
        <v>0.00186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216</v>
      </c>
      <c r="AT155" s="223" t="s">
        <v>185</v>
      </c>
      <c r="AU155" s="223" t="s">
        <v>88</v>
      </c>
      <c r="AY155" s="17" t="s">
        <v>182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88</v>
      </c>
      <c r="BK155" s="224">
        <f>ROUND(I155*H155,2)</f>
        <v>0</v>
      </c>
      <c r="BL155" s="17" t="s">
        <v>216</v>
      </c>
      <c r="BM155" s="223" t="s">
        <v>1022</v>
      </c>
    </row>
    <row r="156" spans="1:65" s="2" customFormat="1" ht="24.15" customHeight="1">
      <c r="A156" s="38"/>
      <c r="B156" s="39"/>
      <c r="C156" s="212" t="s">
        <v>329</v>
      </c>
      <c r="D156" s="212" t="s">
        <v>185</v>
      </c>
      <c r="E156" s="213" t="s">
        <v>517</v>
      </c>
      <c r="F156" s="214" t="s">
        <v>518</v>
      </c>
      <c r="G156" s="215" t="s">
        <v>251</v>
      </c>
      <c r="H156" s="216">
        <v>0.002</v>
      </c>
      <c r="I156" s="217"/>
      <c r="J156" s="218">
        <f>ROUND(I156*H156,2)</f>
        <v>0</v>
      </c>
      <c r="K156" s="214" t="s">
        <v>189</v>
      </c>
      <c r="L156" s="44"/>
      <c r="M156" s="219" t="s">
        <v>19</v>
      </c>
      <c r="N156" s="220" t="s">
        <v>48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216</v>
      </c>
      <c r="AT156" s="223" t="s">
        <v>185</v>
      </c>
      <c r="AU156" s="223" t="s">
        <v>88</v>
      </c>
      <c r="AY156" s="17" t="s">
        <v>182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88</v>
      </c>
      <c r="BK156" s="224">
        <f>ROUND(I156*H156,2)</f>
        <v>0</v>
      </c>
      <c r="BL156" s="17" t="s">
        <v>216</v>
      </c>
      <c r="BM156" s="223" t="s">
        <v>1023</v>
      </c>
    </row>
    <row r="157" spans="1:63" s="12" customFormat="1" ht="22.8" customHeight="1">
      <c r="A157" s="12"/>
      <c r="B157" s="196"/>
      <c r="C157" s="197"/>
      <c r="D157" s="198" t="s">
        <v>75</v>
      </c>
      <c r="E157" s="210" t="s">
        <v>379</v>
      </c>
      <c r="F157" s="210" t="s">
        <v>380</v>
      </c>
      <c r="G157" s="197"/>
      <c r="H157" s="197"/>
      <c r="I157" s="200"/>
      <c r="J157" s="211">
        <f>BK157</f>
        <v>0</v>
      </c>
      <c r="K157" s="197"/>
      <c r="L157" s="202"/>
      <c r="M157" s="203"/>
      <c r="N157" s="204"/>
      <c r="O157" s="204"/>
      <c r="P157" s="205">
        <f>SUM(P158:P159)</f>
        <v>0</v>
      </c>
      <c r="Q157" s="204"/>
      <c r="R157" s="205">
        <f>SUM(R158:R159)</f>
        <v>0</v>
      </c>
      <c r="S157" s="204"/>
      <c r="T157" s="206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7" t="s">
        <v>88</v>
      </c>
      <c r="AT157" s="208" t="s">
        <v>75</v>
      </c>
      <c r="AU157" s="208" t="s">
        <v>80</v>
      </c>
      <c r="AY157" s="207" t="s">
        <v>182</v>
      </c>
      <c r="BK157" s="209">
        <f>SUM(BK158:BK159)</f>
        <v>0</v>
      </c>
    </row>
    <row r="158" spans="1:65" s="2" customFormat="1" ht="24.15" customHeight="1">
      <c r="A158" s="38"/>
      <c r="B158" s="39"/>
      <c r="C158" s="212" t="s">
        <v>333</v>
      </c>
      <c r="D158" s="212" t="s">
        <v>185</v>
      </c>
      <c r="E158" s="213" t="s">
        <v>382</v>
      </c>
      <c r="F158" s="214" t="s">
        <v>520</v>
      </c>
      <c r="G158" s="215" t="s">
        <v>188</v>
      </c>
      <c r="H158" s="216">
        <v>15</v>
      </c>
      <c r="I158" s="217"/>
      <c r="J158" s="218">
        <f>ROUND(I158*H158,2)</f>
        <v>0</v>
      </c>
      <c r="K158" s="214" t="s">
        <v>279</v>
      </c>
      <c r="L158" s="44"/>
      <c r="M158" s="219" t="s">
        <v>19</v>
      </c>
      <c r="N158" s="220" t="s">
        <v>48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216</v>
      </c>
      <c r="AT158" s="223" t="s">
        <v>185</v>
      </c>
      <c r="AU158" s="223" t="s">
        <v>88</v>
      </c>
      <c r="AY158" s="17" t="s">
        <v>182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88</v>
      </c>
      <c r="BK158" s="224">
        <f>ROUND(I158*H158,2)</f>
        <v>0</v>
      </c>
      <c r="BL158" s="17" t="s">
        <v>216</v>
      </c>
      <c r="BM158" s="223" t="s">
        <v>1024</v>
      </c>
    </row>
    <row r="159" spans="1:47" s="2" customFormat="1" ht="12">
      <c r="A159" s="38"/>
      <c r="B159" s="39"/>
      <c r="C159" s="40"/>
      <c r="D159" s="227" t="s">
        <v>385</v>
      </c>
      <c r="E159" s="40"/>
      <c r="F159" s="258" t="s">
        <v>386</v>
      </c>
      <c r="G159" s="40"/>
      <c r="H159" s="40"/>
      <c r="I159" s="259"/>
      <c r="J159" s="40"/>
      <c r="K159" s="40"/>
      <c r="L159" s="44"/>
      <c r="M159" s="260"/>
      <c r="N159" s="26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385</v>
      </c>
      <c r="AU159" s="17" t="s">
        <v>88</v>
      </c>
    </row>
    <row r="160" spans="1:63" s="12" customFormat="1" ht="22.8" customHeight="1">
      <c r="A160" s="12"/>
      <c r="B160" s="196"/>
      <c r="C160" s="197"/>
      <c r="D160" s="198" t="s">
        <v>75</v>
      </c>
      <c r="E160" s="210" t="s">
        <v>418</v>
      </c>
      <c r="F160" s="210" t="s">
        <v>419</v>
      </c>
      <c r="G160" s="197"/>
      <c r="H160" s="197"/>
      <c r="I160" s="200"/>
      <c r="J160" s="211">
        <f>BK160</f>
        <v>0</v>
      </c>
      <c r="K160" s="197"/>
      <c r="L160" s="202"/>
      <c r="M160" s="203"/>
      <c r="N160" s="204"/>
      <c r="O160" s="204"/>
      <c r="P160" s="205">
        <f>SUM(P161:P170)</f>
        <v>0</v>
      </c>
      <c r="Q160" s="204"/>
      <c r="R160" s="205">
        <f>SUM(R161:R170)</f>
        <v>0.06881799999999999</v>
      </c>
      <c r="S160" s="204"/>
      <c r="T160" s="206">
        <f>SUM(T161:T170)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7" t="s">
        <v>88</v>
      </c>
      <c r="AT160" s="208" t="s">
        <v>75</v>
      </c>
      <c r="AU160" s="208" t="s">
        <v>80</v>
      </c>
      <c r="AY160" s="207" t="s">
        <v>182</v>
      </c>
      <c r="BK160" s="209">
        <f>SUM(BK161:BK170)</f>
        <v>0</v>
      </c>
    </row>
    <row r="161" spans="1:65" s="2" customFormat="1" ht="14.4" customHeight="1">
      <c r="A161" s="38"/>
      <c r="B161" s="39"/>
      <c r="C161" s="212" t="s">
        <v>337</v>
      </c>
      <c r="D161" s="212" t="s">
        <v>185</v>
      </c>
      <c r="E161" s="213" t="s">
        <v>421</v>
      </c>
      <c r="F161" s="214" t="s">
        <v>422</v>
      </c>
      <c r="G161" s="215" t="s">
        <v>423</v>
      </c>
      <c r="H161" s="216">
        <v>64</v>
      </c>
      <c r="I161" s="217"/>
      <c r="J161" s="218">
        <f>ROUND(I161*H161,2)</f>
        <v>0</v>
      </c>
      <c r="K161" s="214" t="s">
        <v>189</v>
      </c>
      <c r="L161" s="44"/>
      <c r="M161" s="219" t="s">
        <v>19</v>
      </c>
      <c r="N161" s="220" t="s">
        <v>48</v>
      </c>
      <c r="O161" s="84"/>
      <c r="P161" s="221">
        <f>O161*H161</f>
        <v>0</v>
      </c>
      <c r="Q161" s="221">
        <v>7E-05</v>
      </c>
      <c r="R161" s="221">
        <f>Q161*H161</f>
        <v>0.00448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216</v>
      </c>
      <c r="AT161" s="223" t="s">
        <v>185</v>
      </c>
      <c r="AU161" s="223" t="s">
        <v>88</v>
      </c>
      <c r="AY161" s="17" t="s">
        <v>182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88</v>
      </c>
      <c r="BK161" s="224">
        <f>ROUND(I161*H161,2)</f>
        <v>0</v>
      </c>
      <c r="BL161" s="17" t="s">
        <v>216</v>
      </c>
      <c r="BM161" s="223" t="s">
        <v>1025</v>
      </c>
    </row>
    <row r="162" spans="1:47" s="2" customFormat="1" ht="12">
      <c r="A162" s="38"/>
      <c r="B162" s="39"/>
      <c r="C162" s="40"/>
      <c r="D162" s="227" t="s">
        <v>385</v>
      </c>
      <c r="E162" s="40"/>
      <c r="F162" s="258" t="s">
        <v>523</v>
      </c>
      <c r="G162" s="40"/>
      <c r="H162" s="40"/>
      <c r="I162" s="259"/>
      <c r="J162" s="40"/>
      <c r="K162" s="40"/>
      <c r="L162" s="44"/>
      <c r="M162" s="260"/>
      <c r="N162" s="26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385</v>
      </c>
      <c r="AU162" s="17" t="s">
        <v>88</v>
      </c>
    </row>
    <row r="163" spans="1:65" s="2" customFormat="1" ht="14.4" customHeight="1">
      <c r="A163" s="38"/>
      <c r="B163" s="39"/>
      <c r="C163" s="248" t="s">
        <v>341</v>
      </c>
      <c r="D163" s="248" t="s">
        <v>263</v>
      </c>
      <c r="E163" s="249" t="s">
        <v>427</v>
      </c>
      <c r="F163" s="250" t="s">
        <v>428</v>
      </c>
      <c r="G163" s="251" t="s">
        <v>251</v>
      </c>
      <c r="H163" s="252">
        <v>0.03</v>
      </c>
      <c r="I163" s="253"/>
      <c r="J163" s="254">
        <f>ROUND(I163*H163,2)</f>
        <v>0</v>
      </c>
      <c r="K163" s="250" t="s">
        <v>189</v>
      </c>
      <c r="L163" s="255"/>
      <c r="M163" s="256" t="s">
        <v>19</v>
      </c>
      <c r="N163" s="257" t="s">
        <v>48</v>
      </c>
      <c r="O163" s="84"/>
      <c r="P163" s="221">
        <f>O163*H163</f>
        <v>0</v>
      </c>
      <c r="Q163" s="221">
        <v>1</v>
      </c>
      <c r="R163" s="221">
        <f>Q163*H163</f>
        <v>0.03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341</v>
      </c>
      <c r="AT163" s="223" t="s">
        <v>263</v>
      </c>
      <c r="AU163" s="223" t="s">
        <v>88</v>
      </c>
      <c r="AY163" s="17" t="s">
        <v>182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88</v>
      </c>
      <c r="BK163" s="224">
        <f>ROUND(I163*H163,2)</f>
        <v>0</v>
      </c>
      <c r="BL163" s="17" t="s">
        <v>216</v>
      </c>
      <c r="BM163" s="223" t="s">
        <v>1026</v>
      </c>
    </row>
    <row r="164" spans="1:65" s="2" customFormat="1" ht="24.15" customHeight="1">
      <c r="A164" s="38"/>
      <c r="B164" s="39"/>
      <c r="C164" s="248" t="s">
        <v>345</v>
      </c>
      <c r="D164" s="248" t="s">
        <v>263</v>
      </c>
      <c r="E164" s="249" t="s">
        <v>431</v>
      </c>
      <c r="F164" s="250" t="s">
        <v>432</v>
      </c>
      <c r="G164" s="251" t="s">
        <v>433</v>
      </c>
      <c r="H164" s="252">
        <v>0.9</v>
      </c>
      <c r="I164" s="253"/>
      <c r="J164" s="254">
        <f>ROUND(I164*H164,2)</f>
        <v>0</v>
      </c>
      <c r="K164" s="250" t="s">
        <v>189</v>
      </c>
      <c r="L164" s="255"/>
      <c r="M164" s="256" t="s">
        <v>19</v>
      </c>
      <c r="N164" s="257" t="s">
        <v>48</v>
      </c>
      <c r="O164" s="84"/>
      <c r="P164" s="221">
        <f>O164*H164</f>
        <v>0</v>
      </c>
      <c r="Q164" s="221">
        <v>0.00041</v>
      </c>
      <c r="R164" s="221">
        <f>Q164*H164</f>
        <v>0.000369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341</v>
      </c>
      <c r="AT164" s="223" t="s">
        <v>263</v>
      </c>
      <c r="AU164" s="223" t="s">
        <v>88</v>
      </c>
      <c r="AY164" s="17" t="s">
        <v>182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88</v>
      </c>
      <c r="BK164" s="224">
        <f>ROUND(I164*H164,2)</f>
        <v>0</v>
      </c>
      <c r="BL164" s="17" t="s">
        <v>216</v>
      </c>
      <c r="BM164" s="223" t="s">
        <v>1027</v>
      </c>
    </row>
    <row r="165" spans="1:51" s="13" customFormat="1" ht="12">
      <c r="A165" s="13"/>
      <c r="B165" s="225"/>
      <c r="C165" s="226"/>
      <c r="D165" s="227" t="s">
        <v>203</v>
      </c>
      <c r="E165" s="226"/>
      <c r="F165" s="229" t="s">
        <v>435</v>
      </c>
      <c r="G165" s="226"/>
      <c r="H165" s="230">
        <v>0.9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203</v>
      </c>
      <c r="AU165" s="236" t="s">
        <v>88</v>
      </c>
      <c r="AV165" s="13" t="s">
        <v>88</v>
      </c>
      <c r="AW165" s="13" t="s">
        <v>4</v>
      </c>
      <c r="AX165" s="13" t="s">
        <v>80</v>
      </c>
      <c r="AY165" s="236" t="s">
        <v>182</v>
      </c>
    </row>
    <row r="166" spans="1:65" s="2" customFormat="1" ht="14.4" customHeight="1">
      <c r="A166" s="38"/>
      <c r="B166" s="39"/>
      <c r="C166" s="248" t="s">
        <v>349</v>
      </c>
      <c r="D166" s="248" t="s">
        <v>263</v>
      </c>
      <c r="E166" s="249" t="s">
        <v>437</v>
      </c>
      <c r="F166" s="250" t="s">
        <v>438</v>
      </c>
      <c r="G166" s="251" t="s">
        <v>215</v>
      </c>
      <c r="H166" s="252">
        <v>42</v>
      </c>
      <c r="I166" s="253"/>
      <c r="J166" s="254">
        <f>ROUND(I166*H166,2)</f>
        <v>0</v>
      </c>
      <c r="K166" s="250" t="s">
        <v>189</v>
      </c>
      <c r="L166" s="255"/>
      <c r="M166" s="256" t="s">
        <v>19</v>
      </c>
      <c r="N166" s="257" t="s">
        <v>48</v>
      </c>
      <c r="O166" s="84"/>
      <c r="P166" s="221">
        <f>O166*H166</f>
        <v>0</v>
      </c>
      <c r="Q166" s="221">
        <v>0.00046</v>
      </c>
      <c r="R166" s="221">
        <f>Q166*H166</f>
        <v>0.01932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341</v>
      </c>
      <c r="AT166" s="223" t="s">
        <v>263</v>
      </c>
      <c r="AU166" s="223" t="s">
        <v>88</v>
      </c>
      <c r="AY166" s="17" t="s">
        <v>182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88</v>
      </c>
      <c r="BK166" s="224">
        <f>ROUND(I166*H166,2)</f>
        <v>0</v>
      </c>
      <c r="BL166" s="17" t="s">
        <v>216</v>
      </c>
      <c r="BM166" s="223" t="s">
        <v>1028</v>
      </c>
    </row>
    <row r="167" spans="1:65" s="2" customFormat="1" ht="24.15" customHeight="1">
      <c r="A167" s="38"/>
      <c r="B167" s="39"/>
      <c r="C167" s="248" t="s">
        <v>353</v>
      </c>
      <c r="D167" s="248" t="s">
        <v>263</v>
      </c>
      <c r="E167" s="249" t="s">
        <v>441</v>
      </c>
      <c r="F167" s="250" t="s">
        <v>442</v>
      </c>
      <c r="G167" s="251" t="s">
        <v>433</v>
      </c>
      <c r="H167" s="252">
        <v>0.9</v>
      </c>
      <c r="I167" s="253"/>
      <c r="J167" s="254">
        <f>ROUND(I167*H167,2)</f>
        <v>0</v>
      </c>
      <c r="K167" s="250" t="s">
        <v>189</v>
      </c>
      <c r="L167" s="255"/>
      <c r="M167" s="256" t="s">
        <v>19</v>
      </c>
      <c r="N167" s="257" t="s">
        <v>48</v>
      </c>
      <c r="O167" s="84"/>
      <c r="P167" s="221">
        <f>O167*H167</f>
        <v>0</v>
      </c>
      <c r="Q167" s="221">
        <v>0.00041</v>
      </c>
      <c r="R167" s="221">
        <f>Q167*H167</f>
        <v>0.000369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341</v>
      </c>
      <c r="AT167" s="223" t="s">
        <v>263</v>
      </c>
      <c r="AU167" s="223" t="s">
        <v>88</v>
      </c>
      <c r="AY167" s="17" t="s">
        <v>182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88</v>
      </c>
      <c r="BK167" s="224">
        <f>ROUND(I167*H167,2)</f>
        <v>0</v>
      </c>
      <c r="BL167" s="17" t="s">
        <v>216</v>
      </c>
      <c r="BM167" s="223" t="s">
        <v>1029</v>
      </c>
    </row>
    <row r="168" spans="1:51" s="13" customFormat="1" ht="12">
      <c r="A168" s="13"/>
      <c r="B168" s="225"/>
      <c r="C168" s="226"/>
      <c r="D168" s="227" t="s">
        <v>203</v>
      </c>
      <c r="E168" s="226"/>
      <c r="F168" s="229" t="s">
        <v>435</v>
      </c>
      <c r="G168" s="226"/>
      <c r="H168" s="230">
        <v>0.9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203</v>
      </c>
      <c r="AU168" s="236" t="s">
        <v>88</v>
      </c>
      <c r="AV168" s="13" t="s">
        <v>88</v>
      </c>
      <c r="AW168" s="13" t="s">
        <v>4</v>
      </c>
      <c r="AX168" s="13" t="s">
        <v>80</v>
      </c>
      <c r="AY168" s="236" t="s">
        <v>182</v>
      </c>
    </row>
    <row r="169" spans="1:65" s="2" customFormat="1" ht="14.4" customHeight="1">
      <c r="A169" s="38"/>
      <c r="B169" s="39"/>
      <c r="C169" s="248" t="s">
        <v>357</v>
      </c>
      <c r="D169" s="248" t="s">
        <v>263</v>
      </c>
      <c r="E169" s="249" t="s">
        <v>445</v>
      </c>
      <c r="F169" s="250" t="s">
        <v>446</v>
      </c>
      <c r="G169" s="251" t="s">
        <v>188</v>
      </c>
      <c r="H169" s="252">
        <v>84</v>
      </c>
      <c r="I169" s="253"/>
      <c r="J169" s="254">
        <f>ROUND(I169*H169,2)</f>
        <v>0</v>
      </c>
      <c r="K169" s="250" t="s">
        <v>189</v>
      </c>
      <c r="L169" s="255"/>
      <c r="M169" s="256" t="s">
        <v>19</v>
      </c>
      <c r="N169" s="257" t="s">
        <v>48</v>
      </c>
      <c r="O169" s="84"/>
      <c r="P169" s="221">
        <f>O169*H169</f>
        <v>0</v>
      </c>
      <c r="Q169" s="221">
        <v>0.00017</v>
      </c>
      <c r="R169" s="221">
        <f>Q169*H169</f>
        <v>0.014280000000000001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341</v>
      </c>
      <c r="AT169" s="223" t="s">
        <v>263</v>
      </c>
      <c r="AU169" s="223" t="s">
        <v>88</v>
      </c>
      <c r="AY169" s="17" t="s">
        <v>182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88</v>
      </c>
      <c r="BK169" s="224">
        <f>ROUND(I169*H169,2)</f>
        <v>0</v>
      </c>
      <c r="BL169" s="17" t="s">
        <v>216</v>
      </c>
      <c r="BM169" s="223" t="s">
        <v>1030</v>
      </c>
    </row>
    <row r="170" spans="1:65" s="2" customFormat="1" ht="24.15" customHeight="1">
      <c r="A170" s="38"/>
      <c r="B170" s="39"/>
      <c r="C170" s="212" t="s">
        <v>361</v>
      </c>
      <c r="D170" s="212" t="s">
        <v>185</v>
      </c>
      <c r="E170" s="213" t="s">
        <v>449</v>
      </c>
      <c r="F170" s="214" t="s">
        <v>450</v>
      </c>
      <c r="G170" s="215" t="s">
        <v>251</v>
      </c>
      <c r="H170" s="216">
        <v>0.069</v>
      </c>
      <c r="I170" s="217"/>
      <c r="J170" s="218">
        <f>ROUND(I170*H170,2)</f>
        <v>0</v>
      </c>
      <c r="K170" s="214" t="s">
        <v>189</v>
      </c>
      <c r="L170" s="44"/>
      <c r="M170" s="219" t="s">
        <v>19</v>
      </c>
      <c r="N170" s="220" t="s">
        <v>48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216</v>
      </c>
      <c r="AT170" s="223" t="s">
        <v>185</v>
      </c>
      <c r="AU170" s="223" t="s">
        <v>88</v>
      </c>
      <c r="AY170" s="17" t="s">
        <v>182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88</v>
      </c>
      <c r="BK170" s="224">
        <f>ROUND(I170*H170,2)</f>
        <v>0</v>
      </c>
      <c r="BL170" s="17" t="s">
        <v>216</v>
      </c>
      <c r="BM170" s="223" t="s">
        <v>1031</v>
      </c>
    </row>
    <row r="171" spans="1:63" s="12" customFormat="1" ht="22.8" customHeight="1">
      <c r="A171" s="12"/>
      <c r="B171" s="196"/>
      <c r="C171" s="197"/>
      <c r="D171" s="198" t="s">
        <v>75</v>
      </c>
      <c r="E171" s="210" t="s">
        <v>530</v>
      </c>
      <c r="F171" s="210" t="s">
        <v>531</v>
      </c>
      <c r="G171" s="197"/>
      <c r="H171" s="197"/>
      <c r="I171" s="200"/>
      <c r="J171" s="211">
        <f>BK171</f>
        <v>0</v>
      </c>
      <c r="K171" s="197"/>
      <c r="L171" s="202"/>
      <c r="M171" s="203"/>
      <c r="N171" s="204"/>
      <c r="O171" s="204"/>
      <c r="P171" s="205">
        <f>SUM(P172:P176)</f>
        <v>0</v>
      </c>
      <c r="Q171" s="204"/>
      <c r="R171" s="205">
        <f>SUM(R172:R176)</f>
        <v>0.0799776</v>
      </c>
      <c r="S171" s="204"/>
      <c r="T171" s="206">
        <f>SUM(T172:T176)</f>
        <v>0.07590000000000001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7" t="s">
        <v>88</v>
      </c>
      <c r="AT171" s="208" t="s">
        <v>75</v>
      </c>
      <c r="AU171" s="208" t="s">
        <v>80</v>
      </c>
      <c r="AY171" s="207" t="s">
        <v>182</v>
      </c>
      <c r="BK171" s="209">
        <f>SUM(BK172:BK176)</f>
        <v>0</v>
      </c>
    </row>
    <row r="172" spans="1:65" s="2" customFormat="1" ht="14.4" customHeight="1">
      <c r="A172" s="38"/>
      <c r="B172" s="39"/>
      <c r="C172" s="212" t="s">
        <v>367</v>
      </c>
      <c r="D172" s="212" t="s">
        <v>185</v>
      </c>
      <c r="E172" s="213" t="s">
        <v>532</v>
      </c>
      <c r="F172" s="214" t="s">
        <v>533</v>
      </c>
      <c r="G172" s="215" t="s">
        <v>188</v>
      </c>
      <c r="H172" s="216">
        <v>82.5</v>
      </c>
      <c r="I172" s="217"/>
      <c r="J172" s="218">
        <f>ROUND(I172*H172,2)</f>
        <v>0</v>
      </c>
      <c r="K172" s="214" t="s">
        <v>189</v>
      </c>
      <c r="L172" s="44"/>
      <c r="M172" s="219" t="s">
        <v>19</v>
      </c>
      <c r="N172" s="220" t="s">
        <v>48</v>
      </c>
      <c r="O172" s="84"/>
      <c r="P172" s="221">
        <f>O172*H172</f>
        <v>0</v>
      </c>
      <c r="Q172" s="221">
        <v>0.00024</v>
      </c>
      <c r="R172" s="221">
        <f>Q172*H172</f>
        <v>0.0198</v>
      </c>
      <c r="S172" s="221">
        <v>0.00092</v>
      </c>
      <c r="T172" s="222">
        <f>S172*H172</f>
        <v>0.07590000000000001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216</v>
      </c>
      <c r="AT172" s="223" t="s">
        <v>185</v>
      </c>
      <c r="AU172" s="223" t="s">
        <v>88</v>
      </c>
      <c r="AY172" s="17" t="s">
        <v>182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88</v>
      </c>
      <c r="BK172" s="224">
        <f>ROUND(I172*H172,2)</f>
        <v>0</v>
      </c>
      <c r="BL172" s="17" t="s">
        <v>216</v>
      </c>
      <c r="BM172" s="223" t="s">
        <v>1032</v>
      </c>
    </row>
    <row r="173" spans="1:51" s="13" customFormat="1" ht="12">
      <c r="A173" s="13"/>
      <c r="B173" s="225"/>
      <c r="C173" s="226"/>
      <c r="D173" s="227" t="s">
        <v>203</v>
      </c>
      <c r="E173" s="228" t="s">
        <v>19</v>
      </c>
      <c r="F173" s="229" t="s">
        <v>535</v>
      </c>
      <c r="G173" s="226"/>
      <c r="H173" s="230">
        <v>82.5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203</v>
      </c>
      <c r="AU173" s="236" t="s">
        <v>88</v>
      </c>
      <c r="AV173" s="13" t="s">
        <v>88</v>
      </c>
      <c r="AW173" s="13" t="s">
        <v>35</v>
      </c>
      <c r="AX173" s="13" t="s">
        <v>80</v>
      </c>
      <c r="AY173" s="236" t="s">
        <v>182</v>
      </c>
    </row>
    <row r="174" spans="1:65" s="2" customFormat="1" ht="14.4" customHeight="1">
      <c r="A174" s="38"/>
      <c r="B174" s="39"/>
      <c r="C174" s="248" t="s">
        <v>371</v>
      </c>
      <c r="D174" s="248" t="s">
        <v>263</v>
      </c>
      <c r="E174" s="249" t="s">
        <v>536</v>
      </c>
      <c r="F174" s="250" t="s">
        <v>537</v>
      </c>
      <c r="G174" s="251" t="s">
        <v>201</v>
      </c>
      <c r="H174" s="252">
        <v>4.776</v>
      </c>
      <c r="I174" s="253"/>
      <c r="J174" s="254">
        <f>ROUND(I174*H174,2)</f>
        <v>0</v>
      </c>
      <c r="K174" s="250" t="s">
        <v>189</v>
      </c>
      <c r="L174" s="255"/>
      <c r="M174" s="256" t="s">
        <v>19</v>
      </c>
      <c r="N174" s="257" t="s">
        <v>48</v>
      </c>
      <c r="O174" s="84"/>
      <c r="P174" s="221">
        <f>O174*H174</f>
        <v>0</v>
      </c>
      <c r="Q174" s="221">
        <v>0.0126</v>
      </c>
      <c r="R174" s="221">
        <f>Q174*H174</f>
        <v>0.0601776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341</v>
      </c>
      <c r="AT174" s="223" t="s">
        <v>263</v>
      </c>
      <c r="AU174" s="223" t="s">
        <v>88</v>
      </c>
      <c r="AY174" s="17" t="s">
        <v>182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88</v>
      </c>
      <c r="BK174" s="224">
        <f>ROUND(I174*H174,2)</f>
        <v>0</v>
      </c>
      <c r="BL174" s="17" t="s">
        <v>216</v>
      </c>
      <c r="BM174" s="223" t="s">
        <v>1033</v>
      </c>
    </row>
    <row r="175" spans="1:51" s="13" customFormat="1" ht="12">
      <c r="A175" s="13"/>
      <c r="B175" s="225"/>
      <c r="C175" s="226"/>
      <c r="D175" s="227" t="s">
        <v>203</v>
      </c>
      <c r="E175" s="226"/>
      <c r="F175" s="229" t="s">
        <v>539</v>
      </c>
      <c r="G175" s="226"/>
      <c r="H175" s="230">
        <v>4.776</v>
      </c>
      <c r="I175" s="231"/>
      <c r="J175" s="226"/>
      <c r="K175" s="226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203</v>
      </c>
      <c r="AU175" s="236" t="s">
        <v>88</v>
      </c>
      <c r="AV175" s="13" t="s">
        <v>88</v>
      </c>
      <c r="AW175" s="13" t="s">
        <v>4</v>
      </c>
      <c r="AX175" s="13" t="s">
        <v>80</v>
      </c>
      <c r="AY175" s="236" t="s">
        <v>182</v>
      </c>
    </row>
    <row r="176" spans="1:65" s="2" customFormat="1" ht="24.15" customHeight="1">
      <c r="A176" s="38"/>
      <c r="B176" s="39"/>
      <c r="C176" s="212" t="s">
        <v>375</v>
      </c>
      <c r="D176" s="212" t="s">
        <v>185</v>
      </c>
      <c r="E176" s="213" t="s">
        <v>540</v>
      </c>
      <c r="F176" s="214" t="s">
        <v>541</v>
      </c>
      <c r="G176" s="215" t="s">
        <v>251</v>
      </c>
      <c r="H176" s="216">
        <v>0.08</v>
      </c>
      <c r="I176" s="217"/>
      <c r="J176" s="218">
        <f>ROUND(I176*H176,2)</f>
        <v>0</v>
      </c>
      <c r="K176" s="214" t="s">
        <v>189</v>
      </c>
      <c r="L176" s="44"/>
      <c r="M176" s="262" t="s">
        <v>19</v>
      </c>
      <c r="N176" s="263" t="s">
        <v>48</v>
      </c>
      <c r="O176" s="264"/>
      <c r="P176" s="265">
        <f>O176*H176</f>
        <v>0</v>
      </c>
      <c r="Q176" s="265">
        <v>0</v>
      </c>
      <c r="R176" s="265">
        <f>Q176*H176</f>
        <v>0</v>
      </c>
      <c r="S176" s="265">
        <v>0</v>
      </c>
      <c r="T176" s="26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216</v>
      </c>
      <c r="AT176" s="223" t="s">
        <v>185</v>
      </c>
      <c r="AU176" s="223" t="s">
        <v>88</v>
      </c>
      <c r="AY176" s="17" t="s">
        <v>182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88</v>
      </c>
      <c r="BK176" s="224">
        <f>ROUND(I176*H176,2)</f>
        <v>0</v>
      </c>
      <c r="BL176" s="17" t="s">
        <v>216</v>
      </c>
      <c r="BM176" s="223" t="s">
        <v>1034</v>
      </c>
    </row>
    <row r="177" spans="1:31" s="2" customFormat="1" ht="6.95" customHeight="1">
      <c r="A177" s="38"/>
      <c r="B177" s="59"/>
      <c r="C177" s="60"/>
      <c r="D177" s="60"/>
      <c r="E177" s="60"/>
      <c r="F177" s="60"/>
      <c r="G177" s="60"/>
      <c r="H177" s="60"/>
      <c r="I177" s="60"/>
      <c r="J177" s="60"/>
      <c r="K177" s="60"/>
      <c r="L177" s="44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sheetProtection password="CC35" sheet="1" objects="1" scenarios="1" formatColumns="0" formatRows="0" autoFilter="0"/>
  <autoFilter ref="C99:K17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26.25" customHeight="1">
      <c r="B7" s="20"/>
      <c r="E7" s="143" t="str">
        <f>'Rekapitulace stavby'!K6</f>
        <v>Výměna vnitřního rozvodu teplé a studené vody v objektu bytového domu Dvořákova 1331/20 a 1330/22, Děčín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601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147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1035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19. 5. 2021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>69288992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>Vladimír Vidai</v>
      </c>
      <c r="F26" s="38"/>
      <c r="G26" s="38"/>
      <c r="H26" s="38"/>
      <c r="I26" s="142" t="s">
        <v>29</v>
      </c>
      <c r="J26" s="133" t="str">
        <f>IF('Rekapitulace stavby'!AN20="","",'Rekapitulace stavby'!AN20)</f>
        <v>CZ5705170625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40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42</v>
      </c>
      <c r="E32" s="38"/>
      <c r="F32" s="38"/>
      <c r="G32" s="38"/>
      <c r="H32" s="38"/>
      <c r="I32" s="38"/>
      <c r="J32" s="153">
        <f>ROUND(J100,2)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44</v>
      </c>
      <c r="G34" s="38"/>
      <c r="H34" s="38"/>
      <c r="I34" s="154" t="s">
        <v>43</v>
      </c>
      <c r="J34" s="154" t="s">
        <v>45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46</v>
      </c>
      <c r="E35" s="142" t="s">
        <v>47</v>
      </c>
      <c r="F35" s="156">
        <f>ROUND((SUM(BE100:BE177)),2)</f>
        <v>0</v>
      </c>
      <c r="G35" s="38"/>
      <c r="H35" s="38"/>
      <c r="I35" s="157">
        <v>0.21</v>
      </c>
      <c r="J35" s="156">
        <f>ROUND(((SUM(BE100:BE177))*I35),2)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48</v>
      </c>
      <c r="F36" s="156">
        <f>ROUND((SUM(BF100:BF177)),2)</f>
        <v>0</v>
      </c>
      <c r="G36" s="38"/>
      <c r="H36" s="38"/>
      <c r="I36" s="157">
        <v>0.15</v>
      </c>
      <c r="J36" s="156">
        <f>ROUND(((SUM(BF100:BF177))*I36),2)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56">
        <f>ROUND((SUM(BG100:BG177)),2)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50</v>
      </c>
      <c r="F38" s="156">
        <f>ROUND((SUM(BH100:BH177)),2)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51</v>
      </c>
      <c r="F39" s="156">
        <f>ROUND((SUM(BI100:BI177)),2)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52</v>
      </c>
      <c r="E41" s="160"/>
      <c r="F41" s="160"/>
      <c r="G41" s="161" t="s">
        <v>53</v>
      </c>
      <c r="H41" s="162" t="s">
        <v>54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169" t="str">
        <f>E7</f>
        <v>Výměna vnitřního rozvodu teplé a studené vody v objektu bytového domu Dvořákova 1331/20 a 1330/22, Děčín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601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147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2.11 - Stoupací potrubí V11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</v>
      </c>
      <c r="G56" s="40"/>
      <c r="H56" s="40"/>
      <c r="I56" s="32" t="s">
        <v>23</v>
      </c>
      <c r="J56" s="72" t="str">
        <f>IF(J14="","",J14)</f>
        <v>19. 5. 2021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David Šašek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>Vladimír Vidai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150</v>
      </c>
      <c r="D61" s="171"/>
      <c r="E61" s="171"/>
      <c r="F61" s="171"/>
      <c r="G61" s="171"/>
      <c r="H61" s="171"/>
      <c r="I61" s="171"/>
      <c r="J61" s="172" t="s">
        <v>151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74</v>
      </c>
      <c r="D63" s="40"/>
      <c r="E63" s="40"/>
      <c r="F63" s="40"/>
      <c r="G63" s="40"/>
      <c r="H63" s="40"/>
      <c r="I63" s="40"/>
      <c r="J63" s="102">
        <f>J100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152</v>
      </c>
    </row>
    <row r="64" spans="1:31" s="9" customFormat="1" ht="24.95" customHeight="1">
      <c r="A64" s="9"/>
      <c r="B64" s="174"/>
      <c r="C64" s="175"/>
      <c r="D64" s="176" t="s">
        <v>153</v>
      </c>
      <c r="E64" s="177"/>
      <c r="F64" s="177"/>
      <c r="G64" s="177"/>
      <c r="H64" s="177"/>
      <c r="I64" s="177"/>
      <c r="J64" s="178">
        <f>J101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154</v>
      </c>
      <c r="E65" s="182"/>
      <c r="F65" s="182"/>
      <c r="G65" s="182"/>
      <c r="H65" s="182"/>
      <c r="I65" s="182"/>
      <c r="J65" s="183">
        <f>J102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453</v>
      </c>
      <c r="E66" s="182"/>
      <c r="F66" s="182"/>
      <c r="G66" s="182"/>
      <c r="H66" s="182"/>
      <c r="I66" s="182"/>
      <c r="J66" s="183">
        <f>J107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155</v>
      </c>
      <c r="E67" s="182"/>
      <c r="F67" s="182"/>
      <c r="G67" s="182"/>
      <c r="H67" s="182"/>
      <c r="I67" s="182"/>
      <c r="J67" s="183">
        <f>J109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156</v>
      </c>
      <c r="E68" s="182"/>
      <c r="F68" s="182"/>
      <c r="G68" s="182"/>
      <c r="H68" s="182"/>
      <c r="I68" s="182"/>
      <c r="J68" s="183">
        <f>J116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157</v>
      </c>
      <c r="E69" s="182"/>
      <c r="F69" s="182"/>
      <c r="G69" s="182"/>
      <c r="H69" s="182"/>
      <c r="I69" s="182"/>
      <c r="J69" s="183">
        <f>J119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158</v>
      </c>
      <c r="E70" s="182"/>
      <c r="F70" s="182"/>
      <c r="G70" s="182"/>
      <c r="H70" s="182"/>
      <c r="I70" s="182"/>
      <c r="J70" s="183">
        <f>J122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159</v>
      </c>
      <c r="E71" s="182"/>
      <c r="F71" s="182"/>
      <c r="G71" s="182"/>
      <c r="H71" s="182"/>
      <c r="I71" s="182"/>
      <c r="J71" s="183">
        <f>J134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160</v>
      </c>
      <c r="E72" s="182"/>
      <c r="F72" s="182"/>
      <c r="G72" s="182"/>
      <c r="H72" s="182"/>
      <c r="I72" s="182"/>
      <c r="J72" s="183">
        <f>J140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4"/>
      <c r="C73" s="175"/>
      <c r="D73" s="176" t="s">
        <v>161</v>
      </c>
      <c r="E73" s="177"/>
      <c r="F73" s="177"/>
      <c r="G73" s="177"/>
      <c r="H73" s="177"/>
      <c r="I73" s="177"/>
      <c r="J73" s="178">
        <f>J142</f>
        <v>0</v>
      </c>
      <c r="K73" s="175"/>
      <c r="L73" s="17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0"/>
      <c r="C74" s="125"/>
      <c r="D74" s="181" t="s">
        <v>162</v>
      </c>
      <c r="E74" s="182"/>
      <c r="F74" s="182"/>
      <c r="G74" s="182"/>
      <c r="H74" s="182"/>
      <c r="I74" s="182"/>
      <c r="J74" s="183">
        <f>J143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163</v>
      </c>
      <c r="E75" s="182"/>
      <c r="F75" s="182"/>
      <c r="G75" s="182"/>
      <c r="H75" s="182"/>
      <c r="I75" s="182"/>
      <c r="J75" s="183">
        <f>J155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164</v>
      </c>
      <c r="E76" s="182"/>
      <c r="F76" s="182"/>
      <c r="G76" s="182"/>
      <c r="H76" s="182"/>
      <c r="I76" s="182"/>
      <c r="J76" s="183">
        <f>J158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166</v>
      </c>
      <c r="E77" s="182"/>
      <c r="F77" s="182"/>
      <c r="G77" s="182"/>
      <c r="H77" s="182"/>
      <c r="I77" s="182"/>
      <c r="J77" s="183">
        <f>J161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454</v>
      </c>
      <c r="E78" s="182"/>
      <c r="F78" s="182"/>
      <c r="G78" s="182"/>
      <c r="H78" s="182"/>
      <c r="I78" s="182"/>
      <c r="J78" s="183">
        <f>J172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4" spans="1:31" s="2" customFormat="1" ht="6.95" customHeight="1">
      <c r="A84" s="38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4.95" customHeight="1">
      <c r="A85" s="38"/>
      <c r="B85" s="39"/>
      <c r="C85" s="23" t="s">
        <v>167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16</v>
      </c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6.25" customHeight="1">
      <c r="A88" s="38"/>
      <c r="B88" s="39"/>
      <c r="C88" s="40"/>
      <c r="D88" s="40"/>
      <c r="E88" s="169" t="str">
        <f>E7</f>
        <v>Výměna vnitřního rozvodu teplé a studené vody v objektu bytového domu Dvořákova 1331/20 a 1330/22, Děčín</v>
      </c>
      <c r="F88" s="32"/>
      <c r="G88" s="32"/>
      <c r="H88" s="32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2:12" s="1" customFormat="1" ht="12" customHeight="1">
      <c r="B89" s="21"/>
      <c r="C89" s="32" t="s">
        <v>145</v>
      </c>
      <c r="D89" s="22"/>
      <c r="E89" s="22"/>
      <c r="F89" s="22"/>
      <c r="G89" s="22"/>
      <c r="H89" s="22"/>
      <c r="I89" s="22"/>
      <c r="J89" s="22"/>
      <c r="K89" s="22"/>
      <c r="L89" s="20"/>
    </row>
    <row r="90" spans="1:31" s="2" customFormat="1" ht="16.5" customHeight="1">
      <c r="A90" s="38"/>
      <c r="B90" s="39"/>
      <c r="C90" s="40"/>
      <c r="D90" s="40"/>
      <c r="E90" s="169" t="s">
        <v>601</v>
      </c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147</v>
      </c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6.5" customHeight="1">
      <c r="A92" s="38"/>
      <c r="B92" s="39"/>
      <c r="C92" s="40"/>
      <c r="D92" s="40"/>
      <c r="E92" s="69" t="str">
        <f>E11</f>
        <v>2.11 - Stoupací potrubí V11</v>
      </c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2" customHeight="1">
      <c r="A94" s="38"/>
      <c r="B94" s="39"/>
      <c r="C94" s="32" t="s">
        <v>21</v>
      </c>
      <c r="D94" s="40"/>
      <c r="E94" s="40"/>
      <c r="F94" s="27" t="str">
        <f>F14</f>
        <v>Děčín</v>
      </c>
      <c r="G94" s="40"/>
      <c r="H94" s="40"/>
      <c r="I94" s="32" t="s">
        <v>23</v>
      </c>
      <c r="J94" s="72" t="str">
        <f>IF(J14="","",J14)</f>
        <v>19. 5. 2021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25</v>
      </c>
      <c r="D96" s="40"/>
      <c r="E96" s="40"/>
      <c r="F96" s="27" t="str">
        <f>E17</f>
        <v>Statutární město Děčín</v>
      </c>
      <c r="G96" s="40"/>
      <c r="H96" s="40"/>
      <c r="I96" s="32" t="s">
        <v>32</v>
      </c>
      <c r="J96" s="36" t="str">
        <f>E23</f>
        <v>David Šašek</v>
      </c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30</v>
      </c>
      <c r="D97" s="40"/>
      <c r="E97" s="40"/>
      <c r="F97" s="27" t="str">
        <f>IF(E20="","",E20)</f>
        <v>Vyplň údaj</v>
      </c>
      <c r="G97" s="40"/>
      <c r="H97" s="40"/>
      <c r="I97" s="32" t="s">
        <v>36</v>
      </c>
      <c r="J97" s="36" t="str">
        <f>E26</f>
        <v>Vladimír Vidai</v>
      </c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11" customFormat="1" ht="29.25" customHeight="1">
      <c r="A99" s="185"/>
      <c r="B99" s="186"/>
      <c r="C99" s="187" t="s">
        <v>168</v>
      </c>
      <c r="D99" s="188" t="s">
        <v>61</v>
      </c>
      <c r="E99" s="188" t="s">
        <v>57</v>
      </c>
      <c r="F99" s="188" t="s">
        <v>58</v>
      </c>
      <c r="G99" s="188" t="s">
        <v>169</v>
      </c>
      <c r="H99" s="188" t="s">
        <v>170</v>
      </c>
      <c r="I99" s="188" t="s">
        <v>171</v>
      </c>
      <c r="J99" s="188" t="s">
        <v>151</v>
      </c>
      <c r="K99" s="189" t="s">
        <v>172</v>
      </c>
      <c r="L99" s="190"/>
      <c r="M99" s="92" t="s">
        <v>19</v>
      </c>
      <c r="N99" s="93" t="s">
        <v>46</v>
      </c>
      <c r="O99" s="93" t="s">
        <v>173</v>
      </c>
      <c r="P99" s="93" t="s">
        <v>174</v>
      </c>
      <c r="Q99" s="93" t="s">
        <v>175</v>
      </c>
      <c r="R99" s="93" t="s">
        <v>176</v>
      </c>
      <c r="S99" s="93" t="s">
        <v>177</v>
      </c>
      <c r="T99" s="94" t="s">
        <v>178</v>
      </c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</row>
    <row r="100" spans="1:63" s="2" customFormat="1" ht="22.8" customHeight="1">
      <c r="A100" s="38"/>
      <c r="B100" s="39"/>
      <c r="C100" s="99" t="s">
        <v>179</v>
      </c>
      <c r="D100" s="40"/>
      <c r="E100" s="40"/>
      <c r="F100" s="40"/>
      <c r="G100" s="40"/>
      <c r="H100" s="40"/>
      <c r="I100" s="40"/>
      <c r="J100" s="191">
        <f>BK100</f>
        <v>0</v>
      </c>
      <c r="K100" s="40"/>
      <c r="L100" s="44"/>
      <c r="M100" s="95"/>
      <c r="N100" s="192"/>
      <c r="O100" s="96"/>
      <c r="P100" s="193">
        <f>P101+P142</f>
        <v>0</v>
      </c>
      <c r="Q100" s="96"/>
      <c r="R100" s="193">
        <f>R101+R142</f>
        <v>1.1464636</v>
      </c>
      <c r="S100" s="96"/>
      <c r="T100" s="194">
        <f>T101+T142</f>
        <v>2.4802800000000005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75</v>
      </c>
      <c r="AU100" s="17" t="s">
        <v>152</v>
      </c>
      <c r="BK100" s="195">
        <f>BK101+BK142</f>
        <v>0</v>
      </c>
    </row>
    <row r="101" spans="1:63" s="12" customFormat="1" ht="25.9" customHeight="1">
      <c r="A101" s="12"/>
      <c r="B101" s="196"/>
      <c r="C101" s="197"/>
      <c r="D101" s="198" t="s">
        <v>75</v>
      </c>
      <c r="E101" s="199" t="s">
        <v>180</v>
      </c>
      <c r="F101" s="199" t="s">
        <v>181</v>
      </c>
      <c r="G101" s="197"/>
      <c r="H101" s="197"/>
      <c r="I101" s="200"/>
      <c r="J101" s="201">
        <f>BK101</f>
        <v>0</v>
      </c>
      <c r="K101" s="197"/>
      <c r="L101" s="202"/>
      <c r="M101" s="203"/>
      <c r="N101" s="204"/>
      <c r="O101" s="204"/>
      <c r="P101" s="205">
        <f>P102+P107+P109+P116+P119+P122+P134+P140</f>
        <v>0</v>
      </c>
      <c r="Q101" s="204"/>
      <c r="R101" s="205">
        <f>R102+R107+R109+R116+R119+R122+R134+R140</f>
        <v>0.8571949999999999</v>
      </c>
      <c r="S101" s="204"/>
      <c r="T101" s="206">
        <f>T102+T107+T109+T116+T119+T122+T134+T140</f>
        <v>2.3892000000000007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80</v>
      </c>
      <c r="AT101" s="208" t="s">
        <v>75</v>
      </c>
      <c r="AU101" s="208" t="s">
        <v>76</v>
      </c>
      <c r="AY101" s="207" t="s">
        <v>182</v>
      </c>
      <c r="BK101" s="209">
        <f>BK102+BK107+BK109+BK116+BK119+BK122+BK134+BK140</f>
        <v>0</v>
      </c>
    </row>
    <row r="102" spans="1:63" s="12" customFormat="1" ht="22.8" customHeight="1">
      <c r="A102" s="12"/>
      <c r="B102" s="196"/>
      <c r="C102" s="197"/>
      <c r="D102" s="198" t="s">
        <v>75</v>
      </c>
      <c r="E102" s="210" t="s">
        <v>183</v>
      </c>
      <c r="F102" s="210" t="s">
        <v>184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SUM(P103:P106)</f>
        <v>0</v>
      </c>
      <c r="Q102" s="204"/>
      <c r="R102" s="205">
        <f>SUM(R103:R106)</f>
        <v>0.28428</v>
      </c>
      <c r="S102" s="204"/>
      <c r="T102" s="206">
        <f>SUM(T103:T106)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80</v>
      </c>
      <c r="AT102" s="208" t="s">
        <v>75</v>
      </c>
      <c r="AU102" s="208" t="s">
        <v>80</v>
      </c>
      <c r="AY102" s="207" t="s">
        <v>182</v>
      </c>
      <c r="BK102" s="209">
        <f>SUM(BK103:BK106)</f>
        <v>0</v>
      </c>
    </row>
    <row r="103" spans="1:65" s="2" customFormat="1" ht="24.15" customHeight="1">
      <c r="A103" s="38"/>
      <c r="B103" s="39"/>
      <c r="C103" s="212" t="s">
        <v>80</v>
      </c>
      <c r="D103" s="212" t="s">
        <v>185</v>
      </c>
      <c r="E103" s="213" t="s">
        <v>455</v>
      </c>
      <c r="F103" s="214" t="s">
        <v>456</v>
      </c>
      <c r="G103" s="215" t="s">
        <v>188</v>
      </c>
      <c r="H103" s="216">
        <v>12</v>
      </c>
      <c r="I103" s="217"/>
      <c r="J103" s="218">
        <f>ROUND(I103*H103,2)</f>
        <v>0</v>
      </c>
      <c r="K103" s="214" t="s">
        <v>189</v>
      </c>
      <c r="L103" s="44"/>
      <c r="M103" s="219" t="s">
        <v>19</v>
      </c>
      <c r="N103" s="220" t="s">
        <v>48</v>
      </c>
      <c r="O103" s="84"/>
      <c r="P103" s="221">
        <f>O103*H103</f>
        <v>0</v>
      </c>
      <c r="Q103" s="221">
        <v>0.02369</v>
      </c>
      <c r="R103" s="221">
        <f>Q103*H103</f>
        <v>0.28428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190</v>
      </c>
      <c r="AT103" s="223" t="s">
        <v>185</v>
      </c>
      <c r="AU103" s="223" t="s">
        <v>88</v>
      </c>
      <c r="AY103" s="17" t="s">
        <v>182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88</v>
      </c>
      <c r="BK103" s="224">
        <f>ROUND(I103*H103,2)</f>
        <v>0</v>
      </c>
      <c r="BL103" s="17" t="s">
        <v>190</v>
      </c>
      <c r="BM103" s="223" t="s">
        <v>1036</v>
      </c>
    </row>
    <row r="104" spans="1:51" s="13" customFormat="1" ht="12">
      <c r="A104" s="13"/>
      <c r="B104" s="225"/>
      <c r="C104" s="226"/>
      <c r="D104" s="227" t="s">
        <v>203</v>
      </c>
      <c r="E104" s="228" t="s">
        <v>19</v>
      </c>
      <c r="F104" s="229" t="s">
        <v>588</v>
      </c>
      <c r="G104" s="226"/>
      <c r="H104" s="230">
        <v>6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203</v>
      </c>
      <c r="AU104" s="236" t="s">
        <v>88</v>
      </c>
      <c r="AV104" s="13" t="s">
        <v>88</v>
      </c>
      <c r="AW104" s="13" t="s">
        <v>35</v>
      </c>
      <c r="AX104" s="13" t="s">
        <v>76</v>
      </c>
      <c r="AY104" s="236" t="s">
        <v>182</v>
      </c>
    </row>
    <row r="105" spans="1:51" s="13" customFormat="1" ht="12">
      <c r="A105" s="13"/>
      <c r="B105" s="225"/>
      <c r="C105" s="226"/>
      <c r="D105" s="227" t="s">
        <v>203</v>
      </c>
      <c r="E105" s="228" t="s">
        <v>19</v>
      </c>
      <c r="F105" s="229" t="s">
        <v>589</v>
      </c>
      <c r="G105" s="226"/>
      <c r="H105" s="230">
        <v>6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203</v>
      </c>
      <c r="AU105" s="236" t="s">
        <v>88</v>
      </c>
      <c r="AV105" s="13" t="s">
        <v>88</v>
      </c>
      <c r="AW105" s="13" t="s">
        <v>35</v>
      </c>
      <c r="AX105" s="13" t="s">
        <v>76</v>
      </c>
      <c r="AY105" s="236" t="s">
        <v>182</v>
      </c>
    </row>
    <row r="106" spans="1:51" s="14" customFormat="1" ht="12">
      <c r="A106" s="14"/>
      <c r="B106" s="237"/>
      <c r="C106" s="238"/>
      <c r="D106" s="227" t="s">
        <v>203</v>
      </c>
      <c r="E106" s="239" t="s">
        <v>19</v>
      </c>
      <c r="F106" s="240" t="s">
        <v>241</v>
      </c>
      <c r="G106" s="238"/>
      <c r="H106" s="241">
        <v>12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203</v>
      </c>
      <c r="AU106" s="247" t="s">
        <v>88</v>
      </c>
      <c r="AV106" s="14" t="s">
        <v>190</v>
      </c>
      <c r="AW106" s="14" t="s">
        <v>35</v>
      </c>
      <c r="AX106" s="14" t="s">
        <v>80</v>
      </c>
      <c r="AY106" s="247" t="s">
        <v>182</v>
      </c>
    </row>
    <row r="107" spans="1:63" s="12" customFormat="1" ht="22.8" customHeight="1">
      <c r="A107" s="12"/>
      <c r="B107" s="196"/>
      <c r="C107" s="197"/>
      <c r="D107" s="198" t="s">
        <v>75</v>
      </c>
      <c r="E107" s="210" t="s">
        <v>190</v>
      </c>
      <c r="F107" s="210" t="s">
        <v>460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P108</f>
        <v>0</v>
      </c>
      <c r="Q107" s="204"/>
      <c r="R107" s="205">
        <f>R108</f>
        <v>0.35459999999999997</v>
      </c>
      <c r="S107" s="204"/>
      <c r="T107" s="206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80</v>
      </c>
      <c r="AT107" s="208" t="s">
        <v>75</v>
      </c>
      <c r="AU107" s="208" t="s">
        <v>80</v>
      </c>
      <c r="AY107" s="207" t="s">
        <v>182</v>
      </c>
      <c r="BK107" s="209">
        <f>BK108</f>
        <v>0</v>
      </c>
    </row>
    <row r="108" spans="1:65" s="2" customFormat="1" ht="24.15" customHeight="1">
      <c r="A108" s="38"/>
      <c r="B108" s="39"/>
      <c r="C108" s="212" t="s">
        <v>88</v>
      </c>
      <c r="D108" s="212" t="s">
        <v>185</v>
      </c>
      <c r="E108" s="213" t="s">
        <v>461</v>
      </c>
      <c r="F108" s="214" t="s">
        <v>462</v>
      </c>
      <c r="G108" s="215" t="s">
        <v>188</v>
      </c>
      <c r="H108" s="216">
        <v>18</v>
      </c>
      <c r="I108" s="217"/>
      <c r="J108" s="218">
        <f>ROUND(I108*H108,2)</f>
        <v>0</v>
      </c>
      <c r="K108" s="214" t="s">
        <v>189</v>
      </c>
      <c r="L108" s="44"/>
      <c r="M108" s="219" t="s">
        <v>19</v>
      </c>
      <c r="N108" s="220" t="s">
        <v>48</v>
      </c>
      <c r="O108" s="84"/>
      <c r="P108" s="221">
        <f>O108*H108</f>
        <v>0</v>
      </c>
      <c r="Q108" s="221">
        <v>0.0197</v>
      </c>
      <c r="R108" s="221">
        <f>Q108*H108</f>
        <v>0.35459999999999997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190</v>
      </c>
      <c r="AT108" s="223" t="s">
        <v>185</v>
      </c>
      <c r="AU108" s="223" t="s">
        <v>88</v>
      </c>
      <c r="AY108" s="17" t="s">
        <v>182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88</v>
      </c>
      <c r="BK108" s="224">
        <f>ROUND(I108*H108,2)</f>
        <v>0</v>
      </c>
      <c r="BL108" s="17" t="s">
        <v>190</v>
      </c>
      <c r="BM108" s="223" t="s">
        <v>1037</v>
      </c>
    </row>
    <row r="109" spans="1:63" s="12" customFormat="1" ht="22.8" customHeight="1">
      <c r="A109" s="12"/>
      <c r="B109" s="196"/>
      <c r="C109" s="197"/>
      <c r="D109" s="198" t="s">
        <v>75</v>
      </c>
      <c r="E109" s="210" t="s">
        <v>192</v>
      </c>
      <c r="F109" s="210" t="s">
        <v>193</v>
      </c>
      <c r="G109" s="197"/>
      <c r="H109" s="197"/>
      <c r="I109" s="200"/>
      <c r="J109" s="211">
        <f>BK109</f>
        <v>0</v>
      </c>
      <c r="K109" s="197"/>
      <c r="L109" s="202"/>
      <c r="M109" s="203"/>
      <c r="N109" s="204"/>
      <c r="O109" s="204"/>
      <c r="P109" s="205">
        <f>SUM(P110:P115)</f>
        <v>0</v>
      </c>
      <c r="Q109" s="204"/>
      <c r="R109" s="205">
        <f>SUM(R110:R115)</f>
        <v>0.216495</v>
      </c>
      <c r="S109" s="204"/>
      <c r="T109" s="206">
        <f>SUM(T110:T115)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80</v>
      </c>
      <c r="AT109" s="208" t="s">
        <v>75</v>
      </c>
      <c r="AU109" s="208" t="s">
        <v>80</v>
      </c>
      <c r="AY109" s="207" t="s">
        <v>182</v>
      </c>
      <c r="BK109" s="209">
        <f>SUM(BK110:BK115)</f>
        <v>0</v>
      </c>
    </row>
    <row r="110" spans="1:65" s="2" customFormat="1" ht="14.4" customHeight="1">
      <c r="A110" s="38"/>
      <c r="B110" s="39"/>
      <c r="C110" s="212" t="s">
        <v>183</v>
      </c>
      <c r="D110" s="212" t="s">
        <v>185</v>
      </c>
      <c r="E110" s="213" t="s">
        <v>464</v>
      </c>
      <c r="F110" s="214" t="s">
        <v>465</v>
      </c>
      <c r="G110" s="215" t="s">
        <v>201</v>
      </c>
      <c r="H110" s="216">
        <v>4.5</v>
      </c>
      <c r="I110" s="217"/>
      <c r="J110" s="218">
        <f>ROUND(I110*H110,2)</f>
        <v>0</v>
      </c>
      <c r="K110" s="214" t="s">
        <v>189</v>
      </c>
      <c r="L110" s="44"/>
      <c r="M110" s="219" t="s">
        <v>19</v>
      </c>
      <c r="N110" s="220" t="s">
        <v>48</v>
      </c>
      <c r="O110" s="84"/>
      <c r="P110" s="221">
        <f>O110*H110</f>
        <v>0</v>
      </c>
      <c r="Q110" s="221">
        <v>0.00735</v>
      </c>
      <c r="R110" s="221">
        <f>Q110*H110</f>
        <v>0.033075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190</v>
      </c>
      <c r="AT110" s="223" t="s">
        <v>185</v>
      </c>
      <c r="AU110" s="223" t="s">
        <v>88</v>
      </c>
      <c r="AY110" s="17" t="s">
        <v>182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88</v>
      </c>
      <c r="BK110" s="224">
        <f>ROUND(I110*H110,2)</f>
        <v>0</v>
      </c>
      <c r="BL110" s="17" t="s">
        <v>190</v>
      </c>
      <c r="BM110" s="223" t="s">
        <v>1038</v>
      </c>
    </row>
    <row r="111" spans="1:51" s="13" customFormat="1" ht="12">
      <c r="A111" s="13"/>
      <c r="B111" s="225"/>
      <c r="C111" s="226"/>
      <c r="D111" s="227" t="s">
        <v>203</v>
      </c>
      <c r="E111" s="228" t="s">
        <v>19</v>
      </c>
      <c r="F111" s="229" t="s">
        <v>590</v>
      </c>
      <c r="G111" s="226"/>
      <c r="H111" s="230">
        <v>4.5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203</v>
      </c>
      <c r="AU111" s="236" t="s">
        <v>88</v>
      </c>
      <c r="AV111" s="13" t="s">
        <v>88</v>
      </c>
      <c r="AW111" s="13" t="s">
        <v>35</v>
      </c>
      <c r="AX111" s="13" t="s">
        <v>80</v>
      </c>
      <c r="AY111" s="236" t="s">
        <v>182</v>
      </c>
    </row>
    <row r="112" spans="1:65" s="2" customFormat="1" ht="14.4" customHeight="1">
      <c r="A112" s="38"/>
      <c r="B112" s="39"/>
      <c r="C112" s="212" t="s">
        <v>190</v>
      </c>
      <c r="D112" s="212" t="s">
        <v>185</v>
      </c>
      <c r="E112" s="213" t="s">
        <v>194</v>
      </c>
      <c r="F112" s="214" t="s">
        <v>195</v>
      </c>
      <c r="G112" s="215" t="s">
        <v>188</v>
      </c>
      <c r="H112" s="216">
        <v>6</v>
      </c>
      <c r="I112" s="217"/>
      <c r="J112" s="218">
        <f>ROUND(I112*H112,2)</f>
        <v>0</v>
      </c>
      <c r="K112" s="214" t="s">
        <v>189</v>
      </c>
      <c r="L112" s="44"/>
      <c r="M112" s="219" t="s">
        <v>19</v>
      </c>
      <c r="N112" s="220" t="s">
        <v>48</v>
      </c>
      <c r="O112" s="84"/>
      <c r="P112" s="221">
        <f>O112*H112</f>
        <v>0</v>
      </c>
      <c r="Q112" s="221">
        <v>0.00366</v>
      </c>
      <c r="R112" s="221">
        <f>Q112*H112</f>
        <v>0.02196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190</v>
      </c>
      <c r="AT112" s="223" t="s">
        <v>185</v>
      </c>
      <c r="AU112" s="223" t="s">
        <v>88</v>
      </c>
      <c r="AY112" s="17" t="s">
        <v>182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88</v>
      </c>
      <c r="BK112" s="224">
        <f>ROUND(I112*H112,2)</f>
        <v>0</v>
      </c>
      <c r="BL112" s="17" t="s">
        <v>190</v>
      </c>
      <c r="BM112" s="223" t="s">
        <v>1039</v>
      </c>
    </row>
    <row r="113" spans="1:51" s="13" customFormat="1" ht="12">
      <c r="A113" s="13"/>
      <c r="B113" s="225"/>
      <c r="C113" s="226"/>
      <c r="D113" s="227" t="s">
        <v>203</v>
      </c>
      <c r="E113" s="228" t="s">
        <v>19</v>
      </c>
      <c r="F113" s="229" t="s">
        <v>588</v>
      </c>
      <c r="G113" s="226"/>
      <c r="H113" s="230">
        <v>6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203</v>
      </c>
      <c r="AU113" s="236" t="s">
        <v>88</v>
      </c>
      <c r="AV113" s="13" t="s">
        <v>88</v>
      </c>
      <c r="AW113" s="13" t="s">
        <v>35</v>
      </c>
      <c r="AX113" s="13" t="s">
        <v>80</v>
      </c>
      <c r="AY113" s="236" t="s">
        <v>182</v>
      </c>
    </row>
    <row r="114" spans="1:65" s="2" customFormat="1" ht="24.15" customHeight="1">
      <c r="A114" s="38"/>
      <c r="B114" s="39"/>
      <c r="C114" s="212" t="s">
        <v>212</v>
      </c>
      <c r="D114" s="212" t="s">
        <v>185</v>
      </c>
      <c r="E114" s="213" t="s">
        <v>468</v>
      </c>
      <c r="F114" s="214" t="s">
        <v>469</v>
      </c>
      <c r="G114" s="215" t="s">
        <v>201</v>
      </c>
      <c r="H114" s="216">
        <v>4.5</v>
      </c>
      <c r="I114" s="217"/>
      <c r="J114" s="218">
        <f>ROUND(I114*H114,2)</f>
        <v>0</v>
      </c>
      <c r="K114" s="214" t="s">
        <v>189</v>
      </c>
      <c r="L114" s="44"/>
      <c r="M114" s="219" t="s">
        <v>19</v>
      </c>
      <c r="N114" s="220" t="s">
        <v>48</v>
      </c>
      <c r="O114" s="84"/>
      <c r="P114" s="221">
        <f>O114*H114</f>
        <v>0</v>
      </c>
      <c r="Q114" s="221">
        <v>0.0154</v>
      </c>
      <c r="R114" s="221">
        <f>Q114*H114</f>
        <v>0.0693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190</v>
      </c>
      <c r="AT114" s="223" t="s">
        <v>185</v>
      </c>
      <c r="AU114" s="223" t="s">
        <v>88</v>
      </c>
      <c r="AY114" s="17" t="s">
        <v>182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88</v>
      </c>
      <c r="BK114" s="224">
        <f>ROUND(I114*H114,2)</f>
        <v>0</v>
      </c>
      <c r="BL114" s="17" t="s">
        <v>190</v>
      </c>
      <c r="BM114" s="223" t="s">
        <v>1040</v>
      </c>
    </row>
    <row r="115" spans="1:65" s="2" customFormat="1" ht="14.4" customHeight="1">
      <c r="A115" s="38"/>
      <c r="B115" s="39"/>
      <c r="C115" s="212" t="s">
        <v>218</v>
      </c>
      <c r="D115" s="212" t="s">
        <v>185</v>
      </c>
      <c r="E115" s="213" t="s">
        <v>471</v>
      </c>
      <c r="F115" s="214" t="s">
        <v>472</v>
      </c>
      <c r="G115" s="215" t="s">
        <v>201</v>
      </c>
      <c r="H115" s="216">
        <v>4.5</v>
      </c>
      <c r="I115" s="217"/>
      <c r="J115" s="218">
        <f>ROUND(I115*H115,2)</f>
        <v>0</v>
      </c>
      <c r="K115" s="214" t="s">
        <v>189</v>
      </c>
      <c r="L115" s="44"/>
      <c r="M115" s="219" t="s">
        <v>19</v>
      </c>
      <c r="N115" s="220" t="s">
        <v>48</v>
      </c>
      <c r="O115" s="84"/>
      <c r="P115" s="221">
        <f>O115*H115</f>
        <v>0</v>
      </c>
      <c r="Q115" s="221">
        <v>0.02048</v>
      </c>
      <c r="R115" s="221">
        <f>Q115*H115</f>
        <v>0.09216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190</v>
      </c>
      <c r="AT115" s="223" t="s">
        <v>185</v>
      </c>
      <c r="AU115" s="223" t="s">
        <v>88</v>
      </c>
      <c r="AY115" s="17" t="s">
        <v>182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88</v>
      </c>
      <c r="BK115" s="224">
        <f>ROUND(I115*H115,2)</f>
        <v>0</v>
      </c>
      <c r="BL115" s="17" t="s">
        <v>190</v>
      </c>
      <c r="BM115" s="223" t="s">
        <v>1041</v>
      </c>
    </row>
    <row r="116" spans="1:63" s="12" customFormat="1" ht="22.8" customHeight="1">
      <c r="A116" s="12"/>
      <c r="B116" s="196"/>
      <c r="C116" s="197"/>
      <c r="D116" s="198" t="s">
        <v>75</v>
      </c>
      <c r="E116" s="210" t="s">
        <v>197</v>
      </c>
      <c r="F116" s="210" t="s">
        <v>198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SUM(P117:P118)</f>
        <v>0</v>
      </c>
      <c r="Q116" s="204"/>
      <c r="R116" s="205">
        <f>SUM(R117:R118)</f>
        <v>0.0018199999999999998</v>
      </c>
      <c r="S116" s="204"/>
      <c r="T116" s="206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80</v>
      </c>
      <c r="AT116" s="208" t="s">
        <v>75</v>
      </c>
      <c r="AU116" s="208" t="s">
        <v>80</v>
      </c>
      <c r="AY116" s="207" t="s">
        <v>182</v>
      </c>
      <c r="BK116" s="209">
        <f>SUM(BK117:BK118)</f>
        <v>0</v>
      </c>
    </row>
    <row r="117" spans="1:65" s="2" customFormat="1" ht="24.15" customHeight="1">
      <c r="A117" s="38"/>
      <c r="B117" s="39"/>
      <c r="C117" s="212" t="s">
        <v>222</v>
      </c>
      <c r="D117" s="212" t="s">
        <v>185</v>
      </c>
      <c r="E117" s="213" t="s">
        <v>199</v>
      </c>
      <c r="F117" s="214" t="s">
        <v>200</v>
      </c>
      <c r="G117" s="215" t="s">
        <v>201</v>
      </c>
      <c r="H117" s="216">
        <v>14</v>
      </c>
      <c r="I117" s="217"/>
      <c r="J117" s="218">
        <f>ROUND(I117*H117,2)</f>
        <v>0</v>
      </c>
      <c r="K117" s="214" t="s">
        <v>189</v>
      </c>
      <c r="L117" s="44"/>
      <c r="M117" s="219" t="s">
        <v>19</v>
      </c>
      <c r="N117" s="220" t="s">
        <v>48</v>
      </c>
      <c r="O117" s="84"/>
      <c r="P117" s="221">
        <f>O117*H117</f>
        <v>0</v>
      </c>
      <c r="Q117" s="221">
        <v>0.00013</v>
      </c>
      <c r="R117" s="221">
        <f>Q117*H117</f>
        <v>0.0018199999999999998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190</v>
      </c>
      <c r="AT117" s="223" t="s">
        <v>185</v>
      </c>
      <c r="AU117" s="223" t="s">
        <v>88</v>
      </c>
      <c r="AY117" s="17" t="s">
        <v>182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88</v>
      </c>
      <c r="BK117" s="224">
        <f>ROUND(I117*H117,2)</f>
        <v>0</v>
      </c>
      <c r="BL117" s="17" t="s">
        <v>190</v>
      </c>
      <c r="BM117" s="223" t="s">
        <v>1042</v>
      </c>
    </row>
    <row r="118" spans="1:51" s="13" customFormat="1" ht="12">
      <c r="A118" s="13"/>
      <c r="B118" s="225"/>
      <c r="C118" s="226"/>
      <c r="D118" s="227" t="s">
        <v>203</v>
      </c>
      <c r="E118" s="228" t="s">
        <v>19</v>
      </c>
      <c r="F118" s="229" t="s">
        <v>476</v>
      </c>
      <c r="G118" s="226"/>
      <c r="H118" s="230">
        <v>14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203</v>
      </c>
      <c r="AU118" s="236" t="s">
        <v>88</v>
      </c>
      <c r="AV118" s="13" t="s">
        <v>88</v>
      </c>
      <c r="AW118" s="13" t="s">
        <v>35</v>
      </c>
      <c r="AX118" s="13" t="s">
        <v>80</v>
      </c>
      <c r="AY118" s="236" t="s">
        <v>182</v>
      </c>
    </row>
    <row r="119" spans="1:63" s="12" customFormat="1" ht="22.8" customHeight="1">
      <c r="A119" s="12"/>
      <c r="B119" s="196"/>
      <c r="C119" s="197"/>
      <c r="D119" s="198" t="s">
        <v>75</v>
      </c>
      <c r="E119" s="210" t="s">
        <v>205</v>
      </c>
      <c r="F119" s="210" t="s">
        <v>206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SUM(P120:P121)</f>
        <v>0</v>
      </c>
      <c r="Q119" s="204"/>
      <c r="R119" s="205">
        <f>SUM(R120:R121)</f>
        <v>0</v>
      </c>
      <c r="S119" s="204"/>
      <c r="T119" s="206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7" t="s">
        <v>80</v>
      </c>
      <c r="AT119" s="208" t="s">
        <v>75</v>
      </c>
      <c r="AU119" s="208" t="s">
        <v>80</v>
      </c>
      <c r="AY119" s="207" t="s">
        <v>182</v>
      </c>
      <c r="BK119" s="209">
        <f>SUM(BK120:BK121)</f>
        <v>0</v>
      </c>
    </row>
    <row r="120" spans="1:65" s="2" customFormat="1" ht="14.4" customHeight="1">
      <c r="A120" s="38"/>
      <c r="B120" s="39"/>
      <c r="C120" s="212" t="s">
        <v>226</v>
      </c>
      <c r="D120" s="212" t="s">
        <v>185</v>
      </c>
      <c r="E120" s="213" t="s">
        <v>207</v>
      </c>
      <c r="F120" s="214" t="s">
        <v>208</v>
      </c>
      <c r="G120" s="215" t="s">
        <v>201</v>
      </c>
      <c r="H120" s="216">
        <v>60</v>
      </c>
      <c r="I120" s="217"/>
      <c r="J120" s="218">
        <f>ROUND(I120*H120,2)</f>
        <v>0</v>
      </c>
      <c r="K120" s="214" t="s">
        <v>189</v>
      </c>
      <c r="L120" s="44"/>
      <c r="M120" s="219" t="s">
        <v>19</v>
      </c>
      <c r="N120" s="220" t="s">
        <v>48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190</v>
      </c>
      <c r="AT120" s="223" t="s">
        <v>185</v>
      </c>
      <c r="AU120" s="223" t="s">
        <v>88</v>
      </c>
      <c r="AY120" s="17" t="s">
        <v>182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88</v>
      </c>
      <c r="BK120" s="224">
        <f>ROUND(I120*H120,2)</f>
        <v>0</v>
      </c>
      <c r="BL120" s="17" t="s">
        <v>190</v>
      </c>
      <c r="BM120" s="223" t="s">
        <v>1043</v>
      </c>
    </row>
    <row r="121" spans="1:51" s="13" customFormat="1" ht="12">
      <c r="A121" s="13"/>
      <c r="B121" s="225"/>
      <c r="C121" s="226"/>
      <c r="D121" s="227" t="s">
        <v>203</v>
      </c>
      <c r="E121" s="228" t="s">
        <v>19</v>
      </c>
      <c r="F121" s="229" t="s">
        <v>478</v>
      </c>
      <c r="G121" s="226"/>
      <c r="H121" s="230">
        <v>60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203</v>
      </c>
      <c r="AU121" s="236" t="s">
        <v>88</v>
      </c>
      <c r="AV121" s="13" t="s">
        <v>88</v>
      </c>
      <c r="AW121" s="13" t="s">
        <v>35</v>
      </c>
      <c r="AX121" s="13" t="s">
        <v>80</v>
      </c>
      <c r="AY121" s="236" t="s">
        <v>182</v>
      </c>
    </row>
    <row r="122" spans="1:63" s="12" customFormat="1" ht="22.8" customHeight="1">
      <c r="A122" s="12"/>
      <c r="B122" s="196"/>
      <c r="C122" s="197"/>
      <c r="D122" s="198" t="s">
        <v>75</v>
      </c>
      <c r="E122" s="210" t="s">
        <v>210</v>
      </c>
      <c r="F122" s="210" t="s">
        <v>211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SUM(P123:P133)</f>
        <v>0</v>
      </c>
      <c r="Q122" s="204"/>
      <c r="R122" s="205">
        <f>SUM(R123:R133)</f>
        <v>0</v>
      </c>
      <c r="S122" s="204"/>
      <c r="T122" s="206">
        <f>SUM(T123:T133)</f>
        <v>2.3892000000000007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80</v>
      </c>
      <c r="AT122" s="208" t="s">
        <v>75</v>
      </c>
      <c r="AU122" s="208" t="s">
        <v>80</v>
      </c>
      <c r="AY122" s="207" t="s">
        <v>182</v>
      </c>
      <c r="BK122" s="209">
        <f>SUM(BK123:BK133)</f>
        <v>0</v>
      </c>
    </row>
    <row r="123" spans="1:65" s="2" customFormat="1" ht="14.4" customHeight="1">
      <c r="A123" s="38"/>
      <c r="B123" s="39"/>
      <c r="C123" s="212" t="s">
        <v>231</v>
      </c>
      <c r="D123" s="212" t="s">
        <v>185</v>
      </c>
      <c r="E123" s="213" t="s">
        <v>213</v>
      </c>
      <c r="F123" s="214" t="s">
        <v>214</v>
      </c>
      <c r="G123" s="215" t="s">
        <v>215</v>
      </c>
      <c r="H123" s="216">
        <v>76</v>
      </c>
      <c r="I123" s="217"/>
      <c r="J123" s="218">
        <f>ROUND(I123*H123,2)</f>
        <v>0</v>
      </c>
      <c r="K123" s="214" t="s">
        <v>189</v>
      </c>
      <c r="L123" s="44"/>
      <c r="M123" s="219" t="s">
        <v>19</v>
      </c>
      <c r="N123" s="220" t="s">
        <v>48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0.0067</v>
      </c>
      <c r="T123" s="222">
        <f>S123*H123</f>
        <v>0.5092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216</v>
      </c>
      <c r="AT123" s="223" t="s">
        <v>185</v>
      </c>
      <c r="AU123" s="223" t="s">
        <v>88</v>
      </c>
      <c r="AY123" s="17" t="s">
        <v>182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88</v>
      </c>
      <c r="BK123" s="224">
        <f>ROUND(I123*H123,2)</f>
        <v>0</v>
      </c>
      <c r="BL123" s="17" t="s">
        <v>216</v>
      </c>
      <c r="BM123" s="223" t="s">
        <v>1044</v>
      </c>
    </row>
    <row r="124" spans="1:65" s="2" customFormat="1" ht="24.15" customHeight="1">
      <c r="A124" s="38"/>
      <c r="B124" s="39"/>
      <c r="C124" s="212" t="s">
        <v>242</v>
      </c>
      <c r="D124" s="212" t="s">
        <v>185</v>
      </c>
      <c r="E124" s="213" t="s">
        <v>480</v>
      </c>
      <c r="F124" s="214" t="s">
        <v>481</v>
      </c>
      <c r="G124" s="215" t="s">
        <v>188</v>
      </c>
      <c r="H124" s="216">
        <v>19</v>
      </c>
      <c r="I124" s="217"/>
      <c r="J124" s="218">
        <f>ROUND(I124*H124,2)</f>
        <v>0</v>
      </c>
      <c r="K124" s="214" t="s">
        <v>189</v>
      </c>
      <c r="L124" s="44"/>
      <c r="M124" s="219" t="s">
        <v>19</v>
      </c>
      <c r="N124" s="220" t="s">
        <v>48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0.069</v>
      </c>
      <c r="T124" s="222">
        <f>S124*H124</f>
        <v>1.3110000000000002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190</v>
      </c>
      <c r="AT124" s="223" t="s">
        <v>185</v>
      </c>
      <c r="AU124" s="223" t="s">
        <v>88</v>
      </c>
      <c r="AY124" s="17" t="s">
        <v>182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88</v>
      </c>
      <c r="BK124" s="224">
        <f>ROUND(I124*H124,2)</f>
        <v>0</v>
      </c>
      <c r="BL124" s="17" t="s">
        <v>190</v>
      </c>
      <c r="BM124" s="223" t="s">
        <v>1045</v>
      </c>
    </row>
    <row r="125" spans="1:51" s="13" customFormat="1" ht="12">
      <c r="A125" s="13"/>
      <c r="B125" s="225"/>
      <c r="C125" s="226"/>
      <c r="D125" s="227" t="s">
        <v>203</v>
      </c>
      <c r="E125" s="228" t="s">
        <v>19</v>
      </c>
      <c r="F125" s="229" t="s">
        <v>588</v>
      </c>
      <c r="G125" s="226"/>
      <c r="H125" s="230">
        <v>6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203</v>
      </c>
      <c r="AU125" s="236" t="s">
        <v>88</v>
      </c>
      <c r="AV125" s="13" t="s">
        <v>88</v>
      </c>
      <c r="AW125" s="13" t="s">
        <v>35</v>
      </c>
      <c r="AX125" s="13" t="s">
        <v>76</v>
      </c>
      <c r="AY125" s="236" t="s">
        <v>182</v>
      </c>
    </row>
    <row r="126" spans="1:51" s="13" customFormat="1" ht="12">
      <c r="A126" s="13"/>
      <c r="B126" s="225"/>
      <c r="C126" s="226"/>
      <c r="D126" s="227" t="s">
        <v>203</v>
      </c>
      <c r="E126" s="228" t="s">
        <v>19</v>
      </c>
      <c r="F126" s="229" t="s">
        <v>597</v>
      </c>
      <c r="G126" s="226"/>
      <c r="H126" s="230">
        <v>7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203</v>
      </c>
      <c r="AU126" s="236" t="s">
        <v>88</v>
      </c>
      <c r="AV126" s="13" t="s">
        <v>88</v>
      </c>
      <c r="AW126" s="13" t="s">
        <v>35</v>
      </c>
      <c r="AX126" s="13" t="s">
        <v>76</v>
      </c>
      <c r="AY126" s="236" t="s">
        <v>182</v>
      </c>
    </row>
    <row r="127" spans="1:51" s="13" customFormat="1" ht="12">
      <c r="A127" s="13"/>
      <c r="B127" s="225"/>
      <c r="C127" s="226"/>
      <c r="D127" s="227" t="s">
        <v>203</v>
      </c>
      <c r="E127" s="228" t="s">
        <v>19</v>
      </c>
      <c r="F127" s="229" t="s">
        <v>589</v>
      </c>
      <c r="G127" s="226"/>
      <c r="H127" s="230">
        <v>6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203</v>
      </c>
      <c r="AU127" s="236" t="s">
        <v>88</v>
      </c>
      <c r="AV127" s="13" t="s">
        <v>88</v>
      </c>
      <c r="AW127" s="13" t="s">
        <v>35</v>
      </c>
      <c r="AX127" s="13" t="s">
        <v>76</v>
      </c>
      <c r="AY127" s="236" t="s">
        <v>182</v>
      </c>
    </row>
    <row r="128" spans="1:51" s="14" customFormat="1" ht="12">
      <c r="A128" s="14"/>
      <c r="B128" s="237"/>
      <c r="C128" s="238"/>
      <c r="D128" s="227" t="s">
        <v>203</v>
      </c>
      <c r="E128" s="239" t="s">
        <v>19</v>
      </c>
      <c r="F128" s="240" t="s">
        <v>241</v>
      </c>
      <c r="G128" s="238"/>
      <c r="H128" s="241">
        <v>19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203</v>
      </c>
      <c r="AU128" s="247" t="s">
        <v>88</v>
      </c>
      <c r="AV128" s="14" t="s">
        <v>190</v>
      </c>
      <c r="AW128" s="14" t="s">
        <v>35</v>
      </c>
      <c r="AX128" s="14" t="s">
        <v>80</v>
      </c>
      <c r="AY128" s="247" t="s">
        <v>182</v>
      </c>
    </row>
    <row r="129" spans="1:65" s="2" customFormat="1" ht="24.15" customHeight="1">
      <c r="A129" s="38"/>
      <c r="B129" s="39"/>
      <c r="C129" s="212" t="s">
        <v>248</v>
      </c>
      <c r="D129" s="212" t="s">
        <v>185</v>
      </c>
      <c r="E129" s="213" t="s">
        <v>484</v>
      </c>
      <c r="F129" s="214" t="s">
        <v>485</v>
      </c>
      <c r="G129" s="215" t="s">
        <v>188</v>
      </c>
      <c r="H129" s="216">
        <v>18</v>
      </c>
      <c r="I129" s="217"/>
      <c r="J129" s="218">
        <f>ROUND(I129*H129,2)</f>
        <v>0</v>
      </c>
      <c r="K129" s="214" t="s">
        <v>189</v>
      </c>
      <c r="L129" s="44"/>
      <c r="M129" s="219" t="s">
        <v>19</v>
      </c>
      <c r="N129" s="220" t="s">
        <v>48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0.008</v>
      </c>
      <c r="T129" s="222">
        <f>S129*H129</f>
        <v>0.14400000000000002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190</v>
      </c>
      <c r="AT129" s="223" t="s">
        <v>185</v>
      </c>
      <c r="AU129" s="223" t="s">
        <v>88</v>
      </c>
      <c r="AY129" s="17" t="s">
        <v>182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88</v>
      </c>
      <c r="BK129" s="224">
        <f>ROUND(I129*H129,2)</f>
        <v>0</v>
      </c>
      <c r="BL129" s="17" t="s">
        <v>190</v>
      </c>
      <c r="BM129" s="223" t="s">
        <v>1046</v>
      </c>
    </row>
    <row r="130" spans="1:65" s="2" customFormat="1" ht="24.15" customHeight="1">
      <c r="A130" s="38"/>
      <c r="B130" s="39"/>
      <c r="C130" s="212" t="s">
        <v>253</v>
      </c>
      <c r="D130" s="212" t="s">
        <v>185</v>
      </c>
      <c r="E130" s="213" t="s">
        <v>487</v>
      </c>
      <c r="F130" s="214" t="s">
        <v>488</v>
      </c>
      <c r="G130" s="215" t="s">
        <v>201</v>
      </c>
      <c r="H130" s="216">
        <v>6.25</v>
      </c>
      <c r="I130" s="217"/>
      <c r="J130" s="218">
        <f>ROUND(I130*H130,2)</f>
        <v>0</v>
      </c>
      <c r="K130" s="214" t="s">
        <v>189</v>
      </c>
      <c r="L130" s="44"/>
      <c r="M130" s="219" t="s">
        <v>19</v>
      </c>
      <c r="N130" s="220" t="s">
        <v>48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0.068</v>
      </c>
      <c r="T130" s="222">
        <f>S130*H130</f>
        <v>0.42500000000000004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190</v>
      </c>
      <c r="AT130" s="223" t="s">
        <v>185</v>
      </c>
      <c r="AU130" s="223" t="s">
        <v>88</v>
      </c>
      <c r="AY130" s="17" t="s">
        <v>182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88</v>
      </c>
      <c r="BK130" s="224">
        <f>ROUND(I130*H130,2)</f>
        <v>0</v>
      </c>
      <c r="BL130" s="17" t="s">
        <v>190</v>
      </c>
      <c r="BM130" s="223" t="s">
        <v>1047</v>
      </c>
    </row>
    <row r="131" spans="1:51" s="13" customFormat="1" ht="12">
      <c r="A131" s="13"/>
      <c r="B131" s="225"/>
      <c r="C131" s="226"/>
      <c r="D131" s="227" t="s">
        <v>203</v>
      </c>
      <c r="E131" s="228" t="s">
        <v>19</v>
      </c>
      <c r="F131" s="229" t="s">
        <v>598</v>
      </c>
      <c r="G131" s="226"/>
      <c r="H131" s="230">
        <v>1.75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203</v>
      </c>
      <c r="AU131" s="236" t="s">
        <v>88</v>
      </c>
      <c r="AV131" s="13" t="s">
        <v>88</v>
      </c>
      <c r="AW131" s="13" t="s">
        <v>35</v>
      </c>
      <c r="AX131" s="13" t="s">
        <v>76</v>
      </c>
      <c r="AY131" s="236" t="s">
        <v>182</v>
      </c>
    </row>
    <row r="132" spans="1:51" s="13" customFormat="1" ht="12">
      <c r="A132" s="13"/>
      <c r="B132" s="225"/>
      <c r="C132" s="226"/>
      <c r="D132" s="227" t="s">
        <v>203</v>
      </c>
      <c r="E132" s="228" t="s">
        <v>19</v>
      </c>
      <c r="F132" s="229" t="s">
        <v>590</v>
      </c>
      <c r="G132" s="226"/>
      <c r="H132" s="230">
        <v>4.5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203</v>
      </c>
      <c r="AU132" s="236" t="s">
        <v>88</v>
      </c>
      <c r="AV132" s="13" t="s">
        <v>88</v>
      </c>
      <c r="AW132" s="13" t="s">
        <v>35</v>
      </c>
      <c r="AX132" s="13" t="s">
        <v>76</v>
      </c>
      <c r="AY132" s="236" t="s">
        <v>182</v>
      </c>
    </row>
    <row r="133" spans="1:51" s="14" customFormat="1" ht="12">
      <c r="A133" s="14"/>
      <c r="B133" s="237"/>
      <c r="C133" s="238"/>
      <c r="D133" s="227" t="s">
        <v>203</v>
      </c>
      <c r="E133" s="239" t="s">
        <v>19</v>
      </c>
      <c r="F133" s="240" t="s">
        <v>241</v>
      </c>
      <c r="G133" s="238"/>
      <c r="H133" s="241">
        <v>6.25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203</v>
      </c>
      <c r="AU133" s="247" t="s">
        <v>88</v>
      </c>
      <c r="AV133" s="14" t="s">
        <v>190</v>
      </c>
      <c r="AW133" s="14" t="s">
        <v>35</v>
      </c>
      <c r="AX133" s="14" t="s">
        <v>80</v>
      </c>
      <c r="AY133" s="247" t="s">
        <v>182</v>
      </c>
    </row>
    <row r="134" spans="1:63" s="12" customFormat="1" ht="22.8" customHeight="1">
      <c r="A134" s="12"/>
      <c r="B134" s="196"/>
      <c r="C134" s="197"/>
      <c r="D134" s="198" t="s">
        <v>75</v>
      </c>
      <c r="E134" s="210" t="s">
        <v>246</v>
      </c>
      <c r="F134" s="210" t="s">
        <v>247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SUM(P135:P139)</f>
        <v>0</v>
      </c>
      <c r="Q134" s="204"/>
      <c r="R134" s="205">
        <f>SUM(R135:R139)</f>
        <v>0</v>
      </c>
      <c r="S134" s="204"/>
      <c r="T134" s="206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80</v>
      </c>
      <c r="AT134" s="208" t="s">
        <v>75</v>
      </c>
      <c r="AU134" s="208" t="s">
        <v>80</v>
      </c>
      <c r="AY134" s="207" t="s">
        <v>182</v>
      </c>
      <c r="BK134" s="209">
        <f>SUM(BK135:BK139)</f>
        <v>0</v>
      </c>
    </row>
    <row r="135" spans="1:65" s="2" customFormat="1" ht="24.15" customHeight="1">
      <c r="A135" s="38"/>
      <c r="B135" s="39"/>
      <c r="C135" s="212" t="s">
        <v>257</v>
      </c>
      <c r="D135" s="212" t="s">
        <v>185</v>
      </c>
      <c r="E135" s="213" t="s">
        <v>249</v>
      </c>
      <c r="F135" s="214" t="s">
        <v>250</v>
      </c>
      <c r="G135" s="215" t="s">
        <v>251</v>
      </c>
      <c r="H135" s="216">
        <v>2.48</v>
      </c>
      <c r="I135" s="217"/>
      <c r="J135" s="218">
        <f>ROUND(I135*H135,2)</f>
        <v>0</v>
      </c>
      <c r="K135" s="214" t="s">
        <v>189</v>
      </c>
      <c r="L135" s="44"/>
      <c r="M135" s="219" t="s">
        <v>19</v>
      </c>
      <c r="N135" s="220" t="s">
        <v>48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190</v>
      </c>
      <c r="AT135" s="223" t="s">
        <v>185</v>
      </c>
      <c r="AU135" s="223" t="s">
        <v>88</v>
      </c>
      <c r="AY135" s="17" t="s">
        <v>182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88</v>
      </c>
      <c r="BK135" s="224">
        <f>ROUND(I135*H135,2)</f>
        <v>0</v>
      </c>
      <c r="BL135" s="17" t="s">
        <v>190</v>
      </c>
      <c r="BM135" s="223" t="s">
        <v>1048</v>
      </c>
    </row>
    <row r="136" spans="1:65" s="2" customFormat="1" ht="14.4" customHeight="1">
      <c r="A136" s="38"/>
      <c r="B136" s="39"/>
      <c r="C136" s="212" t="s">
        <v>262</v>
      </c>
      <c r="D136" s="212" t="s">
        <v>185</v>
      </c>
      <c r="E136" s="213" t="s">
        <v>254</v>
      </c>
      <c r="F136" s="214" t="s">
        <v>255</v>
      </c>
      <c r="G136" s="215" t="s">
        <v>251</v>
      </c>
      <c r="H136" s="216">
        <v>2.48</v>
      </c>
      <c r="I136" s="217"/>
      <c r="J136" s="218">
        <f>ROUND(I136*H136,2)</f>
        <v>0</v>
      </c>
      <c r="K136" s="214" t="s">
        <v>189</v>
      </c>
      <c r="L136" s="44"/>
      <c r="M136" s="219" t="s">
        <v>19</v>
      </c>
      <c r="N136" s="220" t="s">
        <v>48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190</v>
      </c>
      <c r="AT136" s="223" t="s">
        <v>185</v>
      </c>
      <c r="AU136" s="223" t="s">
        <v>88</v>
      </c>
      <c r="AY136" s="17" t="s">
        <v>182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88</v>
      </c>
      <c r="BK136" s="224">
        <f>ROUND(I136*H136,2)</f>
        <v>0</v>
      </c>
      <c r="BL136" s="17" t="s">
        <v>190</v>
      </c>
      <c r="BM136" s="223" t="s">
        <v>1049</v>
      </c>
    </row>
    <row r="137" spans="1:65" s="2" customFormat="1" ht="24.15" customHeight="1">
      <c r="A137" s="38"/>
      <c r="B137" s="39"/>
      <c r="C137" s="212" t="s">
        <v>8</v>
      </c>
      <c r="D137" s="212" t="s">
        <v>185</v>
      </c>
      <c r="E137" s="213" t="s">
        <v>258</v>
      </c>
      <c r="F137" s="214" t="s">
        <v>259</v>
      </c>
      <c r="G137" s="215" t="s">
        <v>251</v>
      </c>
      <c r="H137" s="216">
        <v>34.72</v>
      </c>
      <c r="I137" s="217"/>
      <c r="J137" s="218">
        <f>ROUND(I137*H137,2)</f>
        <v>0</v>
      </c>
      <c r="K137" s="214" t="s">
        <v>189</v>
      </c>
      <c r="L137" s="44"/>
      <c r="M137" s="219" t="s">
        <v>19</v>
      </c>
      <c r="N137" s="220" t="s">
        <v>48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190</v>
      </c>
      <c r="AT137" s="223" t="s">
        <v>185</v>
      </c>
      <c r="AU137" s="223" t="s">
        <v>88</v>
      </c>
      <c r="AY137" s="17" t="s">
        <v>182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88</v>
      </c>
      <c r="BK137" s="224">
        <f>ROUND(I137*H137,2)</f>
        <v>0</v>
      </c>
      <c r="BL137" s="17" t="s">
        <v>190</v>
      </c>
      <c r="BM137" s="223" t="s">
        <v>1050</v>
      </c>
    </row>
    <row r="138" spans="1:51" s="13" customFormat="1" ht="12">
      <c r="A138" s="13"/>
      <c r="B138" s="225"/>
      <c r="C138" s="226"/>
      <c r="D138" s="227" t="s">
        <v>203</v>
      </c>
      <c r="E138" s="226"/>
      <c r="F138" s="229" t="s">
        <v>599</v>
      </c>
      <c r="G138" s="226"/>
      <c r="H138" s="230">
        <v>34.72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203</v>
      </c>
      <c r="AU138" s="236" t="s">
        <v>88</v>
      </c>
      <c r="AV138" s="13" t="s">
        <v>88</v>
      </c>
      <c r="AW138" s="13" t="s">
        <v>4</v>
      </c>
      <c r="AX138" s="13" t="s">
        <v>80</v>
      </c>
      <c r="AY138" s="236" t="s">
        <v>182</v>
      </c>
    </row>
    <row r="139" spans="1:65" s="2" customFormat="1" ht="14.4" customHeight="1">
      <c r="A139" s="38"/>
      <c r="B139" s="39"/>
      <c r="C139" s="248" t="s">
        <v>216</v>
      </c>
      <c r="D139" s="248" t="s">
        <v>263</v>
      </c>
      <c r="E139" s="249" t="s">
        <v>264</v>
      </c>
      <c r="F139" s="250" t="s">
        <v>265</v>
      </c>
      <c r="G139" s="251" t="s">
        <v>251</v>
      </c>
      <c r="H139" s="252">
        <v>2.48</v>
      </c>
      <c r="I139" s="253"/>
      <c r="J139" s="254">
        <f>ROUND(I139*H139,2)</f>
        <v>0</v>
      </c>
      <c r="K139" s="250" t="s">
        <v>189</v>
      </c>
      <c r="L139" s="255"/>
      <c r="M139" s="256" t="s">
        <v>19</v>
      </c>
      <c r="N139" s="257" t="s">
        <v>48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226</v>
      </c>
      <c r="AT139" s="223" t="s">
        <v>263</v>
      </c>
      <c r="AU139" s="223" t="s">
        <v>88</v>
      </c>
      <c r="AY139" s="17" t="s">
        <v>182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88</v>
      </c>
      <c r="BK139" s="224">
        <f>ROUND(I139*H139,2)</f>
        <v>0</v>
      </c>
      <c r="BL139" s="17" t="s">
        <v>190</v>
      </c>
      <c r="BM139" s="223" t="s">
        <v>1051</v>
      </c>
    </row>
    <row r="140" spans="1:63" s="12" customFormat="1" ht="22.8" customHeight="1">
      <c r="A140" s="12"/>
      <c r="B140" s="196"/>
      <c r="C140" s="197"/>
      <c r="D140" s="198" t="s">
        <v>75</v>
      </c>
      <c r="E140" s="210" t="s">
        <v>267</v>
      </c>
      <c r="F140" s="210" t="s">
        <v>268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P141</f>
        <v>0</v>
      </c>
      <c r="Q140" s="204"/>
      <c r="R140" s="205">
        <f>R141</f>
        <v>0</v>
      </c>
      <c r="S140" s="204"/>
      <c r="T140" s="206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80</v>
      </c>
      <c r="AT140" s="208" t="s">
        <v>75</v>
      </c>
      <c r="AU140" s="208" t="s">
        <v>80</v>
      </c>
      <c r="AY140" s="207" t="s">
        <v>182</v>
      </c>
      <c r="BK140" s="209">
        <f>BK141</f>
        <v>0</v>
      </c>
    </row>
    <row r="141" spans="1:65" s="2" customFormat="1" ht="24.15" customHeight="1">
      <c r="A141" s="38"/>
      <c r="B141" s="39"/>
      <c r="C141" s="212" t="s">
        <v>281</v>
      </c>
      <c r="D141" s="212" t="s">
        <v>185</v>
      </c>
      <c r="E141" s="213" t="s">
        <v>496</v>
      </c>
      <c r="F141" s="214" t="s">
        <v>497</v>
      </c>
      <c r="G141" s="215" t="s">
        <v>251</v>
      </c>
      <c r="H141" s="216">
        <v>0.857</v>
      </c>
      <c r="I141" s="217"/>
      <c r="J141" s="218">
        <f>ROUND(I141*H141,2)</f>
        <v>0</v>
      </c>
      <c r="K141" s="214" t="s">
        <v>189</v>
      </c>
      <c r="L141" s="44"/>
      <c r="M141" s="219" t="s">
        <v>19</v>
      </c>
      <c r="N141" s="220" t="s">
        <v>48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190</v>
      </c>
      <c r="AT141" s="223" t="s">
        <v>185</v>
      </c>
      <c r="AU141" s="223" t="s">
        <v>88</v>
      </c>
      <c r="AY141" s="17" t="s">
        <v>182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88</v>
      </c>
      <c r="BK141" s="224">
        <f>ROUND(I141*H141,2)</f>
        <v>0</v>
      </c>
      <c r="BL141" s="17" t="s">
        <v>190</v>
      </c>
      <c r="BM141" s="223" t="s">
        <v>1052</v>
      </c>
    </row>
    <row r="142" spans="1:63" s="12" customFormat="1" ht="25.9" customHeight="1">
      <c r="A142" s="12"/>
      <c r="B142" s="196"/>
      <c r="C142" s="197"/>
      <c r="D142" s="198" t="s">
        <v>75</v>
      </c>
      <c r="E142" s="199" t="s">
        <v>272</v>
      </c>
      <c r="F142" s="199" t="s">
        <v>273</v>
      </c>
      <c r="G142" s="197"/>
      <c r="H142" s="197"/>
      <c r="I142" s="200"/>
      <c r="J142" s="201">
        <f>BK142</f>
        <v>0</v>
      </c>
      <c r="K142" s="197"/>
      <c r="L142" s="202"/>
      <c r="M142" s="203"/>
      <c r="N142" s="204"/>
      <c r="O142" s="204"/>
      <c r="P142" s="205">
        <f>P143+P155+P158+P161+P172</f>
        <v>0</v>
      </c>
      <c r="Q142" s="204"/>
      <c r="R142" s="205">
        <f>R143+R155+R158+R161+R172</f>
        <v>0.28926860000000004</v>
      </c>
      <c r="S142" s="204"/>
      <c r="T142" s="206">
        <f>T143+T155+T158+T161+T172</f>
        <v>0.09108000000000001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88</v>
      </c>
      <c r="AT142" s="208" t="s">
        <v>75</v>
      </c>
      <c r="AU142" s="208" t="s">
        <v>76</v>
      </c>
      <c r="AY142" s="207" t="s">
        <v>182</v>
      </c>
      <c r="BK142" s="209">
        <f>BK143+BK155+BK158+BK161+BK172</f>
        <v>0</v>
      </c>
    </row>
    <row r="143" spans="1:63" s="12" customFormat="1" ht="22.8" customHeight="1">
      <c r="A143" s="12"/>
      <c r="B143" s="196"/>
      <c r="C143" s="197"/>
      <c r="D143" s="198" t="s">
        <v>75</v>
      </c>
      <c r="E143" s="210" t="s">
        <v>274</v>
      </c>
      <c r="F143" s="210" t="s">
        <v>275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SUM(P144:P154)</f>
        <v>0</v>
      </c>
      <c r="Q143" s="204"/>
      <c r="R143" s="205">
        <f>SUM(R144:R154)</f>
        <v>0.12196</v>
      </c>
      <c r="S143" s="204"/>
      <c r="T143" s="206">
        <f>SUM(T144:T154)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88</v>
      </c>
      <c r="AT143" s="208" t="s">
        <v>75</v>
      </c>
      <c r="AU143" s="208" t="s">
        <v>80</v>
      </c>
      <c r="AY143" s="207" t="s">
        <v>182</v>
      </c>
      <c r="BK143" s="209">
        <f>SUM(BK144:BK154)</f>
        <v>0</v>
      </c>
    </row>
    <row r="144" spans="1:65" s="2" customFormat="1" ht="14.4" customHeight="1">
      <c r="A144" s="38"/>
      <c r="B144" s="39"/>
      <c r="C144" s="212" t="s">
        <v>285</v>
      </c>
      <c r="D144" s="212" t="s">
        <v>185</v>
      </c>
      <c r="E144" s="213" t="s">
        <v>276</v>
      </c>
      <c r="F144" s="214" t="s">
        <v>499</v>
      </c>
      <c r="G144" s="215" t="s">
        <v>278</v>
      </c>
      <c r="H144" s="216">
        <v>14</v>
      </c>
      <c r="I144" s="217"/>
      <c r="J144" s="218">
        <f>ROUND(I144*H144,2)</f>
        <v>0</v>
      </c>
      <c r="K144" s="214" t="s">
        <v>279</v>
      </c>
      <c r="L144" s="44"/>
      <c r="M144" s="219" t="s">
        <v>19</v>
      </c>
      <c r="N144" s="220" t="s">
        <v>48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216</v>
      </c>
      <c r="AT144" s="223" t="s">
        <v>185</v>
      </c>
      <c r="AU144" s="223" t="s">
        <v>88</v>
      </c>
      <c r="AY144" s="17" t="s">
        <v>182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88</v>
      </c>
      <c r="BK144" s="224">
        <f>ROUND(I144*H144,2)</f>
        <v>0</v>
      </c>
      <c r="BL144" s="17" t="s">
        <v>216</v>
      </c>
      <c r="BM144" s="223" t="s">
        <v>1053</v>
      </c>
    </row>
    <row r="145" spans="1:65" s="2" customFormat="1" ht="14.4" customHeight="1">
      <c r="A145" s="38"/>
      <c r="B145" s="39"/>
      <c r="C145" s="212" t="s">
        <v>289</v>
      </c>
      <c r="D145" s="212" t="s">
        <v>185</v>
      </c>
      <c r="E145" s="213" t="s">
        <v>556</v>
      </c>
      <c r="F145" s="214" t="s">
        <v>557</v>
      </c>
      <c r="G145" s="215" t="s">
        <v>215</v>
      </c>
      <c r="H145" s="216">
        <v>4</v>
      </c>
      <c r="I145" s="217"/>
      <c r="J145" s="218">
        <f>ROUND(I145*H145,2)</f>
        <v>0</v>
      </c>
      <c r="K145" s="214" t="s">
        <v>189</v>
      </c>
      <c r="L145" s="44"/>
      <c r="M145" s="219" t="s">
        <v>19</v>
      </c>
      <c r="N145" s="220" t="s">
        <v>48</v>
      </c>
      <c r="O145" s="84"/>
      <c r="P145" s="221">
        <f>O145*H145</f>
        <v>0</v>
      </c>
      <c r="Q145" s="221">
        <v>0.00051</v>
      </c>
      <c r="R145" s="221">
        <f>Q145*H145</f>
        <v>0.00204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216</v>
      </c>
      <c r="AT145" s="223" t="s">
        <v>185</v>
      </c>
      <c r="AU145" s="223" t="s">
        <v>88</v>
      </c>
      <c r="AY145" s="17" t="s">
        <v>182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88</v>
      </c>
      <c r="BK145" s="224">
        <f>ROUND(I145*H145,2)</f>
        <v>0</v>
      </c>
      <c r="BL145" s="17" t="s">
        <v>216</v>
      </c>
      <c r="BM145" s="223" t="s">
        <v>1054</v>
      </c>
    </row>
    <row r="146" spans="1:65" s="2" customFormat="1" ht="14.4" customHeight="1">
      <c r="A146" s="38"/>
      <c r="B146" s="39"/>
      <c r="C146" s="212" t="s">
        <v>293</v>
      </c>
      <c r="D146" s="212" t="s">
        <v>185</v>
      </c>
      <c r="E146" s="213" t="s">
        <v>282</v>
      </c>
      <c r="F146" s="214" t="s">
        <v>283</v>
      </c>
      <c r="G146" s="215" t="s">
        <v>215</v>
      </c>
      <c r="H146" s="216">
        <v>38</v>
      </c>
      <c r="I146" s="217"/>
      <c r="J146" s="218">
        <f>ROUND(I146*H146,2)</f>
        <v>0</v>
      </c>
      <c r="K146" s="214" t="s">
        <v>189</v>
      </c>
      <c r="L146" s="44"/>
      <c r="M146" s="219" t="s">
        <v>19</v>
      </c>
      <c r="N146" s="220" t="s">
        <v>48</v>
      </c>
      <c r="O146" s="84"/>
      <c r="P146" s="221">
        <f>O146*H146</f>
        <v>0</v>
      </c>
      <c r="Q146" s="221">
        <v>0.00084</v>
      </c>
      <c r="R146" s="221">
        <f>Q146*H146</f>
        <v>0.031920000000000004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216</v>
      </c>
      <c r="AT146" s="223" t="s">
        <v>185</v>
      </c>
      <c r="AU146" s="223" t="s">
        <v>88</v>
      </c>
      <c r="AY146" s="17" t="s">
        <v>182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88</v>
      </c>
      <c r="BK146" s="224">
        <f>ROUND(I146*H146,2)</f>
        <v>0</v>
      </c>
      <c r="BL146" s="17" t="s">
        <v>216</v>
      </c>
      <c r="BM146" s="223" t="s">
        <v>1055</v>
      </c>
    </row>
    <row r="147" spans="1:65" s="2" customFormat="1" ht="14.4" customHeight="1">
      <c r="A147" s="38"/>
      <c r="B147" s="39"/>
      <c r="C147" s="212" t="s">
        <v>7</v>
      </c>
      <c r="D147" s="212" t="s">
        <v>185</v>
      </c>
      <c r="E147" s="213" t="s">
        <v>286</v>
      </c>
      <c r="F147" s="214" t="s">
        <v>287</v>
      </c>
      <c r="G147" s="215" t="s">
        <v>215</v>
      </c>
      <c r="H147" s="216">
        <v>20</v>
      </c>
      <c r="I147" s="217"/>
      <c r="J147" s="218">
        <f>ROUND(I147*H147,2)</f>
        <v>0</v>
      </c>
      <c r="K147" s="214" t="s">
        <v>189</v>
      </c>
      <c r="L147" s="44"/>
      <c r="M147" s="219" t="s">
        <v>19</v>
      </c>
      <c r="N147" s="220" t="s">
        <v>48</v>
      </c>
      <c r="O147" s="84"/>
      <c r="P147" s="221">
        <f>O147*H147</f>
        <v>0</v>
      </c>
      <c r="Q147" s="221">
        <v>0.00116</v>
      </c>
      <c r="R147" s="221">
        <f>Q147*H147</f>
        <v>0.0232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216</v>
      </c>
      <c r="AT147" s="223" t="s">
        <v>185</v>
      </c>
      <c r="AU147" s="223" t="s">
        <v>88</v>
      </c>
      <c r="AY147" s="17" t="s">
        <v>182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88</v>
      </c>
      <c r="BK147" s="224">
        <f>ROUND(I147*H147,2)</f>
        <v>0</v>
      </c>
      <c r="BL147" s="17" t="s">
        <v>216</v>
      </c>
      <c r="BM147" s="223" t="s">
        <v>1056</v>
      </c>
    </row>
    <row r="148" spans="1:65" s="2" customFormat="1" ht="14.4" customHeight="1">
      <c r="A148" s="38"/>
      <c r="B148" s="39"/>
      <c r="C148" s="212" t="s">
        <v>300</v>
      </c>
      <c r="D148" s="212" t="s">
        <v>185</v>
      </c>
      <c r="E148" s="213" t="s">
        <v>290</v>
      </c>
      <c r="F148" s="214" t="s">
        <v>291</v>
      </c>
      <c r="G148" s="215" t="s">
        <v>215</v>
      </c>
      <c r="H148" s="216">
        <v>14</v>
      </c>
      <c r="I148" s="217"/>
      <c r="J148" s="218">
        <f>ROUND(I148*H148,2)</f>
        <v>0</v>
      </c>
      <c r="K148" s="214" t="s">
        <v>189</v>
      </c>
      <c r="L148" s="44"/>
      <c r="M148" s="219" t="s">
        <v>19</v>
      </c>
      <c r="N148" s="220" t="s">
        <v>48</v>
      </c>
      <c r="O148" s="84"/>
      <c r="P148" s="221">
        <f>O148*H148</f>
        <v>0</v>
      </c>
      <c r="Q148" s="221">
        <v>0.00144</v>
      </c>
      <c r="R148" s="221">
        <f>Q148*H148</f>
        <v>0.02016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216</v>
      </c>
      <c r="AT148" s="223" t="s">
        <v>185</v>
      </c>
      <c r="AU148" s="223" t="s">
        <v>88</v>
      </c>
      <c r="AY148" s="17" t="s">
        <v>182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88</v>
      </c>
      <c r="BK148" s="224">
        <f>ROUND(I148*H148,2)</f>
        <v>0</v>
      </c>
      <c r="BL148" s="17" t="s">
        <v>216</v>
      </c>
      <c r="BM148" s="223" t="s">
        <v>1057</v>
      </c>
    </row>
    <row r="149" spans="1:65" s="2" customFormat="1" ht="24.15" customHeight="1">
      <c r="A149" s="38"/>
      <c r="B149" s="39"/>
      <c r="C149" s="212" t="s">
        <v>304</v>
      </c>
      <c r="D149" s="212" t="s">
        <v>185</v>
      </c>
      <c r="E149" s="213" t="s">
        <v>301</v>
      </c>
      <c r="F149" s="214" t="s">
        <v>302</v>
      </c>
      <c r="G149" s="215" t="s">
        <v>215</v>
      </c>
      <c r="H149" s="216">
        <v>76</v>
      </c>
      <c r="I149" s="217"/>
      <c r="J149" s="218">
        <f>ROUND(I149*H149,2)</f>
        <v>0</v>
      </c>
      <c r="K149" s="214" t="s">
        <v>189</v>
      </c>
      <c r="L149" s="44"/>
      <c r="M149" s="219" t="s">
        <v>19</v>
      </c>
      <c r="N149" s="220" t="s">
        <v>48</v>
      </c>
      <c r="O149" s="84"/>
      <c r="P149" s="221">
        <f>O149*H149</f>
        <v>0</v>
      </c>
      <c r="Q149" s="221">
        <v>7E-05</v>
      </c>
      <c r="R149" s="221">
        <f>Q149*H149</f>
        <v>0.005319999999999999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216</v>
      </c>
      <c r="AT149" s="223" t="s">
        <v>185</v>
      </c>
      <c r="AU149" s="223" t="s">
        <v>88</v>
      </c>
      <c r="AY149" s="17" t="s">
        <v>182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88</v>
      </c>
      <c r="BK149" s="224">
        <f>ROUND(I149*H149,2)</f>
        <v>0</v>
      </c>
      <c r="BL149" s="17" t="s">
        <v>216</v>
      </c>
      <c r="BM149" s="223" t="s">
        <v>1058</v>
      </c>
    </row>
    <row r="150" spans="1:65" s="2" customFormat="1" ht="14.4" customHeight="1">
      <c r="A150" s="38"/>
      <c r="B150" s="39"/>
      <c r="C150" s="212" t="s">
        <v>308</v>
      </c>
      <c r="D150" s="212" t="s">
        <v>185</v>
      </c>
      <c r="E150" s="213" t="s">
        <v>334</v>
      </c>
      <c r="F150" s="214" t="s">
        <v>335</v>
      </c>
      <c r="G150" s="215" t="s">
        <v>188</v>
      </c>
      <c r="H150" s="216">
        <v>24</v>
      </c>
      <c r="I150" s="217"/>
      <c r="J150" s="218">
        <f>ROUND(I150*H150,2)</f>
        <v>0</v>
      </c>
      <c r="K150" s="214" t="s">
        <v>189</v>
      </c>
      <c r="L150" s="44"/>
      <c r="M150" s="219" t="s">
        <v>19</v>
      </c>
      <c r="N150" s="220" t="s">
        <v>48</v>
      </c>
      <c r="O150" s="84"/>
      <c r="P150" s="221">
        <f>O150*H150</f>
        <v>0</v>
      </c>
      <c r="Q150" s="221">
        <v>0.00057</v>
      </c>
      <c r="R150" s="221">
        <f>Q150*H150</f>
        <v>0.01368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216</v>
      </c>
      <c r="AT150" s="223" t="s">
        <v>185</v>
      </c>
      <c r="AU150" s="223" t="s">
        <v>88</v>
      </c>
      <c r="AY150" s="17" t="s">
        <v>182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88</v>
      </c>
      <c r="BK150" s="224">
        <f>ROUND(I150*H150,2)</f>
        <v>0</v>
      </c>
      <c r="BL150" s="17" t="s">
        <v>216</v>
      </c>
      <c r="BM150" s="223" t="s">
        <v>1059</v>
      </c>
    </row>
    <row r="151" spans="1:65" s="2" customFormat="1" ht="14.4" customHeight="1">
      <c r="A151" s="38"/>
      <c r="B151" s="39"/>
      <c r="C151" s="212" t="s">
        <v>313</v>
      </c>
      <c r="D151" s="212" t="s">
        <v>185</v>
      </c>
      <c r="E151" s="213" t="s">
        <v>506</v>
      </c>
      <c r="F151" s="214" t="s">
        <v>507</v>
      </c>
      <c r="G151" s="215" t="s">
        <v>188</v>
      </c>
      <c r="H151" s="216">
        <v>12</v>
      </c>
      <c r="I151" s="217"/>
      <c r="J151" s="218">
        <f>ROUND(I151*H151,2)</f>
        <v>0</v>
      </c>
      <c r="K151" s="214" t="s">
        <v>189</v>
      </c>
      <c r="L151" s="44"/>
      <c r="M151" s="219" t="s">
        <v>19</v>
      </c>
      <c r="N151" s="220" t="s">
        <v>48</v>
      </c>
      <c r="O151" s="84"/>
      <c r="P151" s="221">
        <f>O151*H151</f>
        <v>0</v>
      </c>
      <c r="Q151" s="221">
        <v>0.00087</v>
      </c>
      <c r="R151" s="221">
        <f>Q151*H151</f>
        <v>0.01044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216</v>
      </c>
      <c r="AT151" s="223" t="s">
        <v>185</v>
      </c>
      <c r="AU151" s="223" t="s">
        <v>88</v>
      </c>
      <c r="AY151" s="17" t="s">
        <v>182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88</v>
      </c>
      <c r="BK151" s="224">
        <f>ROUND(I151*H151,2)</f>
        <v>0</v>
      </c>
      <c r="BL151" s="17" t="s">
        <v>216</v>
      </c>
      <c r="BM151" s="223" t="s">
        <v>1060</v>
      </c>
    </row>
    <row r="152" spans="1:65" s="2" customFormat="1" ht="24.15" customHeight="1">
      <c r="A152" s="38"/>
      <c r="B152" s="39"/>
      <c r="C152" s="212" t="s">
        <v>317</v>
      </c>
      <c r="D152" s="212" t="s">
        <v>185</v>
      </c>
      <c r="E152" s="213" t="s">
        <v>354</v>
      </c>
      <c r="F152" s="214" t="s">
        <v>355</v>
      </c>
      <c r="G152" s="215" t="s">
        <v>215</v>
      </c>
      <c r="H152" s="216">
        <v>76</v>
      </c>
      <c r="I152" s="217"/>
      <c r="J152" s="218">
        <f>ROUND(I152*H152,2)</f>
        <v>0</v>
      </c>
      <c r="K152" s="214" t="s">
        <v>189</v>
      </c>
      <c r="L152" s="44"/>
      <c r="M152" s="219" t="s">
        <v>19</v>
      </c>
      <c r="N152" s="220" t="s">
        <v>48</v>
      </c>
      <c r="O152" s="84"/>
      <c r="P152" s="221">
        <f>O152*H152</f>
        <v>0</v>
      </c>
      <c r="Q152" s="221">
        <v>0.00019</v>
      </c>
      <c r="R152" s="221">
        <f>Q152*H152</f>
        <v>0.014440000000000001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216</v>
      </c>
      <c r="AT152" s="223" t="s">
        <v>185</v>
      </c>
      <c r="AU152" s="223" t="s">
        <v>88</v>
      </c>
      <c r="AY152" s="17" t="s">
        <v>182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88</v>
      </c>
      <c r="BK152" s="224">
        <f>ROUND(I152*H152,2)</f>
        <v>0</v>
      </c>
      <c r="BL152" s="17" t="s">
        <v>216</v>
      </c>
      <c r="BM152" s="223" t="s">
        <v>1061</v>
      </c>
    </row>
    <row r="153" spans="1:65" s="2" customFormat="1" ht="14.4" customHeight="1">
      <c r="A153" s="38"/>
      <c r="B153" s="39"/>
      <c r="C153" s="212" t="s">
        <v>321</v>
      </c>
      <c r="D153" s="212" t="s">
        <v>185</v>
      </c>
      <c r="E153" s="213" t="s">
        <v>358</v>
      </c>
      <c r="F153" s="214" t="s">
        <v>359</v>
      </c>
      <c r="G153" s="215" t="s">
        <v>215</v>
      </c>
      <c r="H153" s="216">
        <v>76</v>
      </c>
      <c r="I153" s="217"/>
      <c r="J153" s="218">
        <f>ROUND(I153*H153,2)</f>
        <v>0</v>
      </c>
      <c r="K153" s="214" t="s">
        <v>189</v>
      </c>
      <c r="L153" s="44"/>
      <c r="M153" s="219" t="s">
        <v>19</v>
      </c>
      <c r="N153" s="220" t="s">
        <v>48</v>
      </c>
      <c r="O153" s="84"/>
      <c r="P153" s="221">
        <f>O153*H153</f>
        <v>0</v>
      </c>
      <c r="Q153" s="221">
        <v>1E-05</v>
      </c>
      <c r="R153" s="221">
        <f>Q153*H153</f>
        <v>0.00076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216</v>
      </c>
      <c r="AT153" s="223" t="s">
        <v>185</v>
      </c>
      <c r="AU153" s="223" t="s">
        <v>88</v>
      </c>
      <c r="AY153" s="17" t="s">
        <v>182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88</v>
      </c>
      <c r="BK153" s="224">
        <f>ROUND(I153*H153,2)</f>
        <v>0</v>
      </c>
      <c r="BL153" s="17" t="s">
        <v>216</v>
      </c>
      <c r="BM153" s="223" t="s">
        <v>1062</v>
      </c>
    </row>
    <row r="154" spans="1:65" s="2" customFormat="1" ht="24.15" customHeight="1">
      <c r="A154" s="38"/>
      <c r="B154" s="39"/>
      <c r="C154" s="212" t="s">
        <v>325</v>
      </c>
      <c r="D154" s="212" t="s">
        <v>185</v>
      </c>
      <c r="E154" s="213" t="s">
        <v>511</v>
      </c>
      <c r="F154" s="214" t="s">
        <v>512</v>
      </c>
      <c r="G154" s="215" t="s">
        <v>251</v>
      </c>
      <c r="H154" s="216">
        <v>0.122</v>
      </c>
      <c r="I154" s="217"/>
      <c r="J154" s="218">
        <f>ROUND(I154*H154,2)</f>
        <v>0</v>
      </c>
      <c r="K154" s="214" t="s">
        <v>189</v>
      </c>
      <c r="L154" s="44"/>
      <c r="M154" s="219" t="s">
        <v>19</v>
      </c>
      <c r="N154" s="220" t="s">
        <v>48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216</v>
      </c>
      <c r="AT154" s="223" t="s">
        <v>185</v>
      </c>
      <c r="AU154" s="223" t="s">
        <v>88</v>
      </c>
      <c r="AY154" s="17" t="s">
        <v>182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88</v>
      </c>
      <c r="BK154" s="224">
        <f>ROUND(I154*H154,2)</f>
        <v>0</v>
      </c>
      <c r="BL154" s="17" t="s">
        <v>216</v>
      </c>
      <c r="BM154" s="223" t="s">
        <v>1063</v>
      </c>
    </row>
    <row r="155" spans="1:63" s="12" customFormat="1" ht="22.8" customHeight="1">
      <c r="A155" s="12"/>
      <c r="B155" s="196"/>
      <c r="C155" s="197"/>
      <c r="D155" s="198" t="s">
        <v>75</v>
      </c>
      <c r="E155" s="210" t="s">
        <v>365</v>
      </c>
      <c r="F155" s="210" t="s">
        <v>366</v>
      </c>
      <c r="G155" s="197"/>
      <c r="H155" s="197"/>
      <c r="I155" s="200"/>
      <c r="J155" s="211">
        <f>BK155</f>
        <v>0</v>
      </c>
      <c r="K155" s="197"/>
      <c r="L155" s="202"/>
      <c r="M155" s="203"/>
      <c r="N155" s="204"/>
      <c r="O155" s="204"/>
      <c r="P155" s="205">
        <f>SUM(P156:P157)</f>
        <v>0</v>
      </c>
      <c r="Q155" s="204"/>
      <c r="R155" s="205">
        <f>SUM(R156:R157)</f>
        <v>0.00217</v>
      </c>
      <c r="S155" s="204"/>
      <c r="T155" s="206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7" t="s">
        <v>88</v>
      </c>
      <c r="AT155" s="208" t="s">
        <v>75</v>
      </c>
      <c r="AU155" s="208" t="s">
        <v>80</v>
      </c>
      <c r="AY155" s="207" t="s">
        <v>182</v>
      </c>
      <c r="BK155" s="209">
        <f>SUM(BK156:BK157)</f>
        <v>0</v>
      </c>
    </row>
    <row r="156" spans="1:65" s="2" customFormat="1" ht="14.4" customHeight="1">
      <c r="A156" s="38"/>
      <c r="B156" s="39"/>
      <c r="C156" s="212" t="s">
        <v>329</v>
      </c>
      <c r="D156" s="212" t="s">
        <v>185</v>
      </c>
      <c r="E156" s="213" t="s">
        <v>514</v>
      </c>
      <c r="F156" s="214" t="s">
        <v>515</v>
      </c>
      <c r="G156" s="215" t="s">
        <v>188</v>
      </c>
      <c r="H156" s="216">
        <v>7</v>
      </c>
      <c r="I156" s="217"/>
      <c r="J156" s="218">
        <f>ROUND(I156*H156,2)</f>
        <v>0</v>
      </c>
      <c r="K156" s="214" t="s">
        <v>279</v>
      </c>
      <c r="L156" s="44"/>
      <c r="M156" s="219" t="s">
        <v>19</v>
      </c>
      <c r="N156" s="220" t="s">
        <v>48</v>
      </c>
      <c r="O156" s="84"/>
      <c r="P156" s="221">
        <f>O156*H156</f>
        <v>0</v>
      </c>
      <c r="Q156" s="221">
        <v>0.00031</v>
      </c>
      <c r="R156" s="221">
        <f>Q156*H156</f>
        <v>0.00217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216</v>
      </c>
      <c r="AT156" s="223" t="s">
        <v>185</v>
      </c>
      <c r="AU156" s="223" t="s">
        <v>88</v>
      </c>
      <c r="AY156" s="17" t="s">
        <v>182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88</v>
      </c>
      <c r="BK156" s="224">
        <f>ROUND(I156*H156,2)</f>
        <v>0</v>
      </c>
      <c r="BL156" s="17" t="s">
        <v>216</v>
      </c>
      <c r="BM156" s="223" t="s">
        <v>1064</v>
      </c>
    </row>
    <row r="157" spans="1:65" s="2" customFormat="1" ht="24.15" customHeight="1">
      <c r="A157" s="38"/>
      <c r="B157" s="39"/>
      <c r="C157" s="212" t="s">
        <v>333</v>
      </c>
      <c r="D157" s="212" t="s">
        <v>185</v>
      </c>
      <c r="E157" s="213" t="s">
        <v>517</v>
      </c>
      <c r="F157" s="214" t="s">
        <v>518</v>
      </c>
      <c r="G157" s="215" t="s">
        <v>251</v>
      </c>
      <c r="H157" s="216">
        <v>0.002</v>
      </c>
      <c r="I157" s="217"/>
      <c r="J157" s="218">
        <f>ROUND(I157*H157,2)</f>
        <v>0</v>
      </c>
      <c r="K157" s="214" t="s">
        <v>189</v>
      </c>
      <c r="L157" s="44"/>
      <c r="M157" s="219" t="s">
        <v>19</v>
      </c>
      <c r="N157" s="220" t="s">
        <v>48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216</v>
      </c>
      <c r="AT157" s="223" t="s">
        <v>185</v>
      </c>
      <c r="AU157" s="223" t="s">
        <v>88</v>
      </c>
      <c r="AY157" s="17" t="s">
        <v>182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88</v>
      </c>
      <c r="BK157" s="224">
        <f>ROUND(I157*H157,2)</f>
        <v>0</v>
      </c>
      <c r="BL157" s="17" t="s">
        <v>216</v>
      </c>
      <c r="BM157" s="223" t="s">
        <v>1065</v>
      </c>
    </row>
    <row r="158" spans="1:63" s="12" customFormat="1" ht="22.8" customHeight="1">
      <c r="A158" s="12"/>
      <c r="B158" s="196"/>
      <c r="C158" s="197"/>
      <c r="D158" s="198" t="s">
        <v>75</v>
      </c>
      <c r="E158" s="210" t="s">
        <v>379</v>
      </c>
      <c r="F158" s="210" t="s">
        <v>380</v>
      </c>
      <c r="G158" s="197"/>
      <c r="H158" s="197"/>
      <c r="I158" s="200"/>
      <c r="J158" s="211">
        <f>BK158</f>
        <v>0</v>
      </c>
      <c r="K158" s="197"/>
      <c r="L158" s="202"/>
      <c r="M158" s="203"/>
      <c r="N158" s="204"/>
      <c r="O158" s="204"/>
      <c r="P158" s="205">
        <f>SUM(P159:P160)</f>
        <v>0</v>
      </c>
      <c r="Q158" s="204"/>
      <c r="R158" s="205">
        <f>SUM(R159:R160)</f>
        <v>0</v>
      </c>
      <c r="S158" s="204"/>
      <c r="T158" s="206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7" t="s">
        <v>88</v>
      </c>
      <c r="AT158" s="208" t="s">
        <v>75</v>
      </c>
      <c r="AU158" s="208" t="s">
        <v>80</v>
      </c>
      <c r="AY158" s="207" t="s">
        <v>182</v>
      </c>
      <c r="BK158" s="209">
        <f>SUM(BK159:BK160)</f>
        <v>0</v>
      </c>
    </row>
    <row r="159" spans="1:65" s="2" customFormat="1" ht="24.15" customHeight="1">
      <c r="A159" s="38"/>
      <c r="B159" s="39"/>
      <c r="C159" s="212" t="s">
        <v>337</v>
      </c>
      <c r="D159" s="212" t="s">
        <v>185</v>
      </c>
      <c r="E159" s="213" t="s">
        <v>382</v>
      </c>
      <c r="F159" s="214" t="s">
        <v>520</v>
      </c>
      <c r="G159" s="215" t="s">
        <v>188</v>
      </c>
      <c r="H159" s="216">
        <v>18</v>
      </c>
      <c r="I159" s="217"/>
      <c r="J159" s="218">
        <f>ROUND(I159*H159,2)</f>
        <v>0</v>
      </c>
      <c r="K159" s="214" t="s">
        <v>279</v>
      </c>
      <c r="L159" s="44"/>
      <c r="M159" s="219" t="s">
        <v>19</v>
      </c>
      <c r="N159" s="220" t="s">
        <v>48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216</v>
      </c>
      <c r="AT159" s="223" t="s">
        <v>185</v>
      </c>
      <c r="AU159" s="223" t="s">
        <v>88</v>
      </c>
      <c r="AY159" s="17" t="s">
        <v>182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88</v>
      </c>
      <c r="BK159" s="224">
        <f>ROUND(I159*H159,2)</f>
        <v>0</v>
      </c>
      <c r="BL159" s="17" t="s">
        <v>216</v>
      </c>
      <c r="BM159" s="223" t="s">
        <v>1066</v>
      </c>
    </row>
    <row r="160" spans="1:47" s="2" customFormat="1" ht="12">
      <c r="A160" s="38"/>
      <c r="B160" s="39"/>
      <c r="C160" s="40"/>
      <c r="D160" s="227" t="s">
        <v>385</v>
      </c>
      <c r="E160" s="40"/>
      <c r="F160" s="258" t="s">
        <v>386</v>
      </c>
      <c r="G160" s="40"/>
      <c r="H160" s="40"/>
      <c r="I160" s="259"/>
      <c r="J160" s="40"/>
      <c r="K160" s="40"/>
      <c r="L160" s="44"/>
      <c r="M160" s="260"/>
      <c r="N160" s="26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385</v>
      </c>
      <c r="AU160" s="17" t="s">
        <v>88</v>
      </c>
    </row>
    <row r="161" spans="1:63" s="12" customFormat="1" ht="22.8" customHeight="1">
      <c r="A161" s="12"/>
      <c r="B161" s="196"/>
      <c r="C161" s="197"/>
      <c r="D161" s="198" t="s">
        <v>75</v>
      </c>
      <c r="E161" s="210" t="s">
        <v>418</v>
      </c>
      <c r="F161" s="210" t="s">
        <v>419</v>
      </c>
      <c r="G161" s="197"/>
      <c r="H161" s="197"/>
      <c r="I161" s="200"/>
      <c r="J161" s="211">
        <f>BK161</f>
        <v>0</v>
      </c>
      <c r="K161" s="197"/>
      <c r="L161" s="202"/>
      <c r="M161" s="203"/>
      <c r="N161" s="204"/>
      <c r="O161" s="204"/>
      <c r="P161" s="205">
        <f>SUM(P162:P171)</f>
        <v>0</v>
      </c>
      <c r="Q161" s="204"/>
      <c r="R161" s="205">
        <f>SUM(R162:R171)</f>
        <v>0.06916800000000001</v>
      </c>
      <c r="S161" s="204"/>
      <c r="T161" s="206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7" t="s">
        <v>88</v>
      </c>
      <c r="AT161" s="208" t="s">
        <v>75</v>
      </c>
      <c r="AU161" s="208" t="s">
        <v>80</v>
      </c>
      <c r="AY161" s="207" t="s">
        <v>182</v>
      </c>
      <c r="BK161" s="209">
        <f>SUM(BK162:BK171)</f>
        <v>0</v>
      </c>
    </row>
    <row r="162" spans="1:65" s="2" customFormat="1" ht="14.4" customHeight="1">
      <c r="A162" s="38"/>
      <c r="B162" s="39"/>
      <c r="C162" s="212" t="s">
        <v>341</v>
      </c>
      <c r="D162" s="212" t="s">
        <v>185</v>
      </c>
      <c r="E162" s="213" t="s">
        <v>421</v>
      </c>
      <c r="F162" s="214" t="s">
        <v>422</v>
      </c>
      <c r="G162" s="215" t="s">
        <v>423</v>
      </c>
      <c r="H162" s="216">
        <v>69</v>
      </c>
      <c r="I162" s="217"/>
      <c r="J162" s="218">
        <f>ROUND(I162*H162,2)</f>
        <v>0</v>
      </c>
      <c r="K162" s="214" t="s">
        <v>189</v>
      </c>
      <c r="L162" s="44"/>
      <c r="M162" s="219" t="s">
        <v>19</v>
      </c>
      <c r="N162" s="220" t="s">
        <v>48</v>
      </c>
      <c r="O162" s="84"/>
      <c r="P162" s="221">
        <f>O162*H162</f>
        <v>0</v>
      </c>
      <c r="Q162" s="221">
        <v>7E-05</v>
      </c>
      <c r="R162" s="221">
        <f>Q162*H162</f>
        <v>0.004829999999999999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216</v>
      </c>
      <c r="AT162" s="223" t="s">
        <v>185</v>
      </c>
      <c r="AU162" s="223" t="s">
        <v>88</v>
      </c>
      <c r="AY162" s="17" t="s">
        <v>182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88</v>
      </c>
      <c r="BK162" s="224">
        <f>ROUND(I162*H162,2)</f>
        <v>0</v>
      </c>
      <c r="BL162" s="17" t="s">
        <v>216</v>
      </c>
      <c r="BM162" s="223" t="s">
        <v>1067</v>
      </c>
    </row>
    <row r="163" spans="1:47" s="2" customFormat="1" ht="12">
      <c r="A163" s="38"/>
      <c r="B163" s="39"/>
      <c r="C163" s="40"/>
      <c r="D163" s="227" t="s">
        <v>385</v>
      </c>
      <c r="E163" s="40"/>
      <c r="F163" s="258" t="s">
        <v>523</v>
      </c>
      <c r="G163" s="40"/>
      <c r="H163" s="40"/>
      <c r="I163" s="259"/>
      <c r="J163" s="40"/>
      <c r="K163" s="40"/>
      <c r="L163" s="44"/>
      <c r="M163" s="260"/>
      <c r="N163" s="26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385</v>
      </c>
      <c r="AU163" s="17" t="s">
        <v>88</v>
      </c>
    </row>
    <row r="164" spans="1:65" s="2" customFormat="1" ht="14.4" customHeight="1">
      <c r="A164" s="38"/>
      <c r="B164" s="39"/>
      <c r="C164" s="248" t="s">
        <v>345</v>
      </c>
      <c r="D164" s="248" t="s">
        <v>263</v>
      </c>
      <c r="E164" s="249" t="s">
        <v>427</v>
      </c>
      <c r="F164" s="250" t="s">
        <v>428</v>
      </c>
      <c r="G164" s="251" t="s">
        <v>251</v>
      </c>
      <c r="H164" s="252">
        <v>0.03</v>
      </c>
      <c r="I164" s="253"/>
      <c r="J164" s="254">
        <f>ROUND(I164*H164,2)</f>
        <v>0</v>
      </c>
      <c r="K164" s="250" t="s">
        <v>189</v>
      </c>
      <c r="L164" s="255"/>
      <c r="M164" s="256" t="s">
        <v>19</v>
      </c>
      <c r="N164" s="257" t="s">
        <v>48</v>
      </c>
      <c r="O164" s="84"/>
      <c r="P164" s="221">
        <f>O164*H164</f>
        <v>0</v>
      </c>
      <c r="Q164" s="221">
        <v>1</v>
      </c>
      <c r="R164" s="221">
        <f>Q164*H164</f>
        <v>0.03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341</v>
      </c>
      <c r="AT164" s="223" t="s">
        <v>263</v>
      </c>
      <c r="AU164" s="223" t="s">
        <v>88</v>
      </c>
      <c r="AY164" s="17" t="s">
        <v>182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88</v>
      </c>
      <c r="BK164" s="224">
        <f>ROUND(I164*H164,2)</f>
        <v>0</v>
      </c>
      <c r="BL164" s="17" t="s">
        <v>216</v>
      </c>
      <c r="BM164" s="223" t="s">
        <v>1068</v>
      </c>
    </row>
    <row r="165" spans="1:65" s="2" customFormat="1" ht="24.15" customHeight="1">
      <c r="A165" s="38"/>
      <c r="B165" s="39"/>
      <c r="C165" s="248" t="s">
        <v>349</v>
      </c>
      <c r="D165" s="248" t="s">
        <v>263</v>
      </c>
      <c r="E165" s="249" t="s">
        <v>431</v>
      </c>
      <c r="F165" s="250" t="s">
        <v>432</v>
      </c>
      <c r="G165" s="251" t="s">
        <v>433</v>
      </c>
      <c r="H165" s="252">
        <v>0.9</v>
      </c>
      <c r="I165" s="253"/>
      <c r="J165" s="254">
        <f>ROUND(I165*H165,2)</f>
        <v>0</v>
      </c>
      <c r="K165" s="250" t="s">
        <v>189</v>
      </c>
      <c r="L165" s="255"/>
      <c r="M165" s="256" t="s">
        <v>19</v>
      </c>
      <c r="N165" s="257" t="s">
        <v>48</v>
      </c>
      <c r="O165" s="84"/>
      <c r="P165" s="221">
        <f>O165*H165</f>
        <v>0</v>
      </c>
      <c r="Q165" s="221">
        <v>0.00041</v>
      </c>
      <c r="R165" s="221">
        <f>Q165*H165</f>
        <v>0.000369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341</v>
      </c>
      <c r="AT165" s="223" t="s">
        <v>263</v>
      </c>
      <c r="AU165" s="223" t="s">
        <v>88</v>
      </c>
      <c r="AY165" s="17" t="s">
        <v>182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88</v>
      </c>
      <c r="BK165" s="224">
        <f>ROUND(I165*H165,2)</f>
        <v>0</v>
      </c>
      <c r="BL165" s="17" t="s">
        <v>216</v>
      </c>
      <c r="BM165" s="223" t="s">
        <v>1069</v>
      </c>
    </row>
    <row r="166" spans="1:51" s="13" customFormat="1" ht="12">
      <c r="A166" s="13"/>
      <c r="B166" s="225"/>
      <c r="C166" s="226"/>
      <c r="D166" s="227" t="s">
        <v>203</v>
      </c>
      <c r="E166" s="226"/>
      <c r="F166" s="229" t="s">
        <v>435</v>
      </c>
      <c r="G166" s="226"/>
      <c r="H166" s="230">
        <v>0.9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203</v>
      </c>
      <c r="AU166" s="236" t="s">
        <v>88</v>
      </c>
      <c r="AV166" s="13" t="s">
        <v>88</v>
      </c>
      <c r="AW166" s="13" t="s">
        <v>4</v>
      </c>
      <c r="AX166" s="13" t="s">
        <v>80</v>
      </c>
      <c r="AY166" s="236" t="s">
        <v>182</v>
      </c>
    </row>
    <row r="167" spans="1:65" s="2" customFormat="1" ht="14.4" customHeight="1">
      <c r="A167" s="38"/>
      <c r="B167" s="39"/>
      <c r="C167" s="248" t="s">
        <v>353</v>
      </c>
      <c r="D167" s="248" t="s">
        <v>263</v>
      </c>
      <c r="E167" s="249" t="s">
        <v>437</v>
      </c>
      <c r="F167" s="250" t="s">
        <v>438</v>
      </c>
      <c r="G167" s="251" t="s">
        <v>215</v>
      </c>
      <c r="H167" s="252">
        <v>42</v>
      </c>
      <c r="I167" s="253"/>
      <c r="J167" s="254">
        <f>ROUND(I167*H167,2)</f>
        <v>0</v>
      </c>
      <c r="K167" s="250" t="s">
        <v>189</v>
      </c>
      <c r="L167" s="255"/>
      <c r="M167" s="256" t="s">
        <v>19</v>
      </c>
      <c r="N167" s="257" t="s">
        <v>48</v>
      </c>
      <c r="O167" s="84"/>
      <c r="P167" s="221">
        <f>O167*H167</f>
        <v>0</v>
      </c>
      <c r="Q167" s="221">
        <v>0.00046</v>
      </c>
      <c r="R167" s="221">
        <f>Q167*H167</f>
        <v>0.01932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341</v>
      </c>
      <c r="AT167" s="223" t="s">
        <v>263</v>
      </c>
      <c r="AU167" s="223" t="s">
        <v>88</v>
      </c>
      <c r="AY167" s="17" t="s">
        <v>182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88</v>
      </c>
      <c r="BK167" s="224">
        <f>ROUND(I167*H167,2)</f>
        <v>0</v>
      </c>
      <c r="BL167" s="17" t="s">
        <v>216</v>
      </c>
      <c r="BM167" s="223" t="s">
        <v>1070</v>
      </c>
    </row>
    <row r="168" spans="1:65" s="2" customFormat="1" ht="24.15" customHeight="1">
      <c r="A168" s="38"/>
      <c r="B168" s="39"/>
      <c r="C168" s="248" t="s">
        <v>357</v>
      </c>
      <c r="D168" s="248" t="s">
        <v>263</v>
      </c>
      <c r="E168" s="249" t="s">
        <v>441</v>
      </c>
      <c r="F168" s="250" t="s">
        <v>442</v>
      </c>
      <c r="G168" s="251" t="s">
        <v>433</v>
      </c>
      <c r="H168" s="252">
        <v>0.9</v>
      </c>
      <c r="I168" s="253"/>
      <c r="J168" s="254">
        <f>ROUND(I168*H168,2)</f>
        <v>0</v>
      </c>
      <c r="K168" s="250" t="s">
        <v>189</v>
      </c>
      <c r="L168" s="255"/>
      <c r="M168" s="256" t="s">
        <v>19</v>
      </c>
      <c r="N168" s="257" t="s">
        <v>48</v>
      </c>
      <c r="O168" s="84"/>
      <c r="P168" s="221">
        <f>O168*H168</f>
        <v>0</v>
      </c>
      <c r="Q168" s="221">
        <v>0.00041</v>
      </c>
      <c r="R168" s="221">
        <f>Q168*H168</f>
        <v>0.000369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341</v>
      </c>
      <c r="AT168" s="223" t="s">
        <v>263</v>
      </c>
      <c r="AU168" s="223" t="s">
        <v>88</v>
      </c>
      <c r="AY168" s="17" t="s">
        <v>182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88</v>
      </c>
      <c r="BK168" s="224">
        <f>ROUND(I168*H168,2)</f>
        <v>0</v>
      </c>
      <c r="BL168" s="17" t="s">
        <v>216</v>
      </c>
      <c r="BM168" s="223" t="s">
        <v>1071</v>
      </c>
    </row>
    <row r="169" spans="1:51" s="13" customFormat="1" ht="12">
      <c r="A169" s="13"/>
      <c r="B169" s="225"/>
      <c r="C169" s="226"/>
      <c r="D169" s="227" t="s">
        <v>203</v>
      </c>
      <c r="E169" s="226"/>
      <c r="F169" s="229" t="s">
        <v>435</v>
      </c>
      <c r="G169" s="226"/>
      <c r="H169" s="230">
        <v>0.9</v>
      </c>
      <c r="I169" s="231"/>
      <c r="J169" s="226"/>
      <c r="K169" s="226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203</v>
      </c>
      <c r="AU169" s="236" t="s">
        <v>88</v>
      </c>
      <c r="AV169" s="13" t="s">
        <v>88</v>
      </c>
      <c r="AW169" s="13" t="s">
        <v>4</v>
      </c>
      <c r="AX169" s="13" t="s">
        <v>80</v>
      </c>
      <c r="AY169" s="236" t="s">
        <v>182</v>
      </c>
    </row>
    <row r="170" spans="1:65" s="2" customFormat="1" ht="14.4" customHeight="1">
      <c r="A170" s="38"/>
      <c r="B170" s="39"/>
      <c r="C170" s="248" t="s">
        <v>361</v>
      </c>
      <c r="D170" s="248" t="s">
        <v>263</v>
      </c>
      <c r="E170" s="249" t="s">
        <v>445</v>
      </c>
      <c r="F170" s="250" t="s">
        <v>446</v>
      </c>
      <c r="G170" s="251" t="s">
        <v>188</v>
      </c>
      <c r="H170" s="252">
        <v>84</v>
      </c>
      <c r="I170" s="253"/>
      <c r="J170" s="254">
        <f>ROUND(I170*H170,2)</f>
        <v>0</v>
      </c>
      <c r="K170" s="250" t="s">
        <v>189</v>
      </c>
      <c r="L170" s="255"/>
      <c r="M170" s="256" t="s">
        <v>19</v>
      </c>
      <c r="N170" s="257" t="s">
        <v>48</v>
      </c>
      <c r="O170" s="84"/>
      <c r="P170" s="221">
        <f>O170*H170</f>
        <v>0</v>
      </c>
      <c r="Q170" s="221">
        <v>0.00017</v>
      </c>
      <c r="R170" s="221">
        <f>Q170*H170</f>
        <v>0.014280000000000001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341</v>
      </c>
      <c r="AT170" s="223" t="s">
        <v>263</v>
      </c>
      <c r="AU170" s="223" t="s">
        <v>88</v>
      </c>
      <c r="AY170" s="17" t="s">
        <v>182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88</v>
      </c>
      <c r="BK170" s="224">
        <f>ROUND(I170*H170,2)</f>
        <v>0</v>
      </c>
      <c r="BL170" s="17" t="s">
        <v>216</v>
      </c>
      <c r="BM170" s="223" t="s">
        <v>1072</v>
      </c>
    </row>
    <row r="171" spans="1:65" s="2" customFormat="1" ht="24.15" customHeight="1">
      <c r="A171" s="38"/>
      <c r="B171" s="39"/>
      <c r="C171" s="212" t="s">
        <v>367</v>
      </c>
      <c r="D171" s="212" t="s">
        <v>185</v>
      </c>
      <c r="E171" s="213" t="s">
        <v>449</v>
      </c>
      <c r="F171" s="214" t="s">
        <v>450</v>
      </c>
      <c r="G171" s="215" t="s">
        <v>251</v>
      </c>
      <c r="H171" s="216">
        <v>0.069</v>
      </c>
      <c r="I171" s="217"/>
      <c r="J171" s="218">
        <f>ROUND(I171*H171,2)</f>
        <v>0</v>
      </c>
      <c r="K171" s="214" t="s">
        <v>189</v>
      </c>
      <c r="L171" s="44"/>
      <c r="M171" s="219" t="s">
        <v>19</v>
      </c>
      <c r="N171" s="220" t="s">
        <v>48</v>
      </c>
      <c r="O171" s="84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216</v>
      </c>
      <c r="AT171" s="223" t="s">
        <v>185</v>
      </c>
      <c r="AU171" s="223" t="s">
        <v>88</v>
      </c>
      <c r="AY171" s="17" t="s">
        <v>182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88</v>
      </c>
      <c r="BK171" s="224">
        <f>ROUND(I171*H171,2)</f>
        <v>0</v>
      </c>
      <c r="BL171" s="17" t="s">
        <v>216</v>
      </c>
      <c r="BM171" s="223" t="s">
        <v>1073</v>
      </c>
    </row>
    <row r="172" spans="1:63" s="12" customFormat="1" ht="22.8" customHeight="1">
      <c r="A172" s="12"/>
      <c r="B172" s="196"/>
      <c r="C172" s="197"/>
      <c r="D172" s="198" t="s">
        <v>75</v>
      </c>
      <c r="E172" s="210" t="s">
        <v>530</v>
      </c>
      <c r="F172" s="210" t="s">
        <v>531</v>
      </c>
      <c r="G172" s="197"/>
      <c r="H172" s="197"/>
      <c r="I172" s="200"/>
      <c r="J172" s="211">
        <f>BK172</f>
        <v>0</v>
      </c>
      <c r="K172" s="197"/>
      <c r="L172" s="202"/>
      <c r="M172" s="203"/>
      <c r="N172" s="204"/>
      <c r="O172" s="204"/>
      <c r="P172" s="205">
        <f>SUM(P173:P177)</f>
        <v>0</v>
      </c>
      <c r="Q172" s="204"/>
      <c r="R172" s="205">
        <f>SUM(R173:R177)</f>
        <v>0.0959706</v>
      </c>
      <c r="S172" s="204"/>
      <c r="T172" s="206">
        <f>SUM(T173:T177)</f>
        <v>0.09108000000000001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7" t="s">
        <v>88</v>
      </c>
      <c r="AT172" s="208" t="s">
        <v>75</v>
      </c>
      <c r="AU172" s="208" t="s">
        <v>80</v>
      </c>
      <c r="AY172" s="207" t="s">
        <v>182</v>
      </c>
      <c r="BK172" s="209">
        <f>SUM(BK173:BK177)</f>
        <v>0</v>
      </c>
    </row>
    <row r="173" spans="1:65" s="2" customFormat="1" ht="14.4" customHeight="1">
      <c r="A173" s="38"/>
      <c r="B173" s="39"/>
      <c r="C173" s="212" t="s">
        <v>371</v>
      </c>
      <c r="D173" s="212" t="s">
        <v>185</v>
      </c>
      <c r="E173" s="213" t="s">
        <v>532</v>
      </c>
      <c r="F173" s="214" t="s">
        <v>533</v>
      </c>
      <c r="G173" s="215" t="s">
        <v>188</v>
      </c>
      <c r="H173" s="216">
        <v>99</v>
      </c>
      <c r="I173" s="217"/>
      <c r="J173" s="218">
        <f>ROUND(I173*H173,2)</f>
        <v>0</v>
      </c>
      <c r="K173" s="214" t="s">
        <v>189</v>
      </c>
      <c r="L173" s="44"/>
      <c r="M173" s="219" t="s">
        <v>19</v>
      </c>
      <c r="N173" s="220" t="s">
        <v>48</v>
      </c>
      <c r="O173" s="84"/>
      <c r="P173" s="221">
        <f>O173*H173</f>
        <v>0</v>
      </c>
      <c r="Q173" s="221">
        <v>0.00024</v>
      </c>
      <c r="R173" s="221">
        <f>Q173*H173</f>
        <v>0.02376</v>
      </c>
      <c r="S173" s="221">
        <v>0.00092</v>
      </c>
      <c r="T173" s="222">
        <f>S173*H173</f>
        <v>0.09108000000000001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216</v>
      </c>
      <c r="AT173" s="223" t="s">
        <v>185</v>
      </c>
      <c r="AU173" s="223" t="s">
        <v>88</v>
      </c>
      <c r="AY173" s="17" t="s">
        <v>182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88</v>
      </c>
      <c r="BK173" s="224">
        <f>ROUND(I173*H173,2)</f>
        <v>0</v>
      </c>
      <c r="BL173" s="17" t="s">
        <v>216</v>
      </c>
      <c r="BM173" s="223" t="s">
        <v>1074</v>
      </c>
    </row>
    <row r="174" spans="1:51" s="13" customFormat="1" ht="12">
      <c r="A174" s="13"/>
      <c r="B174" s="225"/>
      <c r="C174" s="226"/>
      <c r="D174" s="227" t="s">
        <v>203</v>
      </c>
      <c r="E174" s="228" t="s">
        <v>19</v>
      </c>
      <c r="F174" s="229" t="s">
        <v>594</v>
      </c>
      <c r="G174" s="226"/>
      <c r="H174" s="230">
        <v>99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203</v>
      </c>
      <c r="AU174" s="236" t="s">
        <v>88</v>
      </c>
      <c r="AV174" s="13" t="s">
        <v>88</v>
      </c>
      <c r="AW174" s="13" t="s">
        <v>35</v>
      </c>
      <c r="AX174" s="13" t="s">
        <v>80</v>
      </c>
      <c r="AY174" s="236" t="s">
        <v>182</v>
      </c>
    </row>
    <row r="175" spans="1:65" s="2" customFormat="1" ht="14.4" customHeight="1">
      <c r="A175" s="38"/>
      <c r="B175" s="39"/>
      <c r="C175" s="248" t="s">
        <v>375</v>
      </c>
      <c r="D175" s="248" t="s">
        <v>263</v>
      </c>
      <c r="E175" s="249" t="s">
        <v>536</v>
      </c>
      <c r="F175" s="250" t="s">
        <v>537</v>
      </c>
      <c r="G175" s="251" t="s">
        <v>201</v>
      </c>
      <c r="H175" s="252">
        <v>5.731</v>
      </c>
      <c r="I175" s="253"/>
      <c r="J175" s="254">
        <f>ROUND(I175*H175,2)</f>
        <v>0</v>
      </c>
      <c r="K175" s="250" t="s">
        <v>189</v>
      </c>
      <c r="L175" s="255"/>
      <c r="M175" s="256" t="s">
        <v>19</v>
      </c>
      <c r="N175" s="257" t="s">
        <v>48</v>
      </c>
      <c r="O175" s="84"/>
      <c r="P175" s="221">
        <f>O175*H175</f>
        <v>0</v>
      </c>
      <c r="Q175" s="221">
        <v>0.0126</v>
      </c>
      <c r="R175" s="221">
        <f>Q175*H175</f>
        <v>0.0722106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341</v>
      </c>
      <c r="AT175" s="223" t="s">
        <v>263</v>
      </c>
      <c r="AU175" s="223" t="s">
        <v>88</v>
      </c>
      <c r="AY175" s="17" t="s">
        <v>182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88</v>
      </c>
      <c r="BK175" s="224">
        <f>ROUND(I175*H175,2)</f>
        <v>0</v>
      </c>
      <c r="BL175" s="17" t="s">
        <v>216</v>
      </c>
      <c r="BM175" s="223" t="s">
        <v>1075</v>
      </c>
    </row>
    <row r="176" spans="1:51" s="13" customFormat="1" ht="12">
      <c r="A176" s="13"/>
      <c r="B176" s="225"/>
      <c r="C176" s="226"/>
      <c r="D176" s="227" t="s">
        <v>203</v>
      </c>
      <c r="E176" s="226"/>
      <c r="F176" s="229" t="s">
        <v>595</v>
      </c>
      <c r="G176" s="226"/>
      <c r="H176" s="230">
        <v>5.731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203</v>
      </c>
      <c r="AU176" s="236" t="s">
        <v>88</v>
      </c>
      <c r="AV176" s="13" t="s">
        <v>88</v>
      </c>
      <c r="AW176" s="13" t="s">
        <v>4</v>
      </c>
      <c r="AX176" s="13" t="s">
        <v>80</v>
      </c>
      <c r="AY176" s="236" t="s">
        <v>182</v>
      </c>
    </row>
    <row r="177" spans="1:65" s="2" customFormat="1" ht="24.15" customHeight="1">
      <c r="A177" s="38"/>
      <c r="B177" s="39"/>
      <c r="C177" s="212" t="s">
        <v>381</v>
      </c>
      <c r="D177" s="212" t="s">
        <v>185</v>
      </c>
      <c r="E177" s="213" t="s">
        <v>540</v>
      </c>
      <c r="F177" s="214" t="s">
        <v>541</v>
      </c>
      <c r="G177" s="215" t="s">
        <v>251</v>
      </c>
      <c r="H177" s="216">
        <v>0.096</v>
      </c>
      <c r="I177" s="217"/>
      <c r="J177" s="218">
        <f>ROUND(I177*H177,2)</f>
        <v>0</v>
      </c>
      <c r="K177" s="214" t="s">
        <v>189</v>
      </c>
      <c r="L177" s="44"/>
      <c r="M177" s="262" t="s">
        <v>19</v>
      </c>
      <c r="N177" s="263" t="s">
        <v>48</v>
      </c>
      <c r="O177" s="264"/>
      <c r="P177" s="265">
        <f>O177*H177</f>
        <v>0</v>
      </c>
      <c r="Q177" s="265">
        <v>0</v>
      </c>
      <c r="R177" s="265">
        <f>Q177*H177</f>
        <v>0</v>
      </c>
      <c r="S177" s="265">
        <v>0</v>
      </c>
      <c r="T177" s="26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216</v>
      </c>
      <c r="AT177" s="223" t="s">
        <v>185</v>
      </c>
      <c r="AU177" s="223" t="s">
        <v>88</v>
      </c>
      <c r="AY177" s="17" t="s">
        <v>182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88</v>
      </c>
      <c r="BK177" s="224">
        <f>ROUND(I177*H177,2)</f>
        <v>0</v>
      </c>
      <c r="BL177" s="17" t="s">
        <v>216</v>
      </c>
      <c r="BM177" s="223" t="s">
        <v>1076</v>
      </c>
    </row>
    <row r="178" spans="1:31" s="2" customFormat="1" ht="6.95" customHeight="1">
      <c r="A178" s="38"/>
      <c r="B178" s="59"/>
      <c r="C178" s="60"/>
      <c r="D178" s="60"/>
      <c r="E178" s="60"/>
      <c r="F178" s="60"/>
      <c r="G178" s="60"/>
      <c r="H178" s="60"/>
      <c r="I178" s="60"/>
      <c r="J178" s="60"/>
      <c r="K178" s="60"/>
      <c r="L178" s="44"/>
      <c r="M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</row>
  </sheetData>
  <sheetProtection password="CC35" sheet="1" objects="1" scenarios="1" formatColumns="0" formatRows="0" autoFilter="0"/>
  <autoFilter ref="C99:K17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7" customWidth="1"/>
    <col min="2" max="2" width="1.7109375" style="267" customWidth="1"/>
    <col min="3" max="4" width="5.00390625" style="267" customWidth="1"/>
    <col min="5" max="5" width="11.7109375" style="267" customWidth="1"/>
    <col min="6" max="6" width="9.140625" style="267" customWidth="1"/>
    <col min="7" max="7" width="5.00390625" style="267" customWidth="1"/>
    <col min="8" max="8" width="77.8515625" style="267" customWidth="1"/>
    <col min="9" max="10" width="20.00390625" style="267" customWidth="1"/>
    <col min="11" max="11" width="1.7109375" style="267" customWidth="1"/>
  </cols>
  <sheetData>
    <row r="1" s="1" customFormat="1" ht="37.5" customHeight="1"/>
    <row r="2" spans="2:11" s="1" customFormat="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15" customFormat="1" ht="45" customHeight="1">
      <c r="B3" s="271"/>
      <c r="C3" s="272" t="s">
        <v>1077</v>
      </c>
      <c r="D3" s="272"/>
      <c r="E3" s="272"/>
      <c r="F3" s="272"/>
      <c r="G3" s="272"/>
      <c r="H3" s="272"/>
      <c r="I3" s="272"/>
      <c r="J3" s="272"/>
      <c r="K3" s="273"/>
    </row>
    <row r="4" spans="2:11" s="1" customFormat="1" ht="25.5" customHeight="1">
      <c r="B4" s="274"/>
      <c r="C4" s="275" t="s">
        <v>1078</v>
      </c>
      <c r="D4" s="275"/>
      <c r="E4" s="275"/>
      <c r="F4" s="275"/>
      <c r="G4" s="275"/>
      <c r="H4" s="275"/>
      <c r="I4" s="275"/>
      <c r="J4" s="275"/>
      <c r="K4" s="276"/>
    </row>
    <row r="5" spans="2:11" s="1" customFormat="1" ht="5.25" customHeight="1">
      <c r="B5" s="274"/>
      <c r="C5" s="277"/>
      <c r="D5" s="277"/>
      <c r="E5" s="277"/>
      <c r="F5" s="277"/>
      <c r="G5" s="277"/>
      <c r="H5" s="277"/>
      <c r="I5" s="277"/>
      <c r="J5" s="277"/>
      <c r="K5" s="276"/>
    </row>
    <row r="6" spans="2:11" s="1" customFormat="1" ht="15" customHeight="1">
      <c r="B6" s="274"/>
      <c r="C6" s="278" t="s">
        <v>1079</v>
      </c>
      <c r="D6" s="278"/>
      <c r="E6" s="278"/>
      <c r="F6" s="278"/>
      <c r="G6" s="278"/>
      <c r="H6" s="278"/>
      <c r="I6" s="278"/>
      <c r="J6" s="278"/>
      <c r="K6" s="276"/>
    </row>
    <row r="7" spans="2:11" s="1" customFormat="1" ht="15" customHeight="1">
      <c r="B7" s="279"/>
      <c r="C7" s="278" t="s">
        <v>1080</v>
      </c>
      <c r="D7" s="278"/>
      <c r="E7" s="278"/>
      <c r="F7" s="278"/>
      <c r="G7" s="278"/>
      <c r="H7" s="278"/>
      <c r="I7" s="278"/>
      <c r="J7" s="278"/>
      <c r="K7" s="276"/>
    </row>
    <row r="8" spans="2:11" s="1" customFormat="1" ht="12.75" customHeight="1">
      <c r="B8" s="279"/>
      <c r="C8" s="278"/>
      <c r="D8" s="278"/>
      <c r="E8" s="278"/>
      <c r="F8" s="278"/>
      <c r="G8" s="278"/>
      <c r="H8" s="278"/>
      <c r="I8" s="278"/>
      <c r="J8" s="278"/>
      <c r="K8" s="276"/>
    </row>
    <row r="9" spans="2:11" s="1" customFormat="1" ht="15" customHeight="1">
      <c r="B9" s="279"/>
      <c r="C9" s="278" t="s">
        <v>1081</v>
      </c>
      <c r="D9" s="278"/>
      <c r="E9" s="278"/>
      <c r="F9" s="278"/>
      <c r="G9" s="278"/>
      <c r="H9" s="278"/>
      <c r="I9" s="278"/>
      <c r="J9" s="278"/>
      <c r="K9" s="276"/>
    </row>
    <row r="10" spans="2:11" s="1" customFormat="1" ht="15" customHeight="1">
      <c r="B10" s="279"/>
      <c r="C10" s="278"/>
      <c r="D10" s="278" t="s">
        <v>1082</v>
      </c>
      <c r="E10" s="278"/>
      <c r="F10" s="278"/>
      <c r="G10" s="278"/>
      <c r="H10" s="278"/>
      <c r="I10" s="278"/>
      <c r="J10" s="278"/>
      <c r="K10" s="276"/>
    </row>
    <row r="11" spans="2:11" s="1" customFormat="1" ht="15" customHeight="1">
      <c r="B11" s="279"/>
      <c r="C11" s="280"/>
      <c r="D11" s="278" t="s">
        <v>1083</v>
      </c>
      <c r="E11" s="278"/>
      <c r="F11" s="278"/>
      <c r="G11" s="278"/>
      <c r="H11" s="278"/>
      <c r="I11" s="278"/>
      <c r="J11" s="278"/>
      <c r="K11" s="276"/>
    </row>
    <row r="12" spans="2:11" s="1" customFormat="1" ht="15" customHeight="1">
      <c r="B12" s="279"/>
      <c r="C12" s="280"/>
      <c r="D12" s="278"/>
      <c r="E12" s="278"/>
      <c r="F12" s="278"/>
      <c r="G12" s="278"/>
      <c r="H12" s="278"/>
      <c r="I12" s="278"/>
      <c r="J12" s="278"/>
      <c r="K12" s="276"/>
    </row>
    <row r="13" spans="2:11" s="1" customFormat="1" ht="15" customHeight="1">
      <c r="B13" s="279"/>
      <c r="C13" s="280"/>
      <c r="D13" s="281" t="s">
        <v>1084</v>
      </c>
      <c r="E13" s="278"/>
      <c r="F13" s="278"/>
      <c r="G13" s="278"/>
      <c r="H13" s="278"/>
      <c r="I13" s="278"/>
      <c r="J13" s="278"/>
      <c r="K13" s="276"/>
    </row>
    <row r="14" spans="2:11" s="1" customFormat="1" ht="12.75" customHeight="1">
      <c r="B14" s="279"/>
      <c r="C14" s="280"/>
      <c r="D14" s="280"/>
      <c r="E14" s="280"/>
      <c r="F14" s="280"/>
      <c r="G14" s="280"/>
      <c r="H14" s="280"/>
      <c r="I14" s="280"/>
      <c r="J14" s="280"/>
      <c r="K14" s="276"/>
    </row>
    <row r="15" spans="2:11" s="1" customFormat="1" ht="15" customHeight="1">
      <c r="B15" s="279"/>
      <c r="C15" s="280"/>
      <c r="D15" s="278" t="s">
        <v>1085</v>
      </c>
      <c r="E15" s="278"/>
      <c r="F15" s="278"/>
      <c r="G15" s="278"/>
      <c r="H15" s="278"/>
      <c r="I15" s="278"/>
      <c r="J15" s="278"/>
      <c r="K15" s="276"/>
    </row>
    <row r="16" spans="2:11" s="1" customFormat="1" ht="15" customHeight="1">
      <c r="B16" s="279"/>
      <c r="C16" s="280"/>
      <c r="D16" s="278" t="s">
        <v>1086</v>
      </c>
      <c r="E16" s="278"/>
      <c r="F16" s="278"/>
      <c r="G16" s="278"/>
      <c r="H16" s="278"/>
      <c r="I16" s="278"/>
      <c r="J16" s="278"/>
      <c r="K16" s="276"/>
    </row>
    <row r="17" spans="2:11" s="1" customFormat="1" ht="15" customHeight="1">
      <c r="B17" s="279"/>
      <c r="C17" s="280"/>
      <c r="D17" s="278" t="s">
        <v>1087</v>
      </c>
      <c r="E17" s="278"/>
      <c r="F17" s="278"/>
      <c r="G17" s="278"/>
      <c r="H17" s="278"/>
      <c r="I17" s="278"/>
      <c r="J17" s="278"/>
      <c r="K17" s="276"/>
    </row>
    <row r="18" spans="2:11" s="1" customFormat="1" ht="15" customHeight="1">
      <c r="B18" s="279"/>
      <c r="C18" s="280"/>
      <c r="D18" s="280"/>
      <c r="E18" s="282" t="s">
        <v>82</v>
      </c>
      <c r="F18" s="278" t="s">
        <v>1088</v>
      </c>
      <c r="G18" s="278"/>
      <c r="H18" s="278"/>
      <c r="I18" s="278"/>
      <c r="J18" s="278"/>
      <c r="K18" s="276"/>
    </row>
    <row r="19" spans="2:11" s="1" customFormat="1" ht="15" customHeight="1">
      <c r="B19" s="279"/>
      <c r="C19" s="280"/>
      <c r="D19" s="280"/>
      <c r="E19" s="282" t="s">
        <v>1089</v>
      </c>
      <c r="F19" s="278" t="s">
        <v>1090</v>
      </c>
      <c r="G19" s="278"/>
      <c r="H19" s="278"/>
      <c r="I19" s="278"/>
      <c r="J19" s="278"/>
      <c r="K19" s="276"/>
    </row>
    <row r="20" spans="2:11" s="1" customFormat="1" ht="15" customHeight="1">
      <c r="B20" s="279"/>
      <c r="C20" s="280"/>
      <c r="D20" s="280"/>
      <c r="E20" s="282" t="s">
        <v>1091</v>
      </c>
      <c r="F20" s="278" t="s">
        <v>1092</v>
      </c>
      <c r="G20" s="278"/>
      <c r="H20" s="278"/>
      <c r="I20" s="278"/>
      <c r="J20" s="278"/>
      <c r="K20" s="276"/>
    </row>
    <row r="21" spans="2:11" s="1" customFormat="1" ht="15" customHeight="1">
      <c r="B21" s="279"/>
      <c r="C21" s="280"/>
      <c r="D21" s="280"/>
      <c r="E21" s="282" t="s">
        <v>1093</v>
      </c>
      <c r="F21" s="278" t="s">
        <v>1094</v>
      </c>
      <c r="G21" s="278"/>
      <c r="H21" s="278"/>
      <c r="I21" s="278"/>
      <c r="J21" s="278"/>
      <c r="K21" s="276"/>
    </row>
    <row r="22" spans="2:11" s="1" customFormat="1" ht="15" customHeight="1">
      <c r="B22" s="279"/>
      <c r="C22" s="280"/>
      <c r="D22" s="280"/>
      <c r="E22" s="282" t="s">
        <v>1095</v>
      </c>
      <c r="F22" s="278" t="s">
        <v>1096</v>
      </c>
      <c r="G22" s="278"/>
      <c r="H22" s="278"/>
      <c r="I22" s="278"/>
      <c r="J22" s="278"/>
      <c r="K22" s="276"/>
    </row>
    <row r="23" spans="2:11" s="1" customFormat="1" ht="15" customHeight="1">
      <c r="B23" s="279"/>
      <c r="C23" s="280"/>
      <c r="D23" s="280"/>
      <c r="E23" s="282" t="s">
        <v>87</v>
      </c>
      <c r="F23" s="278" t="s">
        <v>1097</v>
      </c>
      <c r="G23" s="278"/>
      <c r="H23" s="278"/>
      <c r="I23" s="278"/>
      <c r="J23" s="278"/>
      <c r="K23" s="276"/>
    </row>
    <row r="24" spans="2:11" s="1" customFormat="1" ht="12.75" customHeight="1">
      <c r="B24" s="279"/>
      <c r="C24" s="280"/>
      <c r="D24" s="280"/>
      <c r="E24" s="280"/>
      <c r="F24" s="280"/>
      <c r="G24" s="280"/>
      <c r="H24" s="280"/>
      <c r="I24" s="280"/>
      <c r="J24" s="280"/>
      <c r="K24" s="276"/>
    </row>
    <row r="25" spans="2:11" s="1" customFormat="1" ht="15" customHeight="1">
      <c r="B25" s="279"/>
      <c r="C25" s="278" t="s">
        <v>1098</v>
      </c>
      <c r="D25" s="278"/>
      <c r="E25" s="278"/>
      <c r="F25" s="278"/>
      <c r="G25" s="278"/>
      <c r="H25" s="278"/>
      <c r="I25" s="278"/>
      <c r="J25" s="278"/>
      <c r="K25" s="276"/>
    </row>
    <row r="26" spans="2:11" s="1" customFormat="1" ht="15" customHeight="1">
      <c r="B26" s="279"/>
      <c r="C26" s="278" t="s">
        <v>1099</v>
      </c>
      <c r="D26" s="278"/>
      <c r="E26" s="278"/>
      <c r="F26" s="278"/>
      <c r="G26" s="278"/>
      <c r="H26" s="278"/>
      <c r="I26" s="278"/>
      <c r="J26" s="278"/>
      <c r="K26" s="276"/>
    </row>
    <row r="27" spans="2:11" s="1" customFormat="1" ht="15" customHeight="1">
      <c r="B27" s="279"/>
      <c r="C27" s="278"/>
      <c r="D27" s="278" t="s">
        <v>1100</v>
      </c>
      <c r="E27" s="278"/>
      <c r="F27" s="278"/>
      <c r="G27" s="278"/>
      <c r="H27" s="278"/>
      <c r="I27" s="278"/>
      <c r="J27" s="278"/>
      <c r="K27" s="276"/>
    </row>
    <row r="28" spans="2:11" s="1" customFormat="1" ht="15" customHeight="1">
      <c r="B28" s="279"/>
      <c r="C28" s="280"/>
      <c r="D28" s="278" t="s">
        <v>1101</v>
      </c>
      <c r="E28" s="278"/>
      <c r="F28" s="278"/>
      <c r="G28" s="278"/>
      <c r="H28" s="278"/>
      <c r="I28" s="278"/>
      <c r="J28" s="278"/>
      <c r="K28" s="276"/>
    </row>
    <row r="29" spans="2:11" s="1" customFormat="1" ht="12.75" customHeight="1">
      <c r="B29" s="279"/>
      <c r="C29" s="280"/>
      <c r="D29" s="280"/>
      <c r="E29" s="280"/>
      <c r="F29" s="280"/>
      <c r="G29" s="280"/>
      <c r="H29" s="280"/>
      <c r="I29" s="280"/>
      <c r="J29" s="280"/>
      <c r="K29" s="276"/>
    </row>
    <row r="30" spans="2:11" s="1" customFormat="1" ht="15" customHeight="1">
      <c r="B30" s="279"/>
      <c r="C30" s="280"/>
      <c r="D30" s="278" t="s">
        <v>1102</v>
      </c>
      <c r="E30" s="278"/>
      <c r="F30" s="278"/>
      <c r="G30" s="278"/>
      <c r="H30" s="278"/>
      <c r="I30" s="278"/>
      <c r="J30" s="278"/>
      <c r="K30" s="276"/>
    </row>
    <row r="31" spans="2:11" s="1" customFormat="1" ht="15" customHeight="1">
      <c r="B31" s="279"/>
      <c r="C31" s="280"/>
      <c r="D31" s="278" t="s">
        <v>1103</v>
      </c>
      <c r="E31" s="278"/>
      <c r="F31" s="278"/>
      <c r="G31" s="278"/>
      <c r="H31" s="278"/>
      <c r="I31" s="278"/>
      <c r="J31" s="278"/>
      <c r="K31" s="276"/>
    </row>
    <row r="32" spans="2:11" s="1" customFormat="1" ht="12.75" customHeight="1">
      <c r="B32" s="279"/>
      <c r="C32" s="280"/>
      <c r="D32" s="280"/>
      <c r="E32" s="280"/>
      <c r="F32" s="280"/>
      <c r="G32" s="280"/>
      <c r="H32" s="280"/>
      <c r="I32" s="280"/>
      <c r="J32" s="280"/>
      <c r="K32" s="276"/>
    </row>
    <row r="33" spans="2:11" s="1" customFormat="1" ht="15" customHeight="1">
      <c r="B33" s="279"/>
      <c r="C33" s="280"/>
      <c r="D33" s="278" t="s">
        <v>1104</v>
      </c>
      <c r="E33" s="278"/>
      <c r="F33" s="278"/>
      <c r="G33" s="278"/>
      <c r="H33" s="278"/>
      <c r="I33" s="278"/>
      <c r="J33" s="278"/>
      <c r="K33" s="276"/>
    </row>
    <row r="34" spans="2:11" s="1" customFormat="1" ht="15" customHeight="1">
      <c r="B34" s="279"/>
      <c r="C34" s="280"/>
      <c r="D34" s="278" t="s">
        <v>1105</v>
      </c>
      <c r="E34" s="278"/>
      <c r="F34" s="278"/>
      <c r="G34" s="278"/>
      <c r="H34" s="278"/>
      <c r="I34" s="278"/>
      <c r="J34" s="278"/>
      <c r="K34" s="276"/>
    </row>
    <row r="35" spans="2:11" s="1" customFormat="1" ht="15" customHeight="1">
      <c r="B35" s="279"/>
      <c r="C35" s="280"/>
      <c r="D35" s="278" t="s">
        <v>1106</v>
      </c>
      <c r="E35" s="278"/>
      <c r="F35" s="278"/>
      <c r="G35" s="278"/>
      <c r="H35" s="278"/>
      <c r="I35" s="278"/>
      <c r="J35" s="278"/>
      <c r="K35" s="276"/>
    </row>
    <row r="36" spans="2:11" s="1" customFormat="1" ht="15" customHeight="1">
      <c r="B36" s="279"/>
      <c r="C36" s="280"/>
      <c r="D36" s="278"/>
      <c r="E36" s="281" t="s">
        <v>168</v>
      </c>
      <c r="F36" s="278"/>
      <c r="G36" s="278" t="s">
        <v>1107</v>
      </c>
      <c r="H36" s="278"/>
      <c r="I36" s="278"/>
      <c r="J36" s="278"/>
      <c r="K36" s="276"/>
    </row>
    <row r="37" spans="2:11" s="1" customFormat="1" ht="30.75" customHeight="1">
      <c r="B37" s="279"/>
      <c r="C37" s="280"/>
      <c r="D37" s="278"/>
      <c r="E37" s="281" t="s">
        <v>1108</v>
      </c>
      <c r="F37" s="278"/>
      <c r="G37" s="278" t="s">
        <v>1109</v>
      </c>
      <c r="H37" s="278"/>
      <c r="I37" s="278"/>
      <c r="J37" s="278"/>
      <c r="K37" s="276"/>
    </row>
    <row r="38" spans="2:11" s="1" customFormat="1" ht="15" customHeight="1">
      <c r="B38" s="279"/>
      <c r="C38" s="280"/>
      <c r="D38" s="278"/>
      <c r="E38" s="281" t="s">
        <v>57</v>
      </c>
      <c r="F38" s="278"/>
      <c r="G38" s="278" t="s">
        <v>1110</v>
      </c>
      <c r="H38" s="278"/>
      <c r="I38" s="278"/>
      <c r="J38" s="278"/>
      <c r="K38" s="276"/>
    </row>
    <row r="39" spans="2:11" s="1" customFormat="1" ht="15" customHeight="1">
      <c r="B39" s="279"/>
      <c r="C39" s="280"/>
      <c r="D39" s="278"/>
      <c r="E39" s="281" t="s">
        <v>58</v>
      </c>
      <c r="F39" s="278"/>
      <c r="G39" s="278" t="s">
        <v>1111</v>
      </c>
      <c r="H39" s="278"/>
      <c r="I39" s="278"/>
      <c r="J39" s="278"/>
      <c r="K39" s="276"/>
    </row>
    <row r="40" spans="2:11" s="1" customFormat="1" ht="15" customHeight="1">
      <c r="B40" s="279"/>
      <c r="C40" s="280"/>
      <c r="D40" s="278"/>
      <c r="E40" s="281" t="s">
        <v>169</v>
      </c>
      <c r="F40" s="278"/>
      <c r="G40" s="278" t="s">
        <v>1112</v>
      </c>
      <c r="H40" s="278"/>
      <c r="I40" s="278"/>
      <c r="J40" s="278"/>
      <c r="K40" s="276"/>
    </row>
    <row r="41" spans="2:11" s="1" customFormat="1" ht="15" customHeight="1">
      <c r="B41" s="279"/>
      <c r="C41" s="280"/>
      <c r="D41" s="278"/>
      <c r="E41" s="281" t="s">
        <v>170</v>
      </c>
      <c r="F41" s="278"/>
      <c r="G41" s="278" t="s">
        <v>1113</v>
      </c>
      <c r="H41" s="278"/>
      <c r="I41" s="278"/>
      <c r="J41" s="278"/>
      <c r="K41" s="276"/>
    </row>
    <row r="42" spans="2:11" s="1" customFormat="1" ht="15" customHeight="1">
      <c r="B42" s="279"/>
      <c r="C42" s="280"/>
      <c r="D42" s="278"/>
      <c r="E42" s="281" t="s">
        <v>1114</v>
      </c>
      <c r="F42" s="278"/>
      <c r="G42" s="278" t="s">
        <v>1115</v>
      </c>
      <c r="H42" s="278"/>
      <c r="I42" s="278"/>
      <c r="J42" s="278"/>
      <c r="K42" s="276"/>
    </row>
    <row r="43" spans="2:11" s="1" customFormat="1" ht="15" customHeight="1">
      <c r="B43" s="279"/>
      <c r="C43" s="280"/>
      <c r="D43" s="278"/>
      <c r="E43" s="281"/>
      <c r="F43" s="278"/>
      <c r="G43" s="278" t="s">
        <v>1116</v>
      </c>
      <c r="H43" s="278"/>
      <c r="I43" s="278"/>
      <c r="J43" s="278"/>
      <c r="K43" s="276"/>
    </row>
    <row r="44" spans="2:11" s="1" customFormat="1" ht="15" customHeight="1">
      <c r="B44" s="279"/>
      <c r="C44" s="280"/>
      <c r="D44" s="278"/>
      <c r="E44" s="281" t="s">
        <v>1117</v>
      </c>
      <c r="F44" s="278"/>
      <c r="G44" s="278" t="s">
        <v>1118</v>
      </c>
      <c r="H44" s="278"/>
      <c r="I44" s="278"/>
      <c r="J44" s="278"/>
      <c r="K44" s="276"/>
    </row>
    <row r="45" spans="2:11" s="1" customFormat="1" ht="15" customHeight="1">
      <c r="B45" s="279"/>
      <c r="C45" s="280"/>
      <c r="D45" s="278"/>
      <c r="E45" s="281" t="s">
        <v>172</v>
      </c>
      <c r="F45" s="278"/>
      <c r="G45" s="278" t="s">
        <v>1119</v>
      </c>
      <c r="H45" s="278"/>
      <c r="I45" s="278"/>
      <c r="J45" s="278"/>
      <c r="K45" s="276"/>
    </row>
    <row r="46" spans="2:11" s="1" customFormat="1" ht="12.75" customHeight="1">
      <c r="B46" s="279"/>
      <c r="C46" s="280"/>
      <c r="D46" s="278"/>
      <c r="E46" s="278"/>
      <c r="F46" s="278"/>
      <c r="G46" s="278"/>
      <c r="H46" s="278"/>
      <c r="I46" s="278"/>
      <c r="J46" s="278"/>
      <c r="K46" s="276"/>
    </row>
    <row r="47" spans="2:11" s="1" customFormat="1" ht="15" customHeight="1">
      <c r="B47" s="279"/>
      <c r="C47" s="280"/>
      <c r="D47" s="278" t="s">
        <v>1120</v>
      </c>
      <c r="E47" s="278"/>
      <c r="F47" s="278"/>
      <c r="G47" s="278"/>
      <c r="H47" s="278"/>
      <c r="I47" s="278"/>
      <c r="J47" s="278"/>
      <c r="K47" s="276"/>
    </row>
    <row r="48" spans="2:11" s="1" customFormat="1" ht="15" customHeight="1">
      <c r="B48" s="279"/>
      <c r="C48" s="280"/>
      <c r="D48" s="280"/>
      <c r="E48" s="278" t="s">
        <v>1121</v>
      </c>
      <c r="F48" s="278"/>
      <c r="G48" s="278"/>
      <c r="H48" s="278"/>
      <c r="I48" s="278"/>
      <c r="J48" s="278"/>
      <c r="K48" s="276"/>
    </row>
    <row r="49" spans="2:11" s="1" customFormat="1" ht="15" customHeight="1">
      <c r="B49" s="279"/>
      <c r="C49" s="280"/>
      <c r="D49" s="280"/>
      <c r="E49" s="278" t="s">
        <v>1122</v>
      </c>
      <c r="F49" s="278"/>
      <c r="G49" s="278"/>
      <c r="H49" s="278"/>
      <c r="I49" s="278"/>
      <c r="J49" s="278"/>
      <c r="K49" s="276"/>
    </row>
    <row r="50" spans="2:11" s="1" customFormat="1" ht="15" customHeight="1">
      <c r="B50" s="279"/>
      <c r="C50" s="280"/>
      <c r="D50" s="280"/>
      <c r="E50" s="278" t="s">
        <v>1123</v>
      </c>
      <c r="F50" s="278"/>
      <c r="G50" s="278"/>
      <c r="H50" s="278"/>
      <c r="I50" s="278"/>
      <c r="J50" s="278"/>
      <c r="K50" s="276"/>
    </row>
    <row r="51" spans="2:11" s="1" customFormat="1" ht="15" customHeight="1">
      <c r="B51" s="279"/>
      <c r="C51" s="280"/>
      <c r="D51" s="278" t="s">
        <v>1124</v>
      </c>
      <c r="E51" s="278"/>
      <c r="F51" s="278"/>
      <c r="G51" s="278"/>
      <c r="H51" s="278"/>
      <c r="I51" s="278"/>
      <c r="J51" s="278"/>
      <c r="K51" s="276"/>
    </row>
    <row r="52" spans="2:11" s="1" customFormat="1" ht="25.5" customHeight="1">
      <c r="B52" s="274"/>
      <c r="C52" s="275" t="s">
        <v>1125</v>
      </c>
      <c r="D52" s="275"/>
      <c r="E52" s="275"/>
      <c r="F52" s="275"/>
      <c r="G52" s="275"/>
      <c r="H52" s="275"/>
      <c r="I52" s="275"/>
      <c r="J52" s="275"/>
      <c r="K52" s="276"/>
    </row>
    <row r="53" spans="2:11" s="1" customFormat="1" ht="5.25" customHeight="1">
      <c r="B53" s="274"/>
      <c r="C53" s="277"/>
      <c r="D53" s="277"/>
      <c r="E53" s="277"/>
      <c r="F53" s="277"/>
      <c r="G53" s="277"/>
      <c r="H53" s="277"/>
      <c r="I53" s="277"/>
      <c r="J53" s="277"/>
      <c r="K53" s="276"/>
    </row>
    <row r="54" spans="2:11" s="1" customFormat="1" ht="15" customHeight="1">
      <c r="B54" s="274"/>
      <c r="C54" s="278" t="s">
        <v>1126</v>
      </c>
      <c r="D54" s="278"/>
      <c r="E54" s="278"/>
      <c r="F54" s="278"/>
      <c r="G54" s="278"/>
      <c r="H54" s="278"/>
      <c r="I54" s="278"/>
      <c r="J54" s="278"/>
      <c r="K54" s="276"/>
    </row>
    <row r="55" spans="2:11" s="1" customFormat="1" ht="15" customHeight="1">
      <c r="B55" s="274"/>
      <c r="C55" s="278" t="s">
        <v>1127</v>
      </c>
      <c r="D55" s="278"/>
      <c r="E55" s="278"/>
      <c r="F55" s="278"/>
      <c r="G55" s="278"/>
      <c r="H55" s="278"/>
      <c r="I55" s="278"/>
      <c r="J55" s="278"/>
      <c r="K55" s="276"/>
    </row>
    <row r="56" spans="2:11" s="1" customFormat="1" ht="12.75" customHeight="1">
      <c r="B56" s="274"/>
      <c r="C56" s="278"/>
      <c r="D56" s="278"/>
      <c r="E56" s="278"/>
      <c r="F56" s="278"/>
      <c r="G56" s="278"/>
      <c r="H56" s="278"/>
      <c r="I56" s="278"/>
      <c r="J56" s="278"/>
      <c r="K56" s="276"/>
    </row>
    <row r="57" spans="2:11" s="1" customFormat="1" ht="15" customHeight="1">
      <c r="B57" s="274"/>
      <c r="C57" s="278" t="s">
        <v>1128</v>
      </c>
      <c r="D57" s="278"/>
      <c r="E57" s="278"/>
      <c r="F57" s="278"/>
      <c r="G57" s="278"/>
      <c r="H57" s="278"/>
      <c r="I57" s="278"/>
      <c r="J57" s="278"/>
      <c r="K57" s="276"/>
    </row>
    <row r="58" spans="2:11" s="1" customFormat="1" ht="15" customHeight="1">
      <c r="B58" s="274"/>
      <c r="C58" s="280"/>
      <c r="D58" s="278" t="s">
        <v>1129</v>
      </c>
      <c r="E58" s="278"/>
      <c r="F58" s="278"/>
      <c r="G58" s="278"/>
      <c r="H58" s="278"/>
      <c r="I58" s="278"/>
      <c r="J58" s="278"/>
      <c r="K58" s="276"/>
    </row>
    <row r="59" spans="2:11" s="1" customFormat="1" ht="15" customHeight="1">
      <c r="B59" s="274"/>
      <c r="C59" s="280"/>
      <c r="D59" s="278" t="s">
        <v>1130</v>
      </c>
      <c r="E59" s="278"/>
      <c r="F59" s="278"/>
      <c r="G59" s="278"/>
      <c r="H59" s="278"/>
      <c r="I59" s="278"/>
      <c r="J59" s="278"/>
      <c r="K59" s="276"/>
    </row>
    <row r="60" spans="2:11" s="1" customFormat="1" ht="15" customHeight="1">
      <c r="B60" s="274"/>
      <c r="C60" s="280"/>
      <c r="D60" s="278" t="s">
        <v>1131</v>
      </c>
      <c r="E60" s="278"/>
      <c r="F60" s="278"/>
      <c r="G60" s="278"/>
      <c r="H60" s="278"/>
      <c r="I60" s="278"/>
      <c r="J60" s="278"/>
      <c r="K60" s="276"/>
    </row>
    <row r="61" spans="2:11" s="1" customFormat="1" ht="15" customHeight="1">
      <c r="B61" s="274"/>
      <c r="C61" s="280"/>
      <c r="D61" s="278" t="s">
        <v>1132</v>
      </c>
      <c r="E61" s="278"/>
      <c r="F61" s="278"/>
      <c r="G61" s="278"/>
      <c r="H61" s="278"/>
      <c r="I61" s="278"/>
      <c r="J61" s="278"/>
      <c r="K61" s="276"/>
    </row>
    <row r="62" spans="2:11" s="1" customFormat="1" ht="15" customHeight="1">
      <c r="B62" s="274"/>
      <c r="C62" s="280"/>
      <c r="D62" s="283" t="s">
        <v>1133</v>
      </c>
      <c r="E62" s="283"/>
      <c r="F62" s="283"/>
      <c r="G62" s="283"/>
      <c r="H62" s="283"/>
      <c r="I62" s="283"/>
      <c r="J62" s="283"/>
      <c r="K62" s="276"/>
    </row>
    <row r="63" spans="2:11" s="1" customFormat="1" ht="15" customHeight="1">
      <c r="B63" s="274"/>
      <c r="C63" s="280"/>
      <c r="D63" s="278" t="s">
        <v>1134</v>
      </c>
      <c r="E63" s="278"/>
      <c r="F63" s="278"/>
      <c r="G63" s="278"/>
      <c r="H63" s="278"/>
      <c r="I63" s="278"/>
      <c r="J63" s="278"/>
      <c r="K63" s="276"/>
    </row>
    <row r="64" spans="2:11" s="1" customFormat="1" ht="12.75" customHeight="1">
      <c r="B64" s="274"/>
      <c r="C64" s="280"/>
      <c r="D64" s="280"/>
      <c r="E64" s="284"/>
      <c r="F64" s="280"/>
      <c r="G64" s="280"/>
      <c r="H64" s="280"/>
      <c r="I64" s="280"/>
      <c r="J64" s="280"/>
      <c r="K64" s="276"/>
    </row>
    <row r="65" spans="2:11" s="1" customFormat="1" ht="15" customHeight="1">
      <c r="B65" s="274"/>
      <c r="C65" s="280"/>
      <c r="D65" s="278" t="s">
        <v>1135</v>
      </c>
      <c r="E65" s="278"/>
      <c r="F65" s="278"/>
      <c r="G65" s="278"/>
      <c r="H65" s="278"/>
      <c r="I65" s="278"/>
      <c r="J65" s="278"/>
      <c r="K65" s="276"/>
    </row>
    <row r="66" spans="2:11" s="1" customFormat="1" ht="15" customHeight="1">
      <c r="B66" s="274"/>
      <c r="C66" s="280"/>
      <c r="D66" s="283" t="s">
        <v>1136</v>
      </c>
      <c r="E66" s="283"/>
      <c r="F66" s="283"/>
      <c r="G66" s="283"/>
      <c r="H66" s="283"/>
      <c r="I66" s="283"/>
      <c r="J66" s="283"/>
      <c r="K66" s="276"/>
    </row>
    <row r="67" spans="2:11" s="1" customFormat="1" ht="15" customHeight="1">
      <c r="B67" s="274"/>
      <c r="C67" s="280"/>
      <c r="D67" s="278" t="s">
        <v>1137</v>
      </c>
      <c r="E67" s="278"/>
      <c r="F67" s="278"/>
      <c r="G67" s="278"/>
      <c r="H67" s="278"/>
      <c r="I67" s="278"/>
      <c r="J67" s="278"/>
      <c r="K67" s="276"/>
    </row>
    <row r="68" spans="2:11" s="1" customFormat="1" ht="15" customHeight="1">
      <c r="B68" s="274"/>
      <c r="C68" s="280"/>
      <c r="D68" s="278" t="s">
        <v>1138</v>
      </c>
      <c r="E68" s="278"/>
      <c r="F68" s="278"/>
      <c r="G68" s="278"/>
      <c r="H68" s="278"/>
      <c r="I68" s="278"/>
      <c r="J68" s="278"/>
      <c r="K68" s="276"/>
    </row>
    <row r="69" spans="2:11" s="1" customFormat="1" ht="15" customHeight="1">
      <c r="B69" s="274"/>
      <c r="C69" s="280"/>
      <c r="D69" s="278" t="s">
        <v>1139</v>
      </c>
      <c r="E69" s="278"/>
      <c r="F69" s="278"/>
      <c r="G69" s="278"/>
      <c r="H69" s="278"/>
      <c r="I69" s="278"/>
      <c r="J69" s="278"/>
      <c r="K69" s="276"/>
    </row>
    <row r="70" spans="2:11" s="1" customFormat="1" ht="15" customHeight="1">
      <c r="B70" s="274"/>
      <c r="C70" s="280"/>
      <c r="D70" s="278" t="s">
        <v>1140</v>
      </c>
      <c r="E70" s="278"/>
      <c r="F70" s="278"/>
      <c r="G70" s="278"/>
      <c r="H70" s="278"/>
      <c r="I70" s="278"/>
      <c r="J70" s="278"/>
      <c r="K70" s="276"/>
    </row>
    <row r="71" spans="2:11" s="1" customFormat="1" ht="12.75" customHeight="1">
      <c r="B71" s="285"/>
      <c r="C71" s="286"/>
      <c r="D71" s="286"/>
      <c r="E71" s="286"/>
      <c r="F71" s="286"/>
      <c r="G71" s="286"/>
      <c r="H71" s="286"/>
      <c r="I71" s="286"/>
      <c r="J71" s="286"/>
      <c r="K71" s="287"/>
    </row>
    <row r="72" spans="2:11" s="1" customFormat="1" ht="18.75" customHeight="1">
      <c r="B72" s="288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s="1" customFormat="1" ht="18.75" customHeight="1">
      <c r="B73" s="289"/>
      <c r="C73" s="289"/>
      <c r="D73" s="289"/>
      <c r="E73" s="289"/>
      <c r="F73" s="289"/>
      <c r="G73" s="289"/>
      <c r="H73" s="289"/>
      <c r="I73" s="289"/>
      <c r="J73" s="289"/>
      <c r="K73" s="289"/>
    </row>
    <row r="74" spans="2:11" s="1" customFormat="1" ht="7.5" customHeight="1">
      <c r="B74" s="290"/>
      <c r="C74" s="291"/>
      <c r="D74" s="291"/>
      <c r="E74" s="291"/>
      <c r="F74" s="291"/>
      <c r="G74" s="291"/>
      <c r="H74" s="291"/>
      <c r="I74" s="291"/>
      <c r="J74" s="291"/>
      <c r="K74" s="292"/>
    </row>
    <row r="75" spans="2:11" s="1" customFormat="1" ht="45" customHeight="1">
      <c r="B75" s="293"/>
      <c r="C75" s="294" t="s">
        <v>1141</v>
      </c>
      <c r="D75" s="294"/>
      <c r="E75" s="294"/>
      <c r="F75" s="294"/>
      <c r="G75" s="294"/>
      <c r="H75" s="294"/>
      <c r="I75" s="294"/>
      <c r="J75" s="294"/>
      <c r="K75" s="295"/>
    </row>
    <row r="76" spans="2:11" s="1" customFormat="1" ht="17.25" customHeight="1">
      <c r="B76" s="293"/>
      <c r="C76" s="296" t="s">
        <v>1142</v>
      </c>
      <c r="D76" s="296"/>
      <c r="E76" s="296"/>
      <c r="F76" s="296" t="s">
        <v>1143</v>
      </c>
      <c r="G76" s="297"/>
      <c r="H76" s="296" t="s">
        <v>58</v>
      </c>
      <c r="I76" s="296" t="s">
        <v>61</v>
      </c>
      <c r="J76" s="296" t="s">
        <v>1144</v>
      </c>
      <c r="K76" s="295"/>
    </row>
    <row r="77" spans="2:11" s="1" customFormat="1" ht="17.25" customHeight="1">
      <c r="B77" s="293"/>
      <c r="C77" s="298" t="s">
        <v>1145</v>
      </c>
      <c r="D77" s="298"/>
      <c r="E77" s="298"/>
      <c r="F77" s="299" t="s">
        <v>1146</v>
      </c>
      <c r="G77" s="300"/>
      <c r="H77" s="298"/>
      <c r="I77" s="298"/>
      <c r="J77" s="298" t="s">
        <v>1147</v>
      </c>
      <c r="K77" s="295"/>
    </row>
    <row r="78" spans="2:11" s="1" customFormat="1" ht="5.25" customHeight="1">
      <c r="B78" s="293"/>
      <c r="C78" s="301"/>
      <c r="D78" s="301"/>
      <c r="E78" s="301"/>
      <c r="F78" s="301"/>
      <c r="G78" s="302"/>
      <c r="H78" s="301"/>
      <c r="I78" s="301"/>
      <c r="J78" s="301"/>
      <c r="K78" s="295"/>
    </row>
    <row r="79" spans="2:11" s="1" customFormat="1" ht="15" customHeight="1">
      <c r="B79" s="293"/>
      <c r="C79" s="281" t="s">
        <v>57</v>
      </c>
      <c r="D79" s="303"/>
      <c r="E79" s="303"/>
      <c r="F79" s="304" t="s">
        <v>1148</v>
      </c>
      <c r="G79" s="305"/>
      <c r="H79" s="281" t="s">
        <v>1149</v>
      </c>
      <c r="I79" s="281" t="s">
        <v>1150</v>
      </c>
      <c r="J79" s="281">
        <v>20</v>
      </c>
      <c r="K79" s="295"/>
    </row>
    <row r="80" spans="2:11" s="1" customFormat="1" ht="15" customHeight="1">
      <c r="B80" s="293"/>
      <c r="C80" s="281" t="s">
        <v>1151</v>
      </c>
      <c r="D80" s="281"/>
      <c r="E80" s="281"/>
      <c r="F80" s="304" t="s">
        <v>1148</v>
      </c>
      <c r="G80" s="305"/>
      <c r="H80" s="281" t="s">
        <v>1152</v>
      </c>
      <c r="I80" s="281" t="s">
        <v>1150</v>
      </c>
      <c r="J80" s="281">
        <v>120</v>
      </c>
      <c r="K80" s="295"/>
    </row>
    <row r="81" spans="2:11" s="1" customFormat="1" ht="15" customHeight="1">
      <c r="B81" s="306"/>
      <c r="C81" s="281" t="s">
        <v>1153</v>
      </c>
      <c r="D81" s="281"/>
      <c r="E81" s="281"/>
      <c r="F81" s="304" t="s">
        <v>1154</v>
      </c>
      <c r="G81" s="305"/>
      <c r="H81" s="281" t="s">
        <v>1155</v>
      </c>
      <c r="I81" s="281" t="s">
        <v>1150</v>
      </c>
      <c r="J81" s="281">
        <v>50</v>
      </c>
      <c r="K81" s="295"/>
    </row>
    <row r="82" spans="2:11" s="1" customFormat="1" ht="15" customHeight="1">
      <c r="B82" s="306"/>
      <c r="C82" s="281" t="s">
        <v>1156</v>
      </c>
      <c r="D82" s="281"/>
      <c r="E82" s="281"/>
      <c r="F82" s="304" t="s">
        <v>1148</v>
      </c>
      <c r="G82" s="305"/>
      <c r="H82" s="281" t="s">
        <v>1157</v>
      </c>
      <c r="I82" s="281" t="s">
        <v>1158</v>
      </c>
      <c r="J82" s="281"/>
      <c r="K82" s="295"/>
    </row>
    <row r="83" spans="2:11" s="1" customFormat="1" ht="15" customHeight="1">
      <c r="B83" s="306"/>
      <c r="C83" s="307" t="s">
        <v>1159</v>
      </c>
      <c r="D83" s="307"/>
      <c r="E83" s="307"/>
      <c r="F83" s="308" t="s">
        <v>1154</v>
      </c>
      <c r="G83" s="307"/>
      <c r="H83" s="307" t="s">
        <v>1160</v>
      </c>
      <c r="I83" s="307" t="s">
        <v>1150</v>
      </c>
      <c r="J83" s="307">
        <v>15</v>
      </c>
      <c r="K83" s="295"/>
    </row>
    <row r="84" spans="2:11" s="1" customFormat="1" ht="15" customHeight="1">
      <c r="B84" s="306"/>
      <c r="C84" s="307" t="s">
        <v>1161</v>
      </c>
      <c r="D84" s="307"/>
      <c r="E84" s="307"/>
      <c r="F84" s="308" t="s">
        <v>1154</v>
      </c>
      <c r="G84" s="307"/>
      <c r="H84" s="307" t="s">
        <v>1162</v>
      </c>
      <c r="I84" s="307" t="s">
        <v>1150</v>
      </c>
      <c r="J84" s="307">
        <v>15</v>
      </c>
      <c r="K84" s="295"/>
    </row>
    <row r="85" spans="2:11" s="1" customFormat="1" ht="15" customHeight="1">
      <c r="B85" s="306"/>
      <c r="C85" s="307" t="s">
        <v>1163</v>
      </c>
      <c r="D85" s="307"/>
      <c r="E85" s="307"/>
      <c r="F85" s="308" t="s">
        <v>1154</v>
      </c>
      <c r="G85" s="307"/>
      <c r="H85" s="307" t="s">
        <v>1164</v>
      </c>
      <c r="I85" s="307" t="s">
        <v>1150</v>
      </c>
      <c r="J85" s="307">
        <v>20</v>
      </c>
      <c r="K85" s="295"/>
    </row>
    <row r="86" spans="2:11" s="1" customFormat="1" ht="15" customHeight="1">
      <c r="B86" s="306"/>
      <c r="C86" s="307" t="s">
        <v>1165</v>
      </c>
      <c r="D86" s="307"/>
      <c r="E86" s="307"/>
      <c r="F86" s="308" t="s">
        <v>1154</v>
      </c>
      <c r="G86" s="307"/>
      <c r="H86" s="307" t="s">
        <v>1166</v>
      </c>
      <c r="I86" s="307" t="s">
        <v>1150</v>
      </c>
      <c r="J86" s="307">
        <v>20</v>
      </c>
      <c r="K86" s="295"/>
    </row>
    <row r="87" spans="2:11" s="1" customFormat="1" ht="15" customHeight="1">
      <c r="B87" s="306"/>
      <c r="C87" s="281" t="s">
        <v>1167</v>
      </c>
      <c r="D87" s="281"/>
      <c r="E87" s="281"/>
      <c r="F87" s="304" t="s">
        <v>1154</v>
      </c>
      <c r="G87" s="305"/>
      <c r="H87" s="281" t="s">
        <v>1168</v>
      </c>
      <c r="I87" s="281" t="s">
        <v>1150</v>
      </c>
      <c r="J87" s="281">
        <v>50</v>
      </c>
      <c r="K87" s="295"/>
    </row>
    <row r="88" spans="2:11" s="1" customFormat="1" ht="15" customHeight="1">
      <c r="B88" s="306"/>
      <c r="C88" s="281" t="s">
        <v>1169</v>
      </c>
      <c r="D88" s="281"/>
      <c r="E88" s="281"/>
      <c r="F88" s="304" t="s">
        <v>1154</v>
      </c>
      <c r="G88" s="305"/>
      <c r="H88" s="281" t="s">
        <v>1170</v>
      </c>
      <c r="I88" s="281" t="s">
        <v>1150</v>
      </c>
      <c r="J88" s="281">
        <v>20</v>
      </c>
      <c r="K88" s="295"/>
    </row>
    <row r="89" spans="2:11" s="1" customFormat="1" ht="15" customHeight="1">
      <c r="B89" s="306"/>
      <c r="C89" s="281" t="s">
        <v>1171</v>
      </c>
      <c r="D89" s="281"/>
      <c r="E89" s="281"/>
      <c r="F89" s="304" t="s">
        <v>1154</v>
      </c>
      <c r="G89" s="305"/>
      <c r="H89" s="281" t="s">
        <v>1172</v>
      </c>
      <c r="I89" s="281" t="s">
        <v>1150</v>
      </c>
      <c r="J89" s="281">
        <v>20</v>
      </c>
      <c r="K89" s="295"/>
    </row>
    <row r="90" spans="2:11" s="1" customFormat="1" ht="15" customHeight="1">
      <c r="B90" s="306"/>
      <c r="C90" s="281" t="s">
        <v>1173</v>
      </c>
      <c r="D90" s="281"/>
      <c r="E90" s="281"/>
      <c r="F90" s="304" t="s">
        <v>1154</v>
      </c>
      <c r="G90" s="305"/>
      <c r="H90" s="281" t="s">
        <v>1174</v>
      </c>
      <c r="I90" s="281" t="s">
        <v>1150</v>
      </c>
      <c r="J90" s="281">
        <v>50</v>
      </c>
      <c r="K90" s="295"/>
    </row>
    <row r="91" spans="2:11" s="1" customFormat="1" ht="15" customHeight="1">
      <c r="B91" s="306"/>
      <c r="C91" s="281" t="s">
        <v>1175</v>
      </c>
      <c r="D91" s="281"/>
      <c r="E91" s="281"/>
      <c r="F91" s="304" t="s">
        <v>1154</v>
      </c>
      <c r="G91" s="305"/>
      <c r="H91" s="281" t="s">
        <v>1175</v>
      </c>
      <c r="I91" s="281" t="s">
        <v>1150</v>
      </c>
      <c r="J91" s="281">
        <v>50</v>
      </c>
      <c r="K91" s="295"/>
    </row>
    <row r="92" spans="2:11" s="1" customFormat="1" ht="15" customHeight="1">
      <c r="B92" s="306"/>
      <c r="C92" s="281" t="s">
        <v>1176</v>
      </c>
      <c r="D92" s="281"/>
      <c r="E92" s="281"/>
      <c r="F92" s="304" t="s">
        <v>1154</v>
      </c>
      <c r="G92" s="305"/>
      <c r="H92" s="281" t="s">
        <v>1177</v>
      </c>
      <c r="I92" s="281" t="s">
        <v>1150</v>
      </c>
      <c r="J92" s="281">
        <v>255</v>
      </c>
      <c r="K92" s="295"/>
    </row>
    <row r="93" spans="2:11" s="1" customFormat="1" ht="15" customHeight="1">
      <c r="B93" s="306"/>
      <c r="C93" s="281" t="s">
        <v>1178</v>
      </c>
      <c r="D93" s="281"/>
      <c r="E93" s="281"/>
      <c r="F93" s="304" t="s">
        <v>1148</v>
      </c>
      <c r="G93" s="305"/>
      <c r="H93" s="281" t="s">
        <v>1179</v>
      </c>
      <c r="I93" s="281" t="s">
        <v>1180</v>
      </c>
      <c r="J93" s="281"/>
      <c r="K93" s="295"/>
    </row>
    <row r="94" spans="2:11" s="1" customFormat="1" ht="15" customHeight="1">
      <c r="B94" s="306"/>
      <c r="C94" s="281" t="s">
        <v>1181</v>
      </c>
      <c r="D94" s="281"/>
      <c r="E94" s="281"/>
      <c r="F94" s="304" t="s">
        <v>1148</v>
      </c>
      <c r="G94" s="305"/>
      <c r="H94" s="281" t="s">
        <v>1182</v>
      </c>
      <c r="I94" s="281" t="s">
        <v>1183</v>
      </c>
      <c r="J94" s="281"/>
      <c r="K94" s="295"/>
    </row>
    <row r="95" spans="2:11" s="1" customFormat="1" ht="15" customHeight="1">
      <c r="B95" s="306"/>
      <c r="C95" s="281" t="s">
        <v>1184</v>
      </c>
      <c r="D95" s="281"/>
      <c r="E95" s="281"/>
      <c r="F95" s="304" t="s">
        <v>1148</v>
      </c>
      <c r="G95" s="305"/>
      <c r="H95" s="281" t="s">
        <v>1184</v>
      </c>
      <c r="I95" s="281" t="s">
        <v>1183</v>
      </c>
      <c r="J95" s="281"/>
      <c r="K95" s="295"/>
    </row>
    <row r="96" spans="2:11" s="1" customFormat="1" ht="15" customHeight="1">
      <c r="B96" s="306"/>
      <c r="C96" s="281" t="s">
        <v>42</v>
      </c>
      <c r="D96" s="281"/>
      <c r="E96" s="281"/>
      <c r="F96" s="304" t="s">
        <v>1148</v>
      </c>
      <c r="G96" s="305"/>
      <c r="H96" s="281" t="s">
        <v>1185</v>
      </c>
      <c r="I96" s="281" t="s">
        <v>1183</v>
      </c>
      <c r="J96" s="281"/>
      <c r="K96" s="295"/>
    </row>
    <row r="97" spans="2:11" s="1" customFormat="1" ht="15" customHeight="1">
      <c r="B97" s="306"/>
      <c r="C97" s="281" t="s">
        <v>52</v>
      </c>
      <c r="D97" s="281"/>
      <c r="E97" s="281"/>
      <c r="F97" s="304" t="s">
        <v>1148</v>
      </c>
      <c r="G97" s="305"/>
      <c r="H97" s="281" t="s">
        <v>1186</v>
      </c>
      <c r="I97" s="281" t="s">
        <v>1183</v>
      </c>
      <c r="J97" s="281"/>
      <c r="K97" s="295"/>
    </row>
    <row r="98" spans="2:11" s="1" customFormat="1" ht="15" customHeight="1">
      <c r="B98" s="309"/>
      <c r="C98" s="310"/>
      <c r="D98" s="310"/>
      <c r="E98" s="310"/>
      <c r="F98" s="310"/>
      <c r="G98" s="310"/>
      <c r="H98" s="310"/>
      <c r="I98" s="310"/>
      <c r="J98" s="310"/>
      <c r="K98" s="311"/>
    </row>
    <row r="99" spans="2:11" s="1" customFormat="1" ht="18.75" customHeight="1">
      <c r="B99" s="312"/>
      <c r="C99" s="313"/>
      <c r="D99" s="313"/>
      <c r="E99" s="313"/>
      <c r="F99" s="313"/>
      <c r="G99" s="313"/>
      <c r="H99" s="313"/>
      <c r="I99" s="313"/>
      <c r="J99" s="313"/>
      <c r="K99" s="312"/>
    </row>
    <row r="100" spans="2:11" s="1" customFormat="1" ht="18.75" customHeight="1"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</row>
    <row r="101" spans="2:11" s="1" customFormat="1" ht="7.5" customHeight="1">
      <c r="B101" s="290"/>
      <c r="C101" s="291"/>
      <c r="D101" s="291"/>
      <c r="E101" s="291"/>
      <c r="F101" s="291"/>
      <c r="G101" s="291"/>
      <c r="H101" s="291"/>
      <c r="I101" s="291"/>
      <c r="J101" s="291"/>
      <c r="K101" s="292"/>
    </row>
    <row r="102" spans="2:11" s="1" customFormat="1" ht="45" customHeight="1">
      <c r="B102" s="293"/>
      <c r="C102" s="294" t="s">
        <v>1187</v>
      </c>
      <c r="D102" s="294"/>
      <c r="E102" s="294"/>
      <c r="F102" s="294"/>
      <c r="G102" s="294"/>
      <c r="H102" s="294"/>
      <c r="I102" s="294"/>
      <c r="J102" s="294"/>
      <c r="K102" s="295"/>
    </row>
    <row r="103" spans="2:11" s="1" customFormat="1" ht="17.25" customHeight="1">
      <c r="B103" s="293"/>
      <c r="C103" s="296" t="s">
        <v>1142</v>
      </c>
      <c r="D103" s="296"/>
      <c r="E103" s="296"/>
      <c r="F103" s="296" t="s">
        <v>1143</v>
      </c>
      <c r="G103" s="297"/>
      <c r="H103" s="296" t="s">
        <v>58</v>
      </c>
      <c r="I103" s="296" t="s">
        <v>61</v>
      </c>
      <c r="J103" s="296" t="s">
        <v>1144</v>
      </c>
      <c r="K103" s="295"/>
    </row>
    <row r="104" spans="2:11" s="1" customFormat="1" ht="17.25" customHeight="1">
      <c r="B104" s="293"/>
      <c r="C104" s="298" t="s">
        <v>1145</v>
      </c>
      <c r="D104" s="298"/>
      <c r="E104" s="298"/>
      <c r="F104" s="299" t="s">
        <v>1146</v>
      </c>
      <c r="G104" s="300"/>
      <c r="H104" s="298"/>
      <c r="I104" s="298"/>
      <c r="J104" s="298" t="s">
        <v>1147</v>
      </c>
      <c r="K104" s="295"/>
    </row>
    <row r="105" spans="2:11" s="1" customFormat="1" ht="5.25" customHeight="1">
      <c r="B105" s="293"/>
      <c r="C105" s="296"/>
      <c r="D105" s="296"/>
      <c r="E105" s="296"/>
      <c r="F105" s="296"/>
      <c r="G105" s="314"/>
      <c r="H105" s="296"/>
      <c r="I105" s="296"/>
      <c r="J105" s="296"/>
      <c r="K105" s="295"/>
    </row>
    <row r="106" spans="2:11" s="1" customFormat="1" ht="15" customHeight="1">
      <c r="B106" s="293"/>
      <c r="C106" s="281" t="s">
        <v>57</v>
      </c>
      <c r="D106" s="303"/>
      <c r="E106" s="303"/>
      <c r="F106" s="304" t="s">
        <v>1148</v>
      </c>
      <c r="G106" s="281"/>
      <c r="H106" s="281" t="s">
        <v>1188</v>
      </c>
      <c r="I106" s="281" t="s">
        <v>1150</v>
      </c>
      <c r="J106" s="281">
        <v>20</v>
      </c>
      <c r="K106" s="295"/>
    </row>
    <row r="107" spans="2:11" s="1" customFormat="1" ht="15" customHeight="1">
      <c r="B107" s="293"/>
      <c r="C107" s="281" t="s">
        <v>1151</v>
      </c>
      <c r="D107" s="281"/>
      <c r="E107" s="281"/>
      <c r="F107" s="304" t="s">
        <v>1148</v>
      </c>
      <c r="G107" s="281"/>
      <c r="H107" s="281" t="s">
        <v>1188</v>
      </c>
      <c r="I107" s="281" t="s">
        <v>1150</v>
      </c>
      <c r="J107" s="281">
        <v>120</v>
      </c>
      <c r="K107" s="295"/>
    </row>
    <row r="108" spans="2:11" s="1" customFormat="1" ht="15" customHeight="1">
      <c r="B108" s="306"/>
      <c r="C108" s="281" t="s">
        <v>1153</v>
      </c>
      <c r="D108" s="281"/>
      <c r="E108" s="281"/>
      <c r="F108" s="304" t="s">
        <v>1154</v>
      </c>
      <c r="G108" s="281"/>
      <c r="H108" s="281" t="s">
        <v>1188</v>
      </c>
      <c r="I108" s="281" t="s">
        <v>1150</v>
      </c>
      <c r="J108" s="281">
        <v>50</v>
      </c>
      <c r="K108" s="295"/>
    </row>
    <row r="109" spans="2:11" s="1" customFormat="1" ht="15" customHeight="1">
      <c r="B109" s="306"/>
      <c r="C109" s="281" t="s">
        <v>1156</v>
      </c>
      <c r="D109" s="281"/>
      <c r="E109" s="281"/>
      <c r="F109" s="304" t="s">
        <v>1148</v>
      </c>
      <c r="G109" s="281"/>
      <c r="H109" s="281" t="s">
        <v>1188</v>
      </c>
      <c r="I109" s="281" t="s">
        <v>1158</v>
      </c>
      <c r="J109" s="281"/>
      <c r="K109" s="295"/>
    </row>
    <row r="110" spans="2:11" s="1" customFormat="1" ht="15" customHeight="1">
      <c r="B110" s="306"/>
      <c r="C110" s="281" t="s">
        <v>1167</v>
      </c>
      <c r="D110" s="281"/>
      <c r="E110" s="281"/>
      <c r="F110" s="304" t="s">
        <v>1154</v>
      </c>
      <c r="G110" s="281"/>
      <c r="H110" s="281" t="s">
        <v>1188</v>
      </c>
      <c r="I110" s="281" t="s">
        <v>1150</v>
      </c>
      <c r="J110" s="281">
        <v>50</v>
      </c>
      <c r="K110" s="295"/>
    </row>
    <row r="111" spans="2:11" s="1" customFormat="1" ht="15" customHeight="1">
      <c r="B111" s="306"/>
      <c r="C111" s="281" t="s">
        <v>1175</v>
      </c>
      <c r="D111" s="281"/>
      <c r="E111" s="281"/>
      <c r="F111" s="304" t="s">
        <v>1154</v>
      </c>
      <c r="G111" s="281"/>
      <c r="H111" s="281" t="s">
        <v>1188</v>
      </c>
      <c r="I111" s="281" t="s">
        <v>1150</v>
      </c>
      <c r="J111" s="281">
        <v>50</v>
      </c>
      <c r="K111" s="295"/>
    </row>
    <row r="112" spans="2:11" s="1" customFormat="1" ht="15" customHeight="1">
      <c r="B112" s="306"/>
      <c r="C112" s="281" t="s">
        <v>1173</v>
      </c>
      <c r="D112" s="281"/>
      <c r="E112" s="281"/>
      <c r="F112" s="304" t="s">
        <v>1154</v>
      </c>
      <c r="G112" s="281"/>
      <c r="H112" s="281" t="s">
        <v>1188</v>
      </c>
      <c r="I112" s="281" t="s">
        <v>1150</v>
      </c>
      <c r="J112" s="281">
        <v>50</v>
      </c>
      <c r="K112" s="295"/>
    </row>
    <row r="113" spans="2:11" s="1" customFormat="1" ht="15" customHeight="1">
      <c r="B113" s="306"/>
      <c r="C113" s="281" t="s">
        <v>57</v>
      </c>
      <c r="D113" s="281"/>
      <c r="E113" s="281"/>
      <c r="F113" s="304" t="s">
        <v>1148</v>
      </c>
      <c r="G113" s="281"/>
      <c r="H113" s="281" t="s">
        <v>1189</v>
      </c>
      <c r="I113" s="281" t="s">
        <v>1150</v>
      </c>
      <c r="J113" s="281">
        <v>20</v>
      </c>
      <c r="K113" s="295"/>
    </row>
    <row r="114" spans="2:11" s="1" customFormat="1" ht="15" customHeight="1">
      <c r="B114" s="306"/>
      <c r="C114" s="281" t="s">
        <v>1190</v>
      </c>
      <c r="D114" s="281"/>
      <c r="E114" s="281"/>
      <c r="F114" s="304" t="s">
        <v>1148</v>
      </c>
      <c r="G114" s="281"/>
      <c r="H114" s="281" t="s">
        <v>1191</v>
      </c>
      <c r="I114" s="281" t="s">
        <v>1150</v>
      </c>
      <c r="J114" s="281">
        <v>120</v>
      </c>
      <c r="K114" s="295"/>
    </row>
    <row r="115" spans="2:11" s="1" customFormat="1" ht="15" customHeight="1">
      <c r="B115" s="306"/>
      <c r="C115" s="281" t="s">
        <v>42</v>
      </c>
      <c r="D115" s="281"/>
      <c r="E115" s="281"/>
      <c r="F115" s="304" t="s">
        <v>1148</v>
      </c>
      <c r="G115" s="281"/>
      <c r="H115" s="281" t="s">
        <v>1192</v>
      </c>
      <c r="I115" s="281" t="s">
        <v>1183</v>
      </c>
      <c r="J115" s="281"/>
      <c r="K115" s="295"/>
    </row>
    <row r="116" spans="2:11" s="1" customFormat="1" ht="15" customHeight="1">
      <c r="B116" s="306"/>
      <c r="C116" s="281" t="s">
        <v>52</v>
      </c>
      <c r="D116" s="281"/>
      <c r="E116" s="281"/>
      <c r="F116" s="304" t="s">
        <v>1148</v>
      </c>
      <c r="G116" s="281"/>
      <c r="H116" s="281" t="s">
        <v>1193</v>
      </c>
      <c r="I116" s="281" t="s">
        <v>1183</v>
      </c>
      <c r="J116" s="281"/>
      <c r="K116" s="295"/>
    </row>
    <row r="117" spans="2:11" s="1" customFormat="1" ht="15" customHeight="1">
      <c r="B117" s="306"/>
      <c r="C117" s="281" t="s">
        <v>61</v>
      </c>
      <c r="D117" s="281"/>
      <c r="E117" s="281"/>
      <c r="F117" s="304" t="s">
        <v>1148</v>
      </c>
      <c r="G117" s="281"/>
      <c r="H117" s="281" t="s">
        <v>1194</v>
      </c>
      <c r="I117" s="281" t="s">
        <v>1195</v>
      </c>
      <c r="J117" s="281"/>
      <c r="K117" s="295"/>
    </row>
    <row r="118" spans="2:11" s="1" customFormat="1" ht="15" customHeight="1">
      <c r="B118" s="309"/>
      <c r="C118" s="315"/>
      <c r="D118" s="315"/>
      <c r="E118" s="315"/>
      <c r="F118" s="315"/>
      <c r="G118" s="315"/>
      <c r="H118" s="315"/>
      <c r="I118" s="315"/>
      <c r="J118" s="315"/>
      <c r="K118" s="311"/>
    </row>
    <row r="119" spans="2:11" s="1" customFormat="1" ht="18.75" customHeight="1">
      <c r="B119" s="316"/>
      <c r="C119" s="317"/>
      <c r="D119" s="317"/>
      <c r="E119" s="317"/>
      <c r="F119" s="318"/>
      <c r="G119" s="317"/>
      <c r="H119" s="317"/>
      <c r="I119" s="317"/>
      <c r="J119" s="317"/>
      <c r="K119" s="316"/>
    </row>
    <row r="120" spans="2:11" s="1" customFormat="1" ht="18.75" customHeight="1"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</row>
    <row r="121" spans="2:11" s="1" customFormat="1" ht="7.5" customHeight="1">
      <c r="B121" s="319"/>
      <c r="C121" s="320"/>
      <c r="D121" s="320"/>
      <c r="E121" s="320"/>
      <c r="F121" s="320"/>
      <c r="G121" s="320"/>
      <c r="H121" s="320"/>
      <c r="I121" s="320"/>
      <c r="J121" s="320"/>
      <c r="K121" s="321"/>
    </row>
    <row r="122" spans="2:11" s="1" customFormat="1" ht="45" customHeight="1">
      <c r="B122" s="322"/>
      <c r="C122" s="272" t="s">
        <v>1196</v>
      </c>
      <c r="D122" s="272"/>
      <c r="E122" s="272"/>
      <c r="F122" s="272"/>
      <c r="G122" s="272"/>
      <c r="H122" s="272"/>
      <c r="I122" s="272"/>
      <c r="J122" s="272"/>
      <c r="K122" s="323"/>
    </row>
    <row r="123" spans="2:11" s="1" customFormat="1" ht="17.25" customHeight="1">
      <c r="B123" s="324"/>
      <c r="C123" s="296" t="s">
        <v>1142</v>
      </c>
      <c r="D123" s="296"/>
      <c r="E123" s="296"/>
      <c r="F123" s="296" t="s">
        <v>1143</v>
      </c>
      <c r="G123" s="297"/>
      <c r="H123" s="296" t="s">
        <v>58</v>
      </c>
      <c r="I123" s="296" t="s">
        <v>61</v>
      </c>
      <c r="J123" s="296" t="s">
        <v>1144</v>
      </c>
      <c r="K123" s="325"/>
    </row>
    <row r="124" spans="2:11" s="1" customFormat="1" ht="17.25" customHeight="1">
      <c r="B124" s="324"/>
      <c r="C124" s="298" t="s">
        <v>1145</v>
      </c>
      <c r="D124" s="298"/>
      <c r="E124" s="298"/>
      <c r="F124" s="299" t="s">
        <v>1146</v>
      </c>
      <c r="G124" s="300"/>
      <c r="H124" s="298"/>
      <c r="I124" s="298"/>
      <c r="J124" s="298" t="s">
        <v>1147</v>
      </c>
      <c r="K124" s="325"/>
    </row>
    <row r="125" spans="2:11" s="1" customFormat="1" ht="5.25" customHeight="1">
      <c r="B125" s="326"/>
      <c r="C125" s="301"/>
      <c r="D125" s="301"/>
      <c r="E125" s="301"/>
      <c r="F125" s="301"/>
      <c r="G125" s="327"/>
      <c r="H125" s="301"/>
      <c r="I125" s="301"/>
      <c r="J125" s="301"/>
      <c r="K125" s="328"/>
    </row>
    <row r="126" spans="2:11" s="1" customFormat="1" ht="15" customHeight="1">
      <c r="B126" s="326"/>
      <c r="C126" s="281" t="s">
        <v>1151</v>
      </c>
      <c r="D126" s="303"/>
      <c r="E126" s="303"/>
      <c r="F126" s="304" t="s">
        <v>1148</v>
      </c>
      <c r="G126" s="281"/>
      <c r="H126" s="281" t="s">
        <v>1188</v>
      </c>
      <c r="I126" s="281" t="s">
        <v>1150</v>
      </c>
      <c r="J126" s="281">
        <v>120</v>
      </c>
      <c r="K126" s="329"/>
    </row>
    <row r="127" spans="2:11" s="1" customFormat="1" ht="15" customHeight="1">
      <c r="B127" s="326"/>
      <c r="C127" s="281" t="s">
        <v>1197</v>
      </c>
      <c r="D127" s="281"/>
      <c r="E127" s="281"/>
      <c r="F127" s="304" t="s">
        <v>1148</v>
      </c>
      <c r="G127" s="281"/>
      <c r="H127" s="281" t="s">
        <v>1198</v>
      </c>
      <c r="I127" s="281" t="s">
        <v>1150</v>
      </c>
      <c r="J127" s="281" t="s">
        <v>1199</v>
      </c>
      <c r="K127" s="329"/>
    </row>
    <row r="128" spans="2:11" s="1" customFormat="1" ht="15" customHeight="1">
      <c r="B128" s="326"/>
      <c r="C128" s="281" t="s">
        <v>87</v>
      </c>
      <c r="D128" s="281"/>
      <c r="E128" s="281"/>
      <c r="F128" s="304" t="s">
        <v>1148</v>
      </c>
      <c r="G128" s="281"/>
      <c r="H128" s="281" t="s">
        <v>1200</v>
      </c>
      <c r="I128" s="281" t="s">
        <v>1150</v>
      </c>
      <c r="J128" s="281" t="s">
        <v>1199</v>
      </c>
      <c r="K128" s="329"/>
    </row>
    <row r="129" spans="2:11" s="1" customFormat="1" ht="15" customHeight="1">
      <c r="B129" s="326"/>
      <c r="C129" s="281" t="s">
        <v>1159</v>
      </c>
      <c r="D129" s="281"/>
      <c r="E129" s="281"/>
      <c r="F129" s="304" t="s">
        <v>1154</v>
      </c>
      <c r="G129" s="281"/>
      <c r="H129" s="281" t="s">
        <v>1160</v>
      </c>
      <c r="I129" s="281" t="s">
        <v>1150</v>
      </c>
      <c r="J129" s="281">
        <v>15</v>
      </c>
      <c r="K129" s="329"/>
    </row>
    <row r="130" spans="2:11" s="1" customFormat="1" ht="15" customHeight="1">
      <c r="B130" s="326"/>
      <c r="C130" s="307" t="s">
        <v>1161</v>
      </c>
      <c r="D130" s="307"/>
      <c r="E130" s="307"/>
      <c r="F130" s="308" t="s">
        <v>1154</v>
      </c>
      <c r="G130" s="307"/>
      <c r="H130" s="307" t="s">
        <v>1162</v>
      </c>
      <c r="I130" s="307" t="s">
        <v>1150</v>
      </c>
      <c r="J130" s="307">
        <v>15</v>
      </c>
      <c r="K130" s="329"/>
    </row>
    <row r="131" spans="2:11" s="1" customFormat="1" ht="15" customHeight="1">
      <c r="B131" s="326"/>
      <c r="C131" s="307" t="s">
        <v>1163</v>
      </c>
      <c r="D131" s="307"/>
      <c r="E131" s="307"/>
      <c r="F131" s="308" t="s">
        <v>1154</v>
      </c>
      <c r="G131" s="307"/>
      <c r="H131" s="307" t="s">
        <v>1164</v>
      </c>
      <c r="I131" s="307" t="s">
        <v>1150</v>
      </c>
      <c r="J131" s="307">
        <v>20</v>
      </c>
      <c r="K131" s="329"/>
    </row>
    <row r="132" spans="2:11" s="1" customFormat="1" ht="15" customHeight="1">
      <c r="B132" s="326"/>
      <c r="C132" s="307" t="s">
        <v>1165</v>
      </c>
      <c r="D132" s="307"/>
      <c r="E132" s="307"/>
      <c r="F132" s="308" t="s">
        <v>1154</v>
      </c>
      <c r="G132" s="307"/>
      <c r="H132" s="307" t="s">
        <v>1166</v>
      </c>
      <c r="I132" s="307" t="s">
        <v>1150</v>
      </c>
      <c r="J132" s="307">
        <v>20</v>
      </c>
      <c r="K132" s="329"/>
    </row>
    <row r="133" spans="2:11" s="1" customFormat="1" ht="15" customHeight="1">
      <c r="B133" s="326"/>
      <c r="C133" s="281" t="s">
        <v>1153</v>
      </c>
      <c r="D133" s="281"/>
      <c r="E133" s="281"/>
      <c r="F133" s="304" t="s">
        <v>1154</v>
      </c>
      <c r="G133" s="281"/>
      <c r="H133" s="281" t="s">
        <v>1188</v>
      </c>
      <c r="I133" s="281" t="s">
        <v>1150</v>
      </c>
      <c r="J133" s="281">
        <v>50</v>
      </c>
      <c r="K133" s="329"/>
    </row>
    <row r="134" spans="2:11" s="1" customFormat="1" ht="15" customHeight="1">
      <c r="B134" s="326"/>
      <c r="C134" s="281" t="s">
        <v>1167</v>
      </c>
      <c r="D134" s="281"/>
      <c r="E134" s="281"/>
      <c r="F134" s="304" t="s">
        <v>1154</v>
      </c>
      <c r="G134" s="281"/>
      <c r="H134" s="281" t="s">
        <v>1188</v>
      </c>
      <c r="I134" s="281" t="s">
        <v>1150</v>
      </c>
      <c r="J134" s="281">
        <v>50</v>
      </c>
      <c r="K134" s="329"/>
    </row>
    <row r="135" spans="2:11" s="1" customFormat="1" ht="15" customHeight="1">
      <c r="B135" s="326"/>
      <c r="C135" s="281" t="s">
        <v>1173</v>
      </c>
      <c r="D135" s="281"/>
      <c r="E135" s="281"/>
      <c r="F135" s="304" t="s">
        <v>1154</v>
      </c>
      <c r="G135" s="281"/>
      <c r="H135" s="281" t="s">
        <v>1188</v>
      </c>
      <c r="I135" s="281" t="s">
        <v>1150</v>
      </c>
      <c r="J135" s="281">
        <v>50</v>
      </c>
      <c r="K135" s="329"/>
    </row>
    <row r="136" spans="2:11" s="1" customFormat="1" ht="15" customHeight="1">
      <c r="B136" s="326"/>
      <c r="C136" s="281" t="s">
        <v>1175</v>
      </c>
      <c r="D136" s="281"/>
      <c r="E136" s="281"/>
      <c r="F136" s="304" t="s">
        <v>1154</v>
      </c>
      <c r="G136" s="281"/>
      <c r="H136" s="281" t="s">
        <v>1188</v>
      </c>
      <c r="I136" s="281" t="s">
        <v>1150</v>
      </c>
      <c r="J136" s="281">
        <v>50</v>
      </c>
      <c r="K136" s="329"/>
    </row>
    <row r="137" spans="2:11" s="1" customFormat="1" ht="15" customHeight="1">
      <c r="B137" s="326"/>
      <c r="C137" s="281" t="s">
        <v>1176</v>
      </c>
      <c r="D137" s="281"/>
      <c r="E137" s="281"/>
      <c r="F137" s="304" t="s">
        <v>1154</v>
      </c>
      <c r="G137" s="281"/>
      <c r="H137" s="281" t="s">
        <v>1201</v>
      </c>
      <c r="I137" s="281" t="s">
        <v>1150</v>
      </c>
      <c r="J137" s="281">
        <v>255</v>
      </c>
      <c r="K137" s="329"/>
    </row>
    <row r="138" spans="2:11" s="1" customFormat="1" ht="15" customHeight="1">
      <c r="B138" s="326"/>
      <c r="C138" s="281" t="s">
        <v>1178</v>
      </c>
      <c r="D138" s="281"/>
      <c r="E138" s="281"/>
      <c r="F138" s="304" t="s">
        <v>1148</v>
      </c>
      <c r="G138" s="281"/>
      <c r="H138" s="281" t="s">
        <v>1202</v>
      </c>
      <c r="I138" s="281" t="s">
        <v>1180</v>
      </c>
      <c r="J138" s="281"/>
      <c r="K138" s="329"/>
    </row>
    <row r="139" spans="2:11" s="1" customFormat="1" ht="15" customHeight="1">
      <c r="B139" s="326"/>
      <c r="C139" s="281" t="s">
        <v>1181</v>
      </c>
      <c r="D139" s="281"/>
      <c r="E139" s="281"/>
      <c r="F139" s="304" t="s">
        <v>1148</v>
      </c>
      <c r="G139" s="281"/>
      <c r="H139" s="281" t="s">
        <v>1203</v>
      </c>
      <c r="I139" s="281" t="s">
        <v>1183</v>
      </c>
      <c r="J139" s="281"/>
      <c r="K139" s="329"/>
    </row>
    <row r="140" spans="2:11" s="1" customFormat="1" ht="15" customHeight="1">
      <c r="B140" s="326"/>
      <c r="C140" s="281" t="s">
        <v>1184</v>
      </c>
      <c r="D140" s="281"/>
      <c r="E140" s="281"/>
      <c r="F140" s="304" t="s">
        <v>1148</v>
      </c>
      <c r="G140" s="281"/>
      <c r="H140" s="281" t="s">
        <v>1184</v>
      </c>
      <c r="I140" s="281" t="s">
        <v>1183</v>
      </c>
      <c r="J140" s="281"/>
      <c r="K140" s="329"/>
    </row>
    <row r="141" spans="2:11" s="1" customFormat="1" ht="15" customHeight="1">
      <c r="B141" s="326"/>
      <c r="C141" s="281" t="s">
        <v>42</v>
      </c>
      <c r="D141" s="281"/>
      <c r="E141" s="281"/>
      <c r="F141" s="304" t="s">
        <v>1148</v>
      </c>
      <c r="G141" s="281"/>
      <c r="H141" s="281" t="s">
        <v>1204</v>
      </c>
      <c r="I141" s="281" t="s">
        <v>1183</v>
      </c>
      <c r="J141" s="281"/>
      <c r="K141" s="329"/>
    </row>
    <row r="142" spans="2:11" s="1" customFormat="1" ht="15" customHeight="1">
      <c r="B142" s="326"/>
      <c r="C142" s="281" t="s">
        <v>1205</v>
      </c>
      <c r="D142" s="281"/>
      <c r="E142" s="281"/>
      <c r="F142" s="304" t="s">
        <v>1148</v>
      </c>
      <c r="G142" s="281"/>
      <c r="H142" s="281" t="s">
        <v>1206</v>
      </c>
      <c r="I142" s="281" t="s">
        <v>1183</v>
      </c>
      <c r="J142" s="281"/>
      <c r="K142" s="329"/>
    </row>
    <row r="143" spans="2:11" s="1" customFormat="1" ht="15" customHeight="1">
      <c r="B143" s="330"/>
      <c r="C143" s="331"/>
      <c r="D143" s="331"/>
      <c r="E143" s="331"/>
      <c r="F143" s="331"/>
      <c r="G143" s="331"/>
      <c r="H143" s="331"/>
      <c r="I143" s="331"/>
      <c r="J143" s="331"/>
      <c r="K143" s="332"/>
    </row>
    <row r="144" spans="2:11" s="1" customFormat="1" ht="18.75" customHeight="1">
      <c r="B144" s="317"/>
      <c r="C144" s="317"/>
      <c r="D144" s="317"/>
      <c r="E144" s="317"/>
      <c r="F144" s="318"/>
      <c r="G144" s="317"/>
      <c r="H144" s="317"/>
      <c r="I144" s="317"/>
      <c r="J144" s="317"/>
      <c r="K144" s="317"/>
    </row>
    <row r="145" spans="2:11" s="1" customFormat="1" ht="18.75" customHeight="1"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</row>
    <row r="146" spans="2:11" s="1" customFormat="1" ht="7.5" customHeight="1">
      <c r="B146" s="290"/>
      <c r="C146" s="291"/>
      <c r="D146" s="291"/>
      <c r="E146" s="291"/>
      <c r="F146" s="291"/>
      <c r="G146" s="291"/>
      <c r="H146" s="291"/>
      <c r="I146" s="291"/>
      <c r="J146" s="291"/>
      <c r="K146" s="292"/>
    </row>
    <row r="147" spans="2:11" s="1" customFormat="1" ht="45" customHeight="1">
      <c r="B147" s="293"/>
      <c r="C147" s="294" t="s">
        <v>1207</v>
      </c>
      <c r="D147" s="294"/>
      <c r="E147" s="294"/>
      <c r="F147" s="294"/>
      <c r="G147" s="294"/>
      <c r="H147" s="294"/>
      <c r="I147" s="294"/>
      <c r="J147" s="294"/>
      <c r="K147" s="295"/>
    </row>
    <row r="148" spans="2:11" s="1" customFormat="1" ht="17.25" customHeight="1">
      <c r="B148" s="293"/>
      <c r="C148" s="296" t="s">
        <v>1142</v>
      </c>
      <c r="D148" s="296"/>
      <c r="E148" s="296"/>
      <c r="F148" s="296" t="s">
        <v>1143</v>
      </c>
      <c r="G148" s="297"/>
      <c r="H148" s="296" t="s">
        <v>58</v>
      </c>
      <c r="I148" s="296" t="s">
        <v>61</v>
      </c>
      <c r="J148" s="296" t="s">
        <v>1144</v>
      </c>
      <c r="K148" s="295"/>
    </row>
    <row r="149" spans="2:11" s="1" customFormat="1" ht="17.25" customHeight="1">
      <c r="B149" s="293"/>
      <c r="C149" s="298" t="s">
        <v>1145</v>
      </c>
      <c r="D149" s="298"/>
      <c r="E149" s="298"/>
      <c r="F149" s="299" t="s">
        <v>1146</v>
      </c>
      <c r="G149" s="300"/>
      <c r="H149" s="298"/>
      <c r="I149" s="298"/>
      <c r="J149" s="298" t="s">
        <v>1147</v>
      </c>
      <c r="K149" s="295"/>
    </row>
    <row r="150" spans="2:11" s="1" customFormat="1" ht="5.25" customHeight="1">
      <c r="B150" s="306"/>
      <c r="C150" s="301"/>
      <c r="D150" s="301"/>
      <c r="E150" s="301"/>
      <c r="F150" s="301"/>
      <c r="G150" s="302"/>
      <c r="H150" s="301"/>
      <c r="I150" s="301"/>
      <c r="J150" s="301"/>
      <c r="K150" s="329"/>
    </row>
    <row r="151" spans="2:11" s="1" customFormat="1" ht="15" customHeight="1">
      <c r="B151" s="306"/>
      <c r="C151" s="333" t="s">
        <v>1151</v>
      </c>
      <c r="D151" s="281"/>
      <c r="E151" s="281"/>
      <c r="F151" s="334" t="s">
        <v>1148</v>
      </c>
      <c r="G151" s="281"/>
      <c r="H151" s="333" t="s">
        <v>1188</v>
      </c>
      <c r="I151" s="333" t="s">
        <v>1150</v>
      </c>
      <c r="J151" s="333">
        <v>120</v>
      </c>
      <c r="K151" s="329"/>
    </row>
    <row r="152" spans="2:11" s="1" customFormat="1" ht="15" customHeight="1">
      <c r="B152" s="306"/>
      <c r="C152" s="333" t="s">
        <v>1197</v>
      </c>
      <c r="D152" s="281"/>
      <c r="E152" s="281"/>
      <c r="F152" s="334" t="s">
        <v>1148</v>
      </c>
      <c r="G152" s="281"/>
      <c r="H152" s="333" t="s">
        <v>1208</v>
      </c>
      <c r="I152" s="333" t="s">
        <v>1150</v>
      </c>
      <c r="J152" s="333" t="s">
        <v>1199</v>
      </c>
      <c r="K152" s="329"/>
    </row>
    <row r="153" spans="2:11" s="1" customFormat="1" ht="15" customHeight="1">
      <c r="B153" s="306"/>
      <c r="C153" s="333" t="s">
        <v>87</v>
      </c>
      <c r="D153" s="281"/>
      <c r="E153" s="281"/>
      <c r="F153" s="334" t="s">
        <v>1148</v>
      </c>
      <c r="G153" s="281"/>
      <c r="H153" s="333" t="s">
        <v>1209</v>
      </c>
      <c r="I153" s="333" t="s">
        <v>1150</v>
      </c>
      <c r="J153" s="333" t="s">
        <v>1199</v>
      </c>
      <c r="K153" s="329"/>
    </row>
    <row r="154" spans="2:11" s="1" customFormat="1" ht="15" customHeight="1">
      <c r="B154" s="306"/>
      <c r="C154" s="333" t="s">
        <v>1153</v>
      </c>
      <c r="D154" s="281"/>
      <c r="E154" s="281"/>
      <c r="F154" s="334" t="s">
        <v>1154</v>
      </c>
      <c r="G154" s="281"/>
      <c r="H154" s="333" t="s">
        <v>1188</v>
      </c>
      <c r="I154" s="333" t="s">
        <v>1150</v>
      </c>
      <c r="J154" s="333">
        <v>50</v>
      </c>
      <c r="K154" s="329"/>
    </row>
    <row r="155" spans="2:11" s="1" customFormat="1" ht="15" customHeight="1">
      <c r="B155" s="306"/>
      <c r="C155" s="333" t="s">
        <v>1156</v>
      </c>
      <c r="D155" s="281"/>
      <c r="E155" s="281"/>
      <c r="F155" s="334" t="s">
        <v>1148</v>
      </c>
      <c r="G155" s="281"/>
      <c r="H155" s="333" t="s">
        <v>1188</v>
      </c>
      <c r="I155" s="333" t="s">
        <v>1158</v>
      </c>
      <c r="J155" s="333"/>
      <c r="K155" s="329"/>
    </row>
    <row r="156" spans="2:11" s="1" customFormat="1" ht="15" customHeight="1">
      <c r="B156" s="306"/>
      <c r="C156" s="333" t="s">
        <v>1167</v>
      </c>
      <c r="D156" s="281"/>
      <c r="E156" s="281"/>
      <c r="F156" s="334" t="s">
        <v>1154</v>
      </c>
      <c r="G156" s="281"/>
      <c r="H156" s="333" t="s">
        <v>1188</v>
      </c>
      <c r="I156" s="333" t="s">
        <v>1150</v>
      </c>
      <c r="J156" s="333">
        <v>50</v>
      </c>
      <c r="K156" s="329"/>
    </row>
    <row r="157" spans="2:11" s="1" customFormat="1" ht="15" customHeight="1">
      <c r="B157" s="306"/>
      <c r="C157" s="333" t="s">
        <v>1175</v>
      </c>
      <c r="D157" s="281"/>
      <c r="E157" s="281"/>
      <c r="F157" s="334" t="s">
        <v>1154</v>
      </c>
      <c r="G157" s="281"/>
      <c r="H157" s="333" t="s">
        <v>1188</v>
      </c>
      <c r="I157" s="333" t="s">
        <v>1150</v>
      </c>
      <c r="J157" s="333">
        <v>50</v>
      </c>
      <c r="K157" s="329"/>
    </row>
    <row r="158" spans="2:11" s="1" customFormat="1" ht="15" customHeight="1">
      <c r="B158" s="306"/>
      <c r="C158" s="333" t="s">
        <v>1173</v>
      </c>
      <c r="D158" s="281"/>
      <c r="E158" s="281"/>
      <c r="F158" s="334" t="s">
        <v>1154</v>
      </c>
      <c r="G158" s="281"/>
      <c r="H158" s="333" t="s">
        <v>1188</v>
      </c>
      <c r="I158" s="333" t="s">
        <v>1150</v>
      </c>
      <c r="J158" s="333">
        <v>50</v>
      </c>
      <c r="K158" s="329"/>
    </row>
    <row r="159" spans="2:11" s="1" customFormat="1" ht="15" customHeight="1">
      <c r="B159" s="306"/>
      <c r="C159" s="333" t="s">
        <v>150</v>
      </c>
      <c r="D159" s="281"/>
      <c r="E159" s="281"/>
      <c r="F159" s="334" t="s">
        <v>1148</v>
      </c>
      <c r="G159" s="281"/>
      <c r="H159" s="333" t="s">
        <v>1210</v>
      </c>
      <c r="I159" s="333" t="s">
        <v>1150</v>
      </c>
      <c r="J159" s="333" t="s">
        <v>1211</v>
      </c>
      <c r="K159" s="329"/>
    </row>
    <row r="160" spans="2:11" s="1" customFormat="1" ht="15" customHeight="1">
      <c r="B160" s="306"/>
      <c r="C160" s="333" t="s">
        <v>1212</v>
      </c>
      <c r="D160" s="281"/>
      <c r="E160" s="281"/>
      <c r="F160" s="334" t="s">
        <v>1148</v>
      </c>
      <c r="G160" s="281"/>
      <c r="H160" s="333" t="s">
        <v>1213</v>
      </c>
      <c r="I160" s="333" t="s">
        <v>1183</v>
      </c>
      <c r="J160" s="333"/>
      <c r="K160" s="329"/>
    </row>
    <row r="161" spans="2:11" s="1" customFormat="1" ht="15" customHeight="1">
      <c r="B161" s="335"/>
      <c r="C161" s="315"/>
      <c r="D161" s="315"/>
      <c r="E161" s="315"/>
      <c r="F161" s="315"/>
      <c r="G161" s="315"/>
      <c r="H161" s="315"/>
      <c r="I161" s="315"/>
      <c r="J161" s="315"/>
      <c r="K161" s="336"/>
    </row>
    <row r="162" spans="2:11" s="1" customFormat="1" ht="18.75" customHeight="1">
      <c r="B162" s="317"/>
      <c r="C162" s="327"/>
      <c r="D162" s="327"/>
      <c r="E162" s="327"/>
      <c r="F162" s="337"/>
      <c r="G162" s="327"/>
      <c r="H162" s="327"/>
      <c r="I162" s="327"/>
      <c r="J162" s="327"/>
      <c r="K162" s="317"/>
    </row>
    <row r="163" spans="2:11" s="1" customFormat="1" ht="18.75" customHeight="1"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</row>
    <row r="164" spans="2:11" s="1" customFormat="1" ht="7.5" customHeight="1">
      <c r="B164" s="268"/>
      <c r="C164" s="269"/>
      <c r="D164" s="269"/>
      <c r="E164" s="269"/>
      <c r="F164" s="269"/>
      <c r="G164" s="269"/>
      <c r="H164" s="269"/>
      <c r="I164" s="269"/>
      <c r="J164" s="269"/>
      <c r="K164" s="270"/>
    </row>
    <row r="165" spans="2:11" s="1" customFormat="1" ht="45" customHeight="1">
      <c r="B165" s="271"/>
      <c r="C165" s="272" t="s">
        <v>1214</v>
      </c>
      <c r="D165" s="272"/>
      <c r="E165" s="272"/>
      <c r="F165" s="272"/>
      <c r="G165" s="272"/>
      <c r="H165" s="272"/>
      <c r="I165" s="272"/>
      <c r="J165" s="272"/>
      <c r="K165" s="273"/>
    </row>
    <row r="166" spans="2:11" s="1" customFormat="1" ht="17.25" customHeight="1">
      <c r="B166" s="271"/>
      <c r="C166" s="296" t="s">
        <v>1142</v>
      </c>
      <c r="D166" s="296"/>
      <c r="E166" s="296"/>
      <c r="F166" s="296" t="s">
        <v>1143</v>
      </c>
      <c r="G166" s="338"/>
      <c r="H166" s="339" t="s">
        <v>58</v>
      </c>
      <c r="I166" s="339" t="s">
        <v>61</v>
      </c>
      <c r="J166" s="296" t="s">
        <v>1144</v>
      </c>
      <c r="K166" s="273"/>
    </row>
    <row r="167" spans="2:11" s="1" customFormat="1" ht="17.25" customHeight="1">
      <c r="B167" s="274"/>
      <c r="C167" s="298" t="s">
        <v>1145</v>
      </c>
      <c r="D167" s="298"/>
      <c r="E167" s="298"/>
      <c r="F167" s="299" t="s">
        <v>1146</v>
      </c>
      <c r="G167" s="340"/>
      <c r="H167" s="341"/>
      <c r="I167" s="341"/>
      <c r="J167" s="298" t="s">
        <v>1147</v>
      </c>
      <c r="K167" s="276"/>
    </row>
    <row r="168" spans="2:11" s="1" customFormat="1" ht="5.25" customHeight="1">
      <c r="B168" s="306"/>
      <c r="C168" s="301"/>
      <c r="D168" s="301"/>
      <c r="E168" s="301"/>
      <c r="F168" s="301"/>
      <c r="G168" s="302"/>
      <c r="H168" s="301"/>
      <c r="I168" s="301"/>
      <c r="J168" s="301"/>
      <c r="K168" s="329"/>
    </row>
    <row r="169" spans="2:11" s="1" customFormat="1" ht="15" customHeight="1">
      <c r="B169" s="306"/>
      <c r="C169" s="281" t="s">
        <v>1151</v>
      </c>
      <c r="D169" s="281"/>
      <c r="E169" s="281"/>
      <c r="F169" s="304" t="s">
        <v>1148</v>
      </c>
      <c r="G169" s="281"/>
      <c r="H169" s="281" t="s">
        <v>1188</v>
      </c>
      <c r="I169" s="281" t="s">
        <v>1150</v>
      </c>
      <c r="J169" s="281">
        <v>120</v>
      </c>
      <c r="K169" s="329"/>
    </row>
    <row r="170" spans="2:11" s="1" customFormat="1" ht="15" customHeight="1">
      <c r="B170" s="306"/>
      <c r="C170" s="281" t="s">
        <v>1197</v>
      </c>
      <c r="D170" s="281"/>
      <c r="E170" s="281"/>
      <c r="F170" s="304" t="s">
        <v>1148</v>
      </c>
      <c r="G170" s="281"/>
      <c r="H170" s="281" t="s">
        <v>1198</v>
      </c>
      <c r="I170" s="281" t="s">
        <v>1150</v>
      </c>
      <c r="J170" s="281" t="s">
        <v>1199</v>
      </c>
      <c r="K170" s="329"/>
    </row>
    <row r="171" spans="2:11" s="1" customFormat="1" ht="15" customHeight="1">
      <c r="B171" s="306"/>
      <c r="C171" s="281" t="s">
        <v>87</v>
      </c>
      <c r="D171" s="281"/>
      <c r="E171" s="281"/>
      <c r="F171" s="304" t="s">
        <v>1148</v>
      </c>
      <c r="G171" s="281"/>
      <c r="H171" s="281" t="s">
        <v>1215</v>
      </c>
      <c r="I171" s="281" t="s">
        <v>1150</v>
      </c>
      <c r="J171" s="281" t="s">
        <v>1199</v>
      </c>
      <c r="K171" s="329"/>
    </row>
    <row r="172" spans="2:11" s="1" customFormat="1" ht="15" customHeight="1">
      <c r="B172" s="306"/>
      <c r="C172" s="281" t="s">
        <v>1153</v>
      </c>
      <c r="D172" s="281"/>
      <c r="E172" s="281"/>
      <c r="F172" s="304" t="s">
        <v>1154</v>
      </c>
      <c r="G172" s="281"/>
      <c r="H172" s="281" t="s">
        <v>1215</v>
      </c>
      <c r="I172" s="281" t="s">
        <v>1150</v>
      </c>
      <c r="J172" s="281">
        <v>50</v>
      </c>
      <c r="K172" s="329"/>
    </row>
    <row r="173" spans="2:11" s="1" customFormat="1" ht="15" customHeight="1">
      <c r="B173" s="306"/>
      <c r="C173" s="281" t="s">
        <v>1156</v>
      </c>
      <c r="D173" s="281"/>
      <c r="E173" s="281"/>
      <c r="F173" s="304" t="s">
        <v>1148</v>
      </c>
      <c r="G173" s="281"/>
      <c r="H173" s="281" t="s">
        <v>1215</v>
      </c>
      <c r="I173" s="281" t="s">
        <v>1158</v>
      </c>
      <c r="J173" s="281"/>
      <c r="K173" s="329"/>
    </row>
    <row r="174" spans="2:11" s="1" customFormat="1" ht="15" customHeight="1">
      <c r="B174" s="306"/>
      <c r="C174" s="281" t="s">
        <v>1167</v>
      </c>
      <c r="D174" s="281"/>
      <c r="E174" s="281"/>
      <c r="F174" s="304" t="s">
        <v>1154</v>
      </c>
      <c r="G174" s="281"/>
      <c r="H174" s="281" t="s">
        <v>1215</v>
      </c>
      <c r="I174" s="281" t="s">
        <v>1150</v>
      </c>
      <c r="J174" s="281">
        <v>50</v>
      </c>
      <c r="K174" s="329"/>
    </row>
    <row r="175" spans="2:11" s="1" customFormat="1" ht="15" customHeight="1">
      <c r="B175" s="306"/>
      <c r="C175" s="281" t="s">
        <v>1175</v>
      </c>
      <c r="D175" s="281"/>
      <c r="E175" s="281"/>
      <c r="F175" s="304" t="s">
        <v>1154</v>
      </c>
      <c r="G175" s="281"/>
      <c r="H175" s="281" t="s">
        <v>1215</v>
      </c>
      <c r="I175" s="281" t="s">
        <v>1150</v>
      </c>
      <c r="J175" s="281">
        <v>50</v>
      </c>
      <c r="K175" s="329"/>
    </row>
    <row r="176" spans="2:11" s="1" customFormat="1" ht="15" customHeight="1">
      <c r="B176" s="306"/>
      <c r="C176" s="281" t="s">
        <v>1173</v>
      </c>
      <c r="D176" s="281"/>
      <c r="E176" s="281"/>
      <c r="F176" s="304" t="s">
        <v>1154</v>
      </c>
      <c r="G176" s="281"/>
      <c r="H176" s="281" t="s">
        <v>1215</v>
      </c>
      <c r="I176" s="281" t="s">
        <v>1150</v>
      </c>
      <c r="J176" s="281">
        <v>50</v>
      </c>
      <c r="K176" s="329"/>
    </row>
    <row r="177" spans="2:11" s="1" customFormat="1" ht="15" customHeight="1">
      <c r="B177" s="306"/>
      <c r="C177" s="281" t="s">
        <v>168</v>
      </c>
      <c r="D177" s="281"/>
      <c r="E177" s="281"/>
      <c r="F177" s="304" t="s">
        <v>1148</v>
      </c>
      <c r="G177" s="281"/>
      <c r="H177" s="281" t="s">
        <v>1216</v>
      </c>
      <c r="I177" s="281" t="s">
        <v>1217</v>
      </c>
      <c r="J177" s="281"/>
      <c r="K177" s="329"/>
    </row>
    <row r="178" spans="2:11" s="1" customFormat="1" ht="15" customHeight="1">
      <c r="B178" s="306"/>
      <c r="C178" s="281" t="s">
        <v>61</v>
      </c>
      <c r="D178" s="281"/>
      <c r="E178" s="281"/>
      <c r="F178" s="304" t="s">
        <v>1148</v>
      </c>
      <c r="G178" s="281"/>
      <c r="H178" s="281" t="s">
        <v>1218</v>
      </c>
      <c r="I178" s="281" t="s">
        <v>1219</v>
      </c>
      <c r="J178" s="281">
        <v>1</v>
      </c>
      <c r="K178" s="329"/>
    </row>
    <row r="179" spans="2:11" s="1" customFormat="1" ht="15" customHeight="1">
      <c r="B179" s="306"/>
      <c r="C179" s="281" t="s">
        <v>57</v>
      </c>
      <c r="D179" s="281"/>
      <c r="E179" s="281"/>
      <c r="F179" s="304" t="s">
        <v>1148</v>
      </c>
      <c r="G179" s="281"/>
      <c r="H179" s="281" t="s">
        <v>1220</v>
      </c>
      <c r="I179" s="281" t="s">
        <v>1150</v>
      </c>
      <c r="J179" s="281">
        <v>20</v>
      </c>
      <c r="K179" s="329"/>
    </row>
    <row r="180" spans="2:11" s="1" customFormat="1" ht="15" customHeight="1">
      <c r="B180" s="306"/>
      <c r="C180" s="281" t="s">
        <v>58</v>
      </c>
      <c r="D180" s="281"/>
      <c r="E180" s="281"/>
      <c r="F180" s="304" t="s">
        <v>1148</v>
      </c>
      <c r="G180" s="281"/>
      <c r="H180" s="281" t="s">
        <v>1221</v>
      </c>
      <c r="I180" s="281" t="s">
        <v>1150</v>
      </c>
      <c r="J180" s="281">
        <v>255</v>
      </c>
      <c r="K180" s="329"/>
    </row>
    <row r="181" spans="2:11" s="1" customFormat="1" ht="15" customHeight="1">
      <c r="B181" s="306"/>
      <c r="C181" s="281" t="s">
        <v>169</v>
      </c>
      <c r="D181" s="281"/>
      <c r="E181" s="281"/>
      <c r="F181" s="304" t="s">
        <v>1148</v>
      </c>
      <c r="G181" s="281"/>
      <c r="H181" s="281" t="s">
        <v>1112</v>
      </c>
      <c r="I181" s="281" t="s">
        <v>1150</v>
      </c>
      <c r="J181" s="281">
        <v>10</v>
      </c>
      <c r="K181" s="329"/>
    </row>
    <row r="182" spans="2:11" s="1" customFormat="1" ht="15" customHeight="1">
      <c r="B182" s="306"/>
      <c r="C182" s="281" t="s">
        <v>170</v>
      </c>
      <c r="D182" s="281"/>
      <c r="E182" s="281"/>
      <c r="F182" s="304" t="s">
        <v>1148</v>
      </c>
      <c r="G182" s="281"/>
      <c r="H182" s="281" t="s">
        <v>1222</v>
      </c>
      <c r="I182" s="281" t="s">
        <v>1183</v>
      </c>
      <c r="J182" s="281"/>
      <c r="K182" s="329"/>
    </row>
    <row r="183" spans="2:11" s="1" customFormat="1" ht="15" customHeight="1">
      <c r="B183" s="306"/>
      <c r="C183" s="281" t="s">
        <v>1223</v>
      </c>
      <c r="D183" s="281"/>
      <c r="E183" s="281"/>
      <c r="F183" s="304" t="s">
        <v>1148</v>
      </c>
      <c r="G183" s="281"/>
      <c r="H183" s="281" t="s">
        <v>1224</v>
      </c>
      <c r="I183" s="281" t="s">
        <v>1183</v>
      </c>
      <c r="J183" s="281"/>
      <c r="K183" s="329"/>
    </row>
    <row r="184" spans="2:11" s="1" customFormat="1" ht="15" customHeight="1">
      <c r="B184" s="306"/>
      <c r="C184" s="281" t="s">
        <v>1212</v>
      </c>
      <c r="D184" s="281"/>
      <c r="E184" s="281"/>
      <c r="F184" s="304" t="s">
        <v>1148</v>
      </c>
      <c r="G184" s="281"/>
      <c r="H184" s="281" t="s">
        <v>1225</v>
      </c>
      <c r="I184" s="281" t="s">
        <v>1183</v>
      </c>
      <c r="J184" s="281"/>
      <c r="K184" s="329"/>
    </row>
    <row r="185" spans="2:11" s="1" customFormat="1" ht="15" customHeight="1">
      <c r="B185" s="306"/>
      <c r="C185" s="281" t="s">
        <v>172</v>
      </c>
      <c r="D185" s="281"/>
      <c r="E185" s="281"/>
      <c r="F185" s="304" t="s">
        <v>1154</v>
      </c>
      <c r="G185" s="281"/>
      <c r="H185" s="281" t="s">
        <v>1226</v>
      </c>
      <c r="I185" s="281" t="s">
        <v>1150</v>
      </c>
      <c r="J185" s="281">
        <v>50</v>
      </c>
      <c r="K185" s="329"/>
    </row>
    <row r="186" spans="2:11" s="1" customFormat="1" ht="15" customHeight="1">
      <c r="B186" s="306"/>
      <c r="C186" s="281" t="s">
        <v>1227</v>
      </c>
      <c r="D186" s="281"/>
      <c r="E186" s="281"/>
      <c r="F186" s="304" t="s">
        <v>1154</v>
      </c>
      <c r="G186" s="281"/>
      <c r="H186" s="281" t="s">
        <v>1228</v>
      </c>
      <c r="I186" s="281" t="s">
        <v>1229</v>
      </c>
      <c r="J186" s="281"/>
      <c r="K186" s="329"/>
    </row>
    <row r="187" spans="2:11" s="1" customFormat="1" ht="15" customHeight="1">
      <c r="B187" s="306"/>
      <c r="C187" s="281" t="s">
        <v>1230</v>
      </c>
      <c r="D187" s="281"/>
      <c r="E187" s="281"/>
      <c r="F187" s="304" t="s">
        <v>1154</v>
      </c>
      <c r="G187" s="281"/>
      <c r="H187" s="281" t="s">
        <v>1231</v>
      </c>
      <c r="I187" s="281" t="s">
        <v>1229</v>
      </c>
      <c r="J187" s="281"/>
      <c r="K187" s="329"/>
    </row>
    <row r="188" spans="2:11" s="1" customFormat="1" ht="15" customHeight="1">
      <c r="B188" s="306"/>
      <c r="C188" s="281" t="s">
        <v>1232</v>
      </c>
      <c r="D188" s="281"/>
      <c r="E188" s="281"/>
      <c r="F188" s="304" t="s">
        <v>1154</v>
      </c>
      <c r="G188" s="281"/>
      <c r="H188" s="281" t="s">
        <v>1233</v>
      </c>
      <c r="I188" s="281" t="s">
        <v>1229</v>
      </c>
      <c r="J188" s="281"/>
      <c r="K188" s="329"/>
    </row>
    <row r="189" spans="2:11" s="1" customFormat="1" ht="15" customHeight="1">
      <c r="B189" s="306"/>
      <c r="C189" s="342" t="s">
        <v>1234</v>
      </c>
      <c r="D189" s="281"/>
      <c r="E189" s="281"/>
      <c r="F189" s="304" t="s">
        <v>1154</v>
      </c>
      <c r="G189" s="281"/>
      <c r="H189" s="281" t="s">
        <v>1235</v>
      </c>
      <c r="I189" s="281" t="s">
        <v>1236</v>
      </c>
      <c r="J189" s="343" t="s">
        <v>1237</v>
      </c>
      <c r="K189" s="329"/>
    </row>
    <row r="190" spans="2:11" s="1" customFormat="1" ht="15" customHeight="1">
      <c r="B190" s="306"/>
      <c r="C190" s="342" t="s">
        <v>46</v>
      </c>
      <c r="D190" s="281"/>
      <c r="E190" s="281"/>
      <c r="F190" s="304" t="s">
        <v>1148</v>
      </c>
      <c r="G190" s="281"/>
      <c r="H190" s="278" t="s">
        <v>1238</v>
      </c>
      <c r="I190" s="281" t="s">
        <v>1239</v>
      </c>
      <c r="J190" s="281"/>
      <c r="K190" s="329"/>
    </row>
    <row r="191" spans="2:11" s="1" customFormat="1" ht="15" customHeight="1">
      <c r="B191" s="306"/>
      <c r="C191" s="342" t="s">
        <v>1240</v>
      </c>
      <c r="D191" s="281"/>
      <c r="E191" s="281"/>
      <c r="F191" s="304" t="s">
        <v>1148</v>
      </c>
      <c r="G191" s="281"/>
      <c r="H191" s="281" t="s">
        <v>1241</v>
      </c>
      <c r="I191" s="281" t="s">
        <v>1183</v>
      </c>
      <c r="J191" s="281"/>
      <c r="K191" s="329"/>
    </row>
    <row r="192" spans="2:11" s="1" customFormat="1" ht="15" customHeight="1">
      <c r="B192" s="306"/>
      <c r="C192" s="342" t="s">
        <v>1242</v>
      </c>
      <c r="D192" s="281"/>
      <c r="E192" s="281"/>
      <c r="F192" s="304" t="s">
        <v>1148</v>
      </c>
      <c r="G192" s="281"/>
      <c r="H192" s="281" t="s">
        <v>1243</v>
      </c>
      <c r="I192" s="281" t="s">
        <v>1183</v>
      </c>
      <c r="J192" s="281"/>
      <c r="K192" s="329"/>
    </row>
    <row r="193" spans="2:11" s="1" customFormat="1" ht="15" customHeight="1">
      <c r="B193" s="306"/>
      <c r="C193" s="342" t="s">
        <v>1244</v>
      </c>
      <c r="D193" s="281"/>
      <c r="E193" s="281"/>
      <c r="F193" s="304" t="s">
        <v>1154</v>
      </c>
      <c r="G193" s="281"/>
      <c r="H193" s="281" t="s">
        <v>1245</v>
      </c>
      <c r="I193" s="281" t="s">
        <v>1183</v>
      </c>
      <c r="J193" s="281"/>
      <c r="K193" s="329"/>
    </row>
    <row r="194" spans="2:11" s="1" customFormat="1" ht="15" customHeight="1">
      <c r="B194" s="335"/>
      <c r="C194" s="344"/>
      <c r="D194" s="315"/>
      <c r="E194" s="315"/>
      <c r="F194" s="315"/>
      <c r="G194" s="315"/>
      <c r="H194" s="315"/>
      <c r="I194" s="315"/>
      <c r="J194" s="315"/>
      <c r="K194" s="336"/>
    </row>
    <row r="195" spans="2:11" s="1" customFormat="1" ht="18.75" customHeight="1">
      <c r="B195" s="317"/>
      <c r="C195" s="327"/>
      <c r="D195" s="327"/>
      <c r="E195" s="327"/>
      <c r="F195" s="337"/>
      <c r="G195" s="327"/>
      <c r="H195" s="327"/>
      <c r="I195" s="327"/>
      <c r="J195" s="327"/>
      <c r="K195" s="317"/>
    </row>
    <row r="196" spans="2:11" s="1" customFormat="1" ht="18.75" customHeight="1">
      <c r="B196" s="317"/>
      <c r="C196" s="327"/>
      <c r="D196" s="327"/>
      <c r="E196" s="327"/>
      <c r="F196" s="337"/>
      <c r="G196" s="327"/>
      <c r="H196" s="327"/>
      <c r="I196" s="327"/>
      <c r="J196" s="327"/>
      <c r="K196" s="317"/>
    </row>
    <row r="197" spans="2:11" s="1" customFormat="1" ht="18.75" customHeight="1"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</row>
    <row r="198" spans="2:11" s="1" customFormat="1" ht="13.5">
      <c r="B198" s="268"/>
      <c r="C198" s="269"/>
      <c r="D198" s="269"/>
      <c r="E198" s="269"/>
      <c r="F198" s="269"/>
      <c r="G198" s="269"/>
      <c r="H198" s="269"/>
      <c r="I198" s="269"/>
      <c r="J198" s="269"/>
      <c r="K198" s="270"/>
    </row>
    <row r="199" spans="2:11" s="1" customFormat="1" ht="21">
      <c r="B199" s="271"/>
      <c r="C199" s="272" t="s">
        <v>1246</v>
      </c>
      <c r="D199" s="272"/>
      <c r="E199" s="272"/>
      <c r="F199" s="272"/>
      <c r="G199" s="272"/>
      <c r="H199" s="272"/>
      <c r="I199" s="272"/>
      <c r="J199" s="272"/>
      <c r="K199" s="273"/>
    </row>
    <row r="200" spans="2:11" s="1" customFormat="1" ht="25.5" customHeight="1">
      <c r="B200" s="271"/>
      <c r="C200" s="345" t="s">
        <v>1247</v>
      </c>
      <c r="D200" s="345"/>
      <c r="E200" s="345"/>
      <c r="F200" s="345" t="s">
        <v>1248</v>
      </c>
      <c r="G200" s="346"/>
      <c r="H200" s="345" t="s">
        <v>1249</v>
      </c>
      <c r="I200" s="345"/>
      <c r="J200" s="345"/>
      <c r="K200" s="273"/>
    </row>
    <row r="201" spans="2:11" s="1" customFormat="1" ht="5.25" customHeight="1">
      <c r="B201" s="306"/>
      <c r="C201" s="301"/>
      <c r="D201" s="301"/>
      <c r="E201" s="301"/>
      <c r="F201" s="301"/>
      <c r="G201" s="327"/>
      <c r="H201" s="301"/>
      <c r="I201" s="301"/>
      <c r="J201" s="301"/>
      <c r="K201" s="329"/>
    </row>
    <row r="202" spans="2:11" s="1" customFormat="1" ht="15" customHeight="1">
      <c r="B202" s="306"/>
      <c r="C202" s="281" t="s">
        <v>1239</v>
      </c>
      <c r="D202" s="281"/>
      <c r="E202" s="281"/>
      <c r="F202" s="304" t="s">
        <v>47</v>
      </c>
      <c r="G202" s="281"/>
      <c r="H202" s="281" t="s">
        <v>1250</v>
      </c>
      <c r="I202" s="281"/>
      <c r="J202" s="281"/>
      <c r="K202" s="329"/>
    </row>
    <row r="203" spans="2:11" s="1" customFormat="1" ht="15" customHeight="1">
      <c r="B203" s="306"/>
      <c r="C203" s="281"/>
      <c r="D203" s="281"/>
      <c r="E203" s="281"/>
      <c r="F203" s="304" t="s">
        <v>48</v>
      </c>
      <c r="G203" s="281"/>
      <c r="H203" s="281" t="s">
        <v>1251</v>
      </c>
      <c r="I203" s="281"/>
      <c r="J203" s="281"/>
      <c r="K203" s="329"/>
    </row>
    <row r="204" spans="2:11" s="1" customFormat="1" ht="15" customHeight="1">
      <c r="B204" s="306"/>
      <c r="C204" s="281"/>
      <c r="D204" s="281"/>
      <c r="E204" s="281"/>
      <c r="F204" s="304" t="s">
        <v>51</v>
      </c>
      <c r="G204" s="281"/>
      <c r="H204" s="281" t="s">
        <v>1252</v>
      </c>
      <c r="I204" s="281"/>
      <c r="J204" s="281"/>
      <c r="K204" s="329"/>
    </row>
    <row r="205" spans="2:11" s="1" customFormat="1" ht="15" customHeight="1">
      <c r="B205" s="306"/>
      <c r="C205" s="281"/>
      <c r="D205" s="281"/>
      <c r="E205" s="281"/>
      <c r="F205" s="304" t="s">
        <v>49</v>
      </c>
      <c r="G205" s="281"/>
      <c r="H205" s="281" t="s">
        <v>1253</v>
      </c>
      <c r="I205" s="281"/>
      <c r="J205" s="281"/>
      <c r="K205" s="329"/>
    </row>
    <row r="206" spans="2:11" s="1" customFormat="1" ht="15" customHeight="1">
      <c r="B206" s="306"/>
      <c r="C206" s="281"/>
      <c r="D206" s="281"/>
      <c r="E206" s="281"/>
      <c r="F206" s="304" t="s">
        <v>50</v>
      </c>
      <c r="G206" s="281"/>
      <c r="H206" s="281" t="s">
        <v>1254</v>
      </c>
      <c r="I206" s="281"/>
      <c r="J206" s="281"/>
      <c r="K206" s="329"/>
    </row>
    <row r="207" spans="2:11" s="1" customFormat="1" ht="15" customHeight="1">
      <c r="B207" s="306"/>
      <c r="C207" s="281"/>
      <c r="D207" s="281"/>
      <c r="E207" s="281"/>
      <c r="F207" s="304"/>
      <c r="G207" s="281"/>
      <c r="H207" s="281"/>
      <c r="I207" s="281"/>
      <c r="J207" s="281"/>
      <c r="K207" s="329"/>
    </row>
    <row r="208" spans="2:11" s="1" customFormat="1" ht="15" customHeight="1">
      <c r="B208" s="306"/>
      <c r="C208" s="281" t="s">
        <v>1195</v>
      </c>
      <c r="D208" s="281"/>
      <c r="E208" s="281"/>
      <c r="F208" s="304" t="s">
        <v>82</v>
      </c>
      <c r="G208" s="281"/>
      <c r="H208" s="281" t="s">
        <v>1255</v>
      </c>
      <c r="I208" s="281"/>
      <c r="J208" s="281"/>
      <c r="K208" s="329"/>
    </row>
    <row r="209" spans="2:11" s="1" customFormat="1" ht="15" customHeight="1">
      <c r="B209" s="306"/>
      <c r="C209" s="281"/>
      <c r="D209" s="281"/>
      <c r="E209" s="281"/>
      <c r="F209" s="304" t="s">
        <v>1091</v>
      </c>
      <c r="G209" s="281"/>
      <c r="H209" s="281" t="s">
        <v>1092</v>
      </c>
      <c r="I209" s="281"/>
      <c r="J209" s="281"/>
      <c r="K209" s="329"/>
    </row>
    <row r="210" spans="2:11" s="1" customFormat="1" ht="15" customHeight="1">
      <c r="B210" s="306"/>
      <c r="C210" s="281"/>
      <c r="D210" s="281"/>
      <c r="E210" s="281"/>
      <c r="F210" s="304" t="s">
        <v>1089</v>
      </c>
      <c r="G210" s="281"/>
      <c r="H210" s="281" t="s">
        <v>1256</v>
      </c>
      <c r="I210" s="281"/>
      <c r="J210" s="281"/>
      <c r="K210" s="329"/>
    </row>
    <row r="211" spans="2:11" s="1" customFormat="1" ht="15" customHeight="1">
      <c r="B211" s="347"/>
      <c r="C211" s="281"/>
      <c r="D211" s="281"/>
      <c r="E211" s="281"/>
      <c r="F211" s="304" t="s">
        <v>1093</v>
      </c>
      <c r="G211" s="342"/>
      <c r="H211" s="333" t="s">
        <v>1094</v>
      </c>
      <c r="I211" s="333"/>
      <c r="J211" s="333"/>
      <c r="K211" s="348"/>
    </row>
    <row r="212" spans="2:11" s="1" customFormat="1" ht="15" customHeight="1">
      <c r="B212" s="347"/>
      <c r="C212" s="281"/>
      <c r="D212" s="281"/>
      <c r="E212" s="281"/>
      <c r="F212" s="304" t="s">
        <v>1095</v>
      </c>
      <c r="G212" s="342"/>
      <c r="H212" s="333" t="s">
        <v>1257</v>
      </c>
      <c r="I212" s="333"/>
      <c r="J212" s="333"/>
      <c r="K212" s="348"/>
    </row>
    <row r="213" spans="2:11" s="1" customFormat="1" ht="15" customHeight="1">
      <c r="B213" s="347"/>
      <c r="C213" s="281"/>
      <c r="D213" s="281"/>
      <c r="E213" s="281"/>
      <c r="F213" s="304"/>
      <c r="G213" s="342"/>
      <c r="H213" s="333"/>
      <c r="I213" s="333"/>
      <c r="J213" s="333"/>
      <c r="K213" s="348"/>
    </row>
    <row r="214" spans="2:11" s="1" customFormat="1" ht="15" customHeight="1">
      <c r="B214" s="347"/>
      <c r="C214" s="281" t="s">
        <v>1219</v>
      </c>
      <c r="D214" s="281"/>
      <c r="E214" s="281"/>
      <c r="F214" s="304">
        <v>1</v>
      </c>
      <c r="G214" s="342"/>
      <c r="H214" s="333" t="s">
        <v>1258</v>
      </c>
      <c r="I214" s="333"/>
      <c r="J214" s="333"/>
      <c r="K214" s="348"/>
    </row>
    <row r="215" spans="2:11" s="1" customFormat="1" ht="15" customHeight="1">
      <c r="B215" s="347"/>
      <c r="C215" s="281"/>
      <c r="D215" s="281"/>
      <c r="E215" s="281"/>
      <c r="F215" s="304">
        <v>2</v>
      </c>
      <c r="G215" s="342"/>
      <c r="H215" s="333" t="s">
        <v>1259</v>
      </c>
      <c r="I215" s="333"/>
      <c r="J215" s="333"/>
      <c r="K215" s="348"/>
    </row>
    <row r="216" spans="2:11" s="1" customFormat="1" ht="15" customHeight="1">
      <c r="B216" s="347"/>
      <c r="C216" s="281"/>
      <c r="D216" s="281"/>
      <c r="E216" s="281"/>
      <c r="F216" s="304">
        <v>3</v>
      </c>
      <c r="G216" s="342"/>
      <c r="H216" s="333" t="s">
        <v>1260</v>
      </c>
      <c r="I216" s="333"/>
      <c r="J216" s="333"/>
      <c r="K216" s="348"/>
    </row>
    <row r="217" spans="2:11" s="1" customFormat="1" ht="15" customHeight="1">
      <c r="B217" s="347"/>
      <c r="C217" s="281"/>
      <c r="D217" s="281"/>
      <c r="E217" s="281"/>
      <c r="F217" s="304">
        <v>4</v>
      </c>
      <c r="G217" s="342"/>
      <c r="H217" s="333" t="s">
        <v>1261</v>
      </c>
      <c r="I217" s="333"/>
      <c r="J217" s="333"/>
      <c r="K217" s="348"/>
    </row>
    <row r="218" spans="2:11" s="1" customFormat="1" ht="12.75" customHeight="1">
      <c r="B218" s="349"/>
      <c r="C218" s="350"/>
      <c r="D218" s="350"/>
      <c r="E218" s="350"/>
      <c r="F218" s="350"/>
      <c r="G218" s="350"/>
      <c r="H218" s="350"/>
      <c r="I218" s="350"/>
      <c r="J218" s="350"/>
      <c r="K218" s="35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26.25" customHeight="1">
      <c r="B7" s="20"/>
      <c r="E7" s="143" t="str">
        <f>'Rekapitulace stavby'!K6</f>
        <v>Výměna vnitřního rozvodu teplé a studené vody v objektu bytového domu Dvořákova 1331/20 a 1330/22, Děčín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146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147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452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19. 5. 2021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>69288992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>Vladimír Vidai</v>
      </c>
      <c r="F26" s="38"/>
      <c r="G26" s="38"/>
      <c r="H26" s="38"/>
      <c r="I26" s="142" t="s">
        <v>29</v>
      </c>
      <c r="J26" s="133" t="str">
        <f>IF('Rekapitulace stavby'!AN20="","",'Rekapitulace stavby'!AN20)</f>
        <v>CZ5705170625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40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42</v>
      </c>
      <c r="E32" s="38"/>
      <c r="F32" s="38"/>
      <c r="G32" s="38"/>
      <c r="H32" s="38"/>
      <c r="I32" s="38"/>
      <c r="J32" s="153">
        <f>ROUND(J100,2)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44</v>
      </c>
      <c r="G34" s="38"/>
      <c r="H34" s="38"/>
      <c r="I34" s="154" t="s">
        <v>43</v>
      </c>
      <c r="J34" s="154" t="s">
        <v>45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46</v>
      </c>
      <c r="E35" s="142" t="s">
        <v>47</v>
      </c>
      <c r="F35" s="156">
        <f>ROUND((SUM(BE100:BE176)),2)</f>
        <v>0</v>
      </c>
      <c r="G35" s="38"/>
      <c r="H35" s="38"/>
      <c r="I35" s="157">
        <v>0.21</v>
      </c>
      <c r="J35" s="156">
        <f>ROUND(((SUM(BE100:BE176))*I35),2)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48</v>
      </c>
      <c r="F36" s="156">
        <f>ROUND((SUM(BF100:BF176)),2)</f>
        <v>0</v>
      </c>
      <c r="G36" s="38"/>
      <c r="H36" s="38"/>
      <c r="I36" s="157">
        <v>0.15</v>
      </c>
      <c r="J36" s="156">
        <f>ROUND(((SUM(BF100:BF176))*I36),2)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56">
        <f>ROUND((SUM(BG100:BG176)),2)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50</v>
      </c>
      <c r="F38" s="156">
        <f>ROUND((SUM(BH100:BH176)),2)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51</v>
      </c>
      <c r="F39" s="156">
        <f>ROUND((SUM(BI100:BI176)),2)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52</v>
      </c>
      <c r="E41" s="160"/>
      <c r="F41" s="160"/>
      <c r="G41" s="161" t="s">
        <v>53</v>
      </c>
      <c r="H41" s="162" t="s">
        <v>54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169" t="str">
        <f>E7</f>
        <v>Výměna vnitřního rozvodu teplé a studené vody v objektu bytového domu Dvořákova 1331/20 a 1330/22, Děčín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146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147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1.02 - Stoupací potrubí V1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</v>
      </c>
      <c r="G56" s="40"/>
      <c r="H56" s="40"/>
      <c r="I56" s="32" t="s">
        <v>23</v>
      </c>
      <c r="J56" s="72" t="str">
        <f>IF(J14="","",J14)</f>
        <v>19. 5. 2021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David Šašek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>Vladimír Vidai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150</v>
      </c>
      <c r="D61" s="171"/>
      <c r="E61" s="171"/>
      <c r="F61" s="171"/>
      <c r="G61" s="171"/>
      <c r="H61" s="171"/>
      <c r="I61" s="171"/>
      <c r="J61" s="172" t="s">
        <v>151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74</v>
      </c>
      <c r="D63" s="40"/>
      <c r="E63" s="40"/>
      <c r="F63" s="40"/>
      <c r="G63" s="40"/>
      <c r="H63" s="40"/>
      <c r="I63" s="40"/>
      <c r="J63" s="102">
        <f>J100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152</v>
      </c>
    </row>
    <row r="64" spans="1:31" s="9" customFormat="1" ht="24.95" customHeight="1">
      <c r="A64" s="9"/>
      <c r="B64" s="174"/>
      <c r="C64" s="175"/>
      <c r="D64" s="176" t="s">
        <v>153</v>
      </c>
      <c r="E64" s="177"/>
      <c r="F64" s="177"/>
      <c r="G64" s="177"/>
      <c r="H64" s="177"/>
      <c r="I64" s="177"/>
      <c r="J64" s="178">
        <f>J101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154</v>
      </c>
      <c r="E65" s="182"/>
      <c r="F65" s="182"/>
      <c r="G65" s="182"/>
      <c r="H65" s="182"/>
      <c r="I65" s="182"/>
      <c r="J65" s="183">
        <f>J102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453</v>
      </c>
      <c r="E66" s="182"/>
      <c r="F66" s="182"/>
      <c r="G66" s="182"/>
      <c r="H66" s="182"/>
      <c r="I66" s="182"/>
      <c r="J66" s="183">
        <f>J107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155</v>
      </c>
      <c r="E67" s="182"/>
      <c r="F67" s="182"/>
      <c r="G67" s="182"/>
      <c r="H67" s="182"/>
      <c r="I67" s="182"/>
      <c r="J67" s="183">
        <f>J109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156</v>
      </c>
      <c r="E68" s="182"/>
      <c r="F68" s="182"/>
      <c r="G68" s="182"/>
      <c r="H68" s="182"/>
      <c r="I68" s="182"/>
      <c r="J68" s="183">
        <f>J116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157</v>
      </c>
      <c r="E69" s="182"/>
      <c r="F69" s="182"/>
      <c r="G69" s="182"/>
      <c r="H69" s="182"/>
      <c r="I69" s="182"/>
      <c r="J69" s="183">
        <f>J119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158</v>
      </c>
      <c r="E70" s="182"/>
      <c r="F70" s="182"/>
      <c r="G70" s="182"/>
      <c r="H70" s="182"/>
      <c r="I70" s="182"/>
      <c r="J70" s="183">
        <f>J122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159</v>
      </c>
      <c r="E71" s="182"/>
      <c r="F71" s="182"/>
      <c r="G71" s="182"/>
      <c r="H71" s="182"/>
      <c r="I71" s="182"/>
      <c r="J71" s="183">
        <f>J134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160</v>
      </c>
      <c r="E72" s="182"/>
      <c r="F72" s="182"/>
      <c r="G72" s="182"/>
      <c r="H72" s="182"/>
      <c r="I72" s="182"/>
      <c r="J72" s="183">
        <f>J140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4"/>
      <c r="C73" s="175"/>
      <c r="D73" s="176" t="s">
        <v>161</v>
      </c>
      <c r="E73" s="177"/>
      <c r="F73" s="177"/>
      <c r="G73" s="177"/>
      <c r="H73" s="177"/>
      <c r="I73" s="177"/>
      <c r="J73" s="178">
        <f>J142</f>
        <v>0</v>
      </c>
      <c r="K73" s="175"/>
      <c r="L73" s="17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0"/>
      <c r="C74" s="125"/>
      <c r="D74" s="181" t="s">
        <v>162</v>
      </c>
      <c r="E74" s="182"/>
      <c r="F74" s="182"/>
      <c r="G74" s="182"/>
      <c r="H74" s="182"/>
      <c r="I74" s="182"/>
      <c r="J74" s="183">
        <f>J143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163</v>
      </c>
      <c r="E75" s="182"/>
      <c r="F75" s="182"/>
      <c r="G75" s="182"/>
      <c r="H75" s="182"/>
      <c r="I75" s="182"/>
      <c r="J75" s="183">
        <f>J154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164</v>
      </c>
      <c r="E76" s="182"/>
      <c r="F76" s="182"/>
      <c r="G76" s="182"/>
      <c r="H76" s="182"/>
      <c r="I76" s="182"/>
      <c r="J76" s="183">
        <f>J157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166</v>
      </c>
      <c r="E77" s="182"/>
      <c r="F77" s="182"/>
      <c r="G77" s="182"/>
      <c r="H77" s="182"/>
      <c r="I77" s="182"/>
      <c r="J77" s="183">
        <f>J160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454</v>
      </c>
      <c r="E78" s="182"/>
      <c r="F78" s="182"/>
      <c r="G78" s="182"/>
      <c r="H78" s="182"/>
      <c r="I78" s="182"/>
      <c r="J78" s="183">
        <f>J171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4" spans="1:31" s="2" customFormat="1" ht="6.95" customHeight="1">
      <c r="A84" s="38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4.95" customHeight="1">
      <c r="A85" s="38"/>
      <c r="B85" s="39"/>
      <c r="C85" s="23" t="s">
        <v>167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16</v>
      </c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6.25" customHeight="1">
      <c r="A88" s="38"/>
      <c r="B88" s="39"/>
      <c r="C88" s="40"/>
      <c r="D88" s="40"/>
      <c r="E88" s="169" t="str">
        <f>E7</f>
        <v>Výměna vnitřního rozvodu teplé a studené vody v objektu bytového domu Dvořákova 1331/20 a 1330/22, Děčín</v>
      </c>
      <c r="F88" s="32"/>
      <c r="G88" s="32"/>
      <c r="H88" s="32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2:12" s="1" customFormat="1" ht="12" customHeight="1">
      <c r="B89" s="21"/>
      <c r="C89" s="32" t="s">
        <v>145</v>
      </c>
      <c r="D89" s="22"/>
      <c r="E89" s="22"/>
      <c r="F89" s="22"/>
      <c r="G89" s="22"/>
      <c r="H89" s="22"/>
      <c r="I89" s="22"/>
      <c r="J89" s="22"/>
      <c r="K89" s="22"/>
      <c r="L89" s="20"/>
    </row>
    <row r="90" spans="1:31" s="2" customFormat="1" ht="16.5" customHeight="1">
      <c r="A90" s="38"/>
      <c r="B90" s="39"/>
      <c r="C90" s="40"/>
      <c r="D90" s="40"/>
      <c r="E90" s="169" t="s">
        <v>146</v>
      </c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147</v>
      </c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6.5" customHeight="1">
      <c r="A92" s="38"/>
      <c r="B92" s="39"/>
      <c r="C92" s="40"/>
      <c r="D92" s="40"/>
      <c r="E92" s="69" t="str">
        <f>E11</f>
        <v>1.02 - Stoupací potrubí V1</v>
      </c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2" customHeight="1">
      <c r="A94" s="38"/>
      <c r="B94" s="39"/>
      <c r="C94" s="32" t="s">
        <v>21</v>
      </c>
      <c r="D94" s="40"/>
      <c r="E94" s="40"/>
      <c r="F94" s="27" t="str">
        <f>F14</f>
        <v>Děčín</v>
      </c>
      <c r="G94" s="40"/>
      <c r="H94" s="40"/>
      <c r="I94" s="32" t="s">
        <v>23</v>
      </c>
      <c r="J94" s="72" t="str">
        <f>IF(J14="","",J14)</f>
        <v>19. 5. 2021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25</v>
      </c>
      <c r="D96" s="40"/>
      <c r="E96" s="40"/>
      <c r="F96" s="27" t="str">
        <f>E17</f>
        <v>Statutární město Děčín</v>
      </c>
      <c r="G96" s="40"/>
      <c r="H96" s="40"/>
      <c r="I96" s="32" t="s">
        <v>32</v>
      </c>
      <c r="J96" s="36" t="str">
        <f>E23</f>
        <v>David Šašek</v>
      </c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30</v>
      </c>
      <c r="D97" s="40"/>
      <c r="E97" s="40"/>
      <c r="F97" s="27" t="str">
        <f>IF(E20="","",E20)</f>
        <v>Vyplň údaj</v>
      </c>
      <c r="G97" s="40"/>
      <c r="H97" s="40"/>
      <c r="I97" s="32" t="s">
        <v>36</v>
      </c>
      <c r="J97" s="36" t="str">
        <f>E26</f>
        <v>Vladimír Vidai</v>
      </c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11" customFormat="1" ht="29.25" customHeight="1">
      <c r="A99" s="185"/>
      <c r="B99" s="186"/>
      <c r="C99" s="187" t="s">
        <v>168</v>
      </c>
      <c r="D99" s="188" t="s">
        <v>61</v>
      </c>
      <c r="E99" s="188" t="s">
        <v>57</v>
      </c>
      <c r="F99" s="188" t="s">
        <v>58</v>
      </c>
      <c r="G99" s="188" t="s">
        <v>169</v>
      </c>
      <c r="H99" s="188" t="s">
        <v>170</v>
      </c>
      <c r="I99" s="188" t="s">
        <v>171</v>
      </c>
      <c r="J99" s="188" t="s">
        <v>151</v>
      </c>
      <c r="K99" s="189" t="s">
        <v>172</v>
      </c>
      <c r="L99" s="190"/>
      <c r="M99" s="92" t="s">
        <v>19</v>
      </c>
      <c r="N99" s="93" t="s">
        <v>46</v>
      </c>
      <c r="O99" s="93" t="s">
        <v>173</v>
      </c>
      <c r="P99" s="93" t="s">
        <v>174</v>
      </c>
      <c r="Q99" s="93" t="s">
        <v>175</v>
      </c>
      <c r="R99" s="93" t="s">
        <v>176</v>
      </c>
      <c r="S99" s="93" t="s">
        <v>177</v>
      </c>
      <c r="T99" s="94" t="s">
        <v>178</v>
      </c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</row>
    <row r="100" spans="1:63" s="2" customFormat="1" ht="22.8" customHeight="1">
      <c r="A100" s="38"/>
      <c r="B100" s="39"/>
      <c r="C100" s="99" t="s">
        <v>179</v>
      </c>
      <c r="D100" s="40"/>
      <c r="E100" s="40"/>
      <c r="F100" s="40"/>
      <c r="G100" s="40"/>
      <c r="H100" s="40"/>
      <c r="I100" s="40"/>
      <c r="J100" s="191">
        <f>BK100</f>
        <v>0</v>
      </c>
      <c r="K100" s="40"/>
      <c r="L100" s="44"/>
      <c r="M100" s="95"/>
      <c r="N100" s="192"/>
      <c r="O100" s="96"/>
      <c r="P100" s="193">
        <f>P101+P142</f>
        <v>0</v>
      </c>
      <c r="Q100" s="96"/>
      <c r="R100" s="193">
        <f>R101+R142</f>
        <v>0.9863481000000001</v>
      </c>
      <c r="S100" s="96"/>
      <c r="T100" s="194">
        <f>T101+T142</f>
        <v>2.1527000000000003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75</v>
      </c>
      <c r="AU100" s="17" t="s">
        <v>152</v>
      </c>
      <c r="BK100" s="195">
        <f>BK101+BK142</f>
        <v>0</v>
      </c>
    </row>
    <row r="101" spans="1:63" s="12" customFormat="1" ht="25.9" customHeight="1">
      <c r="A101" s="12"/>
      <c r="B101" s="196"/>
      <c r="C101" s="197"/>
      <c r="D101" s="198" t="s">
        <v>75</v>
      </c>
      <c r="E101" s="199" t="s">
        <v>180</v>
      </c>
      <c r="F101" s="199" t="s">
        <v>181</v>
      </c>
      <c r="G101" s="197"/>
      <c r="H101" s="197"/>
      <c r="I101" s="200"/>
      <c r="J101" s="201">
        <f>BK101</f>
        <v>0</v>
      </c>
      <c r="K101" s="197"/>
      <c r="L101" s="202"/>
      <c r="M101" s="203"/>
      <c r="N101" s="204"/>
      <c r="O101" s="204"/>
      <c r="P101" s="205">
        <f>P102+P107+P109+P116+P119+P122+P134+P140</f>
        <v>0</v>
      </c>
      <c r="Q101" s="204"/>
      <c r="R101" s="205">
        <f>R102+R107+R109+R116+R119+R122+R134+R140</f>
        <v>0.7146325</v>
      </c>
      <c r="S101" s="204"/>
      <c r="T101" s="206">
        <f>T102+T107+T109+T116+T119+T122+T134+T140</f>
        <v>2.0768000000000004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80</v>
      </c>
      <c r="AT101" s="208" t="s">
        <v>75</v>
      </c>
      <c r="AU101" s="208" t="s">
        <v>76</v>
      </c>
      <c r="AY101" s="207" t="s">
        <v>182</v>
      </c>
      <c r="BK101" s="209">
        <f>BK102+BK107+BK109+BK116+BK119+BK122+BK134+BK140</f>
        <v>0</v>
      </c>
    </row>
    <row r="102" spans="1:63" s="12" customFormat="1" ht="22.8" customHeight="1">
      <c r="A102" s="12"/>
      <c r="B102" s="196"/>
      <c r="C102" s="197"/>
      <c r="D102" s="198" t="s">
        <v>75</v>
      </c>
      <c r="E102" s="210" t="s">
        <v>183</v>
      </c>
      <c r="F102" s="210" t="s">
        <v>184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SUM(P103:P106)</f>
        <v>0</v>
      </c>
      <c r="Q102" s="204"/>
      <c r="R102" s="205">
        <f>SUM(R103:R106)</f>
        <v>0.2369</v>
      </c>
      <c r="S102" s="204"/>
      <c r="T102" s="206">
        <f>SUM(T103:T106)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80</v>
      </c>
      <c r="AT102" s="208" t="s">
        <v>75</v>
      </c>
      <c r="AU102" s="208" t="s">
        <v>80</v>
      </c>
      <c r="AY102" s="207" t="s">
        <v>182</v>
      </c>
      <c r="BK102" s="209">
        <f>SUM(BK103:BK106)</f>
        <v>0</v>
      </c>
    </row>
    <row r="103" spans="1:65" s="2" customFormat="1" ht="24.15" customHeight="1">
      <c r="A103" s="38"/>
      <c r="B103" s="39"/>
      <c r="C103" s="212" t="s">
        <v>80</v>
      </c>
      <c r="D103" s="212" t="s">
        <v>185</v>
      </c>
      <c r="E103" s="213" t="s">
        <v>455</v>
      </c>
      <c r="F103" s="214" t="s">
        <v>456</v>
      </c>
      <c r="G103" s="215" t="s">
        <v>188</v>
      </c>
      <c r="H103" s="216">
        <v>10</v>
      </c>
      <c r="I103" s="217"/>
      <c r="J103" s="218">
        <f>ROUND(I103*H103,2)</f>
        <v>0</v>
      </c>
      <c r="K103" s="214" t="s">
        <v>189</v>
      </c>
      <c r="L103" s="44"/>
      <c r="M103" s="219" t="s">
        <v>19</v>
      </c>
      <c r="N103" s="220" t="s">
        <v>48</v>
      </c>
      <c r="O103" s="84"/>
      <c r="P103" s="221">
        <f>O103*H103</f>
        <v>0</v>
      </c>
      <c r="Q103" s="221">
        <v>0.02369</v>
      </c>
      <c r="R103" s="221">
        <f>Q103*H103</f>
        <v>0.2369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190</v>
      </c>
      <c r="AT103" s="223" t="s">
        <v>185</v>
      </c>
      <c r="AU103" s="223" t="s">
        <v>88</v>
      </c>
      <c r="AY103" s="17" t="s">
        <v>182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88</v>
      </c>
      <c r="BK103" s="224">
        <f>ROUND(I103*H103,2)</f>
        <v>0</v>
      </c>
      <c r="BL103" s="17" t="s">
        <v>190</v>
      </c>
      <c r="BM103" s="223" t="s">
        <v>457</v>
      </c>
    </row>
    <row r="104" spans="1:51" s="13" customFormat="1" ht="12">
      <c r="A104" s="13"/>
      <c r="B104" s="225"/>
      <c r="C104" s="226"/>
      <c r="D104" s="227" t="s">
        <v>203</v>
      </c>
      <c r="E104" s="228" t="s">
        <v>19</v>
      </c>
      <c r="F104" s="229" t="s">
        <v>458</v>
      </c>
      <c r="G104" s="226"/>
      <c r="H104" s="230">
        <v>5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203</v>
      </c>
      <c r="AU104" s="236" t="s">
        <v>88</v>
      </c>
      <c r="AV104" s="13" t="s">
        <v>88</v>
      </c>
      <c r="AW104" s="13" t="s">
        <v>35</v>
      </c>
      <c r="AX104" s="13" t="s">
        <v>76</v>
      </c>
      <c r="AY104" s="236" t="s">
        <v>182</v>
      </c>
    </row>
    <row r="105" spans="1:51" s="13" customFormat="1" ht="12">
      <c r="A105" s="13"/>
      <c r="B105" s="225"/>
      <c r="C105" s="226"/>
      <c r="D105" s="227" t="s">
        <v>203</v>
      </c>
      <c r="E105" s="228" t="s">
        <v>19</v>
      </c>
      <c r="F105" s="229" t="s">
        <v>459</v>
      </c>
      <c r="G105" s="226"/>
      <c r="H105" s="230">
        <v>5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203</v>
      </c>
      <c r="AU105" s="236" t="s">
        <v>88</v>
      </c>
      <c r="AV105" s="13" t="s">
        <v>88</v>
      </c>
      <c r="AW105" s="13" t="s">
        <v>35</v>
      </c>
      <c r="AX105" s="13" t="s">
        <v>76</v>
      </c>
      <c r="AY105" s="236" t="s">
        <v>182</v>
      </c>
    </row>
    <row r="106" spans="1:51" s="14" customFormat="1" ht="12">
      <c r="A106" s="14"/>
      <c r="B106" s="237"/>
      <c r="C106" s="238"/>
      <c r="D106" s="227" t="s">
        <v>203</v>
      </c>
      <c r="E106" s="239" t="s">
        <v>19</v>
      </c>
      <c r="F106" s="240" t="s">
        <v>241</v>
      </c>
      <c r="G106" s="238"/>
      <c r="H106" s="241">
        <v>10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203</v>
      </c>
      <c r="AU106" s="247" t="s">
        <v>88</v>
      </c>
      <c r="AV106" s="14" t="s">
        <v>190</v>
      </c>
      <c r="AW106" s="14" t="s">
        <v>35</v>
      </c>
      <c r="AX106" s="14" t="s">
        <v>80</v>
      </c>
      <c r="AY106" s="247" t="s">
        <v>182</v>
      </c>
    </row>
    <row r="107" spans="1:63" s="12" customFormat="1" ht="22.8" customHeight="1">
      <c r="A107" s="12"/>
      <c r="B107" s="196"/>
      <c r="C107" s="197"/>
      <c r="D107" s="198" t="s">
        <v>75</v>
      </c>
      <c r="E107" s="210" t="s">
        <v>190</v>
      </c>
      <c r="F107" s="210" t="s">
        <v>460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P108</f>
        <v>0</v>
      </c>
      <c r="Q107" s="204"/>
      <c r="R107" s="205">
        <f>R108</f>
        <v>0.2955</v>
      </c>
      <c r="S107" s="204"/>
      <c r="T107" s="206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80</v>
      </c>
      <c r="AT107" s="208" t="s">
        <v>75</v>
      </c>
      <c r="AU107" s="208" t="s">
        <v>80</v>
      </c>
      <c r="AY107" s="207" t="s">
        <v>182</v>
      </c>
      <c r="BK107" s="209">
        <f>BK108</f>
        <v>0</v>
      </c>
    </row>
    <row r="108" spans="1:65" s="2" customFormat="1" ht="24.15" customHeight="1">
      <c r="A108" s="38"/>
      <c r="B108" s="39"/>
      <c r="C108" s="212" t="s">
        <v>88</v>
      </c>
      <c r="D108" s="212" t="s">
        <v>185</v>
      </c>
      <c r="E108" s="213" t="s">
        <v>461</v>
      </c>
      <c r="F108" s="214" t="s">
        <v>462</v>
      </c>
      <c r="G108" s="215" t="s">
        <v>188</v>
      </c>
      <c r="H108" s="216">
        <v>15</v>
      </c>
      <c r="I108" s="217"/>
      <c r="J108" s="218">
        <f>ROUND(I108*H108,2)</f>
        <v>0</v>
      </c>
      <c r="K108" s="214" t="s">
        <v>189</v>
      </c>
      <c r="L108" s="44"/>
      <c r="M108" s="219" t="s">
        <v>19</v>
      </c>
      <c r="N108" s="220" t="s">
        <v>48</v>
      </c>
      <c r="O108" s="84"/>
      <c r="P108" s="221">
        <f>O108*H108</f>
        <v>0</v>
      </c>
      <c r="Q108" s="221">
        <v>0.0197</v>
      </c>
      <c r="R108" s="221">
        <f>Q108*H108</f>
        <v>0.2955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190</v>
      </c>
      <c r="AT108" s="223" t="s">
        <v>185</v>
      </c>
      <c r="AU108" s="223" t="s">
        <v>88</v>
      </c>
      <c r="AY108" s="17" t="s">
        <v>182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88</v>
      </c>
      <c r="BK108" s="224">
        <f>ROUND(I108*H108,2)</f>
        <v>0</v>
      </c>
      <c r="BL108" s="17" t="s">
        <v>190</v>
      </c>
      <c r="BM108" s="223" t="s">
        <v>463</v>
      </c>
    </row>
    <row r="109" spans="1:63" s="12" customFormat="1" ht="22.8" customHeight="1">
      <c r="A109" s="12"/>
      <c r="B109" s="196"/>
      <c r="C109" s="197"/>
      <c r="D109" s="198" t="s">
        <v>75</v>
      </c>
      <c r="E109" s="210" t="s">
        <v>192</v>
      </c>
      <c r="F109" s="210" t="s">
        <v>193</v>
      </c>
      <c r="G109" s="197"/>
      <c r="H109" s="197"/>
      <c r="I109" s="200"/>
      <c r="J109" s="211">
        <f>BK109</f>
        <v>0</v>
      </c>
      <c r="K109" s="197"/>
      <c r="L109" s="202"/>
      <c r="M109" s="203"/>
      <c r="N109" s="204"/>
      <c r="O109" s="204"/>
      <c r="P109" s="205">
        <f>SUM(P110:P115)</f>
        <v>0</v>
      </c>
      <c r="Q109" s="204"/>
      <c r="R109" s="205">
        <f>SUM(R110:R115)</f>
        <v>0.1804125</v>
      </c>
      <c r="S109" s="204"/>
      <c r="T109" s="206">
        <f>SUM(T110:T115)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80</v>
      </c>
      <c r="AT109" s="208" t="s">
        <v>75</v>
      </c>
      <c r="AU109" s="208" t="s">
        <v>80</v>
      </c>
      <c r="AY109" s="207" t="s">
        <v>182</v>
      </c>
      <c r="BK109" s="209">
        <f>SUM(BK110:BK115)</f>
        <v>0</v>
      </c>
    </row>
    <row r="110" spans="1:65" s="2" customFormat="1" ht="14.4" customHeight="1">
      <c r="A110" s="38"/>
      <c r="B110" s="39"/>
      <c r="C110" s="212" t="s">
        <v>183</v>
      </c>
      <c r="D110" s="212" t="s">
        <v>185</v>
      </c>
      <c r="E110" s="213" t="s">
        <v>464</v>
      </c>
      <c r="F110" s="214" t="s">
        <v>465</v>
      </c>
      <c r="G110" s="215" t="s">
        <v>201</v>
      </c>
      <c r="H110" s="216">
        <v>3.75</v>
      </c>
      <c r="I110" s="217"/>
      <c r="J110" s="218">
        <f>ROUND(I110*H110,2)</f>
        <v>0</v>
      </c>
      <c r="K110" s="214" t="s">
        <v>189</v>
      </c>
      <c r="L110" s="44"/>
      <c r="M110" s="219" t="s">
        <v>19</v>
      </c>
      <c r="N110" s="220" t="s">
        <v>48</v>
      </c>
      <c r="O110" s="84"/>
      <c r="P110" s="221">
        <f>O110*H110</f>
        <v>0</v>
      </c>
      <c r="Q110" s="221">
        <v>0.00735</v>
      </c>
      <c r="R110" s="221">
        <f>Q110*H110</f>
        <v>0.0275625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190</v>
      </c>
      <c r="AT110" s="223" t="s">
        <v>185</v>
      </c>
      <c r="AU110" s="223" t="s">
        <v>88</v>
      </c>
      <c r="AY110" s="17" t="s">
        <v>182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88</v>
      </c>
      <c r="BK110" s="224">
        <f>ROUND(I110*H110,2)</f>
        <v>0</v>
      </c>
      <c r="BL110" s="17" t="s">
        <v>190</v>
      </c>
      <c r="BM110" s="223" t="s">
        <v>466</v>
      </c>
    </row>
    <row r="111" spans="1:51" s="13" customFormat="1" ht="12">
      <c r="A111" s="13"/>
      <c r="B111" s="225"/>
      <c r="C111" s="226"/>
      <c r="D111" s="227" t="s">
        <v>203</v>
      </c>
      <c r="E111" s="228" t="s">
        <v>19</v>
      </c>
      <c r="F111" s="229" t="s">
        <v>467</v>
      </c>
      <c r="G111" s="226"/>
      <c r="H111" s="230">
        <v>3.75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203</v>
      </c>
      <c r="AU111" s="236" t="s">
        <v>88</v>
      </c>
      <c r="AV111" s="13" t="s">
        <v>88</v>
      </c>
      <c r="AW111" s="13" t="s">
        <v>35</v>
      </c>
      <c r="AX111" s="13" t="s">
        <v>80</v>
      </c>
      <c r="AY111" s="236" t="s">
        <v>182</v>
      </c>
    </row>
    <row r="112" spans="1:65" s="2" customFormat="1" ht="24.15" customHeight="1">
      <c r="A112" s="38"/>
      <c r="B112" s="39"/>
      <c r="C112" s="212" t="s">
        <v>190</v>
      </c>
      <c r="D112" s="212" t="s">
        <v>185</v>
      </c>
      <c r="E112" s="213" t="s">
        <v>468</v>
      </c>
      <c r="F112" s="214" t="s">
        <v>469</v>
      </c>
      <c r="G112" s="215" t="s">
        <v>201</v>
      </c>
      <c r="H112" s="216">
        <v>3.75</v>
      </c>
      <c r="I112" s="217"/>
      <c r="J112" s="218">
        <f>ROUND(I112*H112,2)</f>
        <v>0</v>
      </c>
      <c r="K112" s="214" t="s">
        <v>189</v>
      </c>
      <c r="L112" s="44"/>
      <c r="M112" s="219" t="s">
        <v>19</v>
      </c>
      <c r="N112" s="220" t="s">
        <v>48</v>
      </c>
      <c r="O112" s="84"/>
      <c r="P112" s="221">
        <f>O112*H112</f>
        <v>0</v>
      </c>
      <c r="Q112" s="221">
        <v>0.0154</v>
      </c>
      <c r="R112" s="221">
        <f>Q112*H112</f>
        <v>0.05775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190</v>
      </c>
      <c r="AT112" s="223" t="s">
        <v>185</v>
      </c>
      <c r="AU112" s="223" t="s">
        <v>88</v>
      </c>
      <c r="AY112" s="17" t="s">
        <v>182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88</v>
      </c>
      <c r="BK112" s="224">
        <f>ROUND(I112*H112,2)</f>
        <v>0</v>
      </c>
      <c r="BL112" s="17" t="s">
        <v>190</v>
      </c>
      <c r="BM112" s="223" t="s">
        <v>470</v>
      </c>
    </row>
    <row r="113" spans="1:65" s="2" customFormat="1" ht="14.4" customHeight="1">
      <c r="A113" s="38"/>
      <c r="B113" s="39"/>
      <c r="C113" s="212" t="s">
        <v>212</v>
      </c>
      <c r="D113" s="212" t="s">
        <v>185</v>
      </c>
      <c r="E113" s="213" t="s">
        <v>471</v>
      </c>
      <c r="F113" s="214" t="s">
        <v>472</v>
      </c>
      <c r="G113" s="215" t="s">
        <v>201</v>
      </c>
      <c r="H113" s="216">
        <v>3.75</v>
      </c>
      <c r="I113" s="217"/>
      <c r="J113" s="218">
        <f>ROUND(I113*H113,2)</f>
        <v>0</v>
      </c>
      <c r="K113" s="214" t="s">
        <v>189</v>
      </c>
      <c r="L113" s="44"/>
      <c r="M113" s="219" t="s">
        <v>19</v>
      </c>
      <c r="N113" s="220" t="s">
        <v>48</v>
      </c>
      <c r="O113" s="84"/>
      <c r="P113" s="221">
        <f>O113*H113</f>
        <v>0</v>
      </c>
      <c r="Q113" s="221">
        <v>0.02048</v>
      </c>
      <c r="R113" s="221">
        <f>Q113*H113</f>
        <v>0.07680000000000001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190</v>
      </c>
      <c r="AT113" s="223" t="s">
        <v>185</v>
      </c>
      <c r="AU113" s="223" t="s">
        <v>88</v>
      </c>
      <c r="AY113" s="17" t="s">
        <v>182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88</v>
      </c>
      <c r="BK113" s="224">
        <f>ROUND(I113*H113,2)</f>
        <v>0</v>
      </c>
      <c r="BL113" s="17" t="s">
        <v>190</v>
      </c>
      <c r="BM113" s="223" t="s">
        <v>473</v>
      </c>
    </row>
    <row r="114" spans="1:65" s="2" customFormat="1" ht="14.4" customHeight="1">
      <c r="A114" s="38"/>
      <c r="B114" s="39"/>
      <c r="C114" s="212" t="s">
        <v>218</v>
      </c>
      <c r="D114" s="212" t="s">
        <v>185</v>
      </c>
      <c r="E114" s="213" t="s">
        <v>194</v>
      </c>
      <c r="F114" s="214" t="s">
        <v>195</v>
      </c>
      <c r="G114" s="215" t="s">
        <v>188</v>
      </c>
      <c r="H114" s="216">
        <v>5</v>
      </c>
      <c r="I114" s="217"/>
      <c r="J114" s="218">
        <f>ROUND(I114*H114,2)</f>
        <v>0</v>
      </c>
      <c r="K114" s="214" t="s">
        <v>189</v>
      </c>
      <c r="L114" s="44"/>
      <c r="M114" s="219" t="s">
        <v>19</v>
      </c>
      <c r="N114" s="220" t="s">
        <v>48</v>
      </c>
      <c r="O114" s="84"/>
      <c r="P114" s="221">
        <f>O114*H114</f>
        <v>0</v>
      </c>
      <c r="Q114" s="221">
        <v>0.00366</v>
      </c>
      <c r="R114" s="221">
        <f>Q114*H114</f>
        <v>0.0183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190</v>
      </c>
      <c r="AT114" s="223" t="s">
        <v>185</v>
      </c>
      <c r="AU114" s="223" t="s">
        <v>88</v>
      </c>
      <c r="AY114" s="17" t="s">
        <v>182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88</v>
      </c>
      <c r="BK114" s="224">
        <f>ROUND(I114*H114,2)</f>
        <v>0</v>
      </c>
      <c r="BL114" s="17" t="s">
        <v>190</v>
      </c>
      <c r="BM114" s="223" t="s">
        <v>474</v>
      </c>
    </row>
    <row r="115" spans="1:51" s="13" customFormat="1" ht="12">
      <c r="A115" s="13"/>
      <c r="B115" s="225"/>
      <c r="C115" s="226"/>
      <c r="D115" s="227" t="s">
        <v>203</v>
      </c>
      <c r="E115" s="228" t="s">
        <v>19</v>
      </c>
      <c r="F115" s="229" t="s">
        <v>458</v>
      </c>
      <c r="G115" s="226"/>
      <c r="H115" s="230">
        <v>5</v>
      </c>
      <c r="I115" s="231"/>
      <c r="J115" s="226"/>
      <c r="K115" s="226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203</v>
      </c>
      <c r="AU115" s="236" t="s">
        <v>88</v>
      </c>
      <c r="AV115" s="13" t="s">
        <v>88</v>
      </c>
      <c r="AW115" s="13" t="s">
        <v>35</v>
      </c>
      <c r="AX115" s="13" t="s">
        <v>80</v>
      </c>
      <c r="AY115" s="236" t="s">
        <v>182</v>
      </c>
    </row>
    <row r="116" spans="1:63" s="12" customFormat="1" ht="22.8" customHeight="1">
      <c r="A116" s="12"/>
      <c r="B116" s="196"/>
      <c r="C116" s="197"/>
      <c r="D116" s="198" t="s">
        <v>75</v>
      </c>
      <c r="E116" s="210" t="s">
        <v>197</v>
      </c>
      <c r="F116" s="210" t="s">
        <v>198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SUM(P117:P118)</f>
        <v>0</v>
      </c>
      <c r="Q116" s="204"/>
      <c r="R116" s="205">
        <f>SUM(R117:R118)</f>
        <v>0.0018199999999999998</v>
      </c>
      <c r="S116" s="204"/>
      <c r="T116" s="206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80</v>
      </c>
      <c r="AT116" s="208" t="s">
        <v>75</v>
      </c>
      <c r="AU116" s="208" t="s">
        <v>80</v>
      </c>
      <c r="AY116" s="207" t="s">
        <v>182</v>
      </c>
      <c r="BK116" s="209">
        <f>SUM(BK117:BK118)</f>
        <v>0</v>
      </c>
    </row>
    <row r="117" spans="1:65" s="2" customFormat="1" ht="24.15" customHeight="1">
      <c r="A117" s="38"/>
      <c r="B117" s="39"/>
      <c r="C117" s="212" t="s">
        <v>222</v>
      </c>
      <c r="D117" s="212" t="s">
        <v>185</v>
      </c>
      <c r="E117" s="213" t="s">
        <v>199</v>
      </c>
      <c r="F117" s="214" t="s">
        <v>200</v>
      </c>
      <c r="G117" s="215" t="s">
        <v>201</v>
      </c>
      <c r="H117" s="216">
        <v>14</v>
      </c>
      <c r="I117" s="217"/>
      <c r="J117" s="218">
        <f>ROUND(I117*H117,2)</f>
        <v>0</v>
      </c>
      <c r="K117" s="214" t="s">
        <v>189</v>
      </c>
      <c r="L117" s="44"/>
      <c r="M117" s="219" t="s">
        <v>19</v>
      </c>
      <c r="N117" s="220" t="s">
        <v>48</v>
      </c>
      <c r="O117" s="84"/>
      <c r="P117" s="221">
        <f>O117*H117</f>
        <v>0</v>
      </c>
      <c r="Q117" s="221">
        <v>0.00013</v>
      </c>
      <c r="R117" s="221">
        <f>Q117*H117</f>
        <v>0.0018199999999999998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190</v>
      </c>
      <c r="AT117" s="223" t="s">
        <v>185</v>
      </c>
      <c r="AU117" s="223" t="s">
        <v>88</v>
      </c>
      <c r="AY117" s="17" t="s">
        <v>182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88</v>
      </c>
      <c r="BK117" s="224">
        <f>ROUND(I117*H117,2)</f>
        <v>0</v>
      </c>
      <c r="BL117" s="17" t="s">
        <v>190</v>
      </c>
      <c r="BM117" s="223" t="s">
        <v>475</v>
      </c>
    </row>
    <row r="118" spans="1:51" s="13" customFormat="1" ht="12">
      <c r="A118" s="13"/>
      <c r="B118" s="225"/>
      <c r="C118" s="226"/>
      <c r="D118" s="227" t="s">
        <v>203</v>
      </c>
      <c r="E118" s="228" t="s">
        <v>19</v>
      </c>
      <c r="F118" s="229" t="s">
        <v>476</v>
      </c>
      <c r="G118" s="226"/>
      <c r="H118" s="230">
        <v>14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203</v>
      </c>
      <c r="AU118" s="236" t="s">
        <v>88</v>
      </c>
      <c r="AV118" s="13" t="s">
        <v>88</v>
      </c>
      <c r="AW118" s="13" t="s">
        <v>35</v>
      </c>
      <c r="AX118" s="13" t="s">
        <v>80</v>
      </c>
      <c r="AY118" s="236" t="s">
        <v>182</v>
      </c>
    </row>
    <row r="119" spans="1:63" s="12" customFormat="1" ht="22.8" customHeight="1">
      <c r="A119" s="12"/>
      <c r="B119" s="196"/>
      <c r="C119" s="197"/>
      <c r="D119" s="198" t="s">
        <v>75</v>
      </c>
      <c r="E119" s="210" t="s">
        <v>205</v>
      </c>
      <c r="F119" s="210" t="s">
        <v>206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SUM(P120:P121)</f>
        <v>0</v>
      </c>
      <c r="Q119" s="204"/>
      <c r="R119" s="205">
        <f>SUM(R120:R121)</f>
        <v>0</v>
      </c>
      <c r="S119" s="204"/>
      <c r="T119" s="206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7" t="s">
        <v>80</v>
      </c>
      <c r="AT119" s="208" t="s">
        <v>75</v>
      </c>
      <c r="AU119" s="208" t="s">
        <v>80</v>
      </c>
      <c r="AY119" s="207" t="s">
        <v>182</v>
      </c>
      <c r="BK119" s="209">
        <f>SUM(BK120:BK121)</f>
        <v>0</v>
      </c>
    </row>
    <row r="120" spans="1:65" s="2" customFormat="1" ht="14.4" customHeight="1">
      <c r="A120" s="38"/>
      <c r="B120" s="39"/>
      <c r="C120" s="212" t="s">
        <v>226</v>
      </c>
      <c r="D120" s="212" t="s">
        <v>185</v>
      </c>
      <c r="E120" s="213" t="s">
        <v>207</v>
      </c>
      <c r="F120" s="214" t="s">
        <v>208</v>
      </c>
      <c r="G120" s="215" t="s">
        <v>201</v>
      </c>
      <c r="H120" s="216">
        <v>60</v>
      </c>
      <c r="I120" s="217"/>
      <c r="J120" s="218">
        <f>ROUND(I120*H120,2)</f>
        <v>0</v>
      </c>
      <c r="K120" s="214" t="s">
        <v>189</v>
      </c>
      <c r="L120" s="44"/>
      <c r="M120" s="219" t="s">
        <v>19</v>
      </c>
      <c r="N120" s="220" t="s">
        <v>48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190</v>
      </c>
      <c r="AT120" s="223" t="s">
        <v>185</v>
      </c>
      <c r="AU120" s="223" t="s">
        <v>88</v>
      </c>
      <c r="AY120" s="17" t="s">
        <v>182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88</v>
      </c>
      <c r="BK120" s="224">
        <f>ROUND(I120*H120,2)</f>
        <v>0</v>
      </c>
      <c r="BL120" s="17" t="s">
        <v>190</v>
      </c>
      <c r="BM120" s="223" t="s">
        <v>477</v>
      </c>
    </row>
    <row r="121" spans="1:51" s="13" customFormat="1" ht="12">
      <c r="A121" s="13"/>
      <c r="B121" s="225"/>
      <c r="C121" s="226"/>
      <c r="D121" s="227" t="s">
        <v>203</v>
      </c>
      <c r="E121" s="228" t="s">
        <v>19</v>
      </c>
      <c r="F121" s="229" t="s">
        <v>478</v>
      </c>
      <c r="G121" s="226"/>
      <c r="H121" s="230">
        <v>60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203</v>
      </c>
      <c r="AU121" s="236" t="s">
        <v>88</v>
      </c>
      <c r="AV121" s="13" t="s">
        <v>88</v>
      </c>
      <c r="AW121" s="13" t="s">
        <v>35</v>
      </c>
      <c r="AX121" s="13" t="s">
        <v>80</v>
      </c>
      <c r="AY121" s="236" t="s">
        <v>182</v>
      </c>
    </row>
    <row r="122" spans="1:63" s="12" customFormat="1" ht="22.8" customHeight="1">
      <c r="A122" s="12"/>
      <c r="B122" s="196"/>
      <c r="C122" s="197"/>
      <c r="D122" s="198" t="s">
        <v>75</v>
      </c>
      <c r="E122" s="210" t="s">
        <v>210</v>
      </c>
      <c r="F122" s="210" t="s">
        <v>211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SUM(P123:P133)</f>
        <v>0</v>
      </c>
      <c r="Q122" s="204"/>
      <c r="R122" s="205">
        <f>SUM(R123:R133)</f>
        <v>0</v>
      </c>
      <c r="S122" s="204"/>
      <c r="T122" s="206">
        <f>SUM(T123:T133)</f>
        <v>2.0768000000000004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80</v>
      </c>
      <c r="AT122" s="208" t="s">
        <v>75</v>
      </c>
      <c r="AU122" s="208" t="s">
        <v>80</v>
      </c>
      <c r="AY122" s="207" t="s">
        <v>182</v>
      </c>
      <c r="BK122" s="209">
        <f>SUM(BK123:BK133)</f>
        <v>0</v>
      </c>
    </row>
    <row r="123" spans="1:65" s="2" customFormat="1" ht="14.4" customHeight="1">
      <c r="A123" s="38"/>
      <c r="B123" s="39"/>
      <c r="C123" s="212" t="s">
        <v>231</v>
      </c>
      <c r="D123" s="212" t="s">
        <v>185</v>
      </c>
      <c r="E123" s="213" t="s">
        <v>213</v>
      </c>
      <c r="F123" s="214" t="s">
        <v>214</v>
      </c>
      <c r="G123" s="215" t="s">
        <v>215</v>
      </c>
      <c r="H123" s="216">
        <v>74</v>
      </c>
      <c r="I123" s="217"/>
      <c r="J123" s="218">
        <f>ROUND(I123*H123,2)</f>
        <v>0</v>
      </c>
      <c r="K123" s="214" t="s">
        <v>189</v>
      </c>
      <c r="L123" s="44"/>
      <c r="M123" s="219" t="s">
        <v>19</v>
      </c>
      <c r="N123" s="220" t="s">
        <v>48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0.0067</v>
      </c>
      <c r="T123" s="222">
        <f>S123*H123</f>
        <v>0.4958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216</v>
      </c>
      <c r="AT123" s="223" t="s">
        <v>185</v>
      </c>
      <c r="AU123" s="223" t="s">
        <v>88</v>
      </c>
      <c r="AY123" s="17" t="s">
        <v>182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88</v>
      </c>
      <c r="BK123" s="224">
        <f>ROUND(I123*H123,2)</f>
        <v>0</v>
      </c>
      <c r="BL123" s="17" t="s">
        <v>216</v>
      </c>
      <c r="BM123" s="223" t="s">
        <v>479</v>
      </c>
    </row>
    <row r="124" spans="1:65" s="2" customFormat="1" ht="24.15" customHeight="1">
      <c r="A124" s="38"/>
      <c r="B124" s="39"/>
      <c r="C124" s="212" t="s">
        <v>242</v>
      </c>
      <c r="D124" s="212" t="s">
        <v>185</v>
      </c>
      <c r="E124" s="213" t="s">
        <v>480</v>
      </c>
      <c r="F124" s="214" t="s">
        <v>481</v>
      </c>
      <c r="G124" s="215" t="s">
        <v>188</v>
      </c>
      <c r="H124" s="216">
        <v>16</v>
      </c>
      <c r="I124" s="217"/>
      <c r="J124" s="218">
        <f>ROUND(I124*H124,2)</f>
        <v>0</v>
      </c>
      <c r="K124" s="214" t="s">
        <v>189</v>
      </c>
      <c r="L124" s="44"/>
      <c r="M124" s="219" t="s">
        <v>19</v>
      </c>
      <c r="N124" s="220" t="s">
        <v>48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0.069</v>
      </c>
      <c r="T124" s="222">
        <f>S124*H124</f>
        <v>1.104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190</v>
      </c>
      <c r="AT124" s="223" t="s">
        <v>185</v>
      </c>
      <c r="AU124" s="223" t="s">
        <v>88</v>
      </c>
      <c r="AY124" s="17" t="s">
        <v>182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88</v>
      </c>
      <c r="BK124" s="224">
        <f>ROUND(I124*H124,2)</f>
        <v>0</v>
      </c>
      <c r="BL124" s="17" t="s">
        <v>190</v>
      </c>
      <c r="BM124" s="223" t="s">
        <v>482</v>
      </c>
    </row>
    <row r="125" spans="1:51" s="13" customFormat="1" ht="12">
      <c r="A125" s="13"/>
      <c r="B125" s="225"/>
      <c r="C125" s="226"/>
      <c r="D125" s="227" t="s">
        <v>203</v>
      </c>
      <c r="E125" s="228" t="s">
        <v>19</v>
      </c>
      <c r="F125" s="229" t="s">
        <v>458</v>
      </c>
      <c r="G125" s="226"/>
      <c r="H125" s="230">
        <v>5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203</v>
      </c>
      <c r="AU125" s="236" t="s">
        <v>88</v>
      </c>
      <c r="AV125" s="13" t="s">
        <v>88</v>
      </c>
      <c r="AW125" s="13" t="s">
        <v>35</v>
      </c>
      <c r="AX125" s="13" t="s">
        <v>76</v>
      </c>
      <c r="AY125" s="236" t="s">
        <v>182</v>
      </c>
    </row>
    <row r="126" spans="1:51" s="13" customFormat="1" ht="12">
      <c r="A126" s="13"/>
      <c r="B126" s="225"/>
      <c r="C126" s="226"/>
      <c r="D126" s="227" t="s">
        <v>203</v>
      </c>
      <c r="E126" s="228" t="s">
        <v>19</v>
      </c>
      <c r="F126" s="229" t="s">
        <v>483</v>
      </c>
      <c r="G126" s="226"/>
      <c r="H126" s="230">
        <v>6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203</v>
      </c>
      <c r="AU126" s="236" t="s">
        <v>88</v>
      </c>
      <c r="AV126" s="13" t="s">
        <v>88</v>
      </c>
      <c r="AW126" s="13" t="s">
        <v>35</v>
      </c>
      <c r="AX126" s="13" t="s">
        <v>76</v>
      </c>
      <c r="AY126" s="236" t="s">
        <v>182</v>
      </c>
    </row>
    <row r="127" spans="1:51" s="13" customFormat="1" ht="12">
      <c r="A127" s="13"/>
      <c r="B127" s="225"/>
      <c r="C127" s="226"/>
      <c r="D127" s="227" t="s">
        <v>203</v>
      </c>
      <c r="E127" s="228" t="s">
        <v>19</v>
      </c>
      <c r="F127" s="229" t="s">
        <v>459</v>
      </c>
      <c r="G127" s="226"/>
      <c r="H127" s="230">
        <v>5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203</v>
      </c>
      <c r="AU127" s="236" t="s">
        <v>88</v>
      </c>
      <c r="AV127" s="13" t="s">
        <v>88</v>
      </c>
      <c r="AW127" s="13" t="s">
        <v>35</v>
      </c>
      <c r="AX127" s="13" t="s">
        <v>76</v>
      </c>
      <c r="AY127" s="236" t="s">
        <v>182</v>
      </c>
    </row>
    <row r="128" spans="1:51" s="14" customFormat="1" ht="12">
      <c r="A128" s="14"/>
      <c r="B128" s="237"/>
      <c r="C128" s="238"/>
      <c r="D128" s="227" t="s">
        <v>203</v>
      </c>
      <c r="E128" s="239" t="s">
        <v>19</v>
      </c>
      <c r="F128" s="240" t="s">
        <v>241</v>
      </c>
      <c r="G128" s="238"/>
      <c r="H128" s="241">
        <v>16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203</v>
      </c>
      <c r="AU128" s="247" t="s">
        <v>88</v>
      </c>
      <c r="AV128" s="14" t="s">
        <v>190</v>
      </c>
      <c r="AW128" s="14" t="s">
        <v>35</v>
      </c>
      <c r="AX128" s="14" t="s">
        <v>80</v>
      </c>
      <c r="AY128" s="247" t="s">
        <v>182</v>
      </c>
    </row>
    <row r="129" spans="1:65" s="2" customFormat="1" ht="24.15" customHeight="1">
      <c r="A129" s="38"/>
      <c r="B129" s="39"/>
      <c r="C129" s="212" t="s">
        <v>248</v>
      </c>
      <c r="D129" s="212" t="s">
        <v>185</v>
      </c>
      <c r="E129" s="213" t="s">
        <v>484</v>
      </c>
      <c r="F129" s="214" t="s">
        <v>485</v>
      </c>
      <c r="G129" s="215" t="s">
        <v>188</v>
      </c>
      <c r="H129" s="216">
        <v>15</v>
      </c>
      <c r="I129" s="217"/>
      <c r="J129" s="218">
        <f>ROUND(I129*H129,2)</f>
        <v>0</v>
      </c>
      <c r="K129" s="214" t="s">
        <v>189</v>
      </c>
      <c r="L129" s="44"/>
      <c r="M129" s="219" t="s">
        <v>19</v>
      </c>
      <c r="N129" s="220" t="s">
        <v>48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0.008</v>
      </c>
      <c r="T129" s="222">
        <f>S129*H129</f>
        <v>0.12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190</v>
      </c>
      <c r="AT129" s="223" t="s">
        <v>185</v>
      </c>
      <c r="AU129" s="223" t="s">
        <v>88</v>
      </c>
      <c r="AY129" s="17" t="s">
        <v>182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88</v>
      </c>
      <c r="BK129" s="224">
        <f>ROUND(I129*H129,2)</f>
        <v>0</v>
      </c>
      <c r="BL129" s="17" t="s">
        <v>190</v>
      </c>
      <c r="BM129" s="223" t="s">
        <v>486</v>
      </c>
    </row>
    <row r="130" spans="1:65" s="2" customFormat="1" ht="24.15" customHeight="1">
      <c r="A130" s="38"/>
      <c r="B130" s="39"/>
      <c r="C130" s="212" t="s">
        <v>253</v>
      </c>
      <c r="D130" s="212" t="s">
        <v>185</v>
      </c>
      <c r="E130" s="213" t="s">
        <v>487</v>
      </c>
      <c r="F130" s="214" t="s">
        <v>488</v>
      </c>
      <c r="G130" s="215" t="s">
        <v>201</v>
      </c>
      <c r="H130" s="216">
        <v>5.25</v>
      </c>
      <c r="I130" s="217"/>
      <c r="J130" s="218">
        <f>ROUND(I130*H130,2)</f>
        <v>0</v>
      </c>
      <c r="K130" s="214" t="s">
        <v>189</v>
      </c>
      <c r="L130" s="44"/>
      <c r="M130" s="219" t="s">
        <v>19</v>
      </c>
      <c r="N130" s="220" t="s">
        <v>48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0.068</v>
      </c>
      <c r="T130" s="222">
        <f>S130*H130</f>
        <v>0.35700000000000004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190</v>
      </c>
      <c r="AT130" s="223" t="s">
        <v>185</v>
      </c>
      <c r="AU130" s="223" t="s">
        <v>88</v>
      </c>
      <c r="AY130" s="17" t="s">
        <v>182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88</v>
      </c>
      <c r="BK130" s="224">
        <f>ROUND(I130*H130,2)</f>
        <v>0</v>
      </c>
      <c r="BL130" s="17" t="s">
        <v>190</v>
      </c>
      <c r="BM130" s="223" t="s">
        <v>489</v>
      </c>
    </row>
    <row r="131" spans="1:51" s="13" customFormat="1" ht="12">
      <c r="A131" s="13"/>
      <c r="B131" s="225"/>
      <c r="C131" s="226"/>
      <c r="D131" s="227" t="s">
        <v>203</v>
      </c>
      <c r="E131" s="228" t="s">
        <v>19</v>
      </c>
      <c r="F131" s="229" t="s">
        <v>490</v>
      </c>
      <c r="G131" s="226"/>
      <c r="H131" s="230">
        <v>1.5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203</v>
      </c>
      <c r="AU131" s="236" t="s">
        <v>88</v>
      </c>
      <c r="AV131" s="13" t="s">
        <v>88</v>
      </c>
      <c r="AW131" s="13" t="s">
        <v>35</v>
      </c>
      <c r="AX131" s="13" t="s">
        <v>76</v>
      </c>
      <c r="AY131" s="236" t="s">
        <v>182</v>
      </c>
    </row>
    <row r="132" spans="1:51" s="13" customFormat="1" ht="12">
      <c r="A132" s="13"/>
      <c r="B132" s="225"/>
      <c r="C132" s="226"/>
      <c r="D132" s="227" t="s">
        <v>203</v>
      </c>
      <c r="E132" s="228" t="s">
        <v>19</v>
      </c>
      <c r="F132" s="229" t="s">
        <v>467</v>
      </c>
      <c r="G132" s="226"/>
      <c r="H132" s="230">
        <v>3.75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203</v>
      </c>
      <c r="AU132" s="236" t="s">
        <v>88</v>
      </c>
      <c r="AV132" s="13" t="s">
        <v>88</v>
      </c>
      <c r="AW132" s="13" t="s">
        <v>35</v>
      </c>
      <c r="AX132" s="13" t="s">
        <v>76</v>
      </c>
      <c r="AY132" s="236" t="s">
        <v>182</v>
      </c>
    </row>
    <row r="133" spans="1:51" s="14" customFormat="1" ht="12">
      <c r="A133" s="14"/>
      <c r="B133" s="237"/>
      <c r="C133" s="238"/>
      <c r="D133" s="227" t="s">
        <v>203</v>
      </c>
      <c r="E133" s="239" t="s">
        <v>19</v>
      </c>
      <c r="F133" s="240" t="s">
        <v>241</v>
      </c>
      <c r="G133" s="238"/>
      <c r="H133" s="241">
        <v>5.25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203</v>
      </c>
      <c r="AU133" s="247" t="s">
        <v>88</v>
      </c>
      <c r="AV133" s="14" t="s">
        <v>190</v>
      </c>
      <c r="AW133" s="14" t="s">
        <v>35</v>
      </c>
      <c r="AX133" s="14" t="s">
        <v>80</v>
      </c>
      <c r="AY133" s="247" t="s">
        <v>182</v>
      </c>
    </row>
    <row r="134" spans="1:63" s="12" customFormat="1" ht="22.8" customHeight="1">
      <c r="A134" s="12"/>
      <c r="B134" s="196"/>
      <c r="C134" s="197"/>
      <c r="D134" s="198" t="s">
        <v>75</v>
      </c>
      <c r="E134" s="210" t="s">
        <v>246</v>
      </c>
      <c r="F134" s="210" t="s">
        <v>247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SUM(P135:P139)</f>
        <v>0</v>
      </c>
      <c r="Q134" s="204"/>
      <c r="R134" s="205">
        <f>SUM(R135:R139)</f>
        <v>0</v>
      </c>
      <c r="S134" s="204"/>
      <c r="T134" s="206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80</v>
      </c>
      <c r="AT134" s="208" t="s">
        <v>75</v>
      </c>
      <c r="AU134" s="208" t="s">
        <v>80</v>
      </c>
      <c r="AY134" s="207" t="s">
        <v>182</v>
      </c>
      <c r="BK134" s="209">
        <f>SUM(BK135:BK139)</f>
        <v>0</v>
      </c>
    </row>
    <row r="135" spans="1:65" s="2" customFormat="1" ht="24.15" customHeight="1">
      <c r="A135" s="38"/>
      <c r="B135" s="39"/>
      <c r="C135" s="212" t="s">
        <v>257</v>
      </c>
      <c r="D135" s="212" t="s">
        <v>185</v>
      </c>
      <c r="E135" s="213" t="s">
        <v>249</v>
      </c>
      <c r="F135" s="214" t="s">
        <v>250</v>
      </c>
      <c r="G135" s="215" t="s">
        <v>251</v>
      </c>
      <c r="H135" s="216">
        <v>2.153</v>
      </c>
      <c r="I135" s="217"/>
      <c r="J135" s="218">
        <f>ROUND(I135*H135,2)</f>
        <v>0</v>
      </c>
      <c r="K135" s="214" t="s">
        <v>189</v>
      </c>
      <c r="L135" s="44"/>
      <c r="M135" s="219" t="s">
        <v>19</v>
      </c>
      <c r="N135" s="220" t="s">
        <v>48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190</v>
      </c>
      <c r="AT135" s="223" t="s">
        <v>185</v>
      </c>
      <c r="AU135" s="223" t="s">
        <v>88</v>
      </c>
      <c r="AY135" s="17" t="s">
        <v>182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88</v>
      </c>
      <c r="BK135" s="224">
        <f>ROUND(I135*H135,2)</f>
        <v>0</v>
      </c>
      <c r="BL135" s="17" t="s">
        <v>190</v>
      </c>
      <c r="BM135" s="223" t="s">
        <v>491</v>
      </c>
    </row>
    <row r="136" spans="1:65" s="2" customFormat="1" ht="14.4" customHeight="1">
      <c r="A136" s="38"/>
      <c r="B136" s="39"/>
      <c r="C136" s="212" t="s">
        <v>262</v>
      </c>
      <c r="D136" s="212" t="s">
        <v>185</v>
      </c>
      <c r="E136" s="213" t="s">
        <v>254</v>
      </c>
      <c r="F136" s="214" t="s">
        <v>255</v>
      </c>
      <c r="G136" s="215" t="s">
        <v>251</v>
      </c>
      <c r="H136" s="216">
        <v>2.153</v>
      </c>
      <c r="I136" s="217"/>
      <c r="J136" s="218">
        <f>ROUND(I136*H136,2)</f>
        <v>0</v>
      </c>
      <c r="K136" s="214" t="s">
        <v>189</v>
      </c>
      <c r="L136" s="44"/>
      <c r="M136" s="219" t="s">
        <v>19</v>
      </c>
      <c r="N136" s="220" t="s">
        <v>48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190</v>
      </c>
      <c r="AT136" s="223" t="s">
        <v>185</v>
      </c>
      <c r="AU136" s="223" t="s">
        <v>88</v>
      </c>
      <c r="AY136" s="17" t="s">
        <v>182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88</v>
      </c>
      <c r="BK136" s="224">
        <f>ROUND(I136*H136,2)</f>
        <v>0</v>
      </c>
      <c r="BL136" s="17" t="s">
        <v>190</v>
      </c>
      <c r="BM136" s="223" t="s">
        <v>492</v>
      </c>
    </row>
    <row r="137" spans="1:65" s="2" customFormat="1" ht="24.15" customHeight="1">
      <c r="A137" s="38"/>
      <c r="B137" s="39"/>
      <c r="C137" s="212" t="s">
        <v>8</v>
      </c>
      <c r="D137" s="212" t="s">
        <v>185</v>
      </c>
      <c r="E137" s="213" t="s">
        <v>258</v>
      </c>
      <c r="F137" s="214" t="s">
        <v>259</v>
      </c>
      <c r="G137" s="215" t="s">
        <v>251</v>
      </c>
      <c r="H137" s="216">
        <v>30.142</v>
      </c>
      <c r="I137" s="217"/>
      <c r="J137" s="218">
        <f>ROUND(I137*H137,2)</f>
        <v>0</v>
      </c>
      <c r="K137" s="214" t="s">
        <v>189</v>
      </c>
      <c r="L137" s="44"/>
      <c r="M137" s="219" t="s">
        <v>19</v>
      </c>
      <c r="N137" s="220" t="s">
        <v>48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190</v>
      </c>
      <c r="AT137" s="223" t="s">
        <v>185</v>
      </c>
      <c r="AU137" s="223" t="s">
        <v>88</v>
      </c>
      <c r="AY137" s="17" t="s">
        <v>182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88</v>
      </c>
      <c r="BK137" s="224">
        <f>ROUND(I137*H137,2)</f>
        <v>0</v>
      </c>
      <c r="BL137" s="17" t="s">
        <v>190</v>
      </c>
      <c r="BM137" s="223" t="s">
        <v>493</v>
      </c>
    </row>
    <row r="138" spans="1:51" s="13" customFormat="1" ht="12">
      <c r="A138" s="13"/>
      <c r="B138" s="225"/>
      <c r="C138" s="226"/>
      <c r="D138" s="227" t="s">
        <v>203</v>
      </c>
      <c r="E138" s="226"/>
      <c r="F138" s="229" t="s">
        <v>494</v>
      </c>
      <c r="G138" s="226"/>
      <c r="H138" s="230">
        <v>30.142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203</v>
      </c>
      <c r="AU138" s="236" t="s">
        <v>88</v>
      </c>
      <c r="AV138" s="13" t="s">
        <v>88</v>
      </c>
      <c r="AW138" s="13" t="s">
        <v>4</v>
      </c>
      <c r="AX138" s="13" t="s">
        <v>80</v>
      </c>
      <c r="AY138" s="236" t="s">
        <v>182</v>
      </c>
    </row>
    <row r="139" spans="1:65" s="2" customFormat="1" ht="14.4" customHeight="1">
      <c r="A139" s="38"/>
      <c r="B139" s="39"/>
      <c r="C139" s="248" t="s">
        <v>216</v>
      </c>
      <c r="D139" s="248" t="s">
        <v>263</v>
      </c>
      <c r="E139" s="249" t="s">
        <v>264</v>
      </c>
      <c r="F139" s="250" t="s">
        <v>265</v>
      </c>
      <c r="G139" s="251" t="s">
        <v>251</v>
      </c>
      <c r="H139" s="252">
        <v>2.168</v>
      </c>
      <c r="I139" s="253"/>
      <c r="J139" s="254">
        <f>ROUND(I139*H139,2)</f>
        <v>0</v>
      </c>
      <c r="K139" s="250" t="s">
        <v>189</v>
      </c>
      <c r="L139" s="255"/>
      <c r="M139" s="256" t="s">
        <v>19</v>
      </c>
      <c r="N139" s="257" t="s">
        <v>48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226</v>
      </c>
      <c r="AT139" s="223" t="s">
        <v>263</v>
      </c>
      <c r="AU139" s="223" t="s">
        <v>88</v>
      </c>
      <c r="AY139" s="17" t="s">
        <v>182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88</v>
      </c>
      <c r="BK139" s="224">
        <f>ROUND(I139*H139,2)</f>
        <v>0</v>
      </c>
      <c r="BL139" s="17" t="s">
        <v>190</v>
      </c>
      <c r="BM139" s="223" t="s">
        <v>495</v>
      </c>
    </row>
    <row r="140" spans="1:63" s="12" customFormat="1" ht="22.8" customHeight="1">
      <c r="A140" s="12"/>
      <c r="B140" s="196"/>
      <c r="C140" s="197"/>
      <c r="D140" s="198" t="s">
        <v>75</v>
      </c>
      <c r="E140" s="210" t="s">
        <v>267</v>
      </c>
      <c r="F140" s="210" t="s">
        <v>268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P141</f>
        <v>0</v>
      </c>
      <c r="Q140" s="204"/>
      <c r="R140" s="205">
        <f>R141</f>
        <v>0</v>
      </c>
      <c r="S140" s="204"/>
      <c r="T140" s="206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80</v>
      </c>
      <c r="AT140" s="208" t="s">
        <v>75</v>
      </c>
      <c r="AU140" s="208" t="s">
        <v>80</v>
      </c>
      <c r="AY140" s="207" t="s">
        <v>182</v>
      </c>
      <c r="BK140" s="209">
        <f>BK141</f>
        <v>0</v>
      </c>
    </row>
    <row r="141" spans="1:65" s="2" customFormat="1" ht="24.15" customHeight="1">
      <c r="A141" s="38"/>
      <c r="B141" s="39"/>
      <c r="C141" s="212" t="s">
        <v>281</v>
      </c>
      <c r="D141" s="212" t="s">
        <v>185</v>
      </c>
      <c r="E141" s="213" t="s">
        <v>496</v>
      </c>
      <c r="F141" s="214" t="s">
        <v>497</v>
      </c>
      <c r="G141" s="215" t="s">
        <v>251</v>
      </c>
      <c r="H141" s="216">
        <v>0.715</v>
      </c>
      <c r="I141" s="217"/>
      <c r="J141" s="218">
        <f>ROUND(I141*H141,2)</f>
        <v>0</v>
      </c>
      <c r="K141" s="214" t="s">
        <v>189</v>
      </c>
      <c r="L141" s="44"/>
      <c r="M141" s="219" t="s">
        <v>19</v>
      </c>
      <c r="N141" s="220" t="s">
        <v>48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190</v>
      </c>
      <c r="AT141" s="223" t="s">
        <v>185</v>
      </c>
      <c r="AU141" s="223" t="s">
        <v>88</v>
      </c>
      <c r="AY141" s="17" t="s">
        <v>182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88</v>
      </c>
      <c r="BK141" s="224">
        <f>ROUND(I141*H141,2)</f>
        <v>0</v>
      </c>
      <c r="BL141" s="17" t="s">
        <v>190</v>
      </c>
      <c r="BM141" s="223" t="s">
        <v>498</v>
      </c>
    </row>
    <row r="142" spans="1:63" s="12" customFormat="1" ht="25.9" customHeight="1">
      <c r="A142" s="12"/>
      <c r="B142" s="196"/>
      <c r="C142" s="197"/>
      <c r="D142" s="198" t="s">
        <v>75</v>
      </c>
      <c r="E142" s="199" t="s">
        <v>272</v>
      </c>
      <c r="F142" s="199" t="s">
        <v>273</v>
      </c>
      <c r="G142" s="197"/>
      <c r="H142" s="197"/>
      <c r="I142" s="200"/>
      <c r="J142" s="201">
        <f>BK142</f>
        <v>0</v>
      </c>
      <c r="K142" s="197"/>
      <c r="L142" s="202"/>
      <c r="M142" s="203"/>
      <c r="N142" s="204"/>
      <c r="O142" s="204"/>
      <c r="P142" s="205">
        <f>P143+P154+P157+P160+P171</f>
        <v>0</v>
      </c>
      <c r="Q142" s="204"/>
      <c r="R142" s="205">
        <f>R143+R154+R157+R160+R171</f>
        <v>0.2717156</v>
      </c>
      <c r="S142" s="204"/>
      <c r="T142" s="206">
        <f>T143+T154+T157+T160+T171</f>
        <v>0.07590000000000001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88</v>
      </c>
      <c r="AT142" s="208" t="s">
        <v>75</v>
      </c>
      <c r="AU142" s="208" t="s">
        <v>76</v>
      </c>
      <c r="AY142" s="207" t="s">
        <v>182</v>
      </c>
      <c r="BK142" s="209">
        <f>BK143+BK154+BK157+BK160+BK171</f>
        <v>0</v>
      </c>
    </row>
    <row r="143" spans="1:63" s="12" customFormat="1" ht="22.8" customHeight="1">
      <c r="A143" s="12"/>
      <c r="B143" s="196"/>
      <c r="C143" s="197"/>
      <c r="D143" s="198" t="s">
        <v>75</v>
      </c>
      <c r="E143" s="210" t="s">
        <v>274</v>
      </c>
      <c r="F143" s="210" t="s">
        <v>275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SUM(P144:P153)</f>
        <v>0</v>
      </c>
      <c r="Q143" s="204"/>
      <c r="R143" s="205">
        <f>SUM(R144:R153)</f>
        <v>0.12106000000000001</v>
      </c>
      <c r="S143" s="204"/>
      <c r="T143" s="206">
        <f>SUM(T144:T153)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88</v>
      </c>
      <c r="AT143" s="208" t="s">
        <v>75</v>
      </c>
      <c r="AU143" s="208" t="s">
        <v>80</v>
      </c>
      <c r="AY143" s="207" t="s">
        <v>182</v>
      </c>
      <c r="BK143" s="209">
        <f>SUM(BK144:BK153)</f>
        <v>0</v>
      </c>
    </row>
    <row r="144" spans="1:65" s="2" customFormat="1" ht="14.4" customHeight="1">
      <c r="A144" s="38"/>
      <c r="B144" s="39"/>
      <c r="C144" s="212" t="s">
        <v>285</v>
      </c>
      <c r="D144" s="212" t="s">
        <v>185</v>
      </c>
      <c r="E144" s="213" t="s">
        <v>276</v>
      </c>
      <c r="F144" s="214" t="s">
        <v>499</v>
      </c>
      <c r="G144" s="215" t="s">
        <v>278</v>
      </c>
      <c r="H144" s="216">
        <v>12</v>
      </c>
      <c r="I144" s="217"/>
      <c r="J144" s="218">
        <f>ROUND(I144*H144,2)</f>
        <v>0</v>
      </c>
      <c r="K144" s="214" t="s">
        <v>279</v>
      </c>
      <c r="L144" s="44"/>
      <c r="M144" s="219" t="s">
        <v>19</v>
      </c>
      <c r="N144" s="220" t="s">
        <v>48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216</v>
      </c>
      <c r="AT144" s="223" t="s">
        <v>185</v>
      </c>
      <c r="AU144" s="223" t="s">
        <v>88</v>
      </c>
      <c r="AY144" s="17" t="s">
        <v>182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88</v>
      </c>
      <c r="BK144" s="224">
        <f>ROUND(I144*H144,2)</f>
        <v>0</v>
      </c>
      <c r="BL144" s="17" t="s">
        <v>216</v>
      </c>
      <c r="BM144" s="223" t="s">
        <v>500</v>
      </c>
    </row>
    <row r="145" spans="1:65" s="2" customFormat="1" ht="14.4" customHeight="1">
      <c r="A145" s="38"/>
      <c r="B145" s="39"/>
      <c r="C145" s="212" t="s">
        <v>289</v>
      </c>
      <c r="D145" s="212" t="s">
        <v>185</v>
      </c>
      <c r="E145" s="213" t="s">
        <v>282</v>
      </c>
      <c r="F145" s="214" t="s">
        <v>283</v>
      </c>
      <c r="G145" s="215" t="s">
        <v>215</v>
      </c>
      <c r="H145" s="216">
        <v>40</v>
      </c>
      <c r="I145" s="217"/>
      <c r="J145" s="218">
        <f>ROUND(I145*H145,2)</f>
        <v>0</v>
      </c>
      <c r="K145" s="214" t="s">
        <v>189</v>
      </c>
      <c r="L145" s="44"/>
      <c r="M145" s="219" t="s">
        <v>19</v>
      </c>
      <c r="N145" s="220" t="s">
        <v>48</v>
      </c>
      <c r="O145" s="84"/>
      <c r="P145" s="221">
        <f>O145*H145</f>
        <v>0</v>
      </c>
      <c r="Q145" s="221">
        <v>0.00084</v>
      </c>
      <c r="R145" s="221">
        <f>Q145*H145</f>
        <v>0.033600000000000005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216</v>
      </c>
      <c r="AT145" s="223" t="s">
        <v>185</v>
      </c>
      <c r="AU145" s="223" t="s">
        <v>88</v>
      </c>
      <c r="AY145" s="17" t="s">
        <v>182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88</v>
      </c>
      <c r="BK145" s="224">
        <f>ROUND(I145*H145,2)</f>
        <v>0</v>
      </c>
      <c r="BL145" s="17" t="s">
        <v>216</v>
      </c>
      <c r="BM145" s="223" t="s">
        <v>501</v>
      </c>
    </row>
    <row r="146" spans="1:65" s="2" customFormat="1" ht="14.4" customHeight="1">
      <c r="A146" s="38"/>
      <c r="B146" s="39"/>
      <c r="C146" s="212" t="s">
        <v>293</v>
      </c>
      <c r="D146" s="212" t="s">
        <v>185</v>
      </c>
      <c r="E146" s="213" t="s">
        <v>286</v>
      </c>
      <c r="F146" s="214" t="s">
        <v>287</v>
      </c>
      <c r="G146" s="215" t="s">
        <v>215</v>
      </c>
      <c r="H146" s="216">
        <v>20</v>
      </c>
      <c r="I146" s="217"/>
      <c r="J146" s="218">
        <f>ROUND(I146*H146,2)</f>
        <v>0</v>
      </c>
      <c r="K146" s="214" t="s">
        <v>189</v>
      </c>
      <c r="L146" s="44"/>
      <c r="M146" s="219" t="s">
        <v>19</v>
      </c>
      <c r="N146" s="220" t="s">
        <v>48</v>
      </c>
      <c r="O146" s="84"/>
      <c r="P146" s="221">
        <f>O146*H146</f>
        <v>0</v>
      </c>
      <c r="Q146" s="221">
        <v>0.00116</v>
      </c>
      <c r="R146" s="221">
        <f>Q146*H146</f>
        <v>0.0232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216</v>
      </c>
      <c r="AT146" s="223" t="s">
        <v>185</v>
      </c>
      <c r="AU146" s="223" t="s">
        <v>88</v>
      </c>
      <c r="AY146" s="17" t="s">
        <v>182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88</v>
      </c>
      <c r="BK146" s="224">
        <f>ROUND(I146*H146,2)</f>
        <v>0</v>
      </c>
      <c r="BL146" s="17" t="s">
        <v>216</v>
      </c>
      <c r="BM146" s="223" t="s">
        <v>502</v>
      </c>
    </row>
    <row r="147" spans="1:65" s="2" customFormat="1" ht="14.4" customHeight="1">
      <c r="A147" s="38"/>
      <c r="B147" s="39"/>
      <c r="C147" s="212" t="s">
        <v>7</v>
      </c>
      <c r="D147" s="212" t="s">
        <v>185</v>
      </c>
      <c r="E147" s="213" t="s">
        <v>290</v>
      </c>
      <c r="F147" s="214" t="s">
        <v>291</v>
      </c>
      <c r="G147" s="215" t="s">
        <v>215</v>
      </c>
      <c r="H147" s="216">
        <v>14</v>
      </c>
      <c r="I147" s="217"/>
      <c r="J147" s="218">
        <f>ROUND(I147*H147,2)</f>
        <v>0</v>
      </c>
      <c r="K147" s="214" t="s">
        <v>189</v>
      </c>
      <c r="L147" s="44"/>
      <c r="M147" s="219" t="s">
        <v>19</v>
      </c>
      <c r="N147" s="220" t="s">
        <v>48</v>
      </c>
      <c r="O147" s="84"/>
      <c r="P147" s="221">
        <f>O147*H147</f>
        <v>0</v>
      </c>
      <c r="Q147" s="221">
        <v>0.00144</v>
      </c>
      <c r="R147" s="221">
        <f>Q147*H147</f>
        <v>0.02016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216</v>
      </c>
      <c r="AT147" s="223" t="s">
        <v>185</v>
      </c>
      <c r="AU147" s="223" t="s">
        <v>88</v>
      </c>
      <c r="AY147" s="17" t="s">
        <v>182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88</v>
      </c>
      <c r="BK147" s="224">
        <f>ROUND(I147*H147,2)</f>
        <v>0</v>
      </c>
      <c r="BL147" s="17" t="s">
        <v>216</v>
      </c>
      <c r="BM147" s="223" t="s">
        <v>503</v>
      </c>
    </row>
    <row r="148" spans="1:65" s="2" customFormat="1" ht="24.15" customHeight="1">
      <c r="A148" s="38"/>
      <c r="B148" s="39"/>
      <c r="C148" s="212" t="s">
        <v>300</v>
      </c>
      <c r="D148" s="212" t="s">
        <v>185</v>
      </c>
      <c r="E148" s="213" t="s">
        <v>301</v>
      </c>
      <c r="F148" s="214" t="s">
        <v>302</v>
      </c>
      <c r="G148" s="215" t="s">
        <v>215</v>
      </c>
      <c r="H148" s="216">
        <v>74</v>
      </c>
      <c r="I148" s="217"/>
      <c r="J148" s="218">
        <f>ROUND(I148*H148,2)</f>
        <v>0</v>
      </c>
      <c r="K148" s="214" t="s">
        <v>189</v>
      </c>
      <c r="L148" s="44"/>
      <c r="M148" s="219" t="s">
        <v>19</v>
      </c>
      <c r="N148" s="220" t="s">
        <v>48</v>
      </c>
      <c r="O148" s="84"/>
      <c r="P148" s="221">
        <f>O148*H148</f>
        <v>0</v>
      </c>
      <c r="Q148" s="221">
        <v>7E-05</v>
      </c>
      <c r="R148" s="221">
        <f>Q148*H148</f>
        <v>0.00518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216</v>
      </c>
      <c r="AT148" s="223" t="s">
        <v>185</v>
      </c>
      <c r="AU148" s="223" t="s">
        <v>88</v>
      </c>
      <c r="AY148" s="17" t="s">
        <v>182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88</v>
      </c>
      <c r="BK148" s="224">
        <f>ROUND(I148*H148,2)</f>
        <v>0</v>
      </c>
      <c r="BL148" s="17" t="s">
        <v>216</v>
      </c>
      <c r="BM148" s="223" t="s">
        <v>504</v>
      </c>
    </row>
    <row r="149" spans="1:65" s="2" customFormat="1" ht="14.4" customHeight="1">
      <c r="A149" s="38"/>
      <c r="B149" s="39"/>
      <c r="C149" s="212" t="s">
        <v>304</v>
      </c>
      <c r="D149" s="212" t="s">
        <v>185</v>
      </c>
      <c r="E149" s="213" t="s">
        <v>334</v>
      </c>
      <c r="F149" s="214" t="s">
        <v>335</v>
      </c>
      <c r="G149" s="215" t="s">
        <v>188</v>
      </c>
      <c r="H149" s="216">
        <v>24</v>
      </c>
      <c r="I149" s="217"/>
      <c r="J149" s="218">
        <f>ROUND(I149*H149,2)</f>
        <v>0</v>
      </c>
      <c r="K149" s="214" t="s">
        <v>189</v>
      </c>
      <c r="L149" s="44"/>
      <c r="M149" s="219" t="s">
        <v>19</v>
      </c>
      <c r="N149" s="220" t="s">
        <v>48</v>
      </c>
      <c r="O149" s="84"/>
      <c r="P149" s="221">
        <f>O149*H149</f>
        <v>0</v>
      </c>
      <c r="Q149" s="221">
        <v>0.00057</v>
      </c>
      <c r="R149" s="221">
        <f>Q149*H149</f>
        <v>0.01368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216</v>
      </c>
      <c r="AT149" s="223" t="s">
        <v>185</v>
      </c>
      <c r="AU149" s="223" t="s">
        <v>88</v>
      </c>
      <c r="AY149" s="17" t="s">
        <v>182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88</v>
      </c>
      <c r="BK149" s="224">
        <f>ROUND(I149*H149,2)</f>
        <v>0</v>
      </c>
      <c r="BL149" s="17" t="s">
        <v>216</v>
      </c>
      <c r="BM149" s="223" t="s">
        <v>505</v>
      </c>
    </row>
    <row r="150" spans="1:65" s="2" customFormat="1" ht="14.4" customHeight="1">
      <c r="A150" s="38"/>
      <c r="B150" s="39"/>
      <c r="C150" s="212" t="s">
        <v>308</v>
      </c>
      <c r="D150" s="212" t="s">
        <v>185</v>
      </c>
      <c r="E150" s="213" t="s">
        <v>506</v>
      </c>
      <c r="F150" s="214" t="s">
        <v>507</v>
      </c>
      <c r="G150" s="215" t="s">
        <v>188</v>
      </c>
      <c r="H150" s="216">
        <v>12</v>
      </c>
      <c r="I150" s="217"/>
      <c r="J150" s="218">
        <f>ROUND(I150*H150,2)</f>
        <v>0</v>
      </c>
      <c r="K150" s="214" t="s">
        <v>189</v>
      </c>
      <c r="L150" s="44"/>
      <c r="M150" s="219" t="s">
        <v>19</v>
      </c>
      <c r="N150" s="220" t="s">
        <v>48</v>
      </c>
      <c r="O150" s="84"/>
      <c r="P150" s="221">
        <f>O150*H150</f>
        <v>0</v>
      </c>
      <c r="Q150" s="221">
        <v>0.00087</v>
      </c>
      <c r="R150" s="221">
        <f>Q150*H150</f>
        <v>0.01044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216</v>
      </c>
      <c r="AT150" s="223" t="s">
        <v>185</v>
      </c>
      <c r="AU150" s="223" t="s">
        <v>88</v>
      </c>
      <c r="AY150" s="17" t="s">
        <v>182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88</v>
      </c>
      <c r="BK150" s="224">
        <f>ROUND(I150*H150,2)</f>
        <v>0</v>
      </c>
      <c r="BL150" s="17" t="s">
        <v>216</v>
      </c>
      <c r="BM150" s="223" t="s">
        <v>508</v>
      </c>
    </row>
    <row r="151" spans="1:65" s="2" customFormat="1" ht="24.15" customHeight="1">
      <c r="A151" s="38"/>
      <c r="B151" s="39"/>
      <c r="C151" s="212" t="s">
        <v>313</v>
      </c>
      <c r="D151" s="212" t="s">
        <v>185</v>
      </c>
      <c r="E151" s="213" t="s">
        <v>354</v>
      </c>
      <c r="F151" s="214" t="s">
        <v>355</v>
      </c>
      <c r="G151" s="215" t="s">
        <v>215</v>
      </c>
      <c r="H151" s="216">
        <v>74</v>
      </c>
      <c r="I151" s="217"/>
      <c r="J151" s="218">
        <f>ROUND(I151*H151,2)</f>
        <v>0</v>
      </c>
      <c r="K151" s="214" t="s">
        <v>189</v>
      </c>
      <c r="L151" s="44"/>
      <c r="M151" s="219" t="s">
        <v>19</v>
      </c>
      <c r="N151" s="220" t="s">
        <v>48</v>
      </c>
      <c r="O151" s="84"/>
      <c r="P151" s="221">
        <f>O151*H151</f>
        <v>0</v>
      </c>
      <c r="Q151" s="221">
        <v>0.00019</v>
      </c>
      <c r="R151" s="221">
        <f>Q151*H151</f>
        <v>0.014060000000000001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216</v>
      </c>
      <c r="AT151" s="223" t="s">
        <v>185</v>
      </c>
      <c r="AU151" s="223" t="s">
        <v>88</v>
      </c>
      <c r="AY151" s="17" t="s">
        <v>182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88</v>
      </c>
      <c r="BK151" s="224">
        <f>ROUND(I151*H151,2)</f>
        <v>0</v>
      </c>
      <c r="BL151" s="17" t="s">
        <v>216</v>
      </c>
      <c r="BM151" s="223" t="s">
        <v>509</v>
      </c>
    </row>
    <row r="152" spans="1:65" s="2" customFormat="1" ht="14.4" customHeight="1">
      <c r="A152" s="38"/>
      <c r="B152" s="39"/>
      <c r="C152" s="212" t="s">
        <v>317</v>
      </c>
      <c r="D152" s="212" t="s">
        <v>185</v>
      </c>
      <c r="E152" s="213" t="s">
        <v>358</v>
      </c>
      <c r="F152" s="214" t="s">
        <v>359</v>
      </c>
      <c r="G152" s="215" t="s">
        <v>215</v>
      </c>
      <c r="H152" s="216">
        <v>74</v>
      </c>
      <c r="I152" s="217"/>
      <c r="J152" s="218">
        <f>ROUND(I152*H152,2)</f>
        <v>0</v>
      </c>
      <c r="K152" s="214" t="s">
        <v>189</v>
      </c>
      <c r="L152" s="44"/>
      <c r="M152" s="219" t="s">
        <v>19</v>
      </c>
      <c r="N152" s="220" t="s">
        <v>48</v>
      </c>
      <c r="O152" s="84"/>
      <c r="P152" s="221">
        <f>O152*H152</f>
        <v>0</v>
      </c>
      <c r="Q152" s="221">
        <v>1E-05</v>
      </c>
      <c r="R152" s="221">
        <f>Q152*H152</f>
        <v>0.0007400000000000001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216</v>
      </c>
      <c r="AT152" s="223" t="s">
        <v>185</v>
      </c>
      <c r="AU152" s="223" t="s">
        <v>88</v>
      </c>
      <c r="AY152" s="17" t="s">
        <v>182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88</v>
      </c>
      <c r="BK152" s="224">
        <f>ROUND(I152*H152,2)</f>
        <v>0</v>
      </c>
      <c r="BL152" s="17" t="s">
        <v>216</v>
      </c>
      <c r="BM152" s="223" t="s">
        <v>510</v>
      </c>
    </row>
    <row r="153" spans="1:65" s="2" customFormat="1" ht="24.15" customHeight="1">
      <c r="A153" s="38"/>
      <c r="B153" s="39"/>
      <c r="C153" s="212" t="s">
        <v>321</v>
      </c>
      <c r="D153" s="212" t="s">
        <v>185</v>
      </c>
      <c r="E153" s="213" t="s">
        <v>511</v>
      </c>
      <c r="F153" s="214" t="s">
        <v>512</v>
      </c>
      <c r="G153" s="215" t="s">
        <v>251</v>
      </c>
      <c r="H153" s="216">
        <v>0.121</v>
      </c>
      <c r="I153" s="217"/>
      <c r="J153" s="218">
        <f>ROUND(I153*H153,2)</f>
        <v>0</v>
      </c>
      <c r="K153" s="214" t="s">
        <v>189</v>
      </c>
      <c r="L153" s="44"/>
      <c r="M153" s="219" t="s">
        <v>19</v>
      </c>
      <c r="N153" s="220" t="s">
        <v>48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216</v>
      </c>
      <c r="AT153" s="223" t="s">
        <v>185</v>
      </c>
      <c r="AU153" s="223" t="s">
        <v>88</v>
      </c>
      <c r="AY153" s="17" t="s">
        <v>182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88</v>
      </c>
      <c r="BK153" s="224">
        <f>ROUND(I153*H153,2)</f>
        <v>0</v>
      </c>
      <c r="BL153" s="17" t="s">
        <v>216</v>
      </c>
      <c r="BM153" s="223" t="s">
        <v>513</v>
      </c>
    </row>
    <row r="154" spans="1:63" s="12" customFormat="1" ht="22.8" customHeight="1">
      <c r="A154" s="12"/>
      <c r="B154" s="196"/>
      <c r="C154" s="197"/>
      <c r="D154" s="198" t="s">
        <v>75</v>
      </c>
      <c r="E154" s="210" t="s">
        <v>365</v>
      </c>
      <c r="F154" s="210" t="s">
        <v>366</v>
      </c>
      <c r="G154" s="197"/>
      <c r="H154" s="197"/>
      <c r="I154" s="200"/>
      <c r="J154" s="211">
        <f>BK154</f>
        <v>0</v>
      </c>
      <c r="K154" s="197"/>
      <c r="L154" s="202"/>
      <c r="M154" s="203"/>
      <c r="N154" s="204"/>
      <c r="O154" s="204"/>
      <c r="P154" s="205">
        <f>SUM(P155:P156)</f>
        <v>0</v>
      </c>
      <c r="Q154" s="204"/>
      <c r="R154" s="205">
        <f>SUM(R155:R156)</f>
        <v>0.00186</v>
      </c>
      <c r="S154" s="204"/>
      <c r="T154" s="206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7" t="s">
        <v>88</v>
      </c>
      <c r="AT154" s="208" t="s">
        <v>75</v>
      </c>
      <c r="AU154" s="208" t="s">
        <v>80</v>
      </c>
      <c r="AY154" s="207" t="s">
        <v>182</v>
      </c>
      <c r="BK154" s="209">
        <f>SUM(BK155:BK156)</f>
        <v>0</v>
      </c>
    </row>
    <row r="155" spans="1:65" s="2" customFormat="1" ht="14.4" customHeight="1">
      <c r="A155" s="38"/>
      <c r="B155" s="39"/>
      <c r="C155" s="212" t="s">
        <v>325</v>
      </c>
      <c r="D155" s="212" t="s">
        <v>185</v>
      </c>
      <c r="E155" s="213" t="s">
        <v>514</v>
      </c>
      <c r="F155" s="214" t="s">
        <v>515</v>
      </c>
      <c r="G155" s="215" t="s">
        <v>188</v>
      </c>
      <c r="H155" s="216">
        <v>6</v>
      </c>
      <c r="I155" s="217"/>
      <c r="J155" s="218">
        <f>ROUND(I155*H155,2)</f>
        <v>0</v>
      </c>
      <c r="K155" s="214" t="s">
        <v>279</v>
      </c>
      <c r="L155" s="44"/>
      <c r="M155" s="219" t="s">
        <v>19</v>
      </c>
      <c r="N155" s="220" t="s">
        <v>48</v>
      </c>
      <c r="O155" s="84"/>
      <c r="P155" s="221">
        <f>O155*H155</f>
        <v>0</v>
      </c>
      <c r="Q155" s="221">
        <v>0.00031</v>
      </c>
      <c r="R155" s="221">
        <f>Q155*H155</f>
        <v>0.00186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216</v>
      </c>
      <c r="AT155" s="223" t="s">
        <v>185</v>
      </c>
      <c r="AU155" s="223" t="s">
        <v>88</v>
      </c>
      <c r="AY155" s="17" t="s">
        <v>182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88</v>
      </c>
      <c r="BK155" s="224">
        <f>ROUND(I155*H155,2)</f>
        <v>0</v>
      </c>
      <c r="BL155" s="17" t="s">
        <v>216</v>
      </c>
      <c r="BM155" s="223" t="s">
        <v>516</v>
      </c>
    </row>
    <row r="156" spans="1:65" s="2" customFormat="1" ht="24.15" customHeight="1">
      <c r="A156" s="38"/>
      <c r="B156" s="39"/>
      <c r="C156" s="212" t="s">
        <v>329</v>
      </c>
      <c r="D156" s="212" t="s">
        <v>185</v>
      </c>
      <c r="E156" s="213" t="s">
        <v>517</v>
      </c>
      <c r="F156" s="214" t="s">
        <v>518</v>
      </c>
      <c r="G156" s="215" t="s">
        <v>251</v>
      </c>
      <c r="H156" s="216">
        <v>0.002</v>
      </c>
      <c r="I156" s="217"/>
      <c r="J156" s="218">
        <f>ROUND(I156*H156,2)</f>
        <v>0</v>
      </c>
      <c r="K156" s="214" t="s">
        <v>189</v>
      </c>
      <c r="L156" s="44"/>
      <c r="M156" s="219" t="s">
        <v>19</v>
      </c>
      <c r="N156" s="220" t="s">
        <v>48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216</v>
      </c>
      <c r="AT156" s="223" t="s">
        <v>185</v>
      </c>
      <c r="AU156" s="223" t="s">
        <v>88</v>
      </c>
      <c r="AY156" s="17" t="s">
        <v>182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88</v>
      </c>
      <c r="BK156" s="224">
        <f>ROUND(I156*H156,2)</f>
        <v>0</v>
      </c>
      <c r="BL156" s="17" t="s">
        <v>216</v>
      </c>
      <c r="BM156" s="223" t="s">
        <v>519</v>
      </c>
    </row>
    <row r="157" spans="1:63" s="12" customFormat="1" ht="22.8" customHeight="1">
      <c r="A157" s="12"/>
      <c r="B157" s="196"/>
      <c r="C157" s="197"/>
      <c r="D157" s="198" t="s">
        <v>75</v>
      </c>
      <c r="E157" s="210" t="s">
        <v>379</v>
      </c>
      <c r="F157" s="210" t="s">
        <v>380</v>
      </c>
      <c r="G157" s="197"/>
      <c r="H157" s="197"/>
      <c r="I157" s="200"/>
      <c r="J157" s="211">
        <f>BK157</f>
        <v>0</v>
      </c>
      <c r="K157" s="197"/>
      <c r="L157" s="202"/>
      <c r="M157" s="203"/>
      <c r="N157" s="204"/>
      <c r="O157" s="204"/>
      <c r="P157" s="205">
        <f>SUM(P158:P159)</f>
        <v>0</v>
      </c>
      <c r="Q157" s="204"/>
      <c r="R157" s="205">
        <f>SUM(R158:R159)</f>
        <v>0</v>
      </c>
      <c r="S157" s="204"/>
      <c r="T157" s="206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7" t="s">
        <v>88</v>
      </c>
      <c r="AT157" s="208" t="s">
        <v>75</v>
      </c>
      <c r="AU157" s="208" t="s">
        <v>80</v>
      </c>
      <c r="AY157" s="207" t="s">
        <v>182</v>
      </c>
      <c r="BK157" s="209">
        <f>SUM(BK158:BK159)</f>
        <v>0</v>
      </c>
    </row>
    <row r="158" spans="1:65" s="2" customFormat="1" ht="24.15" customHeight="1">
      <c r="A158" s="38"/>
      <c r="B158" s="39"/>
      <c r="C158" s="212" t="s">
        <v>333</v>
      </c>
      <c r="D158" s="212" t="s">
        <v>185</v>
      </c>
      <c r="E158" s="213" t="s">
        <v>382</v>
      </c>
      <c r="F158" s="214" t="s">
        <v>520</v>
      </c>
      <c r="G158" s="215" t="s">
        <v>188</v>
      </c>
      <c r="H158" s="216">
        <v>15</v>
      </c>
      <c r="I158" s="217"/>
      <c r="J158" s="218">
        <f>ROUND(I158*H158,2)</f>
        <v>0</v>
      </c>
      <c r="K158" s="214" t="s">
        <v>279</v>
      </c>
      <c r="L158" s="44"/>
      <c r="M158" s="219" t="s">
        <v>19</v>
      </c>
      <c r="N158" s="220" t="s">
        <v>48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216</v>
      </c>
      <c r="AT158" s="223" t="s">
        <v>185</v>
      </c>
      <c r="AU158" s="223" t="s">
        <v>88</v>
      </c>
      <c r="AY158" s="17" t="s">
        <v>182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88</v>
      </c>
      <c r="BK158" s="224">
        <f>ROUND(I158*H158,2)</f>
        <v>0</v>
      </c>
      <c r="BL158" s="17" t="s">
        <v>216</v>
      </c>
      <c r="BM158" s="223" t="s">
        <v>521</v>
      </c>
    </row>
    <row r="159" spans="1:47" s="2" customFormat="1" ht="12">
      <c r="A159" s="38"/>
      <c r="B159" s="39"/>
      <c r="C159" s="40"/>
      <c r="D159" s="227" t="s">
        <v>385</v>
      </c>
      <c r="E159" s="40"/>
      <c r="F159" s="258" t="s">
        <v>386</v>
      </c>
      <c r="G159" s="40"/>
      <c r="H159" s="40"/>
      <c r="I159" s="259"/>
      <c r="J159" s="40"/>
      <c r="K159" s="40"/>
      <c r="L159" s="44"/>
      <c r="M159" s="260"/>
      <c r="N159" s="26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385</v>
      </c>
      <c r="AU159" s="17" t="s">
        <v>88</v>
      </c>
    </row>
    <row r="160" spans="1:63" s="12" customFormat="1" ht="22.8" customHeight="1">
      <c r="A160" s="12"/>
      <c r="B160" s="196"/>
      <c r="C160" s="197"/>
      <c r="D160" s="198" t="s">
        <v>75</v>
      </c>
      <c r="E160" s="210" t="s">
        <v>418</v>
      </c>
      <c r="F160" s="210" t="s">
        <v>419</v>
      </c>
      <c r="G160" s="197"/>
      <c r="H160" s="197"/>
      <c r="I160" s="200"/>
      <c r="J160" s="211">
        <f>BK160</f>
        <v>0</v>
      </c>
      <c r="K160" s="197"/>
      <c r="L160" s="202"/>
      <c r="M160" s="203"/>
      <c r="N160" s="204"/>
      <c r="O160" s="204"/>
      <c r="P160" s="205">
        <f>SUM(P161:P170)</f>
        <v>0</v>
      </c>
      <c r="Q160" s="204"/>
      <c r="R160" s="205">
        <f>SUM(R161:R170)</f>
        <v>0.06881799999999999</v>
      </c>
      <c r="S160" s="204"/>
      <c r="T160" s="206">
        <f>SUM(T161:T170)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7" t="s">
        <v>88</v>
      </c>
      <c r="AT160" s="208" t="s">
        <v>75</v>
      </c>
      <c r="AU160" s="208" t="s">
        <v>80</v>
      </c>
      <c r="AY160" s="207" t="s">
        <v>182</v>
      </c>
      <c r="BK160" s="209">
        <f>SUM(BK161:BK170)</f>
        <v>0</v>
      </c>
    </row>
    <row r="161" spans="1:65" s="2" customFormat="1" ht="14.4" customHeight="1">
      <c r="A161" s="38"/>
      <c r="B161" s="39"/>
      <c r="C161" s="212" t="s">
        <v>337</v>
      </c>
      <c r="D161" s="212" t="s">
        <v>185</v>
      </c>
      <c r="E161" s="213" t="s">
        <v>421</v>
      </c>
      <c r="F161" s="214" t="s">
        <v>422</v>
      </c>
      <c r="G161" s="215" t="s">
        <v>423</v>
      </c>
      <c r="H161" s="216">
        <v>64</v>
      </c>
      <c r="I161" s="217"/>
      <c r="J161" s="218">
        <f>ROUND(I161*H161,2)</f>
        <v>0</v>
      </c>
      <c r="K161" s="214" t="s">
        <v>189</v>
      </c>
      <c r="L161" s="44"/>
      <c r="M161" s="219" t="s">
        <v>19</v>
      </c>
      <c r="N161" s="220" t="s">
        <v>48</v>
      </c>
      <c r="O161" s="84"/>
      <c r="P161" s="221">
        <f>O161*H161</f>
        <v>0</v>
      </c>
      <c r="Q161" s="221">
        <v>7E-05</v>
      </c>
      <c r="R161" s="221">
        <f>Q161*H161</f>
        <v>0.00448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216</v>
      </c>
      <c r="AT161" s="223" t="s">
        <v>185</v>
      </c>
      <c r="AU161" s="223" t="s">
        <v>88</v>
      </c>
      <c r="AY161" s="17" t="s">
        <v>182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88</v>
      </c>
      <c r="BK161" s="224">
        <f>ROUND(I161*H161,2)</f>
        <v>0</v>
      </c>
      <c r="BL161" s="17" t="s">
        <v>216</v>
      </c>
      <c r="BM161" s="223" t="s">
        <v>522</v>
      </c>
    </row>
    <row r="162" spans="1:47" s="2" customFormat="1" ht="12">
      <c r="A162" s="38"/>
      <c r="B162" s="39"/>
      <c r="C162" s="40"/>
      <c r="D162" s="227" t="s">
        <v>385</v>
      </c>
      <c r="E162" s="40"/>
      <c r="F162" s="258" t="s">
        <v>523</v>
      </c>
      <c r="G162" s="40"/>
      <c r="H162" s="40"/>
      <c r="I162" s="259"/>
      <c r="J162" s="40"/>
      <c r="K162" s="40"/>
      <c r="L162" s="44"/>
      <c r="M162" s="260"/>
      <c r="N162" s="26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385</v>
      </c>
      <c r="AU162" s="17" t="s">
        <v>88</v>
      </c>
    </row>
    <row r="163" spans="1:65" s="2" customFormat="1" ht="14.4" customHeight="1">
      <c r="A163" s="38"/>
      <c r="B163" s="39"/>
      <c r="C163" s="248" t="s">
        <v>341</v>
      </c>
      <c r="D163" s="248" t="s">
        <v>263</v>
      </c>
      <c r="E163" s="249" t="s">
        <v>427</v>
      </c>
      <c r="F163" s="250" t="s">
        <v>428</v>
      </c>
      <c r="G163" s="251" t="s">
        <v>251</v>
      </c>
      <c r="H163" s="252">
        <v>0.03</v>
      </c>
      <c r="I163" s="253"/>
      <c r="J163" s="254">
        <f>ROUND(I163*H163,2)</f>
        <v>0</v>
      </c>
      <c r="K163" s="250" t="s">
        <v>189</v>
      </c>
      <c r="L163" s="255"/>
      <c r="M163" s="256" t="s">
        <v>19</v>
      </c>
      <c r="N163" s="257" t="s">
        <v>48</v>
      </c>
      <c r="O163" s="84"/>
      <c r="P163" s="221">
        <f>O163*H163</f>
        <v>0</v>
      </c>
      <c r="Q163" s="221">
        <v>1</v>
      </c>
      <c r="R163" s="221">
        <f>Q163*H163</f>
        <v>0.03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341</v>
      </c>
      <c r="AT163" s="223" t="s">
        <v>263</v>
      </c>
      <c r="AU163" s="223" t="s">
        <v>88</v>
      </c>
      <c r="AY163" s="17" t="s">
        <v>182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88</v>
      </c>
      <c r="BK163" s="224">
        <f>ROUND(I163*H163,2)</f>
        <v>0</v>
      </c>
      <c r="BL163" s="17" t="s">
        <v>216</v>
      </c>
      <c r="BM163" s="223" t="s">
        <v>524</v>
      </c>
    </row>
    <row r="164" spans="1:65" s="2" customFormat="1" ht="24.15" customHeight="1">
      <c r="A164" s="38"/>
      <c r="B164" s="39"/>
      <c r="C164" s="248" t="s">
        <v>345</v>
      </c>
      <c r="D164" s="248" t="s">
        <v>263</v>
      </c>
      <c r="E164" s="249" t="s">
        <v>431</v>
      </c>
      <c r="F164" s="250" t="s">
        <v>432</v>
      </c>
      <c r="G164" s="251" t="s">
        <v>433</v>
      </c>
      <c r="H164" s="252">
        <v>0.9</v>
      </c>
      <c r="I164" s="253"/>
      <c r="J164" s="254">
        <f>ROUND(I164*H164,2)</f>
        <v>0</v>
      </c>
      <c r="K164" s="250" t="s">
        <v>189</v>
      </c>
      <c r="L164" s="255"/>
      <c r="M164" s="256" t="s">
        <v>19</v>
      </c>
      <c r="N164" s="257" t="s">
        <v>48</v>
      </c>
      <c r="O164" s="84"/>
      <c r="P164" s="221">
        <f>O164*H164</f>
        <v>0</v>
      </c>
      <c r="Q164" s="221">
        <v>0.00041</v>
      </c>
      <c r="R164" s="221">
        <f>Q164*H164</f>
        <v>0.000369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341</v>
      </c>
      <c r="AT164" s="223" t="s">
        <v>263</v>
      </c>
      <c r="AU164" s="223" t="s">
        <v>88</v>
      </c>
      <c r="AY164" s="17" t="s">
        <v>182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88</v>
      </c>
      <c r="BK164" s="224">
        <f>ROUND(I164*H164,2)</f>
        <v>0</v>
      </c>
      <c r="BL164" s="17" t="s">
        <v>216</v>
      </c>
      <c r="BM164" s="223" t="s">
        <v>525</v>
      </c>
    </row>
    <row r="165" spans="1:51" s="13" customFormat="1" ht="12">
      <c r="A165" s="13"/>
      <c r="B165" s="225"/>
      <c r="C165" s="226"/>
      <c r="D165" s="227" t="s">
        <v>203</v>
      </c>
      <c r="E165" s="226"/>
      <c r="F165" s="229" t="s">
        <v>435</v>
      </c>
      <c r="G165" s="226"/>
      <c r="H165" s="230">
        <v>0.9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203</v>
      </c>
      <c r="AU165" s="236" t="s">
        <v>88</v>
      </c>
      <c r="AV165" s="13" t="s">
        <v>88</v>
      </c>
      <c r="AW165" s="13" t="s">
        <v>4</v>
      </c>
      <c r="AX165" s="13" t="s">
        <v>80</v>
      </c>
      <c r="AY165" s="236" t="s">
        <v>182</v>
      </c>
    </row>
    <row r="166" spans="1:65" s="2" customFormat="1" ht="14.4" customHeight="1">
      <c r="A166" s="38"/>
      <c r="B166" s="39"/>
      <c r="C166" s="248" t="s">
        <v>349</v>
      </c>
      <c r="D166" s="248" t="s">
        <v>263</v>
      </c>
      <c r="E166" s="249" t="s">
        <v>437</v>
      </c>
      <c r="F166" s="250" t="s">
        <v>438</v>
      </c>
      <c r="G166" s="251" t="s">
        <v>215</v>
      </c>
      <c r="H166" s="252">
        <v>42</v>
      </c>
      <c r="I166" s="253"/>
      <c r="J166" s="254">
        <f>ROUND(I166*H166,2)</f>
        <v>0</v>
      </c>
      <c r="K166" s="250" t="s">
        <v>189</v>
      </c>
      <c r="L166" s="255"/>
      <c r="M166" s="256" t="s">
        <v>19</v>
      </c>
      <c r="N166" s="257" t="s">
        <v>48</v>
      </c>
      <c r="O166" s="84"/>
      <c r="P166" s="221">
        <f>O166*H166</f>
        <v>0</v>
      </c>
      <c r="Q166" s="221">
        <v>0.00046</v>
      </c>
      <c r="R166" s="221">
        <f>Q166*H166</f>
        <v>0.01932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341</v>
      </c>
      <c r="AT166" s="223" t="s">
        <v>263</v>
      </c>
      <c r="AU166" s="223" t="s">
        <v>88</v>
      </c>
      <c r="AY166" s="17" t="s">
        <v>182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88</v>
      </c>
      <c r="BK166" s="224">
        <f>ROUND(I166*H166,2)</f>
        <v>0</v>
      </c>
      <c r="BL166" s="17" t="s">
        <v>216</v>
      </c>
      <c r="BM166" s="223" t="s">
        <v>526</v>
      </c>
    </row>
    <row r="167" spans="1:65" s="2" customFormat="1" ht="24.15" customHeight="1">
      <c r="A167" s="38"/>
      <c r="B167" s="39"/>
      <c r="C167" s="248" t="s">
        <v>353</v>
      </c>
      <c r="D167" s="248" t="s">
        <v>263</v>
      </c>
      <c r="E167" s="249" t="s">
        <v>441</v>
      </c>
      <c r="F167" s="250" t="s">
        <v>442</v>
      </c>
      <c r="G167" s="251" t="s">
        <v>433</v>
      </c>
      <c r="H167" s="252">
        <v>0.9</v>
      </c>
      <c r="I167" s="253"/>
      <c r="J167" s="254">
        <f>ROUND(I167*H167,2)</f>
        <v>0</v>
      </c>
      <c r="K167" s="250" t="s">
        <v>189</v>
      </c>
      <c r="L167" s="255"/>
      <c r="M167" s="256" t="s">
        <v>19</v>
      </c>
      <c r="N167" s="257" t="s">
        <v>48</v>
      </c>
      <c r="O167" s="84"/>
      <c r="P167" s="221">
        <f>O167*H167</f>
        <v>0</v>
      </c>
      <c r="Q167" s="221">
        <v>0.00041</v>
      </c>
      <c r="R167" s="221">
        <f>Q167*H167</f>
        <v>0.000369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341</v>
      </c>
      <c r="AT167" s="223" t="s">
        <v>263</v>
      </c>
      <c r="AU167" s="223" t="s">
        <v>88</v>
      </c>
      <c r="AY167" s="17" t="s">
        <v>182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88</v>
      </c>
      <c r="BK167" s="224">
        <f>ROUND(I167*H167,2)</f>
        <v>0</v>
      </c>
      <c r="BL167" s="17" t="s">
        <v>216</v>
      </c>
      <c r="BM167" s="223" t="s">
        <v>527</v>
      </c>
    </row>
    <row r="168" spans="1:51" s="13" customFormat="1" ht="12">
      <c r="A168" s="13"/>
      <c r="B168" s="225"/>
      <c r="C168" s="226"/>
      <c r="D168" s="227" t="s">
        <v>203</v>
      </c>
      <c r="E168" s="226"/>
      <c r="F168" s="229" t="s">
        <v>435</v>
      </c>
      <c r="G168" s="226"/>
      <c r="H168" s="230">
        <v>0.9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203</v>
      </c>
      <c r="AU168" s="236" t="s">
        <v>88</v>
      </c>
      <c r="AV168" s="13" t="s">
        <v>88</v>
      </c>
      <c r="AW168" s="13" t="s">
        <v>4</v>
      </c>
      <c r="AX168" s="13" t="s">
        <v>80</v>
      </c>
      <c r="AY168" s="236" t="s">
        <v>182</v>
      </c>
    </row>
    <row r="169" spans="1:65" s="2" customFormat="1" ht="14.4" customHeight="1">
      <c r="A169" s="38"/>
      <c r="B169" s="39"/>
      <c r="C169" s="248" t="s">
        <v>357</v>
      </c>
      <c r="D169" s="248" t="s">
        <v>263</v>
      </c>
      <c r="E169" s="249" t="s">
        <v>445</v>
      </c>
      <c r="F169" s="250" t="s">
        <v>446</v>
      </c>
      <c r="G169" s="251" t="s">
        <v>188</v>
      </c>
      <c r="H169" s="252">
        <v>84</v>
      </c>
      <c r="I169" s="253"/>
      <c r="J169" s="254">
        <f>ROUND(I169*H169,2)</f>
        <v>0</v>
      </c>
      <c r="K169" s="250" t="s">
        <v>189</v>
      </c>
      <c r="L169" s="255"/>
      <c r="M169" s="256" t="s">
        <v>19</v>
      </c>
      <c r="N169" s="257" t="s">
        <v>48</v>
      </c>
      <c r="O169" s="84"/>
      <c r="P169" s="221">
        <f>O169*H169</f>
        <v>0</v>
      </c>
      <c r="Q169" s="221">
        <v>0.00017</v>
      </c>
      <c r="R169" s="221">
        <f>Q169*H169</f>
        <v>0.014280000000000001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341</v>
      </c>
      <c r="AT169" s="223" t="s">
        <v>263</v>
      </c>
      <c r="AU169" s="223" t="s">
        <v>88</v>
      </c>
      <c r="AY169" s="17" t="s">
        <v>182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88</v>
      </c>
      <c r="BK169" s="224">
        <f>ROUND(I169*H169,2)</f>
        <v>0</v>
      </c>
      <c r="BL169" s="17" t="s">
        <v>216</v>
      </c>
      <c r="BM169" s="223" t="s">
        <v>528</v>
      </c>
    </row>
    <row r="170" spans="1:65" s="2" customFormat="1" ht="24.15" customHeight="1">
      <c r="A170" s="38"/>
      <c r="B170" s="39"/>
      <c r="C170" s="212" t="s">
        <v>361</v>
      </c>
      <c r="D170" s="212" t="s">
        <v>185</v>
      </c>
      <c r="E170" s="213" t="s">
        <v>449</v>
      </c>
      <c r="F170" s="214" t="s">
        <v>450</v>
      </c>
      <c r="G170" s="215" t="s">
        <v>251</v>
      </c>
      <c r="H170" s="216">
        <v>0.069</v>
      </c>
      <c r="I170" s="217"/>
      <c r="J170" s="218">
        <f>ROUND(I170*H170,2)</f>
        <v>0</v>
      </c>
      <c r="K170" s="214" t="s">
        <v>189</v>
      </c>
      <c r="L170" s="44"/>
      <c r="M170" s="219" t="s">
        <v>19</v>
      </c>
      <c r="N170" s="220" t="s">
        <v>48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216</v>
      </c>
      <c r="AT170" s="223" t="s">
        <v>185</v>
      </c>
      <c r="AU170" s="223" t="s">
        <v>88</v>
      </c>
      <c r="AY170" s="17" t="s">
        <v>182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88</v>
      </c>
      <c r="BK170" s="224">
        <f>ROUND(I170*H170,2)</f>
        <v>0</v>
      </c>
      <c r="BL170" s="17" t="s">
        <v>216</v>
      </c>
      <c r="BM170" s="223" t="s">
        <v>529</v>
      </c>
    </row>
    <row r="171" spans="1:63" s="12" customFormat="1" ht="22.8" customHeight="1">
      <c r="A171" s="12"/>
      <c r="B171" s="196"/>
      <c r="C171" s="197"/>
      <c r="D171" s="198" t="s">
        <v>75</v>
      </c>
      <c r="E171" s="210" t="s">
        <v>530</v>
      </c>
      <c r="F171" s="210" t="s">
        <v>531</v>
      </c>
      <c r="G171" s="197"/>
      <c r="H171" s="197"/>
      <c r="I171" s="200"/>
      <c r="J171" s="211">
        <f>BK171</f>
        <v>0</v>
      </c>
      <c r="K171" s="197"/>
      <c r="L171" s="202"/>
      <c r="M171" s="203"/>
      <c r="N171" s="204"/>
      <c r="O171" s="204"/>
      <c r="P171" s="205">
        <f>SUM(P172:P176)</f>
        <v>0</v>
      </c>
      <c r="Q171" s="204"/>
      <c r="R171" s="205">
        <f>SUM(R172:R176)</f>
        <v>0.0799776</v>
      </c>
      <c r="S171" s="204"/>
      <c r="T171" s="206">
        <f>SUM(T172:T176)</f>
        <v>0.07590000000000001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7" t="s">
        <v>88</v>
      </c>
      <c r="AT171" s="208" t="s">
        <v>75</v>
      </c>
      <c r="AU171" s="208" t="s">
        <v>80</v>
      </c>
      <c r="AY171" s="207" t="s">
        <v>182</v>
      </c>
      <c r="BK171" s="209">
        <f>SUM(BK172:BK176)</f>
        <v>0</v>
      </c>
    </row>
    <row r="172" spans="1:65" s="2" customFormat="1" ht="14.4" customHeight="1">
      <c r="A172" s="38"/>
      <c r="B172" s="39"/>
      <c r="C172" s="212" t="s">
        <v>367</v>
      </c>
      <c r="D172" s="212" t="s">
        <v>185</v>
      </c>
      <c r="E172" s="213" t="s">
        <v>532</v>
      </c>
      <c r="F172" s="214" t="s">
        <v>533</v>
      </c>
      <c r="G172" s="215" t="s">
        <v>188</v>
      </c>
      <c r="H172" s="216">
        <v>82.5</v>
      </c>
      <c r="I172" s="217"/>
      <c r="J172" s="218">
        <f>ROUND(I172*H172,2)</f>
        <v>0</v>
      </c>
      <c r="K172" s="214" t="s">
        <v>189</v>
      </c>
      <c r="L172" s="44"/>
      <c r="M172" s="219" t="s">
        <v>19</v>
      </c>
      <c r="N172" s="220" t="s">
        <v>48</v>
      </c>
      <c r="O172" s="84"/>
      <c r="P172" s="221">
        <f>O172*H172</f>
        <v>0</v>
      </c>
      <c r="Q172" s="221">
        <v>0.00024</v>
      </c>
      <c r="R172" s="221">
        <f>Q172*H172</f>
        <v>0.0198</v>
      </c>
      <c r="S172" s="221">
        <v>0.00092</v>
      </c>
      <c r="T172" s="222">
        <f>S172*H172</f>
        <v>0.07590000000000001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216</v>
      </c>
      <c r="AT172" s="223" t="s">
        <v>185</v>
      </c>
      <c r="AU172" s="223" t="s">
        <v>88</v>
      </c>
      <c r="AY172" s="17" t="s">
        <v>182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88</v>
      </c>
      <c r="BK172" s="224">
        <f>ROUND(I172*H172,2)</f>
        <v>0</v>
      </c>
      <c r="BL172" s="17" t="s">
        <v>216</v>
      </c>
      <c r="BM172" s="223" t="s">
        <v>534</v>
      </c>
    </row>
    <row r="173" spans="1:51" s="13" customFormat="1" ht="12">
      <c r="A173" s="13"/>
      <c r="B173" s="225"/>
      <c r="C173" s="226"/>
      <c r="D173" s="227" t="s">
        <v>203</v>
      </c>
      <c r="E173" s="228" t="s">
        <v>19</v>
      </c>
      <c r="F173" s="229" t="s">
        <v>535</v>
      </c>
      <c r="G173" s="226"/>
      <c r="H173" s="230">
        <v>82.5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203</v>
      </c>
      <c r="AU173" s="236" t="s">
        <v>88</v>
      </c>
      <c r="AV173" s="13" t="s">
        <v>88</v>
      </c>
      <c r="AW173" s="13" t="s">
        <v>35</v>
      </c>
      <c r="AX173" s="13" t="s">
        <v>80</v>
      </c>
      <c r="AY173" s="236" t="s">
        <v>182</v>
      </c>
    </row>
    <row r="174" spans="1:65" s="2" customFormat="1" ht="14.4" customHeight="1">
      <c r="A174" s="38"/>
      <c r="B174" s="39"/>
      <c r="C174" s="248" t="s">
        <v>371</v>
      </c>
      <c r="D174" s="248" t="s">
        <v>263</v>
      </c>
      <c r="E174" s="249" t="s">
        <v>536</v>
      </c>
      <c r="F174" s="250" t="s">
        <v>537</v>
      </c>
      <c r="G174" s="251" t="s">
        <v>201</v>
      </c>
      <c r="H174" s="252">
        <v>4.776</v>
      </c>
      <c r="I174" s="253"/>
      <c r="J174" s="254">
        <f>ROUND(I174*H174,2)</f>
        <v>0</v>
      </c>
      <c r="K174" s="250" t="s">
        <v>189</v>
      </c>
      <c r="L174" s="255"/>
      <c r="M174" s="256" t="s">
        <v>19</v>
      </c>
      <c r="N174" s="257" t="s">
        <v>48</v>
      </c>
      <c r="O174" s="84"/>
      <c r="P174" s="221">
        <f>O174*H174</f>
        <v>0</v>
      </c>
      <c r="Q174" s="221">
        <v>0.0126</v>
      </c>
      <c r="R174" s="221">
        <f>Q174*H174</f>
        <v>0.0601776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341</v>
      </c>
      <c r="AT174" s="223" t="s">
        <v>263</v>
      </c>
      <c r="AU174" s="223" t="s">
        <v>88</v>
      </c>
      <c r="AY174" s="17" t="s">
        <v>182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88</v>
      </c>
      <c r="BK174" s="224">
        <f>ROUND(I174*H174,2)</f>
        <v>0</v>
      </c>
      <c r="BL174" s="17" t="s">
        <v>216</v>
      </c>
      <c r="BM174" s="223" t="s">
        <v>538</v>
      </c>
    </row>
    <row r="175" spans="1:51" s="13" customFormat="1" ht="12">
      <c r="A175" s="13"/>
      <c r="B175" s="225"/>
      <c r="C175" s="226"/>
      <c r="D175" s="227" t="s">
        <v>203</v>
      </c>
      <c r="E175" s="226"/>
      <c r="F175" s="229" t="s">
        <v>539</v>
      </c>
      <c r="G175" s="226"/>
      <c r="H175" s="230">
        <v>4.776</v>
      </c>
      <c r="I175" s="231"/>
      <c r="J175" s="226"/>
      <c r="K175" s="226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203</v>
      </c>
      <c r="AU175" s="236" t="s">
        <v>88</v>
      </c>
      <c r="AV175" s="13" t="s">
        <v>88</v>
      </c>
      <c r="AW175" s="13" t="s">
        <v>4</v>
      </c>
      <c r="AX175" s="13" t="s">
        <v>80</v>
      </c>
      <c r="AY175" s="236" t="s">
        <v>182</v>
      </c>
    </row>
    <row r="176" spans="1:65" s="2" customFormat="1" ht="24.15" customHeight="1">
      <c r="A176" s="38"/>
      <c r="B176" s="39"/>
      <c r="C176" s="212" t="s">
        <v>375</v>
      </c>
      <c r="D176" s="212" t="s">
        <v>185</v>
      </c>
      <c r="E176" s="213" t="s">
        <v>540</v>
      </c>
      <c r="F176" s="214" t="s">
        <v>541</v>
      </c>
      <c r="G176" s="215" t="s">
        <v>251</v>
      </c>
      <c r="H176" s="216">
        <v>0.08</v>
      </c>
      <c r="I176" s="217"/>
      <c r="J176" s="218">
        <f>ROUND(I176*H176,2)</f>
        <v>0</v>
      </c>
      <c r="K176" s="214" t="s">
        <v>189</v>
      </c>
      <c r="L176" s="44"/>
      <c r="M176" s="262" t="s">
        <v>19</v>
      </c>
      <c r="N176" s="263" t="s">
        <v>48</v>
      </c>
      <c r="O176" s="264"/>
      <c r="P176" s="265">
        <f>O176*H176</f>
        <v>0</v>
      </c>
      <c r="Q176" s="265">
        <v>0</v>
      </c>
      <c r="R176" s="265">
        <f>Q176*H176</f>
        <v>0</v>
      </c>
      <c r="S176" s="265">
        <v>0</v>
      </c>
      <c r="T176" s="26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216</v>
      </c>
      <c r="AT176" s="223" t="s">
        <v>185</v>
      </c>
      <c r="AU176" s="223" t="s">
        <v>88</v>
      </c>
      <c r="AY176" s="17" t="s">
        <v>182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88</v>
      </c>
      <c r="BK176" s="224">
        <f>ROUND(I176*H176,2)</f>
        <v>0</v>
      </c>
      <c r="BL176" s="17" t="s">
        <v>216</v>
      </c>
      <c r="BM176" s="223" t="s">
        <v>542</v>
      </c>
    </row>
    <row r="177" spans="1:31" s="2" customFormat="1" ht="6.95" customHeight="1">
      <c r="A177" s="38"/>
      <c r="B177" s="59"/>
      <c r="C177" s="60"/>
      <c r="D177" s="60"/>
      <c r="E177" s="60"/>
      <c r="F177" s="60"/>
      <c r="G177" s="60"/>
      <c r="H177" s="60"/>
      <c r="I177" s="60"/>
      <c r="J177" s="60"/>
      <c r="K177" s="60"/>
      <c r="L177" s="44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sheetProtection password="CC35" sheet="1" objects="1" scenarios="1" formatColumns="0" formatRows="0" autoFilter="0"/>
  <autoFilter ref="C99:K17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26.25" customHeight="1">
      <c r="B7" s="20"/>
      <c r="E7" s="143" t="str">
        <f>'Rekapitulace stavby'!K6</f>
        <v>Výměna vnitřního rozvodu teplé a studené vody v objektu bytového domu Dvořákova 1331/20 a 1330/22, Děčín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146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147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543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19. 5. 2021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>69288992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>Vladimír Vidai</v>
      </c>
      <c r="F26" s="38"/>
      <c r="G26" s="38"/>
      <c r="H26" s="38"/>
      <c r="I26" s="142" t="s">
        <v>29</v>
      </c>
      <c r="J26" s="133" t="str">
        <f>IF('Rekapitulace stavby'!AN20="","",'Rekapitulace stavby'!AN20)</f>
        <v>CZ5705170625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40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42</v>
      </c>
      <c r="E32" s="38"/>
      <c r="F32" s="38"/>
      <c r="G32" s="38"/>
      <c r="H32" s="38"/>
      <c r="I32" s="38"/>
      <c r="J32" s="153">
        <f>ROUND(J100,2)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44</v>
      </c>
      <c r="G34" s="38"/>
      <c r="H34" s="38"/>
      <c r="I34" s="154" t="s">
        <v>43</v>
      </c>
      <c r="J34" s="154" t="s">
        <v>45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46</v>
      </c>
      <c r="E35" s="142" t="s">
        <v>47</v>
      </c>
      <c r="F35" s="156">
        <f>ROUND((SUM(BE100:BE176)),2)</f>
        <v>0</v>
      </c>
      <c r="G35" s="38"/>
      <c r="H35" s="38"/>
      <c r="I35" s="157">
        <v>0.21</v>
      </c>
      <c r="J35" s="156">
        <f>ROUND(((SUM(BE100:BE176))*I35),2)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48</v>
      </c>
      <c r="F36" s="156">
        <f>ROUND((SUM(BF100:BF176)),2)</f>
        <v>0</v>
      </c>
      <c r="G36" s="38"/>
      <c r="H36" s="38"/>
      <c r="I36" s="157">
        <v>0.15</v>
      </c>
      <c r="J36" s="156">
        <f>ROUND(((SUM(BF100:BF176))*I36),2)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56">
        <f>ROUND((SUM(BG100:BG176)),2)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50</v>
      </c>
      <c r="F38" s="156">
        <f>ROUND((SUM(BH100:BH176)),2)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51</v>
      </c>
      <c r="F39" s="156">
        <f>ROUND((SUM(BI100:BI176)),2)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52</v>
      </c>
      <c r="E41" s="160"/>
      <c r="F41" s="160"/>
      <c r="G41" s="161" t="s">
        <v>53</v>
      </c>
      <c r="H41" s="162" t="s">
        <v>54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169" t="str">
        <f>E7</f>
        <v>Výměna vnitřního rozvodu teplé a studené vody v objektu bytového domu Dvořákova 1331/20 a 1330/22, Děčín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146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147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1.03 - Stoupací potrubí V2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</v>
      </c>
      <c r="G56" s="40"/>
      <c r="H56" s="40"/>
      <c r="I56" s="32" t="s">
        <v>23</v>
      </c>
      <c r="J56" s="72" t="str">
        <f>IF(J14="","",J14)</f>
        <v>19. 5. 2021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David Šašek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>Vladimír Vidai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150</v>
      </c>
      <c r="D61" s="171"/>
      <c r="E61" s="171"/>
      <c r="F61" s="171"/>
      <c r="G61" s="171"/>
      <c r="H61" s="171"/>
      <c r="I61" s="171"/>
      <c r="J61" s="172" t="s">
        <v>151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74</v>
      </c>
      <c r="D63" s="40"/>
      <c r="E63" s="40"/>
      <c r="F63" s="40"/>
      <c r="G63" s="40"/>
      <c r="H63" s="40"/>
      <c r="I63" s="40"/>
      <c r="J63" s="102">
        <f>J100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152</v>
      </c>
    </row>
    <row r="64" spans="1:31" s="9" customFormat="1" ht="24.95" customHeight="1">
      <c r="A64" s="9"/>
      <c r="B64" s="174"/>
      <c r="C64" s="175"/>
      <c r="D64" s="176" t="s">
        <v>153</v>
      </c>
      <c r="E64" s="177"/>
      <c r="F64" s="177"/>
      <c r="G64" s="177"/>
      <c r="H64" s="177"/>
      <c r="I64" s="177"/>
      <c r="J64" s="178">
        <f>J101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154</v>
      </c>
      <c r="E65" s="182"/>
      <c r="F65" s="182"/>
      <c r="G65" s="182"/>
      <c r="H65" s="182"/>
      <c r="I65" s="182"/>
      <c r="J65" s="183">
        <f>J102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453</v>
      </c>
      <c r="E66" s="182"/>
      <c r="F66" s="182"/>
      <c r="G66" s="182"/>
      <c r="H66" s="182"/>
      <c r="I66" s="182"/>
      <c r="J66" s="183">
        <f>J107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155</v>
      </c>
      <c r="E67" s="182"/>
      <c r="F67" s="182"/>
      <c r="G67" s="182"/>
      <c r="H67" s="182"/>
      <c r="I67" s="182"/>
      <c r="J67" s="183">
        <f>J109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156</v>
      </c>
      <c r="E68" s="182"/>
      <c r="F68" s="182"/>
      <c r="G68" s="182"/>
      <c r="H68" s="182"/>
      <c r="I68" s="182"/>
      <c r="J68" s="183">
        <f>J116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157</v>
      </c>
      <c r="E69" s="182"/>
      <c r="F69" s="182"/>
      <c r="G69" s="182"/>
      <c r="H69" s="182"/>
      <c r="I69" s="182"/>
      <c r="J69" s="183">
        <f>J119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158</v>
      </c>
      <c r="E70" s="182"/>
      <c r="F70" s="182"/>
      <c r="G70" s="182"/>
      <c r="H70" s="182"/>
      <c r="I70" s="182"/>
      <c r="J70" s="183">
        <f>J122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159</v>
      </c>
      <c r="E71" s="182"/>
      <c r="F71" s="182"/>
      <c r="G71" s="182"/>
      <c r="H71" s="182"/>
      <c r="I71" s="182"/>
      <c r="J71" s="183">
        <f>J134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160</v>
      </c>
      <c r="E72" s="182"/>
      <c r="F72" s="182"/>
      <c r="G72" s="182"/>
      <c r="H72" s="182"/>
      <c r="I72" s="182"/>
      <c r="J72" s="183">
        <f>J140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4"/>
      <c r="C73" s="175"/>
      <c r="D73" s="176" t="s">
        <v>161</v>
      </c>
      <c r="E73" s="177"/>
      <c r="F73" s="177"/>
      <c r="G73" s="177"/>
      <c r="H73" s="177"/>
      <c r="I73" s="177"/>
      <c r="J73" s="178">
        <f>J142</f>
        <v>0</v>
      </c>
      <c r="K73" s="175"/>
      <c r="L73" s="17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0"/>
      <c r="C74" s="125"/>
      <c r="D74" s="181" t="s">
        <v>162</v>
      </c>
      <c r="E74" s="182"/>
      <c r="F74" s="182"/>
      <c r="G74" s="182"/>
      <c r="H74" s="182"/>
      <c r="I74" s="182"/>
      <c r="J74" s="183">
        <f>J143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163</v>
      </c>
      <c r="E75" s="182"/>
      <c r="F75" s="182"/>
      <c r="G75" s="182"/>
      <c r="H75" s="182"/>
      <c r="I75" s="182"/>
      <c r="J75" s="183">
        <f>J154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164</v>
      </c>
      <c r="E76" s="182"/>
      <c r="F76" s="182"/>
      <c r="G76" s="182"/>
      <c r="H76" s="182"/>
      <c r="I76" s="182"/>
      <c r="J76" s="183">
        <f>J157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166</v>
      </c>
      <c r="E77" s="182"/>
      <c r="F77" s="182"/>
      <c r="G77" s="182"/>
      <c r="H77" s="182"/>
      <c r="I77" s="182"/>
      <c r="J77" s="183">
        <f>J160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454</v>
      </c>
      <c r="E78" s="182"/>
      <c r="F78" s="182"/>
      <c r="G78" s="182"/>
      <c r="H78" s="182"/>
      <c r="I78" s="182"/>
      <c r="J78" s="183">
        <f>J171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4" spans="1:31" s="2" customFormat="1" ht="6.95" customHeight="1">
      <c r="A84" s="38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4.95" customHeight="1">
      <c r="A85" s="38"/>
      <c r="B85" s="39"/>
      <c r="C85" s="23" t="s">
        <v>167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16</v>
      </c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6.25" customHeight="1">
      <c r="A88" s="38"/>
      <c r="B88" s="39"/>
      <c r="C88" s="40"/>
      <c r="D88" s="40"/>
      <c r="E88" s="169" t="str">
        <f>E7</f>
        <v>Výměna vnitřního rozvodu teplé a studené vody v objektu bytového domu Dvořákova 1331/20 a 1330/22, Děčín</v>
      </c>
      <c r="F88" s="32"/>
      <c r="G88" s="32"/>
      <c r="H88" s="32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2:12" s="1" customFormat="1" ht="12" customHeight="1">
      <c r="B89" s="21"/>
      <c r="C89" s="32" t="s">
        <v>145</v>
      </c>
      <c r="D89" s="22"/>
      <c r="E89" s="22"/>
      <c r="F89" s="22"/>
      <c r="G89" s="22"/>
      <c r="H89" s="22"/>
      <c r="I89" s="22"/>
      <c r="J89" s="22"/>
      <c r="K89" s="22"/>
      <c r="L89" s="20"/>
    </row>
    <row r="90" spans="1:31" s="2" customFormat="1" ht="16.5" customHeight="1">
      <c r="A90" s="38"/>
      <c r="B90" s="39"/>
      <c r="C90" s="40"/>
      <c r="D90" s="40"/>
      <c r="E90" s="169" t="s">
        <v>146</v>
      </c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147</v>
      </c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6.5" customHeight="1">
      <c r="A92" s="38"/>
      <c r="B92" s="39"/>
      <c r="C92" s="40"/>
      <c r="D92" s="40"/>
      <c r="E92" s="69" t="str">
        <f>E11</f>
        <v>1.03 - Stoupací potrubí V2</v>
      </c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2" customHeight="1">
      <c r="A94" s="38"/>
      <c r="B94" s="39"/>
      <c r="C94" s="32" t="s">
        <v>21</v>
      </c>
      <c r="D94" s="40"/>
      <c r="E94" s="40"/>
      <c r="F94" s="27" t="str">
        <f>F14</f>
        <v>Děčín</v>
      </c>
      <c r="G94" s="40"/>
      <c r="H94" s="40"/>
      <c r="I94" s="32" t="s">
        <v>23</v>
      </c>
      <c r="J94" s="72" t="str">
        <f>IF(J14="","",J14)</f>
        <v>19. 5. 2021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25</v>
      </c>
      <c r="D96" s="40"/>
      <c r="E96" s="40"/>
      <c r="F96" s="27" t="str">
        <f>E17</f>
        <v>Statutární město Děčín</v>
      </c>
      <c r="G96" s="40"/>
      <c r="H96" s="40"/>
      <c r="I96" s="32" t="s">
        <v>32</v>
      </c>
      <c r="J96" s="36" t="str">
        <f>E23</f>
        <v>David Šašek</v>
      </c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30</v>
      </c>
      <c r="D97" s="40"/>
      <c r="E97" s="40"/>
      <c r="F97" s="27" t="str">
        <f>IF(E20="","",E20)</f>
        <v>Vyplň údaj</v>
      </c>
      <c r="G97" s="40"/>
      <c r="H97" s="40"/>
      <c r="I97" s="32" t="s">
        <v>36</v>
      </c>
      <c r="J97" s="36" t="str">
        <f>E26</f>
        <v>Vladimír Vidai</v>
      </c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11" customFormat="1" ht="29.25" customHeight="1">
      <c r="A99" s="185"/>
      <c r="B99" s="186"/>
      <c r="C99" s="187" t="s">
        <v>168</v>
      </c>
      <c r="D99" s="188" t="s">
        <v>61</v>
      </c>
      <c r="E99" s="188" t="s">
        <v>57</v>
      </c>
      <c r="F99" s="188" t="s">
        <v>58</v>
      </c>
      <c r="G99" s="188" t="s">
        <v>169</v>
      </c>
      <c r="H99" s="188" t="s">
        <v>170</v>
      </c>
      <c r="I99" s="188" t="s">
        <v>171</v>
      </c>
      <c r="J99" s="188" t="s">
        <v>151</v>
      </c>
      <c r="K99" s="189" t="s">
        <v>172</v>
      </c>
      <c r="L99" s="190"/>
      <c r="M99" s="92" t="s">
        <v>19</v>
      </c>
      <c r="N99" s="93" t="s">
        <v>46</v>
      </c>
      <c r="O99" s="93" t="s">
        <v>173</v>
      </c>
      <c r="P99" s="93" t="s">
        <v>174</v>
      </c>
      <c r="Q99" s="93" t="s">
        <v>175</v>
      </c>
      <c r="R99" s="93" t="s">
        <v>176</v>
      </c>
      <c r="S99" s="93" t="s">
        <v>177</v>
      </c>
      <c r="T99" s="94" t="s">
        <v>178</v>
      </c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</row>
    <row r="100" spans="1:63" s="2" customFormat="1" ht="22.8" customHeight="1">
      <c r="A100" s="38"/>
      <c r="B100" s="39"/>
      <c r="C100" s="99" t="s">
        <v>179</v>
      </c>
      <c r="D100" s="40"/>
      <c r="E100" s="40"/>
      <c r="F100" s="40"/>
      <c r="G100" s="40"/>
      <c r="H100" s="40"/>
      <c r="I100" s="40"/>
      <c r="J100" s="191">
        <f>BK100</f>
        <v>0</v>
      </c>
      <c r="K100" s="40"/>
      <c r="L100" s="44"/>
      <c r="M100" s="95"/>
      <c r="N100" s="192"/>
      <c r="O100" s="96"/>
      <c r="P100" s="193">
        <f>P101+P142</f>
        <v>0</v>
      </c>
      <c r="Q100" s="96"/>
      <c r="R100" s="193">
        <f>R101+R142</f>
        <v>0.9779281</v>
      </c>
      <c r="S100" s="96"/>
      <c r="T100" s="194">
        <f>T101+T142</f>
        <v>2.1259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75</v>
      </c>
      <c r="AU100" s="17" t="s">
        <v>152</v>
      </c>
      <c r="BK100" s="195">
        <f>BK101+BK142</f>
        <v>0</v>
      </c>
    </row>
    <row r="101" spans="1:63" s="12" customFormat="1" ht="25.9" customHeight="1">
      <c r="A101" s="12"/>
      <c r="B101" s="196"/>
      <c r="C101" s="197"/>
      <c r="D101" s="198" t="s">
        <v>75</v>
      </c>
      <c r="E101" s="199" t="s">
        <v>180</v>
      </c>
      <c r="F101" s="199" t="s">
        <v>181</v>
      </c>
      <c r="G101" s="197"/>
      <c r="H101" s="197"/>
      <c r="I101" s="200"/>
      <c r="J101" s="201">
        <f>BK101</f>
        <v>0</v>
      </c>
      <c r="K101" s="197"/>
      <c r="L101" s="202"/>
      <c r="M101" s="203"/>
      <c r="N101" s="204"/>
      <c r="O101" s="204"/>
      <c r="P101" s="205">
        <f>P102+P107+P109+P116+P119+P122+P134+P140</f>
        <v>0</v>
      </c>
      <c r="Q101" s="204"/>
      <c r="R101" s="205">
        <f>R102+R107+R109+R116+R119+R122+R134+R140</f>
        <v>0.7146325</v>
      </c>
      <c r="S101" s="204"/>
      <c r="T101" s="206">
        <f>T102+T107+T109+T116+T119+T122+T134+T140</f>
        <v>2.0500000000000003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80</v>
      </c>
      <c r="AT101" s="208" t="s">
        <v>75</v>
      </c>
      <c r="AU101" s="208" t="s">
        <v>76</v>
      </c>
      <c r="AY101" s="207" t="s">
        <v>182</v>
      </c>
      <c r="BK101" s="209">
        <f>BK102+BK107+BK109+BK116+BK119+BK122+BK134+BK140</f>
        <v>0</v>
      </c>
    </row>
    <row r="102" spans="1:63" s="12" customFormat="1" ht="22.8" customHeight="1">
      <c r="A102" s="12"/>
      <c r="B102" s="196"/>
      <c r="C102" s="197"/>
      <c r="D102" s="198" t="s">
        <v>75</v>
      </c>
      <c r="E102" s="210" t="s">
        <v>183</v>
      </c>
      <c r="F102" s="210" t="s">
        <v>184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SUM(P103:P106)</f>
        <v>0</v>
      </c>
      <c r="Q102" s="204"/>
      <c r="R102" s="205">
        <f>SUM(R103:R106)</f>
        <v>0.2369</v>
      </c>
      <c r="S102" s="204"/>
      <c r="T102" s="206">
        <f>SUM(T103:T106)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80</v>
      </c>
      <c r="AT102" s="208" t="s">
        <v>75</v>
      </c>
      <c r="AU102" s="208" t="s">
        <v>80</v>
      </c>
      <c r="AY102" s="207" t="s">
        <v>182</v>
      </c>
      <c r="BK102" s="209">
        <f>SUM(BK103:BK106)</f>
        <v>0</v>
      </c>
    </row>
    <row r="103" spans="1:65" s="2" customFormat="1" ht="24.15" customHeight="1">
      <c r="A103" s="38"/>
      <c r="B103" s="39"/>
      <c r="C103" s="212" t="s">
        <v>80</v>
      </c>
      <c r="D103" s="212" t="s">
        <v>185</v>
      </c>
      <c r="E103" s="213" t="s">
        <v>455</v>
      </c>
      <c r="F103" s="214" t="s">
        <v>456</v>
      </c>
      <c r="G103" s="215" t="s">
        <v>188</v>
      </c>
      <c r="H103" s="216">
        <v>10</v>
      </c>
      <c r="I103" s="217"/>
      <c r="J103" s="218">
        <f>ROUND(I103*H103,2)</f>
        <v>0</v>
      </c>
      <c r="K103" s="214" t="s">
        <v>189</v>
      </c>
      <c r="L103" s="44"/>
      <c r="M103" s="219" t="s">
        <v>19</v>
      </c>
      <c r="N103" s="220" t="s">
        <v>48</v>
      </c>
      <c r="O103" s="84"/>
      <c r="P103" s="221">
        <f>O103*H103</f>
        <v>0</v>
      </c>
      <c r="Q103" s="221">
        <v>0.02369</v>
      </c>
      <c r="R103" s="221">
        <f>Q103*H103</f>
        <v>0.2369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190</v>
      </c>
      <c r="AT103" s="223" t="s">
        <v>185</v>
      </c>
      <c r="AU103" s="223" t="s">
        <v>88</v>
      </c>
      <c r="AY103" s="17" t="s">
        <v>182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88</v>
      </c>
      <c r="BK103" s="224">
        <f>ROUND(I103*H103,2)</f>
        <v>0</v>
      </c>
      <c r="BL103" s="17" t="s">
        <v>190</v>
      </c>
      <c r="BM103" s="223" t="s">
        <v>457</v>
      </c>
    </row>
    <row r="104" spans="1:51" s="13" customFormat="1" ht="12">
      <c r="A104" s="13"/>
      <c r="B104" s="225"/>
      <c r="C104" s="226"/>
      <c r="D104" s="227" t="s">
        <v>203</v>
      </c>
      <c r="E104" s="228" t="s">
        <v>19</v>
      </c>
      <c r="F104" s="229" t="s">
        <v>458</v>
      </c>
      <c r="G104" s="226"/>
      <c r="H104" s="230">
        <v>5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203</v>
      </c>
      <c r="AU104" s="236" t="s">
        <v>88</v>
      </c>
      <c r="AV104" s="13" t="s">
        <v>88</v>
      </c>
      <c r="AW104" s="13" t="s">
        <v>35</v>
      </c>
      <c r="AX104" s="13" t="s">
        <v>76</v>
      </c>
      <c r="AY104" s="236" t="s">
        <v>182</v>
      </c>
    </row>
    <row r="105" spans="1:51" s="13" customFormat="1" ht="12">
      <c r="A105" s="13"/>
      <c r="B105" s="225"/>
      <c r="C105" s="226"/>
      <c r="D105" s="227" t="s">
        <v>203</v>
      </c>
      <c r="E105" s="228" t="s">
        <v>19</v>
      </c>
      <c r="F105" s="229" t="s">
        <v>459</v>
      </c>
      <c r="G105" s="226"/>
      <c r="H105" s="230">
        <v>5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203</v>
      </c>
      <c r="AU105" s="236" t="s">
        <v>88</v>
      </c>
      <c r="AV105" s="13" t="s">
        <v>88</v>
      </c>
      <c r="AW105" s="13" t="s">
        <v>35</v>
      </c>
      <c r="AX105" s="13" t="s">
        <v>76</v>
      </c>
      <c r="AY105" s="236" t="s">
        <v>182</v>
      </c>
    </row>
    <row r="106" spans="1:51" s="14" customFormat="1" ht="12">
      <c r="A106" s="14"/>
      <c r="B106" s="237"/>
      <c r="C106" s="238"/>
      <c r="D106" s="227" t="s">
        <v>203</v>
      </c>
      <c r="E106" s="239" t="s">
        <v>19</v>
      </c>
      <c r="F106" s="240" t="s">
        <v>241</v>
      </c>
      <c r="G106" s="238"/>
      <c r="H106" s="241">
        <v>10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203</v>
      </c>
      <c r="AU106" s="247" t="s">
        <v>88</v>
      </c>
      <c r="AV106" s="14" t="s">
        <v>190</v>
      </c>
      <c r="AW106" s="14" t="s">
        <v>35</v>
      </c>
      <c r="AX106" s="14" t="s">
        <v>80</v>
      </c>
      <c r="AY106" s="247" t="s">
        <v>182</v>
      </c>
    </row>
    <row r="107" spans="1:63" s="12" customFormat="1" ht="22.8" customHeight="1">
      <c r="A107" s="12"/>
      <c r="B107" s="196"/>
      <c r="C107" s="197"/>
      <c r="D107" s="198" t="s">
        <v>75</v>
      </c>
      <c r="E107" s="210" t="s">
        <v>190</v>
      </c>
      <c r="F107" s="210" t="s">
        <v>460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P108</f>
        <v>0</v>
      </c>
      <c r="Q107" s="204"/>
      <c r="R107" s="205">
        <f>R108</f>
        <v>0.2955</v>
      </c>
      <c r="S107" s="204"/>
      <c r="T107" s="206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80</v>
      </c>
      <c r="AT107" s="208" t="s">
        <v>75</v>
      </c>
      <c r="AU107" s="208" t="s">
        <v>80</v>
      </c>
      <c r="AY107" s="207" t="s">
        <v>182</v>
      </c>
      <c r="BK107" s="209">
        <f>BK108</f>
        <v>0</v>
      </c>
    </row>
    <row r="108" spans="1:65" s="2" customFormat="1" ht="24.15" customHeight="1">
      <c r="A108" s="38"/>
      <c r="B108" s="39"/>
      <c r="C108" s="212" t="s">
        <v>88</v>
      </c>
      <c r="D108" s="212" t="s">
        <v>185</v>
      </c>
      <c r="E108" s="213" t="s">
        <v>461</v>
      </c>
      <c r="F108" s="214" t="s">
        <v>462</v>
      </c>
      <c r="G108" s="215" t="s">
        <v>188</v>
      </c>
      <c r="H108" s="216">
        <v>15</v>
      </c>
      <c r="I108" s="217"/>
      <c r="J108" s="218">
        <f>ROUND(I108*H108,2)</f>
        <v>0</v>
      </c>
      <c r="K108" s="214" t="s">
        <v>189</v>
      </c>
      <c r="L108" s="44"/>
      <c r="M108" s="219" t="s">
        <v>19</v>
      </c>
      <c r="N108" s="220" t="s">
        <v>48</v>
      </c>
      <c r="O108" s="84"/>
      <c r="P108" s="221">
        <f>O108*H108</f>
        <v>0</v>
      </c>
      <c r="Q108" s="221">
        <v>0.0197</v>
      </c>
      <c r="R108" s="221">
        <f>Q108*H108</f>
        <v>0.2955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190</v>
      </c>
      <c r="AT108" s="223" t="s">
        <v>185</v>
      </c>
      <c r="AU108" s="223" t="s">
        <v>88</v>
      </c>
      <c r="AY108" s="17" t="s">
        <v>182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88</v>
      </c>
      <c r="BK108" s="224">
        <f>ROUND(I108*H108,2)</f>
        <v>0</v>
      </c>
      <c r="BL108" s="17" t="s">
        <v>190</v>
      </c>
      <c r="BM108" s="223" t="s">
        <v>463</v>
      </c>
    </row>
    <row r="109" spans="1:63" s="12" customFormat="1" ht="22.8" customHeight="1">
      <c r="A109" s="12"/>
      <c r="B109" s="196"/>
      <c r="C109" s="197"/>
      <c r="D109" s="198" t="s">
        <v>75</v>
      </c>
      <c r="E109" s="210" t="s">
        <v>192</v>
      </c>
      <c r="F109" s="210" t="s">
        <v>193</v>
      </c>
      <c r="G109" s="197"/>
      <c r="H109" s="197"/>
      <c r="I109" s="200"/>
      <c r="J109" s="211">
        <f>BK109</f>
        <v>0</v>
      </c>
      <c r="K109" s="197"/>
      <c r="L109" s="202"/>
      <c r="M109" s="203"/>
      <c r="N109" s="204"/>
      <c r="O109" s="204"/>
      <c r="P109" s="205">
        <f>SUM(P110:P115)</f>
        <v>0</v>
      </c>
      <c r="Q109" s="204"/>
      <c r="R109" s="205">
        <f>SUM(R110:R115)</f>
        <v>0.1804125</v>
      </c>
      <c r="S109" s="204"/>
      <c r="T109" s="206">
        <f>SUM(T110:T115)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80</v>
      </c>
      <c r="AT109" s="208" t="s">
        <v>75</v>
      </c>
      <c r="AU109" s="208" t="s">
        <v>80</v>
      </c>
      <c r="AY109" s="207" t="s">
        <v>182</v>
      </c>
      <c r="BK109" s="209">
        <f>SUM(BK110:BK115)</f>
        <v>0</v>
      </c>
    </row>
    <row r="110" spans="1:65" s="2" customFormat="1" ht="14.4" customHeight="1">
      <c r="A110" s="38"/>
      <c r="B110" s="39"/>
      <c r="C110" s="212" t="s">
        <v>183</v>
      </c>
      <c r="D110" s="212" t="s">
        <v>185</v>
      </c>
      <c r="E110" s="213" t="s">
        <v>464</v>
      </c>
      <c r="F110" s="214" t="s">
        <v>465</v>
      </c>
      <c r="G110" s="215" t="s">
        <v>201</v>
      </c>
      <c r="H110" s="216">
        <v>3.75</v>
      </c>
      <c r="I110" s="217"/>
      <c r="J110" s="218">
        <f>ROUND(I110*H110,2)</f>
        <v>0</v>
      </c>
      <c r="K110" s="214" t="s">
        <v>189</v>
      </c>
      <c r="L110" s="44"/>
      <c r="M110" s="219" t="s">
        <v>19</v>
      </c>
      <c r="N110" s="220" t="s">
        <v>48</v>
      </c>
      <c r="O110" s="84"/>
      <c r="P110" s="221">
        <f>O110*H110</f>
        <v>0</v>
      </c>
      <c r="Q110" s="221">
        <v>0.00735</v>
      </c>
      <c r="R110" s="221">
        <f>Q110*H110</f>
        <v>0.0275625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190</v>
      </c>
      <c r="AT110" s="223" t="s">
        <v>185</v>
      </c>
      <c r="AU110" s="223" t="s">
        <v>88</v>
      </c>
      <c r="AY110" s="17" t="s">
        <v>182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88</v>
      </c>
      <c r="BK110" s="224">
        <f>ROUND(I110*H110,2)</f>
        <v>0</v>
      </c>
      <c r="BL110" s="17" t="s">
        <v>190</v>
      </c>
      <c r="BM110" s="223" t="s">
        <v>466</v>
      </c>
    </row>
    <row r="111" spans="1:51" s="13" customFormat="1" ht="12">
      <c r="A111" s="13"/>
      <c r="B111" s="225"/>
      <c r="C111" s="226"/>
      <c r="D111" s="227" t="s">
        <v>203</v>
      </c>
      <c r="E111" s="228" t="s">
        <v>19</v>
      </c>
      <c r="F111" s="229" t="s">
        <v>467</v>
      </c>
      <c r="G111" s="226"/>
      <c r="H111" s="230">
        <v>3.75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203</v>
      </c>
      <c r="AU111" s="236" t="s">
        <v>88</v>
      </c>
      <c r="AV111" s="13" t="s">
        <v>88</v>
      </c>
      <c r="AW111" s="13" t="s">
        <v>35</v>
      </c>
      <c r="AX111" s="13" t="s">
        <v>80</v>
      </c>
      <c r="AY111" s="236" t="s">
        <v>182</v>
      </c>
    </row>
    <row r="112" spans="1:65" s="2" customFormat="1" ht="24.15" customHeight="1">
      <c r="A112" s="38"/>
      <c r="B112" s="39"/>
      <c r="C112" s="212" t="s">
        <v>190</v>
      </c>
      <c r="D112" s="212" t="s">
        <v>185</v>
      </c>
      <c r="E112" s="213" t="s">
        <v>468</v>
      </c>
      <c r="F112" s="214" t="s">
        <v>469</v>
      </c>
      <c r="G112" s="215" t="s">
        <v>201</v>
      </c>
      <c r="H112" s="216">
        <v>3.75</v>
      </c>
      <c r="I112" s="217"/>
      <c r="J112" s="218">
        <f>ROUND(I112*H112,2)</f>
        <v>0</v>
      </c>
      <c r="K112" s="214" t="s">
        <v>189</v>
      </c>
      <c r="L112" s="44"/>
      <c r="M112" s="219" t="s">
        <v>19</v>
      </c>
      <c r="N112" s="220" t="s">
        <v>48</v>
      </c>
      <c r="O112" s="84"/>
      <c r="P112" s="221">
        <f>O112*H112</f>
        <v>0</v>
      </c>
      <c r="Q112" s="221">
        <v>0.0154</v>
      </c>
      <c r="R112" s="221">
        <f>Q112*H112</f>
        <v>0.05775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190</v>
      </c>
      <c r="AT112" s="223" t="s">
        <v>185</v>
      </c>
      <c r="AU112" s="223" t="s">
        <v>88</v>
      </c>
      <c r="AY112" s="17" t="s">
        <v>182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88</v>
      </c>
      <c r="BK112" s="224">
        <f>ROUND(I112*H112,2)</f>
        <v>0</v>
      </c>
      <c r="BL112" s="17" t="s">
        <v>190</v>
      </c>
      <c r="BM112" s="223" t="s">
        <v>470</v>
      </c>
    </row>
    <row r="113" spans="1:65" s="2" customFormat="1" ht="14.4" customHeight="1">
      <c r="A113" s="38"/>
      <c r="B113" s="39"/>
      <c r="C113" s="212" t="s">
        <v>212</v>
      </c>
      <c r="D113" s="212" t="s">
        <v>185</v>
      </c>
      <c r="E113" s="213" t="s">
        <v>471</v>
      </c>
      <c r="F113" s="214" t="s">
        <v>472</v>
      </c>
      <c r="G113" s="215" t="s">
        <v>201</v>
      </c>
      <c r="H113" s="216">
        <v>3.75</v>
      </c>
      <c r="I113" s="217"/>
      <c r="J113" s="218">
        <f>ROUND(I113*H113,2)</f>
        <v>0</v>
      </c>
      <c r="K113" s="214" t="s">
        <v>189</v>
      </c>
      <c r="L113" s="44"/>
      <c r="M113" s="219" t="s">
        <v>19</v>
      </c>
      <c r="N113" s="220" t="s">
        <v>48</v>
      </c>
      <c r="O113" s="84"/>
      <c r="P113" s="221">
        <f>O113*H113</f>
        <v>0</v>
      </c>
      <c r="Q113" s="221">
        <v>0.02048</v>
      </c>
      <c r="R113" s="221">
        <f>Q113*H113</f>
        <v>0.07680000000000001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190</v>
      </c>
      <c r="AT113" s="223" t="s">
        <v>185</v>
      </c>
      <c r="AU113" s="223" t="s">
        <v>88</v>
      </c>
      <c r="AY113" s="17" t="s">
        <v>182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88</v>
      </c>
      <c r="BK113" s="224">
        <f>ROUND(I113*H113,2)</f>
        <v>0</v>
      </c>
      <c r="BL113" s="17" t="s">
        <v>190</v>
      </c>
      <c r="BM113" s="223" t="s">
        <v>473</v>
      </c>
    </row>
    <row r="114" spans="1:65" s="2" customFormat="1" ht="14.4" customHeight="1">
      <c r="A114" s="38"/>
      <c r="B114" s="39"/>
      <c r="C114" s="212" t="s">
        <v>218</v>
      </c>
      <c r="D114" s="212" t="s">
        <v>185</v>
      </c>
      <c r="E114" s="213" t="s">
        <v>194</v>
      </c>
      <c r="F114" s="214" t="s">
        <v>195</v>
      </c>
      <c r="G114" s="215" t="s">
        <v>188</v>
      </c>
      <c r="H114" s="216">
        <v>5</v>
      </c>
      <c r="I114" s="217"/>
      <c r="J114" s="218">
        <f>ROUND(I114*H114,2)</f>
        <v>0</v>
      </c>
      <c r="K114" s="214" t="s">
        <v>189</v>
      </c>
      <c r="L114" s="44"/>
      <c r="M114" s="219" t="s">
        <v>19</v>
      </c>
      <c r="N114" s="220" t="s">
        <v>48</v>
      </c>
      <c r="O114" s="84"/>
      <c r="P114" s="221">
        <f>O114*H114</f>
        <v>0</v>
      </c>
      <c r="Q114" s="221">
        <v>0.00366</v>
      </c>
      <c r="R114" s="221">
        <f>Q114*H114</f>
        <v>0.0183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190</v>
      </c>
      <c r="AT114" s="223" t="s">
        <v>185</v>
      </c>
      <c r="AU114" s="223" t="s">
        <v>88</v>
      </c>
      <c r="AY114" s="17" t="s">
        <v>182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88</v>
      </c>
      <c r="BK114" s="224">
        <f>ROUND(I114*H114,2)</f>
        <v>0</v>
      </c>
      <c r="BL114" s="17" t="s">
        <v>190</v>
      </c>
      <c r="BM114" s="223" t="s">
        <v>474</v>
      </c>
    </row>
    <row r="115" spans="1:51" s="13" customFormat="1" ht="12">
      <c r="A115" s="13"/>
      <c r="B115" s="225"/>
      <c r="C115" s="226"/>
      <c r="D115" s="227" t="s">
        <v>203</v>
      </c>
      <c r="E115" s="228" t="s">
        <v>19</v>
      </c>
      <c r="F115" s="229" t="s">
        <v>458</v>
      </c>
      <c r="G115" s="226"/>
      <c r="H115" s="230">
        <v>5</v>
      </c>
      <c r="I115" s="231"/>
      <c r="J115" s="226"/>
      <c r="K115" s="226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203</v>
      </c>
      <c r="AU115" s="236" t="s">
        <v>88</v>
      </c>
      <c r="AV115" s="13" t="s">
        <v>88</v>
      </c>
      <c r="AW115" s="13" t="s">
        <v>35</v>
      </c>
      <c r="AX115" s="13" t="s">
        <v>80</v>
      </c>
      <c r="AY115" s="236" t="s">
        <v>182</v>
      </c>
    </row>
    <row r="116" spans="1:63" s="12" customFormat="1" ht="22.8" customHeight="1">
      <c r="A116" s="12"/>
      <c r="B116" s="196"/>
      <c r="C116" s="197"/>
      <c r="D116" s="198" t="s">
        <v>75</v>
      </c>
      <c r="E116" s="210" t="s">
        <v>197</v>
      </c>
      <c r="F116" s="210" t="s">
        <v>198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SUM(P117:P118)</f>
        <v>0</v>
      </c>
      <c r="Q116" s="204"/>
      <c r="R116" s="205">
        <f>SUM(R117:R118)</f>
        <v>0.0018199999999999998</v>
      </c>
      <c r="S116" s="204"/>
      <c r="T116" s="206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80</v>
      </c>
      <c r="AT116" s="208" t="s">
        <v>75</v>
      </c>
      <c r="AU116" s="208" t="s">
        <v>80</v>
      </c>
      <c r="AY116" s="207" t="s">
        <v>182</v>
      </c>
      <c r="BK116" s="209">
        <f>SUM(BK117:BK118)</f>
        <v>0</v>
      </c>
    </row>
    <row r="117" spans="1:65" s="2" customFormat="1" ht="24.15" customHeight="1">
      <c r="A117" s="38"/>
      <c r="B117" s="39"/>
      <c r="C117" s="212" t="s">
        <v>222</v>
      </c>
      <c r="D117" s="212" t="s">
        <v>185</v>
      </c>
      <c r="E117" s="213" t="s">
        <v>199</v>
      </c>
      <c r="F117" s="214" t="s">
        <v>200</v>
      </c>
      <c r="G117" s="215" t="s">
        <v>201</v>
      </c>
      <c r="H117" s="216">
        <v>14</v>
      </c>
      <c r="I117" s="217"/>
      <c r="J117" s="218">
        <f>ROUND(I117*H117,2)</f>
        <v>0</v>
      </c>
      <c r="K117" s="214" t="s">
        <v>189</v>
      </c>
      <c r="L117" s="44"/>
      <c r="M117" s="219" t="s">
        <v>19</v>
      </c>
      <c r="N117" s="220" t="s">
        <v>48</v>
      </c>
      <c r="O117" s="84"/>
      <c r="P117" s="221">
        <f>O117*H117</f>
        <v>0</v>
      </c>
      <c r="Q117" s="221">
        <v>0.00013</v>
      </c>
      <c r="R117" s="221">
        <f>Q117*H117</f>
        <v>0.0018199999999999998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190</v>
      </c>
      <c r="AT117" s="223" t="s">
        <v>185</v>
      </c>
      <c r="AU117" s="223" t="s">
        <v>88</v>
      </c>
      <c r="AY117" s="17" t="s">
        <v>182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88</v>
      </c>
      <c r="BK117" s="224">
        <f>ROUND(I117*H117,2)</f>
        <v>0</v>
      </c>
      <c r="BL117" s="17" t="s">
        <v>190</v>
      </c>
      <c r="BM117" s="223" t="s">
        <v>475</v>
      </c>
    </row>
    <row r="118" spans="1:51" s="13" customFormat="1" ht="12">
      <c r="A118" s="13"/>
      <c r="B118" s="225"/>
      <c r="C118" s="226"/>
      <c r="D118" s="227" t="s">
        <v>203</v>
      </c>
      <c r="E118" s="228" t="s">
        <v>19</v>
      </c>
      <c r="F118" s="229" t="s">
        <v>476</v>
      </c>
      <c r="G118" s="226"/>
      <c r="H118" s="230">
        <v>14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203</v>
      </c>
      <c r="AU118" s="236" t="s">
        <v>88</v>
      </c>
      <c r="AV118" s="13" t="s">
        <v>88</v>
      </c>
      <c r="AW118" s="13" t="s">
        <v>35</v>
      </c>
      <c r="AX118" s="13" t="s">
        <v>80</v>
      </c>
      <c r="AY118" s="236" t="s">
        <v>182</v>
      </c>
    </row>
    <row r="119" spans="1:63" s="12" customFormat="1" ht="22.8" customHeight="1">
      <c r="A119" s="12"/>
      <c r="B119" s="196"/>
      <c r="C119" s="197"/>
      <c r="D119" s="198" t="s">
        <v>75</v>
      </c>
      <c r="E119" s="210" t="s">
        <v>205</v>
      </c>
      <c r="F119" s="210" t="s">
        <v>206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SUM(P120:P121)</f>
        <v>0</v>
      </c>
      <c r="Q119" s="204"/>
      <c r="R119" s="205">
        <f>SUM(R120:R121)</f>
        <v>0</v>
      </c>
      <c r="S119" s="204"/>
      <c r="T119" s="206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7" t="s">
        <v>80</v>
      </c>
      <c r="AT119" s="208" t="s">
        <v>75</v>
      </c>
      <c r="AU119" s="208" t="s">
        <v>80</v>
      </c>
      <c r="AY119" s="207" t="s">
        <v>182</v>
      </c>
      <c r="BK119" s="209">
        <f>SUM(BK120:BK121)</f>
        <v>0</v>
      </c>
    </row>
    <row r="120" spans="1:65" s="2" customFormat="1" ht="14.4" customHeight="1">
      <c r="A120" s="38"/>
      <c r="B120" s="39"/>
      <c r="C120" s="212" t="s">
        <v>226</v>
      </c>
      <c r="D120" s="212" t="s">
        <v>185</v>
      </c>
      <c r="E120" s="213" t="s">
        <v>207</v>
      </c>
      <c r="F120" s="214" t="s">
        <v>208</v>
      </c>
      <c r="G120" s="215" t="s">
        <v>201</v>
      </c>
      <c r="H120" s="216">
        <v>60</v>
      </c>
      <c r="I120" s="217"/>
      <c r="J120" s="218">
        <f>ROUND(I120*H120,2)</f>
        <v>0</v>
      </c>
      <c r="K120" s="214" t="s">
        <v>189</v>
      </c>
      <c r="L120" s="44"/>
      <c r="M120" s="219" t="s">
        <v>19</v>
      </c>
      <c r="N120" s="220" t="s">
        <v>48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190</v>
      </c>
      <c r="AT120" s="223" t="s">
        <v>185</v>
      </c>
      <c r="AU120" s="223" t="s">
        <v>88</v>
      </c>
      <c r="AY120" s="17" t="s">
        <v>182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88</v>
      </c>
      <c r="BK120" s="224">
        <f>ROUND(I120*H120,2)</f>
        <v>0</v>
      </c>
      <c r="BL120" s="17" t="s">
        <v>190</v>
      </c>
      <c r="BM120" s="223" t="s">
        <v>477</v>
      </c>
    </row>
    <row r="121" spans="1:51" s="13" customFormat="1" ht="12">
      <c r="A121" s="13"/>
      <c r="B121" s="225"/>
      <c r="C121" s="226"/>
      <c r="D121" s="227" t="s">
        <v>203</v>
      </c>
      <c r="E121" s="228" t="s">
        <v>19</v>
      </c>
      <c r="F121" s="229" t="s">
        <v>478</v>
      </c>
      <c r="G121" s="226"/>
      <c r="H121" s="230">
        <v>60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203</v>
      </c>
      <c r="AU121" s="236" t="s">
        <v>88</v>
      </c>
      <c r="AV121" s="13" t="s">
        <v>88</v>
      </c>
      <c r="AW121" s="13" t="s">
        <v>35</v>
      </c>
      <c r="AX121" s="13" t="s">
        <v>80</v>
      </c>
      <c r="AY121" s="236" t="s">
        <v>182</v>
      </c>
    </row>
    <row r="122" spans="1:63" s="12" customFormat="1" ht="22.8" customHeight="1">
      <c r="A122" s="12"/>
      <c r="B122" s="196"/>
      <c r="C122" s="197"/>
      <c r="D122" s="198" t="s">
        <v>75</v>
      </c>
      <c r="E122" s="210" t="s">
        <v>210</v>
      </c>
      <c r="F122" s="210" t="s">
        <v>211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SUM(P123:P133)</f>
        <v>0</v>
      </c>
      <c r="Q122" s="204"/>
      <c r="R122" s="205">
        <f>SUM(R123:R133)</f>
        <v>0</v>
      </c>
      <c r="S122" s="204"/>
      <c r="T122" s="206">
        <f>SUM(T123:T133)</f>
        <v>2.0500000000000003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80</v>
      </c>
      <c r="AT122" s="208" t="s">
        <v>75</v>
      </c>
      <c r="AU122" s="208" t="s">
        <v>80</v>
      </c>
      <c r="AY122" s="207" t="s">
        <v>182</v>
      </c>
      <c r="BK122" s="209">
        <f>SUM(BK123:BK133)</f>
        <v>0</v>
      </c>
    </row>
    <row r="123" spans="1:65" s="2" customFormat="1" ht="14.4" customHeight="1">
      <c r="A123" s="38"/>
      <c r="B123" s="39"/>
      <c r="C123" s="212" t="s">
        <v>231</v>
      </c>
      <c r="D123" s="212" t="s">
        <v>185</v>
      </c>
      <c r="E123" s="213" t="s">
        <v>213</v>
      </c>
      <c r="F123" s="214" t="s">
        <v>214</v>
      </c>
      <c r="G123" s="215" t="s">
        <v>215</v>
      </c>
      <c r="H123" s="216">
        <v>70</v>
      </c>
      <c r="I123" s="217"/>
      <c r="J123" s="218">
        <f>ROUND(I123*H123,2)</f>
        <v>0</v>
      </c>
      <c r="K123" s="214" t="s">
        <v>189</v>
      </c>
      <c r="L123" s="44"/>
      <c r="M123" s="219" t="s">
        <v>19</v>
      </c>
      <c r="N123" s="220" t="s">
        <v>48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0.0067</v>
      </c>
      <c r="T123" s="222">
        <f>S123*H123</f>
        <v>0.46900000000000003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216</v>
      </c>
      <c r="AT123" s="223" t="s">
        <v>185</v>
      </c>
      <c r="AU123" s="223" t="s">
        <v>88</v>
      </c>
      <c r="AY123" s="17" t="s">
        <v>182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88</v>
      </c>
      <c r="BK123" s="224">
        <f>ROUND(I123*H123,2)</f>
        <v>0</v>
      </c>
      <c r="BL123" s="17" t="s">
        <v>216</v>
      </c>
      <c r="BM123" s="223" t="s">
        <v>479</v>
      </c>
    </row>
    <row r="124" spans="1:65" s="2" customFormat="1" ht="24.15" customHeight="1">
      <c r="A124" s="38"/>
      <c r="B124" s="39"/>
      <c r="C124" s="212" t="s">
        <v>242</v>
      </c>
      <c r="D124" s="212" t="s">
        <v>185</v>
      </c>
      <c r="E124" s="213" t="s">
        <v>480</v>
      </c>
      <c r="F124" s="214" t="s">
        <v>481</v>
      </c>
      <c r="G124" s="215" t="s">
        <v>188</v>
      </c>
      <c r="H124" s="216">
        <v>16</v>
      </c>
      <c r="I124" s="217"/>
      <c r="J124" s="218">
        <f>ROUND(I124*H124,2)</f>
        <v>0</v>
      </c>
      <c r="K124" s="214" t="s">
        <v>189</v>
      </c>
      <c r="L124" s="44"/>
      <c r="M124" s="219" t="s">
        <v>19</v>
      </c>
      <c r="N124" s="220" t="s">
        <v>48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0.069</v>
      </c>
      <c r="T124" s="222">
        <f>S124*H124</f>
        <v>1.104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190</v>
      </c>
      <c r="AT124" s="223" t="s">
        <v>185</v>
      </c>
      <c r="AU124" s="223" t="s">
        <v>88</v>
      </c>
      <c r="AY124" s="17" t="s">
        <v>182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88</v>
      </c>
      <c r="BK124" s="224">
        <f>ROUND(I124*H124,2)</f>
        <v>0</v>
      </c>
      <c r="BL124" s="17" t="s">
        <v>190</v>
      </c>
      <c r="BM124" s="223" t="s">
        <v>482</v>
      </c>
    </row>
    <row r="125" spans="1:51" s="13" customFormat="1" ht="12">
      <c r="A125" s="13"/>
      <c r="B125" s="225"/>
      <c r="C125" s="226"/>
      <c r="D125" s="227" t="s">
        <v>203</v>
      </c>
      <c r="E125" s="228" t="s">
        <v>19</v>
      </c>
      <c r="F125" s="229" t="s">
        <v>458</v>
      </c>
      <c r="G125" s="226"/>
      <c r="H125" s="230">
        <v>5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203</v>
      </c>
      <c r="AU125" s="236" t="s">
        <v>88</v>
      </c>
      <c r="AV125" s="13" t="s">
        <v>88</v>
      </c>
      <c r="AW125" s="13" t="s">
        <v>35</v>
      </c>
      <c r="AX125" s="13" t="s">
        <v>76</v>
      </c>
      <c r="AY125" s="236" t="s">
        <v>182</v>
      </c>
    </row>
    <row r="126" spans="1:51" s="13" customFormat="1" ht="12">
      <c r="A126" s="13"/>
      <c r="B126" s="225"/>
      <c r="C126" s="226"/>
      <c r="D126" s="227" t="s">
        <v>203</v>
      </c>
      <c r="E126" s="228" t="s">
        <v>19</v>
      </c>
      <c r="F126" s="229" t="s">
        <v>483</v>
      </c>
      <c r="G126" s="226"/>
      <c r="H126" s="230">
        <v>6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203</v>
      </c>
      <c r="AU126" s="236" t="s">
        <v>88</v>
      </c>
      <c r="AV126" s="13" t="s">
        <v>88</v>
      </c>
      <c r="AW126" s="13" t="s">
        <v>35</v>
      </c>
      <c r="AX126" s="13" t="s">
        <v>76</v>
      </c>
      <c r="AY126" s="236" t="s">
        <v>182</v>
      </c>
    </row>
    <row r="127" spans="1:51" s="13" customFormat="1" ht="12">
      <c r="A127" s="13"/>
      <c r="B127" s="225"/>
      <c r="C127" s="226"/>
      <c r="D127" s="227" t="s">
        <v>203</v>
      </c>
      <c r="E127" s="228" t="s">
        <v>19</v>
      </c>
      <c r="F127" s="229" t="s">
        <v>459</v>
      </c>
      <c r="G127" s="226"/>
      <c r="H127" s="230">
        <v>5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203</v>
      </c>
      <c r="AU127" s="236" t="s">
        <v>88</v>
      </c>
      <c r="AV127" s="13" t="s">
        <v>88</v>
      </c>
      <c r="AW127" s="13" t="s">
        <v>35</v>
      </c>
      <c r="AX127" s="13" t="s">
        <v>76</v>
      </c>
      <c r="AY127" s="236" t="s">
        <v>182</v>
      </c>
    </row>
    <row r="128" spans="1:51" s="14" customFormat="1" ht="12">
      <c r="A128" s="14"/>
      <c r="B128" s="237"/>
      <c r="C128" s="238"/>
      <c r="D128" s="227" t="s">
        <v>203</v>
      </c>
      <c r="E128" s="239" t="s">
        <v>19</v>
      </c>
      <c r="F128" s="240" t="s">
        <v>241</v>
      </c>
      <c r="G128" s="238"/>
      <c r="H128" s="241">
        <v>16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203</v>
      </c>
      <c r="AU128" s="247" t="s">
        <v>88</v>
      </c>
      <c r="AV128" s="14" t="s">
        <v>190</v>
      </c>
      <c r="AW128" s="14" t="s">
        <v>35</v>
      </c>
      <c r="AX128" s="14" t="s">
        <v>80</v>
      </c>
      <c r="AY128" s="247" t="s">
        <v>182</v>
      </c>
    </row>
    <row r="129" spans="1:65" s="2" customFormat="1" ht="24.15" customHeight="1">
      <c r="A129" s="38"/>
      <c r="B129" s="39"/>
      <c r="C129" s="212" t="s">
        <v>248</v>
      </c>
      <c r="D129" s="212" t="s">
        <v>185</v>
      </c>
      <c r="E129" s="213" t="s">
        <v>484</v>
      </c>
      <c r="F129" s="214" t="s">
        <v>485</v>
      </c>
      <c r="G129" s="215" t="s">
        <v>188</v>
      </c>
      <c r="H129" s="216">
        <v>15</v>
      </c>
      <c r="I129" s="217"/>
      <c r="J129" s="218">
        <f>ROUND(I129*H129,2)</f>
        <v>0</v>
      </c>
      <c r="K129" s="214" t="s">
        <v>189</v>
      </c>
      <c r="L129" s="44"/>
      <c r="M129" s="219" t="s">
        <v>19</v>
      </c>
      <c r="N129" s="220" t="s">
        <v>48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0.008</v>
      </c>
      <c r="T129" s="222">
        <f>S129*H129</f>
        <v>0.12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190</v>
      </c>
      <c r="AT129" s="223" t="s">
        <v>185</v>
      </c>
      <c r="AU129" s="223" t="s">
        <v>88</v>
      </c>
      <c r="AY129" s="17" t="s">
        <v>182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88</v>
      </c>
      <c r="BK129" s="224">
        <f>ROUND(I129*H129,2)</f>
        <v>0</v>
      </c>
      <c r="BL129" s="17" t="s">
        <v>190</v>
      </c>
      <c r="BM129" s="223" t="s">
        <v>486</v>
      </c>
    </row>
    <row r="130" spans="1:65" s="2" customFormat="1" ht="24.15" customHeight="1">
      <c r="A130" s="38"/>
      <c r="B130" s="39"/>
      <c r="C130" s="212" t="s">
        <v>253</v>
      </c>
      <c r="D130" s="212" t="s">
        <v>185</v>
      </c>
      <c r="E130" s="213" t="s">
        <v>487</v>
      </c>
      <c r="F130" s="214" t="s">
        <v>488</v>
      </c>
      <c r="G130" s="215" t="s">
        <v>201</v>
      </c>
      <c r="H130" s="216">
        <v>5.25</v>
      </c>
      <c r="I130" s="217"/>
      <c r="J130" s="218">
        <f>ROUND(I130*H130,2)</f>
        <v>0</v>
      </c>
      <c r="K130" s="214" t="s">
        <v>189</v>
      </c>
      <c r="L130" s="44"/>
      <c r="M130" s="219" t="s">
        <v>19</v>
      </c>
      <c r="N130" s="220" t="s">
        <v>48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0.068</v>
      </c>
      <c r="T130" s="222">
        <f>S130*H130</f>
        <v>0.35700000000000004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190</v>
      </c>
      <c r="AT130" s="223" t="s">
        <v>185</v>
      </c>
      <c r="AU130" s="223" t="s">
        <v>88</v>
      </c>
      <c r="AY130" s="17" t="s">
        <v>182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88</v>
      </c>
      <c r="BK130" s="224">
        <f>ROUND(I130*H130,2)</f>
        <v>0</v>
      </c>
      <c r="BL130" s="17" t="s">
        <v>190</v>
      </c>
      <c r="BM130" s="223" t="s">
        <v>489</v>
      </c>
    </row>
    <row r="131" spans="1:51" s="13" customFormat="1" ht="12">
      <c r="A131" s="13"/>
      <c r="B131" s="225"/>
      <c r="C131" s="226"/>
      <c r="D131" s="227" t="s">
        <v>203</v>
      </c>
      <c r="E131" s="228" t="s">
        <v>19</v>
      </c>
      <c r="F131" s="229" t="s">
        <v>490</v>
      </c>
      <c r="G131" s="226"/>
      <c r="H131" s="230">
        <v>1.5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203</v>
      </c>
      <c r="AU131" s="236" t="s">
        <v>88</v>
      </c>
      <c r="AV131" s="13" t="s">
        <v>88</v>
      </c>
      <c r="AW131" s="13" t="s">
        <v>35</v>
      </c>
      <c r="AX131" s="13" t="s">
        <v>76</v>
      </c>
      <c r="AY131" s="236" t="s">
        <v>182</v>
      </c>
    </row>
    <row r="132" spans="1:51" s="13" customFormat="1" ht="12">
      <c r="A132" s="13"/>
      <c r="B132" s="225"/>
      <c r="C132" s="226"/>
      <c r="D132" s="227" t="s">
        <v>203</v>
      </c>
      <c r="E132" s="228" t="s">
        <v>19</v>
      </c>
      <c r="F132" s="229" t="s">
        <v>467</v>
      </c>
      <c r="G132" s="226"/>
      <c r="H132" s="230">
        <v>3.75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203</v>
      </c>
      <c r="AU132" s="236" t="s">
        <v>88</v>
      </c>
      <c r="AV132" s="13" t="s">
        <v>88</v>
      </c>
      <c r="AW132" s="13" t="s">
        <v>35</v>
      </c>
      <c r="AX132" s="13" t="s">
        <v>76</v>
      </c>
      <c r="AY132" s="236" t="s">
        <v>182</v>
      </c>
    </row>
    <row r="133" spans="1:51" s="14" customFormat="1" ht="12">
      <c r="A133" s="14"/>
      <c r="B133" s="237"/>
      <c r="C133" s="238"/>
      <c r="D133" s="227" t="s">
        <v>203</v>
      </c>
      <c r="E133" s="239" t="s">
        <v>19</v>
      </c>
      <c r="F133" s="240" t="s">
        <v>241</v>
      </c>
      <c r="G133" s="238"/>
      <c r="H133" s="241">
        <v>5.25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203</v>
      </c>
      <c r="AU133" s="247" t="s">
        <v>88</v>
      </c>
      <c r="AV133" s="14" t="s">
        <v>190</v>
      </c>
      <c r="AW133" s="14" t="s">
        <v>35</v>
      </c>
      <c r="AX133" s="14" t="s">
        <v>80</v>
      </c>
      <c r="AY133" s="247" t="s">
        <v>182</v>
      </c>
    </row>
    <row r="134" spans="1:63" s="12" customFormat="1" ht="22.8" customHeight="1">
      <c r="A134" s="12"/>
      <c r="B134" s="196"/>
      <c r="C134" s="197"/>
      <c r="D134" s="198" t="s">
        <v>75</v>
      </c>
      <c r="E134" s="210" t="s">
        <v>246</v>
      </c>
      <c r="F134" s="210" t="s">
        <v>247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SUM(P135:P139)</f>
        <v>0</v>
      </c>
      <c r="Q134" s="204"/>
      <c r="R134" s="205">
        <f>SUM(R135:R139)</f>
        <v>0</v>
      </c>
      <c r="S134" s="204"/>
      <c r="T134" s="206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80</v>
      </c>
      <c r="AT134" s="208" t="s">
        <v>75</v>
      </c>
      <c r="AU134" s="208" t="s">
        <v>80</v>
      </c>
      <c r="AY134" s="207" t="s">
        <v>182</v>
      </c>
      <c r="BK134" s="209">
        <f>SUM(BK135:BK139)</f>
        <v>0</v>
      </c>
    </row>
    <row r="135" spans="1:65" s="2" customFormat="1" ht="24.15" customHeight="1">
      <c r="A135" s="38"/>
      <c r="B135" s="39"/>
      <c r="C135" s="212" t="s">
        <v>257</v>
      </c>
      <c r="D135" s="212" t="s">
        <v>185</v>
      </c>
      <c r="E135" s="213" t="s">
        <v>249</v>
      </c>
      <c r="F135" s="214" t="s">
        <v>250</v>
      </c>
      <c r="G135" s="215" t="s">
        <v>251</v>
      </c>
      <c r="H135" s="216">
        <v>2.126</v>
      </c>
      <c r="I135" s="217"/>
      <c r="J135" s="218">
        <f>ROUND(I135*H135,2)</f>
        <v>0</v>
      </c>
      <c r="K135" s="214" t="s">
        <v>189</v>
      </c>
      <c r="L135" s="44"/>
      <c r="M135" s="219" t="s">
        <v>19</v>
      </c>
      <c r="N135" s="220" t="s">
        <v>48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190</v>
      </c>
      <c r="AT135" s="223" t="s">
        <v>185</v>
      </c>
      <c r="AU135" s="223" t="s">
        <v>88</v>
      </c>
      <c r="AY135" s="17" t="s">
        <v>182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88</v>
      </c>
      <c r="BK135" s="224">
        <f>ROUND(I135*H135,2)</f>
        <v>0</v>
      </c>
      <c r="BL135" s="17" t="s">
        <v>190</v>
      </c>
      <c r="BM135" s="223" t="s">
        <v>491</v>
      </c>
    </row>
    <row r="136" spans="1:65" s="2" customFormat="1" ht="14.4" customHeight="1">
      <c r="A136" s="38"/>
      <c r="B136" s="39"/>
      <c r="C136" s="212" t="s">
        <v>262</v>
      </c>
      <c r="D136" s="212" t="s">
        <v>185</v>
      </c>
      <c r="E136" s="213" t="s">
        <v>254</v>
      </c>
      <c r="F136" s="214" t="s">
        <v>255</v>
      </c>
      <c r="G136" s="215" t="s">
        <v>251</v>
      </c>
      <c r="H136" s="216">
        <v>2.126</v>
      </c>
      <c r="I136" s="217"/>
      <c r="J136" s="218">
        <f>ROUND(I136*H136,2)</f>
        <v>0</v>
      </c>
      <c r="K136" s="214" t="s">
        <v>189</v>
      </c>
      <c r="L136" s="44"/>
      <c r="M136" s="219" t="s">
        <v>19</v>
      </c>
      <c r="N136" s="220" t="s">
        <v>48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190</v>
      </c>
      <c r="AT136" s="223" t="s">
        <v>185</v>
      </c>
      <c r="AU136" s="223" t="s">
        <v>88</v>
      </c>
      <c r="AY136" s="17" t="s">
        <v>182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88</v>
      </c>
      <c r="BK136" s="224">
        <f>ROUND(I136*H136,2)</f>
        <v>0</v>
      </c>
      <c r="BL136" s="17" t="s">
        <v>190</v>
      </c>
      <c r="BM136" s="223" t="s">
        <v>492</v>
      </c>
    </row>
    <row r="137" spans="1:65" s="2" customFormat="1" ht="24.15" customHeight="1">
      <c r="A137" s="38"/>
      <c r="B137" s="39"/>
      <c r="C137" s="212" t="s">
        <v>8</v>
      </c>
      <c r="D137" s="212" t="s">
        <v>185</v>
      </c>
      <c r="E137" s="213" t="s">
        <v>258</v>
      </c>
      <c r="F137" s="214" t="s">
        <v>259</v>
      </c>
      <c r="G137" s="215" t="s">
        <v>251</v>
      </c>
      <c r="H137" s="216">
        <v>29.764</v>
      </c>
      <c r="I137" s="217"/>
      <c r="J137" s="218">
        <f>ROUND(I137*H137,2)</f>
        <v>0</v>
      </c>
      <c r="K137" s="214" t="s">
        <v>189</v>
      </c>
      <c r="L137" s="44"/>
      <c r="M137" s="219" t="s">
        <v>19</v>
      </c>
      <c r="N137" s="220" t="s">
        <v>48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190</v>
      </c>
      <c r="AT137" s="223" t="s">
        <v>185</v>
      </c>
      <c r="AU137" s="223" t="s">
        <v>88</v>
      </c>
      <c r="AY137" s="17" t="s">
        <v>182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88</v>
      </c>
      <c r="BK137" s="224">
        <f>ROUND(I137*H137,2)</f>
        <v>0</v>
      </c>
      <c r="BL137" s="17" t="s">
        <v>190</v>
      </c>
      <c r="BM137" s="223" t="s">
        <v>493</v>
      </c>
    </row>
    <row r="138" spans="1:51" s="13" customFormat="1" ht="12">
      <c r="A138" s="13"/>
      <c r="B138" s="225"/>
      <c r="C138" s="226"/>
      <c r="D138" s="227" t="s">
        <v>203</v>
      </c>
      <c r="E138" s="226"/>
      <c r="F138" s="229" t="s">
        <v>544</v>
      </c>
      <c r="G138" s="226"/>
      <c r="H138" s="230">
        <v>29.764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203</v>
      </c>
      <c r="AU138" s="236" t="s">
        <v>88</v>
      </c>
      <c r="AV138" s="13" t="s">
        <v>88</v>
      </c>
      <c r="AW138" s="13" t="s">
        <v>4</v>
      </c>
      <c r="AX138" s="13" t="s">
        <v>80</v>
      </c>
      <c r="AY138" s="236" t="s">
        <v>182</v>
      </c>
    </row>
    <row r="139" spans="1:65" s="2" customFormat="1" ht="14.4" customHeight="1">
      <c r="A139" s="38"/>
      <c r="B139" s="39"/>
      <c r="C139" s="248" t="s">
        <v>216</v>
      </c>
      <c r="D139" s="248" t="s">
        <v>263</v>
      </c>
      <c r="E139" s="249" t="s">
        <v>264</v>
      </c>
      <c r="F139" s="250" t="s">
        <v>265</v>
      </c>
      <c r="G139" s="251" t="s">
        <v>251</v>
      </c>
      <c r="H139" s="252">
        <v>2.126</v>
      </c>
      <c r="I139" s="253"/>
      <c r="J139" s="254">
        <f>ROUND(I139*H139,2)</f>
        <v>0</v>
      </c>
      <c r="K139" s="250" t="s">
        <v>189</v>
      </c>
      <c r="L139" s="255"/>
      <c r="M139" s="256" t="s">
        <v>19</v>
      </c>
      <c r="N139" s="257" t="s">
        <v>48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226</v>
      </c>
      <c r="AT139" s="223" t="s">
        <v>263</v>
      </c>
      <c r="AU139" s="223" t="s">
        <v>88</v>
      </c>
      <c r="AY139" s="17" t="s">
        <v>182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88</v>
      </c>
      <c r="BK139" s="224">
        <f>ROUND(I139*H139,2)</f>
        <v>0</v>
      </c>
      <c r="BL139" s="17" t="s">
        <v>190</v>
      </c>
      <c r="BM139" s="223" t="s">
        <v>495</v>
      </c>
    </row>
    <row r="140" spans="1:63" s="12" customFormat="1" ht="22.8" customHeight="1">
      <c r="A140" s="12"/>
      <c r="B140" s="196"/>
      <c r="C140" s="197"/>
      <c r="D140" s="198" t="s">
        <v>75</v>
      </c>
      <c r="E140" s="210" t="s">
        <v>267</v>
      </c>
      <c r="F140" s="210" t="s">
        <v>268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P141</f>
        <v>0</v>
      </c>
      <c r="Q140" s="204"/>
      <c r="R140" s="205">
        <f>R141</f>
        <v>0</v>
      </c>
      <c r="S140" s="204"/>
      <c r="T140" s="206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80</v>
      </c>
      <c r="AT140" s="208" t="s">
        <v>75</v>
      </c>
      <c r="AU140" s="208" t="s">
        <v>80</v>
      </c>
      <c r="AY140" s="207" t="s">
        <v>182</v>
      </c>
      <c r="BK140" s="209">
        <f>BK141</f>
        <v>0</v>
      </c>
    </row>
    <row r="141" spans="1:65" s="2" customFormat="1" ht="24.15" customHeight="1">
      <c r="A141" s="38"/>
      <c r="B141" s="39"/>
      <c r="C141" s="212" t="s">
        <v>281</v>
      </c>
      <c r="D141" s="212" t="s">
        <v>185</v>
      </c>
      <c r="E141" s="213" t="s">
        <v>496</v>
      </c>
      <c r="F141" s="214" t="s">
        <v>497</v>
      </c>
      <c r="G141" s="215" t="s">
        <v>251</v>
      </c>
      <c r="H141" s="216">
        <v>0.715</v>
      </c>
      <c r="I141" s="217"/>
      <c r="J141" s="218">
        <f>ROUND(I141*H141,2)</f>
        <v>0</v>
      </c>
      <c r="K141" s="214" t="s">
        <v>189</v>
      </c>
      <c r="L141" s="44"/>
      <c r="M141" s="219" t="s">
        <v>19</v>
      </c>
      <c r="N141" s="220" t="s">
        <v>48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190</v>
      </c>
      <c r="AT141" s="223" t="s">
        <v>185</v>
      </c>
      <c r="AU141" s="223" t="s">
        <v>88</v>
      </c>
      <c r="AY141" s="17" t="s">
        <v>182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88</v>
      </c>
      <c r="BK141" s="224">
        <f>ROUND(I141*H141,2)</f>
        <v>0</v>
      </c>
      <c r="BL141" s="17" t="s">
        <v>190</v>
      </c>
      <c r="BM141" s="223" t="s">
        <v>498</v>
      </c>
    </row>
    <row r="142" spans="1:63" s="12" customFormat="1" ht="25.9" customHeight="1">
      <c r="A142" s="12"/>
      <c r="B142" s="196"/>
      <c r="C142" s="197"/>
      <c r="D142" s="198" t="s">
        <v>75</v>
      </c>
      <c r="E142" s="199" t="s">
        <v>272</v>
      </c>
      <c r="F142" s="199" t="s">
        <v>273</v>
      </c>
      <c r="G142" s="197"/>
      <c r="H142" s="197"/>
      <c r="I142" s="200"/>
      <c r="J142" s="201">
        <f>BK142</f>
        <v>0</v>
      </c>
      <c r="K142" s="197"/>
      <c r="L142" s="202"/>
      <c r="M142" s="203"/>
      <c r="N142" s="204"/>
      <c r="O142" s="204"/>
      <c r="P142" s="205">
        <f>P143+P154+P157+P160+P171</f>
        <v>0</v>
      </c>
      <c r="Q142" s="204"/>
      <c r="R142" s="205">
        <f>R143+R154+R157+R160+R171</f>
        <v>0.2632956</v>
      </c>
      <c r="S142" s="204"/>
      <c r="T142" s="206">
        <f>T143+T154+T157+T160+T171</f>
        <v>0.07590000000000001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88</v>
      </c>
      <c r="AT142" s="208" t="s">
        <v>75</v>
      </c>
      <c r="AU142" s="208" t="s">
        <v>76</v>
      </c>
      <c r="AY142" s="207" t="s">
        <v>182</v>
      </c>
      <c r="BK142" s="209">
        <f>BK143+BK154+BK157+BK160+BK171</f>
        <v>0</v>
      </c>
    </row>
    <row r="143" spans="1:63" s="12" customFormat="1" ht="22.8" customHeight="1">
      <c r="A143" s="12"/>
      <c r="B143" s="196"/>
      <c r="C143" s="197"/>
      <c r="D143" s="198" t="s">
        <v>75</v>
      </c>
      <c r="E143" s="210" t="s">
        <v>274</v>
      </c>
      <c r="F143" s="210" t="s">
        <v>275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SUM(P144:P153)</f>
        <v>0</v>
      </c>
      <c r="Q143" s="204"/>
      <c r="R143" s="205">
        <f>SUM(R144:R153)</f>
        <v>0.11260000000000002</v>
      </c>
      <c r="S143" s="204"/>
      <c r="T143" s="206">
        <f>SUM(T144:T153)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88</v>
      </c>
      <c r="AT143" s="208" t="s">
        <v>75</v>
      </c>
      <c r="AU143" s="208" t="s">
        <v>80</v>
      </c>
      <c r="AY143" s="207" t="s">
        <v>182</v>
      </c>
      <c r="BK143" s="209">
        <f>SUM(BK144:BK153)</f>
        <v>0</v>
      </c>
    </row>
    <row r="144" spans="1:65" s="2" customFormat="1" ht="14.4" customHeight="1">
      <c r="A144" s="38"/>
      <c r="B144" s="39"/>
      <c r="C144" s="212" t="s">
        <v>285</v>
      </c>
      <c r="D144" s="212" t="s">
        <v>185</v>
      </c>
      <c r="E144" s="213" t="s">
        <v>276</v>
      </c>
      <c r="F144" s="214" t="s">
        <v>499</v>
      </c>
      <c r="G144" s="215" t="s">
        <v>278</v>
      </c>
      <c r="H144" s="216">
        <v>10</v>
      </c>
      <c r="I144" s="217"/>
      <c r="J144" s="218">
        <f>ROUND(I144*H144,2)</f>
        <v>0</v>
      </c>
      <c r="K144" s="214" t="s">
        <v>279</v>
      </c>
      <c r="L144" s="44"/>
      <c r="M144" s="219" t="s">
        <v>19</v>
      </c>
      <c r="N144" s="220" t="s">
        <v>48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216</v>
      </c>
      <c r="AT144" s="223" t="s">
        <v>185</v>
      </c>
      <c r="AU144" s="223" t="s">
        <v>88</v>
      </c>
      <c r="AY144" s="17" t="s">
        <v>182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88</v>
      </c>
      <c r="BK144" s="224">
        <f>ROUND(I144*H144,2)</f>
        <v>0</v>
      </c>
      <c r="BL144" s="17" t="s">
        <v>216</v>
      </c>
      <c r="BM144" s="223" t="s">
        <v>500</v>
      </c>
    </row>
    <row r="145" spans="1:65" s="2" customFormat="1" ht="14.4" customHeight="1">
      <c r="A145" s="38"/>
      <c r="B145" s="39"/>
      <c r="C145" s="212" t="s">
        <v>289</v>
      </c>
      <c r="D145" s="212" t="s">
        <v>185</v>
      </c>
      <c r="E145" s="213" t="s">
        <v>282</v>
      </c>
      <c r="F145" s="214" t="s">
        <v>283</v>
      </c>
      <c r="G145" s="215" t="s">
        <v>215</v>
      </c>
      <c r="H145" s="216">
        <v>36</v>
      </c>
      <c r="I145" s="217"/>
      <c r="J145" s="218">
        <f>ROUND(I145*H145,2)</f>
        <v>0</v>
      </c>
      <c r="K145" s="214" t="s">
        <v>189</v>
      </c>
      <c r="L145" s="44"/>
      <c r="M145" s="219" t="s">
        <v>19</v>
      </c>
      <c r="N145" s="220" t="s">
        <v>48</v>
      </c>
      <c r="O145" s="84"/>
      <c r="P145" s="221">
        <f>O145*H145</f>
        <v>0</v>
      </c>
      <c r="Q145" s="221">
        <v>0.00084</v>
      </c>
      <c r="R145" s="221">
        <f>Q145*H145</f>
        <v>0.030240000000000003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216</v>
      </c>
      <c r="AT145" s="223" t="s">
        <v>185</v>
      </c>
      <c r="AU145" s="223" t="s">
        <v>88</v>
      </c>
      <c r="AY145" s="17" t="s">
        <v>182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88</v>
      </c>
      <c r="BK145" s="224">
        <f>ROUND(I145*H145,2)</f>
        <v>0</v>
      </c>
      <c r="BL145" s="17" t="s">
        <v>216</v>
      </c>
      <c r="BM145" s="223" t="s">
        <v>501</v>
      </c>
    </row>
    <row r="146" spans="1:65" s="2" customFormat="1" ht="14.4" customHeight="1">
      <c r="A146" s="38"/>
      <c r="B146" s="39"/>
      <c r="C146" s="212" t="s">
        <v>293</v>
      </c>
      <c r="D146" s="212" t="s">
        <v>185</v>
      </c>
      <c r="E146" s="213" t="s">
        <v>286</v>
      </c>
      <c r="F146" s="214" t="s">
        <v>287</v>
      </c>
      <c r="G146" s="215" t="s">
        <v>215</v>
      </c>
      <c r="H146" s="216">
        <v>20</v>
      </c>
      <c r="I146" s="217"/>
      <c r="J146" s="218">
        <f>ROUND(I146*H146,2)</f>
        <v>0</v>
      </c>
      <c r="K146" s="214" t="s">
        <v>189</v>
      </c>
      <c r="L146" s="44"/>
      <c r="M146" s="219" t="s">
        <v>19</v>
      </c>
      <c r="N146" s="220" t="s">
        <v>48</v>
      </c>
      <c r="O146" s="84"/>
      <c r="P146" s="221">
        <f>O146*H146</f>
        <v>0</v>
      </c>
      <c r="Q146" s="221">
        <v>0.00116</v>
      </c>
      <c r="R146" s="221">
        <f>Q146*H146</f>
        <v>0.0232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216</v>
      </c>
      <c r="AT146" s="223" t="s">
        <v>185</v>
      </c>
      <c r="AU146" s="223" t="s">
        <v>88</v>
      </c>
      <c r="AY146" s="17" t="s">
        <v>182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88</v>
      </c>
      <c r="BK146" s="224">
        <f>ROUND(I146*H146,2)</f>
        <v>0</v>
      </c>
      <c r="BL146" s="17" t="s">
        <v>216</v>
      </c>
      <c r="BM146" s="223" t="s">
        <v>502</v>
      </c>
    </row>
    <row r="147" spans="1:65" s="2" customFormat="1" ht="14.4" customHeight="1">
      <c r="A147" s="38"/>
      <c r="B147" s="39"/>
      <c r="C147" s="212" t="s">
        <v>7</v>
      </c>
      <c r="D147" s="212" t="s">
        <v>185</v>
      </c>
      <c r="E147" s="213" t="s">
        <v>290</v>
      </c>
      <c r="F147" s="214" t="s">
        <v>291</v>
      </c>
      <c r="G147" s="215" t="s">
        <v>215</v>
      </c>
      <c r="H147" s="216">
        <v>14</v>
      </c>
      <c r="I147" s="217"/>
      <c r="J147" s="218">
        <f>ROUND(I147*H147,2)</f>
        <v>0</v>
      </c>
      <c r="K147" s="214" t="s">
        <v>189</v>
      </c>
      <c r="L147" s="44"/>
      <c r="M147" s="219" t="s">
        <v>19</v>
      </c>
      <c r="N147" s="220" t="s">
        <v>48</v>
      </c>
      <c r="O147" s="84"/>
      <c r="P147" s="221">
        <f>O147*H147</f>
        <v>0</v>
      </c>
      <c r="Q147" s="221">
        <v>0.00144</v>
      </c>
      <c r="R147" s="221">
        <f>Q147*H147</f>
        <v>0.02016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216</v>
      </c>
      <c r="AT147" s="223" t="s">
        <v>185</v>
      </c>
      <c r="AU147" s="223" t="s">
        <v>88</v>
      </c>
      <c r="AY147" s="17" t="s">
        <v>182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88</v>
      </c>
      <c r="BK147" s="224">
        <f>ROUND(I147*H147,2)</f>
        <v>0</v>
      </c>
      <c r="BL147" s="17" t="s">
        <v>216</v>
      </c>
      <c r="BM147" s="223" t="s">
        <v>503</v>
      </c>
    </row>
    <row r="148" spans="1:65" s="2" customFormat="1" ht="24.15" customHeight="1">
      <c r="A148" s="38"/>
      <c r="B148" s="39"/>
      <c r="C148" s="212" t="s">
        <v>300</v>
      </c>
      <c r="D148" s="212" t="s">
        <v>185</v>
      </c>
      <c r="E148" s="213" t="s">
        <v>301</v>
      </c>
      <c r="F148" s="214" t="s">
        <v>302</v>
      </c>
      <c r="G148" s="215" t="s">
        <v>215</v>
      </c>
      <c r="H148" s="216">
        <v>70</v>
      </c>
      <c r="I148" s="217"/>
      <c r="J148" s="218">
        <f>ROUND(I148*H148,2)</f>
        <v>0</v>
      </c>
      <c r="K148" s="214" t="s">
        <v>189</v>
      </c>
      <c r="L148" s="44"/>
      <c r="M148" s="219" t="s">
        <v>19</v>
      </c>
      <c r="N148" s="220" t="s">
        <v>48</v>
      </c>
      <c r="O148" s="84"/>
      <c r="P148" s="221">
        <f>O148*H148</f>
        <v>0</v>
      </c>
      <c r="Q148" s="221">
        <v>7E-05</v>
      </c>
      <c r="R148" s="221">
        <f>Q148*H148</f>
        <v>0.0049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216</v>
      </c>
      <c r="AT148" s="223" t="s">
        <v>185</v>
      </c>
      <c r="AU148" s="223" t="s">
        <v>88</v>
      </c>
      <c r="AY148" s="17" t="s">
        <v>182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88</v>
      </c>
      <c r="BK148" s="224">
        <f>ROUND(I148*H148,2)</f>
        <v>0</v>
      </c>
      <c r="BL148" s="17" t="s">
        <v>216</v>
      </c>
      <c r="BM148" s="223" t="s">
        <v>504</v>
      </c>
    </row>
    <row r="149" spans="1:65" s="2" customFormat="1" ht="14.4" customHeight="1">
      <c r="A149" s="38"/>
      <c r="B149" s="39"/>
      <c r="C149" s="212" t="s">
        <v>304</v>
      </c>
      <c r="D149" s="212" t="s">
        <v>185</v>
      </c>
      <c r="E149" s="213" t="s">
        <v>334</v>
      </c>
      <c r="F149" s="214" t="s">
        <v>335</v>
      </c>
      <c r="G149" s="215" t="s">
        <v>188</v>
      </c>
      <c r="H149" s="216">
        <v>20</v>
      </c>
      <c r="I149" s="217"/>
      <c r="J149" s="218">
        <f>ROUND(I149*H149,2)</f>
        <v>0</v>
      </c>
      <c r="K149" s="214" t="s">
        <v>189</v>
      </c>
      <c r="L149" s="44"/>
      <c r="M149" s="219" t="s">
        <v>19</v>
      </c>
      <c r="N149" s="220" t="s">
        <v>48</v>
      </c>
      <c r="O149" s="84"/>
      <c r="P149" s="221">
        <f>O149*H149</f>
        <v>0</v>
      </c>
      <c r="Q149" s="221">
        <v>0.00057</v>
      </c>
      <c r="R149" s="221">
        <f>Q149*H149</f>
        <v>0.0114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216</v>
      </c>
      <c r="AT149" s="223" t="s">
        <v>185</v>
      </c>
      <c r="AU149" s="223" t="s">
        <v>88</v>
      </c>
      <c r="AY149" s="17" t="s">
        <v>182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88</v>
      </c>
      <c r="BK149" s="224">
        <f>ROUND(I149*H149,2)</f>
        <v>0</v>
      </c>
      <c r="BL149" s="17" t="s">
        <v>216</v>
      </c>
      <c r="BM149" s="223" t="s">
        <v>505</v>
      </c>
    </row>
    <row r="150" spans="1:65" s="2" customFormat="1" ht="14.4" customHeight="1">
      <c r="A150" s="38"/>
      <c r="B150" s="39"/>
      <c r="C150" s="212" t="s">
        <v>308</v>
      </c>
      <c r="D150" s="212" t="s">
        <v>185</v>
      </c>
      <c r="E150" s="213" t="s">
        <v>506</v>
      </c>
      <c r="F150" s="214" t="s">
        <v>507</v>
      </c>
      <c r="G150" s="215" t="s">
        <v>188</v>
      </c>
      <c r="H150" s="216">
        <v>10</v>
      </c>
      <c r="I150" s="217"/>
      <c r="J150" s="218">
        <f>ROUND(I150*H150,2)</f>
        <v>0</v>
      </c>
      <c r="K150" s="214" t="s">
        <v>189</v>
      </c>
      <c r="L150" s="44"/>
      <c r="M150" s="219" t="s">
        <v>19</v>
      </c>
      <c r="N150" s="220" t="s">
        <v>48</v>
      </c>
      <c r="O150" s="84"/>
      <c r="P150" s="221">
        <f>O150*H150</f>
        <v>0</v>
      </c>
      <c r="Q150" s="221">
        <v>0.00087</v>
      </c>
      <c r="R150" s="221">
        <f>Q150*H150</f>
        <v>0.0087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216</v>
      </c>
      <c r="AT150" s="223" t="s">
        <v>185</v>
      </c>
      <c r="AU150" s="223" t="s">
        <v>88</v>
      </c>
      <c r="AY150" s="17" t="s">
        <v>182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88</v>
      </c>
      <c r="BK150" s="224">
        <f>ROUND(I150*H150,2)</f>
        <v>0</v>
      </c>
      <c r="BL150" s="17" t="s">
        <v>216</v>
      </c>
      <c r="BM150" s="223" t="s">
        <v>508</v>
      </c>
    </row>
    <row r="151" spans="1:65" s="2" customFormat="1" ht="24.15" customHeight="1">
      <c r="A151" s="38"/>
      <c r="B151" s="39"/>
      <c r="C151" s="212" t="s">
        <v>313</v>
      </c>
      <c r="D151" s="212" t="s">
        <v>185</v>
      </c>
      <c r="E151" s="213" t="s">
        <v>354</v>
      </c>
      <c r="F151" s="214" t="s">
        <v>355</v>
      </c>
      <c r="G151" s="215" t="s">
        <v>215</v>
      </c>
      <c r="H151" s="216">
        <v>70</v>
      </c>
      <c r="I151" s="217"/>
      <c r="J151" s="218">
        <f>ROUND(I151*H151,2)</f>
        <v>0</v>
      </c>
      <c r="K151" s="214" t="s">
        <v>189</v>
      </c>
      <c r="L151" s="44"/>
      <c r="M151" s="219" t="s">
        <v>19</v>
      </c>
      <c r="N151" s="220" t="s">
        <v>48</v>
      </c>
      <c r="O151" s="84"/>
      <c r="P151" s="221">
        <f>O151*H151</f>
        <v>0</v>
      </c>
      <c r="Q151" s="221">
        <v>0.00019</v>
      </c>
      <c r="R151" s="221">
        <f>Q151*H151</f>
        <v>0.013300000000000001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216</v>
      </c>
      <c r="AT151" s="223" t="s">
        <v>185</v>
      </c>
      <c r="AU151" s="223" t="s">
        <v>88</v>
      </c>
      <c r="AY151" s="17" t="s">
        <v>182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88</v>
      </c>
      <c r="BK151" s="224">
        <f>ROUND(I151*H151,2)</f>
        <v>0</v>
      </c>
      <c r="BL151" s="17" t="s">
        <v>216</v>
      </c>
      <c r="BM151" s="223" t="s">
        <v>509</v>
      </c>
    </row>
    <row r="152" spans="1:65" s="2" customFormat="1" ht="14.4" customHeight="1">
      <c r="A152" s="38"/>
      <c r="B152" s="39"/>
      <c r="C152" s="212" t="s">
        <v>317</v>
      </c>
      <c r="D152" s="212" t="s">
        <v>185</v>
      </c>
      <c r="E152" s="213" t="s">
        <v>358</v>
      </c>
      <c r="F152" s="214" t="s">
        <v>359</v>
      </c>
      <c r="G152" s="215" t="s">
        <v>215</v>
      </c>
      <c r="H152" s="216">
        <v>70</v>
      </c>
      <c r="I152" s="217"/>
      <c r="J152" s="218">
        <f>ROUND(I152*H152,2)</f>
        <v>0</v>
      </c>
      <c r="K152" s="214" t="s">
        <v>189</v>
      </c>
      <c r="L152" s="44"/>
      <c r="M152" s="219" t="s">
        <v>19</v>
      </c>
      <c r="N152" s="220" t="s">
        <v>48</v>
      </c>
      <c r="O152" s="84"/>
      <c r="P152" s="221">
        <f>O152*H152</f>
        <v>0</v>
      </c>
      <c r="Q152" s="221">
        <v>1E-05</v>
      </c>
      <c r="R152" s="221">
        <f>Q152*H152</f>
        <v>0.0007000000000000001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216</v>
      </c>
      <c r="AT152" s="223" t="s">
        <v>185</v>
      </c>
      <c r="AU152" s="223" t="s">
        <v>88</v>
      </c>
      <c r="AY152" s="17" t="s">
        <v>182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88</v>
      </c>
      <c r="BK152" s="224">
        <f>ROUND(I152*H152,2)</f>
        <v>0</v>
      </c>
      <c r="BL152" s="17" t="s">
        <v>216</v>
      </c>
      <c r="BM152" s="223" t="s">
        <v>510</v>
      </c>
    </row>
    <row r="153" spans="1:65" s="2" customFormat="1" ht="24.15" customHeight="1">
      <c r="A153" s="38"/>
      <c r="B153" s="39"/>
      <c r="C153" s="212" t="s">
        <v>321</v>
      </c>
      <c r="D153" s="212" t="s">
        <v>185</v>
      </c>
      <c r="E153" s="213" t="s">
        <v>511</v>
      </c>
      <c r="F153" s="214" t="s">
        <v>512</v>
      </c>
      <c r="G153" s="215" t="s">
        <v>251</v>
      </c>
      <c r="H153" s="216">
        <v>0.113</v>
      </c>
      <c r="I153" s="217"/>
      <c r="J153" s="218">
        <f>ROUND(I153*H153,2)</f>
        <v>0</v>
      </c>
      <c r="K153" s="214" t="s">
        <v>189</v>
      </c>
      <c r="L153" s="44"/>
      <c r="M153" s="219" t="s">
        <v>19</v>
      </c>
      <c r="N153" s="220" t="s">
        <v>48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216</v>
      </c>
      <c r="AT153" s="223" t="s">
        <v>185</v>
      </c>
      <c r="AU153" s="223" t="s">
        <v>88</v>
      </c>
      <c r="AY153" s="17" t="s">
        <v>182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88</v>
      </c>
      <c r="BK153" s="224">
        <f>ROUND(I153*H153,2)</f>
        <v>0</v>
      </c>
      <c r="BL153" s="17" t="s">
        <v>216</v>
      </c>
      <c r="BM153" s="223" t="s">
        <v>513</v>
      </c>
    </row>
    <row r="154" spans="1:63" s="12" customFormat="1" ht="22.8" customHeight="1">
      <c r="A154" s="12"/>
      <c r="B154" s="196"/>
      <c r="C154" s="197"/>
      <c r="D154" s="198" t="s">
        <v>75</v>
      </c>
      <c r="E154" s="210" t="s">
        <v>365</v>
      </c>
      <c r="F154" s="210" t="s">
        <v>366</v>
      </c>
      <c r="G154" s="197"/>
      <c r="H154" s="197"/>
      <c r="I154" s="200"/>
      <c r="J154" s="211">
        <f>BK154</f>
        <v>0</v>
      </c>
      <c r="K154" s="197"/>
      <c r="L154" s="202"/>
      <c r="M154" s="203"/>
      <c r="N154" s="204"/>
      <c r="O154" s="204"/>
      <c r="P154" s="205">
        <f>SUM(P155:P156)</f>
        <v>0</v>
      </c>
      <c r="Q154" s="204"/>
      <c r="R154" s="205">
        <f>SUM(R155:R156)</f>
        <v>0.00155</v>
      </c>
      <c r="S154" s="204"/>
      <c r="T154" s="206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7" t="s">
        <v>88</v>
      </c>
      <c r="AT154" s="208" t="s">
        <v>75</v>
      </c>
      <c r="AU154" s="208" t="s">
        <v>80</v>
      </c>
      <c r="AY154" s="207" t="s">
        <v>182</v>
      </c>
      <c r="BK154" s="209">
        <f>SUM(BK155:BK156)</f>
        <v>0</v>
      </c>
    </row>
    <row r="155" spans="1:65" s="2" customFormat="1" ht="14.4" customHeight="1">
      <c r="A155" s="38"/>
      <c r="B155" s="39"/>
      <c r="C155" s="212" t="s">
        <v>325</v>
      </c>
      <c r="D155" s="212" t="s">
        <v>185</v>
      </c>
      <c r="E155" s="213" t="s">
        <v>514</v>
      </c>
      <c r="F155" s="214" t="s">
        <v>515</v>
      </c>
      <c r="G155" s="215" t="s">
        <v>188</v>
      </c>
      <c r="H155" s="216">
        <v>5</v>
      </c>
      <c r="I155" s="217"/>
      <c r="J155" s="218">
        <f>ROUND(I155*H155,2)</f>
        <v>0</v>
      </c>
      <c r="K155" s="214" t="s">
        <v>279</v>
      </c>
      <c r="L155" s="44"/>
      <c r="M155" s="219" t="s">
        <v>19</v>
      </c>
      <c r="N155" s="220" t="s">
        <v>48</v>
      </c>
      <c r="O155" s="84"/>
      <c r="P155" s="221">
        <f>O155*H155</f>
        <v>0</v>
      </c>
      <c r="Q155" s="221">
        <v>0.00031</v>
      </c>
      <c r="R155" s="221">
        <f>Q155*H155</f>
        <v>0.00155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216</v>
      </c>
      <c r="AT155" s="223" t="s">
        <v>185</v>
      </c>
      <c r="AU155" s="223" t="s">
        <v>88</v>
      </c>
      <c r="AY155" s="17" t="s">
        <v>182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88</v>
      </c>
      <c r="BK155" s="224">
        <f>ROUND(I155*H155,2)</f>
        <v>0</v>
      </c>
      <c r="BL155" s="17" t="s">
        <v>216</v>
      </c>
      <c r="BM155" s="223" t="s">
        <v>516</v>
      </c>
    </row>
    <row r="156" spans="1:65" s="2" customFormat="1" ht="24.15" customHeight="1">
      <c r="A156" s="38"/>
      <c r="B156" s="39"/>
      <c r="C156" s="212" t="s">
        <v>329</v>
      </c>
      <c r="D156" s="212" t="s">
        <v>185</v>
      </c>
      <c r="E156" s="213" t="s">
        <v>517</v>
      </c>
      <c r="F156" s="214" t="s">
        <v>518</v>
      </c>
      <c r="G156" s="215" t="s">
        <v>251</v>
      </c>
      <c r="H156" s="216">
        <v>0.002</v>
      </c>
      <c r="I156" s="217"/>
      <c r="J156" s="218">
        <f>ROUND(I156*H156,2)</f>
        <v>0</v>
      </c>
      <c r="K156" s="214" t="s">
        <v>189</v>
      </c>
      <c r="L156" s="44"/>
      <c r="M156" s="219" t="s">
        <v>19</v>
      </c>
      <c r="N156" s="220" t="s">
        <v>48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216</v>
      </c>
      <c r="AT156" s="223" t="s">
        <v>185</v>
      </c>
      <c r="AU156" s="223" t="s">
        <v>88</v>
      </c>
      <c r="AY156" s="17" t="s">
        <v>182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88</v>
      </c>
      <c r="BK156" s="224">
        <f>ROUND(I156*H156,2)</f>
        <v>0</v>
      </c>
      <c r="BL156" s="17" t="s">
        <v>216</v>
      </c>
      <c r="BM156" s="223" t="s">
        <v>545</v>
      </c>
    </row>
    <row r="157" spans="1:63" s="12" customFormat="1" ht="22.8" customHeight="1">
      <c r="A157" s="12"/>
      <c r="B157" s="196"/>
      <c r="C157" s="197"/>
      <c r="D157" s="198" t="s">
        <v>75</v>
      </c>
      <c r="E157" s="210" t="s">
        <v>379</v>
      </c>
      <c r="F157" s="210" t="s">
        <v>380</v>
      </c>
      <c r="G157" s="197"/>
      <c r="H157" s="197"/>
      <c r="I157" s="200"/>
      <c r="J157" s="211">
        <f>BK157</f>
        <v>0</v>
      </c>
      <c r="K157" s="197"/>
      <c r="L157" s="202"/>
      <c r="M157" s="203"/>
      <c r="N157" s="204"/>
      <c r="O157" s="204"/>
      <c r="P157" s="205">
        <f>SUM(P158:P159)</f>
        <v>0</v>
      </c>
      <c r="Q157" s="204"/>
      <c r="R157" s="205">
        <f>SUM(R158:R159)</f>
        <v>0</v>
      </c>
      <c r="S157" s="204"/>
      <c r="T157" s="206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7" t="s">
        <v>88</v>
      </c>
      <c r="AT157" s="208" t="s">
        <v>75</v>
      </c>
      <c r="AU157" s="208" t="s">
        <v>80</v>
      </c>
      <c r="AY157" s="207" t="s">
        <v>182</v>
      </c>
      <c r="BK157" s="209">
        <f>SUM(BK158:BK159)</f>
        <v>0</v>
      </c>
    </row>
    <row r="158" spans="1:65" s="2" customFormat="1" ht="24.15" customHeight="1">
      <c r="A158" s="38"/>
      <c r="B158" s="39"/>
      <c r="C158" s="212" t="s">
        <v>333</v>
      </c>
      <c r="D158" s="212" t="s">
        <v>185</v>
      </c>
      <c r="E158" s="213" t="s">
        <v>382</v>
      </c>
      <c r="F158" s="214" t="s">
        <v>520</v>
      </c>
      <c r="G158" s="215" t="s">
        <v>188</v>
      </c>
      <c r="H158" s="216">
        <v>15</v>
      </c>
      <c r="I158" s="217"/>
      <c r="J158" s="218">
        <f>ROUND(I158*H158,2)</f>
        <v>0</v>
      </c>
      <c r="K158" s="214" t="s">
        <v>279</v>
      </c>
      <c r="L158" s="44"/>
      <c r="M158" s="219" t="s">
        <v>19</v>
      </c>
      <c r="N158" s="220" t="s">
        <v>48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216</v>
      </c>
      <c r="AT158" s="223" t="s">
        <v>185</v>
      </c>
      <c r="AU158" s="223" t="s">
        <v>88</v>
      </c>
      <c r="AY158" s="17" t="s">
        <v>182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88</v>
      </c>
      <c r="BK158" s="224">
        <f>ROUND(I158*H158,2)</f>
        <v>0</v>
      </c>
      <c r="BL158" s="17" t="s">
        <v>216</v>
      </c>
      <c r="BM158" s="223" t="s">
        <v>546</v>
      </c>
    </row>
    <row r="159" spans="1:47" s="2" customFormat="1" ht="12">
      <c r="A159" s="38"/>
      <c r="B159" s="39"/>
      <c r="C159" s="40"/>
      <c r="D159" s="227" t="s">
        <v>385</v>
      </c>
      <c r="E159" s="40"/>
      <c r="F159" s="258" t="s">
        <v>386</v>
      </c>
      <c r="G159" s="40"/>
      <c r="H159" s="40"/>
      <c r="I159" s="259"/>
      <c r="J159" s="40"/>
      <c r="K159" s="40"/>
      <c r="L159" s="44"/>
      <c r="M159" s="260"/>
      <c r="N159" s="26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385</v>
      </c>
      <c r="AU159" s="17" t="s">
        <v>88</v>
      </c>
    </row>
    <row r="160" spans="1:63" s="12" customFormat="1" ht="22.8" customHeight="1">
      <c r="A160" s="12"/>
      <c r="B160" s="196"/>
      <c r="C160" s="197"/>
      <c r="D160" s="198" t="s">
        <v>75</v>
      </c>
      <c r="E160" s="210" t="s">
        <v>418</v>
      </c>
      <c r="F160" s="210" t="s">
        <v>419</v>
      </c>
      <c r="G160" s="197"/>
      <c r="H160" s="197"/>
      <c r="I160" s="200"/>
      <c r="J160" s="211">
        <f>BK160</f>
        <v>0</v>
      </c>
      <c r="K160" s="197"/>
      <c r="L160" s="202"/>
      <c r="M160" s="203"/>
      <c r="N160" s="204"/>
      <c r="O160" s="204"/>
      <c r="P160" s="205">
        <f>SUM(P161:P170)</f>
        <v>0</v>
      </c>
      <c r="Q160" s="204"/>
      <c r="R160" s="205">
        <f>SUM(R161:R170)</f>
        <v>0.06916800000000001</v>
      </c>
      <c r="S160" s="204"/>
      <c r="T160" s="206">
        <f>SUM(T161:T170)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7" t="s">
        <v>88</v>
      </c>
      <c r="AT160" s="208" t="s">
        <v>75</v>
      </c>
      <c r="AU160" s="208" t="s">
        <v>80</v>
      </c>
      <c r="AY160" s="207" t="s">
        <v>182</v>
      </c>
      <c r="BK160" s="209">
        <f>SUM(BK161:BK170)</f>
        <v>0</v>
      </c>
    </row>
    <row r="161" spans="1:65" s="2" customFormat="1" ht="14.4" customHeight="1">
      <c r="A161" s="38"/>
      <c r="B161" s="39"/>
      <c r="C161" s="212" t="s">
        <v>337</v>
      </c>
      <c r="D161" s="212" t="s">
        <v>185</v>
      </c>
      <c r="E161" s="213" t="s">
        <v>421</v>
      </c>
      <c r="F161" s="214" t="s">
        <v>422</v>
      </c>
      <c r="G161" s="215" t="s">
        <v>423</v>
      </c>
      <c r="H161" s="216">
        <v>69</v>
      </c>
      <c r="I161" s="217"/>
      <c r="J161" s="218">
        <f>ROUND(I161*H161,2)</f>
        <v>0</v>
      </c>
      <c r="K161" s="214" t="s">
        <v>189</v>
      </c>
      <c r="L161" s="44"/>
      <c r="M161" s="219" t="s">
        <v>19</v>
      </c>
      <c r="N161" s="220" t="s">
        <v>48</v>
      </c>
      <c r="O161" s="84"/>
      <c r="P161" s="221">
        <f>O161*H161</f>
        <v>0</v>
      </c>
      <c r="Q161" s="221">
        <v>7E-05</v>
      </c>
      <c r="R161" s="221">
        <f>Q161*H161</f>
        <v>0.004829999999999999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216</v>
      </c>
      <c r="AT161" s="223" t="s">
        <v>185</v>
      </c>
      <c r="AU161" s="223" t="s">
        <v>88</v>
      </c>
      <c r="AY161" s="17" t="s">
        <v>182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88</v>
      </c>
      <c r="BK161" s="224">
        <f>ROUND(I161*H161,2)</f>
        <v>0</v>
      </c>
      <c r="BL161" s="17" t="s">
        <v>216</v>
      </c>
      <c r="BM161" s="223" t="s">
        <v>522</v>
      </c>
    </row>
    <row r="162" spans="1:47" s="2" customFormat="1" ht="12">
      <c r="A162" s="38"/>
      <c r="B162" s="39"/>
      <c r="C162" s="40"/>
      <c r="D162" s="227" t="s">
        <v>385</v>
      </c>
      <c r="E162" s="40"/>
      <c r="F162" s="258" t="s">
        <v>523</v>
      </c>
      <c r="G162" s="40"/>
      <c r="H162" s="40"/>
      <c r="I162" s="259"/>
      <c r="J162" s="40"/>
      <c r="K162" s="40"/>
      <c r="L162" s="44"/>
      <c r="M162" s="260"/>
      <c r="N162" s="26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385</v>
      </c>
      <c r="AU162" s="17" t="s">
        <v>88</v>
      </c>
    </row>
    <row r="163" spans="1:65" s="2" customFormat="1" ht="14.4" customHeight="1">
      <c r="A163" s="38"/>
      <c r="B163" s="39"/>
      <c r="C163" s="248" t="s">
        <v>341</v>
      </c>
      <c r="D163" s="248" t="s">
        <v>263</v>
      </c>
      <c r="E163" s="249" t="s">
        <v>427</v>
      </c>
      <c r="F163" s="250" t="s">
        <v>428</v>
      </c>
      <c r="G163" s="251" t="s">
        <v>251</v>
      </c>
      <c r="H163" s="252">
        <v>0.03</v>
      </c>
      <c r="I163" s="253"/>
      <c r="J163" s="254">
        <f>ROUND(I163*H163,2)</f>
        <v>0</v>
      </c>
      <c r="K163" s="250" t="s">
        <v>189</v>
      </c>
      <c r="L163" s="255"/>
      <c r="M163" s="256" t="s">
        <v>19</v>
      </c>
      <c r="N163" s="257" t="s">
        <v>48</v>
      </c>
      <c r="O163" s="84"/>
      <c r="P163" s="221">
        <f>O163*H163</f>
        <v>0</v>
      </c>
      <c r="Q163" s="221">
        <v>1</v>
      </c>
      <c r="R163" s="221">
        <f>Q163*H163</f>
        <v>0.03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341</v>
      </c>
      <c r="AT163" s="223" t="s">
        <v>263</v>
      </c>
      <c r="AU163" s="223" t="s">
        <v>88</v>
      </c>
      <c r="AY163" s="17" t="s">
        <v>182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88</v>
      </c>
      <c r="BK163" s="224">
        <f>ROUND(I163*H163,2)</f>
        <v>0</v>
      </c>
      <c r="BL163" s="17" t="s">
        <v>216</v>
      </c>
      <c r="BM163" s="223" t="s">
        <v>524</v>
      </c>
    </row>
    <row r="164" spans="1:65" s="2" customFormat="1" ht="24.15" customHeight="1">
      <c r="A164" s="38"/>
      <c r="B164" s="39"/>
      <c r="C164" s="248" t="s">
        <v>345</v>
      </c>
      <c r="D164" s="248" t="s">
        <v>263</v>
      </c>
      <c r="E164" s="249" t="s">
        <v>431</v>
      </c>
      <c r="F164" s="250" t="s">
        <v>432</v>
      </c>
      <c r="G164" s="251" t="s">
        <v>433</v>
      </c>
      <c r="H164" s="252">
        <v>0.9</v>
      </c>
      <c r="I164" s="253"/>
      <c r="J164" s="254">
        <f>ROUND(I164*H164,2)</f>
        <v>0</v>
      </c>
      <c r="K164" s="250" t="s">
        <v>189</v>
      </c>
      <c r="L164" s="255"/>
      <c r="M164" s="256" t="s">
        <v>19</v>
      </c>
      <c r="N164" s="257" t="s">
        <v>48</v>
      </c>
      <c r="O164" s="84"/>
      <c r="P164" s="221">
        <f>O164*H164</f>
        <v>0</v>
      </c>
      <c r="Q164" s="221">
        <v>0.00041</v>
      </c>
      <c r="R164" s="221">
        <f>Q164*H164</f>
        <v>0.000369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341</v>
      </c>
      <c r="AT164" s="223" t="s">
        <v>263</v>
      </c>
      <c r="AU164" s="223" t="s">
        <v>88</v>
      </c>
      <c r="AY164" s="17" t="s">
        <v>182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88</v>
      </c>
      <c r="BK164" s="224">
        <f>ROUND(I164*H164,2)</f>
        <v>0</v>
      </c>
      <c r="BL164" s="17" t="s">
        <v>216</v>
      </c>
      <c r="BM164" s="223" t="s">
        <v>525</v>
      </c>
    </row>
    <row r="165" spans="1:51" s="13" customFormat="1" ht="12">
      <c r="A165" s="13"/>
      <c r="B165" s="225"/>
      <c r="C165" s="226"/>
      <c r="D165" s="227" t="s">
        <v>203</v>
      </c>
      <c r="E165" s="226"/>
      <c r="F165" s="229" t="s">
        <v>435</v>
      </c>
      <c r="G165" s="226"/>
      <c r="H165" s="230">
        <v>0.9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203</v>
      </c>
      <c r="AU165" s="236" t="s">
        <v>88</v>
      </c>
      <c r="AV165" s="13" t="s">
        <v>88</v>
      </c>
      <c r="AW165" s="13" t="s">
        <v>4</v>
      </c>
      <c r="AX165" s="13" t="s">
        <v>80</v>
      </c>
      <c r="AY165" s="236" t="s">
        <v>182</v>
      </c>
    </row>
    <row r="166" spans="1:65" s="2" customFormat="1" ht="14.4" customHeight="1">
      <c r="A166" s="38"/>
      <c r="B166" s="39"/>
      <c r="C166" s="248" t="s">
        <v>349</v>
      </c>
      <c r="D166" s="248" t="s">
        <v>263</v>
      </c>
      <c r="E166" s="249" t="s">
        <v>437</v>
      </c>
      <c r="F166" s="250" t="s">
        <v>438</v>
      </c>
      <c r="G166" s="251" t="s">
        <v>215</v>
      </c>
      <c r="H166" s="252">
        <v>42</v>
      </c>
      <c r="I166" s="253"/>
      <c r="J166" s="254">
        <f>ROUND(I166*H166,2)</f>
        <v>0</v>
      </c>
      <c r="K166" s="250" t="s">
        <v>189</v>
      </c>
      <c r="L166" s="255"/>
      <c r="M166" s="256" t="s">
        <v>19</v>
      </c>
      <c r="N166" s="257" t="s">
        <v>48</v>
      </c>
      <c r="O166" s="84"/>
      <c r="P166" s="221">
        <f>O166*H166</f>
        <v>0</v>
      </c>
      <c r="Q166" s="221">
        <v>0.00046</v>
      </c>
      <c r="R166" s="221">
        <f>Q166*H166</f>
        <v>0.01932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341</v>
      </c>
      <c r="AT166" s="223" t="s">
        <v>263</v>
      </c>
      <c r="AU166" s="223" t="s">
        <v>88</v>
      </c>
      <c r="AY166" s="17" t="s">
        <v>182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88</v>
      </c>
      <c r="BK166" s="224">
        <f>ROUND(I166*H166,2)</f>
        <v>0</v>
      </c>
      <c r="BL166" s="17" t="s">
        <v>216</v>
      </c>
      <c r="BM166" s="223" t="s">
        <v>526</v>
      </c>
    </row>
    <row r="167" spans="1:65" s="2" customFormat="1" ht="24.15" customHeight="1">
      <c r="A167" s="38"/>
      <c r="B167" s="39"/>
      <c r="C167" s="248" t="s">
        <v>353</v>
      </c>
      <c r="D167" s="248" t="s">
        <v>263</v>
      </c>
      <c r="E167" s="249" t="s">
        <v>441</v>
      </c>
      <c r="F167" s="250" t="s">
        <v>442</v>
      </c>
      <c r="G167" s="251" t="s">
        <v>433</v>
      </c>
      <c r="H167" s="252">
        <v>0.9</v>
      </c>
      <c r="I167" s="253"/>
      <c r="J167" s="254">
        <f>ROUND(I167*H167,2)</f>
        <v>0</v>
      </c>
      <c r="K167" s="250" t="s">
        <v>189</v>
      </c>
      <c r="L167" s="255"/>
      <c r="M167" s="256" t="s">
        <v>19</v>
      </c>
      <c r="N167" s="257" t="s">
        <v>48</v>
      </c>
      <c r="O167" s="84"/>
      <c r="P167" s="221">
        <f>O167*H167</f>
        <v>0</v>
      </c>
      <c r="Q167" s="221">
        <v>0.00041</v>
      </c>
      <c r="R167" s="221">
        <f>Q167*H167</f>
        <v>0.000369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341</v>
      </c>
      <c r="AT167" s="223" t="s">
        <v>263</v>
      </c>
      <c r="AU167" s="223" t="s">
        <v>88</v>
      </c>
      <c r="AY167" s="17" t="s">
        <v>182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88</v>
      </c>
      <c r="BK167" s="224">
        <f>ROUND(I167*H167,2)</f>
        <v>0</v>
      </c>
      <c r="BL167" s="17" t="s">
        <v>216</v>
      </c>
      <c r="BM167" s="223" t="s">
        <v>527</v>
      </c>
    </row>
    <row r="168" spans="1:51" s="13" customFormat="1" ht="12">
      <c r="A168" s="13"/>
      <c r="B168" s="225"/>
      <c r="C168" s="226"/>
      <c r="D168" s="227" t="s">
        <v>203</v>
      </c>
      <c r="E168" s="226"/>
      <c r="F168" s="229" t="s">
        <v>435</v>
      </c>
      <c r="G168" s="226"/>
      <c r="H168" s="230">
        <v>0.9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203</v>
      </c>
      <c r="AU168" s="236" t="s">
        <v>88</v>
      </c>
      <c r="AV168" s="13" t="s">
        <v>88</v>
      </c>
      <c r="AW168" s="13" t="s">
        <v>4</v>
      </c>
      <c r="AX168" s="13" t="s">
        <v>80</v>
      </c>
      <c r="AY168" s="236" t="s">
        <v>182</v>
      </c>
    </row>
    <row r="169" spans="1:65" s="2" customFormat="1" ht="14.4" customHeight="1">
      <c r="A169" s="38"/>
      <c r="B169" s="39"/>
      <c r="C169" s="248" t="s">
        <v>357</v>
      </c>
      <c r="D169" s="248" t="s">
        <v>263</v>
      </c>
      <c r="E169" s="249" t="s">
        <v>445</v>
      </c>
      <c r="F169" s="250" t="s">
        <v>446</v>
      </c>
      <c r="G169" s="251" t="s">
        <v>188</v>
      </c>
      <c r="H169" s="252">
        <v>84</v>
      </c>
      <c r="I169" s="253"/>
      <c r="J169" s="254">
        <f>ROUND(I169*H169,2)</f>
        <v>0</v>
      </c>
      <c r="K169" s="250" t="s">
        <v>189</v>
      </c>
      <c r="L169" s="255"/>
      <c r="M169" s="256" t="s">
        <v>19</v>
      </c>
      <c r="N169" s="257" t="s">
        <v>48</v>
      </c>
      <c r="O169" s="84"/>
      <c r="P169" s="221">
        <f>O169*H169</f>
        <v>0</v>
      </c>
      <c r="Q169" s="221">
        <v>0.00017</v>
      </c>
      <c r="R169" s="221">
        <f>Q169*H169</f>
        <v>0.014280000000000001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341</v>
      </c>
      <c r="AT169" s="223" t="s">
        <v>263</v>
      </c>
      <c r="AU169" s="223" t="s">
        <v>88</v>
      </c>
      <c r="AY169" s="17" t="s">
        <v>182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88</v>
      </c>
      <c r="BK169" s="224">
        <f>ROUND(I169*H169,2)</f>
        <v>0</v>
      </c>
      <c r="BL169" s="17" t="s">
        <v>216</v>
      </c>
      <c r="BM169" s="223" t="s">
        <v>528</v>
      </c>
    </row>
    <row r="170" spans="1:65" s="2" customFormat="1" ht="24.15" customHeight="1">
      <c r="A170" s="38"/>
      <c r="B170" s="39"/>
      <c r="C170" s="212" t="s">
        <v>361</v>
      </c>
      <c r="D170" s="212" t="s">
        <v>185</v>
      </c>
      <c r="E170" s="213" t="s">
        <v>449</v>
      </c>
      <c r="F170" s="214" t="s">
        <v>450</v>
      </c>
      <c r="G170" s="215" t="s">
        <v>251</v>
      </c>
      <c r="H170" s="216">
        <v>0.069</v>
      </c>
      <c r="I170" s="217"/>
      <c r="J170" s="218">
        <f>ROUND(I170*H170,2)</f>
        <v>0</v>
      </c>
      <c r="K170" s="214" t="s">
        <v>189</v>
      </c>
      <c r="L170" s="44"/>
      <c r="M170" s="219" t="s">
        <v>19</v>
      </c>
      <c r="N170" s="220" t="s">
        <v>48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216</v>
      </c>
      <c r="AT170" s="223" t="s">
        <v>185</v>
      </c>
      <c r="AU170" s="223" t="s">
        <v>88</v>
      </c>
      <c r="AY170" s="17" t="s">
        <v>182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88</v>
      </c>
      <c r="BK170" s="224">
        <f>ROUND(I170*H170,2)</f>
        <v>0</v>
      </c>
      <c r="BL170" s="17" t="s">
        <v>216</v>
      </c>
      <c r="BM170" s="223" t="s">
        <v>529</v>
      </c>
    </row>
    <row r="171" spans="1:63" s="12" customFormat="1" ht="22.8" customHeight="1">
      <c r="A171" s="12"/>
      <c r="B171" s="196"/>
      <c r="C171" s="197"/>
      <c r="D171" s="198" t="s">
        <v>75</v>
      </c>
      <c r="E171" s="210" t="s">
        <v>530</v>
      </c>
      <c r="F171" s="210" t="s">
        <v>531</v>
      </c>
      <c r="G171" s="197"/>
      <c r="H171" s="197"/>
      <c r="I171" s="200"/>
      <c r="J171" s="211">
        <f>BK171</f>
        <v>0</v>
      </c>
      <c r="K171" s="197"/>
      <c r="L171" s="202"/>
      <c r="M171" s="203"/>
      <c r="N171" s="204"/>
      <c r="O171" s="204"/>
      <c r="P171" s="205">
        <f>SUM(P172:P176)</f>
        <v>0</v>
      </c>
      <c r="Q171" s="204"/>
      <c r="R171" s="205">
        <f>SUM(R172:R176)</f>
        <v>0.0799776</v>
      </c>
      <c r="S171" s="204"/>
      <c r="T171" s="206">
        <f>SUM(T172:T176)</f>
        <v>0.07590000000000001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7" t="s">
        <v>88</v>
      </c>
      <c r="AT171" s="208" t="s">
        <v>75</v>
      </c>
      <c r="AU171" s="208" t="s">
        <v>80</v>
      </c>
      <c r="AY171" s="207" t="s">
        <v>182</v>
      </c>
      <c r="BK171" s="209">
        <f>SUM(BK172:BK176)</f>
        <v>0</v>
      </c>
    </row>
    <row r="172" spans="1:65" s="2" customFormat="1" ht="14.4" customHeight="1">
      <c r="A172" s="38"/>
      <c r="B172" s="39"/>
      <c r="C172" s="212" t="s">
        <v>367</v>
      </c>
      <c r="D172" s="212" t="s">
        <v>185</v>
      </c>
      <c r="E172" s="213" t="s">
        <v>532</v>
      </c>
      <c r="F172" s="214" t="s">
        <v>533</v>
      </c>
      <c r="G172" s="215" t="s">
        <v>188</v>
      </c>
      <c r="H172" s="216">
        <v>82.5</v>
      </c>
      <c r="I172" s="217"/>
      <c r="J172" s="218">
        <f>ROUND(I172*H172,2)</f>
        <v>0</v>
      </c>
      <c r="K172" s="214" t="s">
        <v>189</v>
      </c>
      <c r="L172" s="44"/>
      <c r="M172" s="219" t="s">
        <v>19</v>
      </c>
      <c r="N172" s="220" t="s">
        <v>48</v>
      </c>
      <c r="O172" s="84"/>
      <c r="P172" s="221">
        <f>O172*H172</f>
        <v>0</v>
      </c>
      <c r="Q172" s="221">
        <v>0.00024</v>
      </c>
      <c r="R172" s="221">
        <f>Q172*H172</f>
        <v>0.0198</v>
      </c>
      <c r="S172" s="221">
        <v>0.00092</v>
      </c>
      <c r="T172" s="222">
        <f>S172*H172</f>
        <v>0.07590000000000001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216</v>
      </c>
      <c r="AT172" s="223" t="s">
        <v>185</v>
      </c>
      <c r="AU172" s="223" t="s">
        <v>88</v>
      </c>
      <c r="AY172" s="17" t="s">
        <v>182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88</v>
      </c>
      <c r="BK172" s="224">
        <f>ROUND(I172*H172,2)</f>
        <v>0</v>
      </c>
      <c r="BL172" s="17" t="s">
        <v>216</v>
      </c>
      <c r="BM172" s="223" t="s">
        <v>534</v>
      </c>
    </row>
    <row r="173" spans="1:51" s="13" customFormat="1" ht="12">
      <c r="A173" s="13"/>
      <c r="B173" s="225"/>
      <c r="C173" s="226"/>
      <c r="D173" s="227" t="s">
        <v>203</v>
      </c>
      <c r="E173" s="228" t="s">
        <v>19</v>
      </c>
      <c r="F173" s="229" t="s">
        <v>535</v>
      </c>
      <c r="G173" s="226"/>
      <c r="H173" s="230">
        <v>82.5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203</v>
      </c>
      <c r="AU173" s="236" t="s">
        <v>88</v>
      </c>
      <c r="AV173" s="13" t="s">
        <v>88</v>
      </c>
      <c r="AW173" s="13" t="s">
        <v>35</v>
      </c>
      <c r="AX173" s="13" t="s">
        <v>80</v>
      </c>
      <c r="AY173" s="236" t="s">
        <v>182</v>
      </c>
    </row>
    <row r="174" spans="1:65" s="2" customFormat="1" ht="14.4" customHeight="1">
      <c r="A174" s="38"/>
      <c r="B174" s="39"/>
      <c r="C174" s="248" t="s">
        <v>371</v>
      </c>
      <c r="D174" s="248" t="s">
        <v>263</v>
      </c>
      <c r="E174" s="249" t="s">
        <v>536</v>
      </c>
      <c r="F174" s="250" t="s">
        <v>537</v>
      </c>
      <c r="G174" s="251" t="s">
        <v>201</v>
      </c>
      <c r="H174" s="252">
        <v>4.776</v>
      </c>
      <c r="I174" s="253"/>
      <c r="J174" s="254">
        <f>ROUND(I174*H174,2)</f>
        <v>0</v>
      </c>
      <c r="K174" s="250" t="s">
        <v>189</v>
      </c>
      <c r="L174" s="255"/>
      <c r="M174" s="256" t="s">
        <v>19</v>
      </c>
      <c r="N174" s="257" t="s">
        <v>48</v>
      </c>
      <c r="O174" s="84"/>
      <c r="P174" s="221">
        <f>O174*H174</f>
        <v>0</v>
      </c>
      <c r="Q174" s="221">
        <v>0.0126</v>
      </c>
      <c r="R174" s="221">
        <f>Q174*H174</f>
        <v>0.0601776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341</v>
      </c>
      <c r="AT174" s="223" t="s">
        <v>263</v>
      </c>
      <c r="AU174" s="223" t="s">
        <v>88</v>
      </c>
      <c r="AY174" s="17" t="s">
        <v>182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88</v>
      </c>
      <c r="BK174" s="224">
        <f>ROUND(I174*H174,2)</f>
        <v>0</v>
      </c>
      <c r="BL174" s="17" t="s">
        <v>216</v>
      </c>
      <c r="BM174" s="223" t="s">
        <v>538</v>
      </c>
    </row>
    <row r="175" spans="1:51" s="13" customFormat="1" ht="12">
      <c r="A175" s="13"/>
      <c r="B175" s="225"/>
      <c r="C175" s="226"/>
      <c r="D175" s="227" t="s">
        <v>203</v>
      </c>
      <c r="E175" s="226"/>
      <c r="F175" s="229" t="s">
        <v>539</v>
      </c>
      <c r="G175" s="226"/>
      <c r="H175" s="230">
        <v>4.776</v>
      </c>
      <c r="I175" s="231"/>
      <c r="J175" s="226"/>
      <c r="K175" s="226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203</v>
      </c>
      <c r="AU175" s="236" t="s">
        <v>88</v>
      </c>
      <c r="AV175" s="13" t="s">
        <v>88</v>
      </c>
      <c r="AW175" s="13" t="s">
        <v>4</v>
      </c>
      <c r="AX175" s="13" t="s">
        <v>80</v>
      </c>
      <c r="AY175" s="236" t="s">
        <v>182</v>
      </c>
    </row>
    <row r="176" spans="1:65" s="2" customFormat="1" ht="24.15" customHeight="1">
      <c r="A176" s="38"/>
      <c r="B176" s="39"/>
      <c r="C176" s="212" t="s">
        <v>375</v>
      </c>
      <c r="D176" s="212" t="s">
        <v>185</v>
      </c>
      <c r="E176" s="213" t="s">
        <v>540</v>
      </c>
      <c r="F176" s="214" t="s">
        <v>541</v>
      </c>
      <c r="G176" s="215" t="s">
        <v>251</v>
      </c>
      <c r="H176" s="216">
        <v>0.08</v>
      </c>
      <c r="I176" s="217"/>
      <c r="J176" s="218">
        <f>ROUND(I176*H176,2)</f>
        <v>0</v>
      </c>
      <c r="K176" s="214" t="s">
        <v>189</v>
      </c>
      <c r="L176" s="44"/>
      <c r="M176" s="262" t="s">
        <v>19</v>
      </c>
      <c r="N176" s="263" t="s">
        <v>48</v>
      </c>
      <c r="O176" s="264"/>
      <c r="P176" s="265">
        <f>O176*H176</f>
        <v>0</v>
      </c>
      <c r="Q176" s="265">
        <v>0</v>
      </c>
      <c r="R176" s="265">
        <f>Q176*H176</f>
        <v>0</v>
      </c>
      <c r="S176" s="265">
        <v>0</v>
      </c>
      <c r="T176" s="26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216</v>
      </c>
      <c r="AT176" s="223" t="s">
        <v>185</v>
      </c>
      <c r="AU176" s="223" t="s">
        <v>88</v>
      </c>
      <c r="AY176" s="17" t="s">
        <v>182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88</v>
      </c>
      <c r="BK176" s="224">
        <f>ROUND(I176*H176,2)</f>
        <v>0</v>
      </c>
      <c r="BL176" s="17" t="s">
        <v>216</v>
      </c>
      <c r="BM176" s="223" t="s">
        <v>542</v>
      </c>
    </row>
    <row r="177" spans="1:31" s="2" customFormat="1" ht="6.95" customHeight="1">
      <c r="A177" s="38"/>
      <c r="B177" s="59"/>
      <c r="C177" s="60"/>
      <c r="D177" s="60"/>
      <c r="E177" s="60"/>
      <c r="F177" s="60"/>
      <c r="G177" s="60"/>
      <c r="H177" s="60"/>
      <c r="I177" s="60"/>
      <c r="J177" s="60"/>
      <c r="K177" s="60"/>
      <c r="L177" s="44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sheetProtection password="CC35" sheet="1" objects="1" scenarios="1" formatColumns="0" formatRows="0" autoFilter="0"/>
  <autoFilter ref="C99:K17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26.25" customHeight="1">
      <c r="B7" s="20"/>
      <c r="E7" s="143" t="str">
        <f>'Rekapitulace stavby'!K6</f>
        <v>Výměna vnitřního rozvodu teplé a studené vody v objektu bytového domu Dvořákova 1331/20 a 1330/22, Děčín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146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147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547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19. 5. 2021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>69288992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>Vladimír Vidai</v>
      </c>
      <c r="F26" s="38"/>
      <c r="G26" s="38"/>
      <c r="H26" s="38"/>
      <c r="I26" s="142" t="s">
        <v>29</v>
      </c>
      <c r="J26" s="133" t="str">
        <f>IF('Rekapitulace stavby'!AN20="","",'Rekapitulace stavby'!AN20)</f>
        <v>CZ5705170625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40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42</v>
      </c>
      <c r="E32" s="38"/>
      <c r="F32" s="38"/>
      <c r="G32" s="38"/>
      <c r="H32" s="38"/>
      <c r="I32" s="38"/>
      <c r="J32" s="153">
        <f>ROUND(J100,2)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44</v>
      </c>
      <c r="G34" s="38"/>
      <c r="H34" s="38"/>
      <c r="I34" s="154" t="s">
        <v>43</v>
      </c>
      <c r="J34" s="154" t="s">
        <v>45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46</v>
      </c>
      <c r="E35" s="142" t="s">
        <v>47</v>
      </c>
      <c r="F35" s="156">
        <f>ROUND((SUM(BE100:BE176)),2)</f>
        <v>0</v>
      </c>
      <c r="G35" s="38"/>
      <c r="H35" s="38"/>
      <c r="I35" s="157">
        <v>0.21</v>
      </c>
      <c r="J35" s="156">
        <f>ROUND(((SUM(BE100:BE176))*I35),2)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48</v>
      </c>
      <c r="F36" s="156">
        <f>ROUND((SUM(BF100:BF176)),2)</f>
        <v>0</v>
      </c>
      <c r="G36" s="38"/>
      <c r="H36" s="38"/>
      <c r="I36" s="157">
        <v>0.15</v>
      </c>
      <c r="J36" s="156">
        <f>ROUND(((SUM(BF100:BF176))*I36),2)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56">
        <f>ROUND((SUM(BG100:BG176)),2)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50</v>
      </c>
      <c r="F38" s="156">
        <f>ROUND((SUM(BH100:BH176)),2)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51</v>
      </c>
      <c r="F39" s="156">
        <f>ROUND((SUM(BI100:BI176)),2)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52</v>
      </c>
      <c r="E41" s="160"/>
      <c r="F41" s="160"/>
      <c r="G41" s="161" t="s">
        <v>53</v>
      </c>
      <c r="H41" s="162" t="s">
        <v>54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169" t="str">
        <f>E7</f>
        <v>Výměna vnitřního rozvodu teplé a studené vody v objektu bytového domu Dvořákova 1331/20 a 1330/22, Děčín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146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147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1.04 - Stoupací potrubí V3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</v>
      </c>
      <c r="G56" s="40"/>
      <c r="H56" s="40"/>
      <c r="I56" s="32" t="s">
        <v>23</v>
      </c>
      <c r="J56" s="72" t="str">
        <f>IF(J14="","",J14)</f>
        <v>19. 5. 2021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David Šašek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>Vladimír Vidai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150</v>
      </c>
      <c r="D61" s="171"/>
      <c r="E61" s="171"/>
      <c r="F61" s="171"/>
      <c r="G61" s="171"/>
      <c r="H61" s="171"/>
      <c r="I61" s="171"/>
      <c r="J61" s="172" t="s">
        <v>151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74</v>
      </c>
      <c r="D63" s="40"/>
      <c r="E63" s="40"/>
      <c r="F63" s="40"/>
      <c r="G63" s="40"/>
      <c r="H63" s="40"/>
      <c r="I63" s="40"/>
      <c r="J63" s="102">
        <f>J100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152</v>
      </c>
    </row>
    <row r="64" spans="1:31" s="9" customFormat="1" ht="24.95" customHeight="1">
      <c r="A64" s="9"/>
      <c r="B64" s="174"/>
      <c r="C64" s="175"/>
      <c r="D64" s="176" t="s">
        <v>153</v>
      </c>
      <c r="E64" s="177"/>
      <c r="F64" s="177"/>
      <c r="G64" s="177"/>
      <c r="H64" s="177"/>
      <c r="I64" s="177"/>
      <c r="J64" s="178">
        <f>J101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154</v>
      </c>
      <c r="E65" s="182"/>
      <c r="F65" s="182"/>
      <c r="G65" s="182"/>
      <c r="H65" s="182"/>
      <c r="I65" s="182"/>
      <c r="J65" s="183">
        <f>J102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453</v>
      </c>
      <c r="E66" s="182"/>
      <c r="F66" s="182"/>
      <c r="G66" s="182"/>
      <c r="H66" s="182"/>
      <c r="I66" s="182"/>
      <c r="J66" s="183">
        <f>J107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155</v>
      </c>
      <c r="E67" s="182"/>
      <c r="F67" s="182"/>
      <c r="G67" s="182"/>
      <c r="H67" s="182"/>
      <c r="I67" s="182"/>
      <c r="J67" s="183">
        <f>J109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156</v>
      </c>
      <c r="E68" s="182"/>
      <c r="F68" s="182"/>
      <c r="G68" s="182"/>
      <c r="H68" s="182"/>
      <c r="I68" s="182"/>
      <c r="J68" s="183">
        <f>J116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157</v>
      </c>
      <c r="E69" s="182"/>
      <c r="F69" s="182"/>
      <c r="G69" s="182"/>
      <c r="H69" s="182"/>
      <c r="I69" s="182"/>
      <c r="J69" s="183">
        <f>J119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158</v>
      </c>
      <c r="E70" s="182"/>
      <c r="F70" s="182"/>
      <c r="G70" s="182"/>
      <c r="H70" s="182"/>
      <c r="I70" s="182"/>
      <c r="J70" s="183">
        <f>J122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159</v>
      </c>
      <c r="E71" s="182"/>
      <c r="F71" s="182"/>
      <c r="G71" s="182"/>
      <c r="H71" s="182"/>
      <c r="I71" s="182"/>
      <c r="J71" s="183">
        <f>J134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160</v>
      </c>
      <c r="E72" s="182"/>
      <c r="F72" s="182"/>
      <c r="G72" s="182"/>
      <c r="H72" s="182"/>
      <c r="I72" s="182"/>
      <c r="J72" s="183">
        <f>J140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4"/>
      <c r="C73" s="175"/>
      <c r="D73" s="176" t="s">
        <v>161</v>
      </c>
      <c r="E73" s="177"/>
      <c r="F73" s="177"/>
      <c r="G73" s="177"/>
      <c r="H73" s="177"/>
      <c r="I73" s="177"/>
      <c r="J73" s="178">
        <f>J142</f>
        <v>0</v>
      </c>
      <c r="K73" s="175"/>
      <c r="L73" s="17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0"/>
      <c r="C74" s="125"/>
      <c r="D74" s="181" t="s">
        <v>162</v>
      </c>
      <c r="E74" s="182"/>
      <c r="F74" s="182"/>
      <c r="G74" s="182"/>
      <c r="H74" s="182"/>
      <c r="I74" s="182"/>
      <c r="J74" s="183">
        <f>J143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163</v>
      </c>
      <c r="E75" s="182"/>
      <c r="F75" s="182"/>
      <c r="G75" s="182"/>
      <c r="H75" s="182"/>
      <c r="I75" s="182"/>
      <c r="J75" s="183">
        <f>J154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164</v>
      </c>
      <c r="E76" s="182"/>
      <c r="F76" s="182"/>
      <c r="G76" s="182"/>
      <c r="H76" s="182"/>
      <c r="I76" s="182"/>
      <c r="J76" s="183">
        <f>J157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166</v>
      </c>
      <c r="E77" s="182"/>
      <c r="F77" s="182"/>
      <c r="G77" s="182"/>
      <c r="H77" s="182"/>
      <c r="I77" s="182"/>
      <c r="J77" s="183">
        <f>J160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454</v>
      </c>
      <c r="E78" s="182"/>
      <c r="F78" s="182"/>
      <c r="G78" s="182"/>
      <c r="H78" s="182"/>
      <c r="I78" s="182"/>
      <c r="J78" s="183">
        <f>J171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4" spans="1:31" s="2" customFormat="1" ht="6.95" customHeight="1">
      <c r="A84" s="38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4.95" customHeight="1">
      <c r="A85" s="38"/>
      <c r="B85" s="39"/>
      <c r="C85" s="23" t="s">
        <v>167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16</v>
      </c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6.25" customHeight="1">
      <c r="A88" s="38"/>
      <c r="B88" s="39"/>
      <c r="C88" s="40"/>
      <c r="D88" s="40"/>
      <c r="E88" s="169" t="str">
        <f>E7</f>
        <v>Výměna vnitřního rozvodu teplé a studené vody v objektu bytového domu Dvořákova 1331/20 a 1330/22, Děčín</v>
      </c>
      <c r="F88" s="32"/>
      <c r="G88" s="32"/>
      <c r="H88" s="32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2:12" s="1" customFormat="1" ht="12" customHeight="1">
      <c r="B89" s="21"/>
      <c r="C89" s="32" t="s">
        <v>145</v>
      </c>
      <c r="D89" s="22"/>
      <c r="E89" s="22"/>
      <c r="F89" s="22"/>
      <c r="G89" s="22"/>
      <c r="H89" s="22"/>
      <c r="I89" s="22"/>
      <c r="J89" s="22"/>
      <c r="K89" s="22"/>
      <c r="L89" s="20"/>
    </row>
    <row r="90" spans="1:31" s="2" customFormat="1" ht="16.5" customHeight="1">
      <c r="A90" s="38"/>
      <c r="B90" s="39"/>
      <c r="C90" s="40"/>
      <c r="D90" s="40"/>
      <c r="E90" s="169" t="s">
        <v>146</v>
      </c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147</v>
      </c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6.5" customHeight="1">
      <c r="A92" s="38"/>
      <c r="B92" s="39"/>
      <c r="C92" s="40"/>
      <c r="D92" s="40"/>
      <c r="E92" s="69" t="str">
        <f>E11</f>
        <v>1.04 - Stoupací potrubí V3</v>
      </c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2" customHeight="1">
      <c r="A94" s="38"/>
      <c r="B94" s="39"/>
      <c r="C94" s="32" t="s">
        <v>21</v>
      </c>
      <c r="D94" s="40"/>
      <c r="E94" s="40"/>
      <c r="F94" s="27" t="str">
        <f>F14</f>
        <v>Děčín</v>
      </c>
      <c r="G94" s="40"/>
      <c r="H94" s="40"/>
      <c r="I94" s="32" t="s">
        <v>23</v>
      </c>
      <c r="J94" s="72" t="str">
        <f>IF(J14="","",J14)</f>
        <v>19. 5. 2021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25</v>
      </c>
      <c r="D96" s="40"/>
      <c r="E96" s="40"/>
      <c r="F96" s="27" t="str">
        <f>E17</f>
        <v>Statutární město Děčín</v>
      </c>
      <c r="G96" s="40"/>
      <c r="H96" s="40"/>
      <c r="I96" s="32" t="s">
        <v>32</v>
      </c>
      <c r="J96" s="36" t="str">
        <f>E23</f>
        <v>David Šašek</v>
      </c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30</v>
      </c>
      <c r="D97" s="40"/>
      <c r="E97" s="40"/>
      <c r="F97" s="27" t="str">
        <f>IF(E20="","",E20)</f>
        <v>Vyplň údaj</v>
      </c>
      <c r="G97" s="40"/>
      <c r="H97" s="40"/>
      <c r="I97" s="32" t="s">
        <v>36</v>
      </c>
      <c r="J97" s="36" t="str">
        <f>E26</f>
        <v>Vladimír Vidai</v>
      </c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11" customFormat="1" ht="29.25" customHeight="1">
      <c r="A99" s="185"/>
      <c r="B99" s="186"/>
      <c r="C99" s="187" t="s">
        <v>168</v>
      </c>
      <c r="D99" s="188" t="s">
        <v>61</v>
      </c>
      <c r="E99" s="188" t="s">
        <v>57</v>
      </c>
      <c r="F99" s="188" t="s">
        <v>58</v>
      </c>
      <c r="G99" s="188" t="s">
        <v>169</v>
      </c>
      <c r="H99" s="188" t="s">
        <v>170</v>
      </c>
      <c r="I99" s="188" t="s">
        <v>171</v>
      </c>
      <c r="J99" s="188" t="s">
        <v>151</v>
      </c>
      <c r="K99" s="189" t="s">
        <v>172</v>
      </c>
      <c r="L99" s="190"/>
      <c r="M99" s="92" t="s">
        <v>19</v>
      </c>
      <c r="N99" s="93" t="s">
        <v>46</v>
      </c>
      <c r="O99" s="93" t="s">
        <v>173</v>
      </c>
      <c r="P99" s="93" t="s">
        <v>174</v>
      </c>
      <c r="Q99" s="93" t="s">
        <v>175</v>
      </c>
      <c r="R99" s="93" t="s">
        <v>176</v>
      </c>
      <c r="S99" s="93" t="s">
        <v>177</v>
      </c>
      <c r="T99" s="94" t="s">
        <v>178</v>
      </c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</row>
    <row r="100" spans="1:63" s="2" customFormat="1" ht="22.8" customHeight="1">
      <c r="A100" s="38"/>
      <c r="B100" s="39"/>
      <c r="C100" s="99" t="s">
        <v>179</v>
      </c>
      <c r="D100" s="40"/>
      <c r="E100" s="40"/>
      <c r="F100" s="40"/>
      <c r="G100" s="40"/>
      <c r="H100" s="40"/>
      <c r="I100" s="40"/>
      <c r="J100" s="191">
        <f>BK100</f>
        <v>0</v>
      </c>
      <c r="K100" s="40"/>
      <c r="L100" s="44"/>
      <c r="M100" s="95"/>
      <c r="N100" s="192"/>
      <c r="O100" s="96"/>
      <c r="P100" s="193">
        <f>P101+P142</f>
        <v>0</v>
      </c>
      <c r="Q100" s="96"/>
      <c r="R100" s="193">
        <f>R101+R142</f>
        <v>0.9779281</v>
      </c>
      <c r="S100" s="96"/>
      <c r="T100" s="194">
        <f>T101+T142</f>
        <v>2.0399000000000003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75</v>
      </c>
      <c r="AU100" s="17" t="s">
        <v>152</v>
      </c>
      <c r="BK100" s="195">
        <f>BK101+BK142</f>
        <v>0</v>
      </c>
    </row>
    <row r="101" spans="1:63" s="12" customFormat="1" ht="25.9" customHeight="1">
      <c r="A101" s="12"/>
      <c r="B101" s="196"/>
      <c r="C101" s="197"/>
      <c r="D101" s="198" t="s">
        <v>75</v>
      </c>
      <c r="E101" s="199" t="s">
        <v>180</v>
      </c>
      <c r="F101" s="199" t="s">
        <v>181</v>
      </c>
      <c r="G101" s="197"/>
      <c r="H101" s="197"/>
      <c r="I101" s="200"/>
      <c r="J101" s="201">
        <f>BK101</f>
        <v>0</v>
      </c>
      <c r="K101" s="197"/>
      <c r="L101" s="202"/>
      <c r="M101" s="203"/>
      <c r="N101" s="204"/>
      <c r="O101" s="204"/>
      <c r="P101" s="205">
        <f>P102+P107+P109+P116+P119+P122+P134+P140</f>
        <v>0</v>
      </c>
      <c r="Q101" s="204"/>
      <c r="R101" s="205">
        <f>R102+R107+R109+R116+R119+R122+R134+R140</f>
        <v>0.7146325</v>
      </c>
      <c r="S101" s="204"/>
      <c r="T101" s="206">
        <f>T102+T107+T109+T116+T119+T122+T134+T140</f>
        <v>1.9640000000000002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80</v>
      </c>
      <c r="AT101" s="208" t="s">
        <v>75</v>
      </c>
      <c r="AU101" s="208" t="s">
        <v>76</v>
      </c>
      <c r="AY101" s="207" t="s">
        <v>182</v>
      </c>
      <c r="BK101" s="209">
        <f>BK102+BK107+BK109+BK116+BK119+BK122+BK134+BK140</f>
        <v>0</v>
      </c>
    </row>
    <row r="102" spans="1:63" s="12" customFormat="1" ht="22.8" customHeight="1">
      <c r="A102" s="12"/>
      <c r="B102" s="196"/>
      <c r="C102" s="197"/>
      <c r="D102" s="198" t="s">
        <v>75</v>
      </c>
      <c r="E102" s="210" t="s">
        <v>183</v>
      </c>
      <c r="F102" s="210" t="s">
        <v>184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SUM(P103:P106)</f>
        <v>0</v>
      </c>
      <c r="Q102" s="204"/>
      <c r="R102" s="205">
        <f>SUM(R103:R106)</f>
        <v>0.2369</v>
      </c>
      <c r="S102" s="204"/>
      <c r="T102" s="206">
        <f>SUM(T103:T106)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80</v>
      </c>
      <c r="AT102" s="208" t="s">
        <v>75</v>
      </c>
      <c r="AU102" s="208" t="s">
        <v>80</v>
      </c>
      <c r="AY102" s="207" t="s">
        <v>182</v>
      </c>
      <c r="BK102" s="209">
        <f>SUM(BK103:BK106)</f>
        <v>0</v>
      </c>
    </row>
    <row r="103" spans="1:65" s="2" customFormat="1" ht="24.15" customHeight="1">
      <c r="A103" s="38"/>
      <c r="B103" s="39"/>
      <c r="C103" s="212" t="s">
        <v>80</v>
      </c>
      <c r="D103" s="212" t="s">
        <v>185</v>
      </c>
      <c r="E103" s="213" t="s">
        <v>455</v>
      </c>
      <c r="F103" s="214" t="s">
        <v>456</v>
      </c>
      <c r="G103" s="215" t="s">
        <v>188</v>
      </c>
      <c r="H103" s="216">
        <v>10</v>
      </c>
      <c r="I103" s="217"/>
      <c r="J103" s="218">
        <f>ROUND(I103*H103,2)</f>
        <v>0</v>
      </c>
      <c r="K103" s="214" t="s">
        <v>189</v>
      </c>
      <c r="L103" s="44"/>
      <c r="M103" s="219" t="s">
        <v>19</v>
      </c>
      <c r="N103" s="220" t="s">
        <v>48</v>
      </c>
      <c r="O103" s="84"/>
      <c r="P103" s="221">
        <f>O103*H103</f>
        <v>0</v>
      </c>
      <c r="Q103" s="221">
        <v>0.02369</v>
      </c>
      <c r="R103" s="221">
        <f>Q103*H103</f>
        <v>0.2369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190</v>
      </c>
      <c r="AT103" s="223" t="s">
        <v>185</v>
      </c>
      <c r="AU103" s="223" t="s">
        <v>88</v>
      </c>
      <c r="AY103" s="17" t="s">
        <v>182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88</v>
      </c>
      <c r="BK103" s="224">
        <f>ROUND(I103*H103,2)</f>
        <v>0</v>
      </c>
      <c r="BL103" s="17" t="s">
        <v>190</v>
      </c>
      <c r="BM103" s="223" t="s">
        <v>457</v>
      </c>
    </row>
    <row r="104" spans="1:51" s="13" customFormat="1" ht="12">
      <c r="A104" s="13"/>
      <c r="B104" s="225"/>
      <c r="C104" s="226"/>
      <c r="D104" s="227" t="s">
        <v>203</v>
      </c>
      <c r="E104" s="228" t="s">
        <v>19</v>
      </c>
      <c r="F104" s="229" t="s">
        <v>458</v>
      </c>
      <c r="G104" s="226"/>
      <c r="H104" s="230">
        <v>5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203</v>
      </c>
      <c r="AU104" s="236" t="s">
        <v>88</v>
      </c>
      <c r="AV104" s="13" t="s">
        <v>88</v>
      </c>
      <c r="AW104" s="13" t="s">
        <v>35</v>
      </c>
      <c r="AX104" s="13" t="s">
        <v>76</v>
      </c>
      <c r="AY104" s="236" t="s">
        <v>182</v>
      </c>
    </row>
    <row r="105" spans="1:51" s="13" customFormat="1" ht="12">
      <c r="A105" s="13"/>
      <c r="B105" s="225"/>
      <c r="C105" s="226"/>
      <c r="D105" s="227" t="s">
        <v>203</v>
      </c>
      <c r="E105" s="228" t="s">
        <v>19</v>
      </c>
      <c r="F105" s="229" t="s">
        <v>459</v>
      </c>
      <c r="G105" s="226"/>
      <c r="H105" s="230">
        <v>5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203</v>
      </c>
      <c r="AU105" s="236" t="s">
        <v>88</v>
      </c>
      <c r="AV105" s="13" t="s">
        <v>88</v>
      </c>
      <c r="AW105" s="13" t="s">
        <v>35</v>
      </c>
      <c r="AX105" s="13" t="s">
        <v>76</v>
      </c>
      <c r="AY105" s="236" t="s">
        <v>182</v>
      </c>
    </row>
    <row r="106" spans="1:51" s="14" customFormat="1" ht="12">
      <c r="A106" s="14"/>
      <c r="B106" s="237"/>
      <c r="C106" s="238"/>
      <c r="D106" s="227" t="s">
        <v>203</v>
      </c>
      <c r="E106" s="239" t="s">
        <v>19</v>
      </c>
      <c r="F106" s="240" t="s">
        <v>241</v>
      </c>
      <c r="G106" s="238"/>
      <c r="H106" s="241">
        <v>10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203</v>
      </c>
      <c r="AU106" s="247" t="s">
        <v>88</v>
      </c>
      <c r="AV106" s="14" t="s">
        <v>190</v>
      </c>
      <c r="AW106" s="14" t="s">
        <v>35</v>
      </c>
      <c r="AX106" s="14" t="s">
        <v>80</v>
      </c>
      <c r="AY106" s="247" t="s">
        <v>182</v>
      </c>
    </row>
    <row r="107" spans="1:63" s="12" customFormat="1" ht="22.8" customHeight="1">
      <c r="A107" s="12"/>
      <c r="B107" s="196"/>
      <c r="C107" s="197"/>
      <c r="D107" s="198" t="s">
        <v>75</v>
      </c>
      <c r="E107" s="210" t="s">
        <v>190</v>
      </c>
      <c r="F107" s="210" t="s">
        <v>460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P108</f>
        <v>0</v>
      </c>
      <c r="Q107" s="204"/>
      <c r="R107" s="205">
        <f>R108</f>
        <v>0.2955</v>
      </c>
      <c r="S107" s="204"/>
      <c r="T107" s="206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80</v>
      </c>
      <c r="AT107" s="208" t="s">
        <v>75</v>
      </c>
      <c r="AU107" s="208" t="s">
        <v>80</v>
      </c>
      <c r="AY107" s="207" t="s">
        <v>182</v>
      </c>
      <c r="BK107" s="209">
        <f>BK108</f>
        <v>0</v>
      </c>
    </row>
    <row r="108" spans="1:65" s="2" customFormat="1" ht="24.15" customHeight="1">
      <c r="A108" s="38"/>
      <c r="B108" s="39"/>
      <c r="C108" s="212" t="s">
        <v>88</v>
      </c>
      <c r="D108" s="212" t="s">
        <v>185</v>
      </c>
      <c r="E108" s="213" t="s">
        <v>461</v>
      </c>
      <c r="F108" s="214" t="s">
        <v>462</v>
      </c>
      <c r="G108" s="215" t="s">
        <v>188</v>
      </c>
      <c r="H108" s="216">
        <v>15</v>
      </c>
      <c r="I108" s="217"/>
      <c r="J108" s="218">
        <f>ROUND(I108*H108,2)</f>
        <v>0</v>
      </c>
      <c r="K108" s="214" t="s">
        <v>189</v>
      </c>
      <c r="L108" s="44"/>
      <c r="M108" s="219" t="s">
        <v>19</v>
      </c>
      <c r="N108" s="220" t="s">
        <v>48</v>
      </c>
      <c r="O108" s="84"/>
      <c r="P108" s="221">
        <f>O108*H108</f>
        <v>0</v>
      </c>
      <c r="Q108" s="221">
        <v>0.0197</v>
      </c>
      <c r="R108" s="221">
        <f>Q108*H108</f>
        <v>0.2955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190</v>
      </c>
      <c r="AT108" s="223" t="s">
        <v>185</v>
      </c>
      <c r="AU108" s="223" t="s">
        <v>88</v>
      </c>
      <c r="AY108" s="17" t="s">
        <v>182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88</v>
      </c>
      <c r="BK108" s="224">
        <f>ROUND(I108*H108,2)</f>
        <v>0</v>
      </c>
      <c r="BL108" s="17" t="s">
        <v>190</v>
      </c>
      <c r="BM108" s="223" t="s">
        <v>463</v>
      </c>
    </row>
    <row r="109" spans="1:63" s="12" customFormat="1" ht="22.8" customHeight="1">
      <c r="A109" s="12"/>
      <c r="B109" s="196"/>
      <c r="C109" s="197"/>
      <c r="D109" s="198" t="s">
        <v>75</v>
      </c>
      <c r="E109" s="210" t="s">
        <v>192</v>
      </c>
      <c r="F109" s="210" t="s">
        <v>193</v>
      </c>
      <c r="G109" s="197"/>
      <c r="H109" s="197"/>
      <c r="I109" s="200"/>
      <c r="J109" s="211">
        <f>BK109</f>
        <v>0</v>
      </c>
      <c r="K109" s="197"/>
      <c r="L109" s="202"/>
      <c r="M109" s="203"/>
      <c r="N109" s="204"/>
      <c r="O109" s="204"/>
      <c r="P109" s="205">
        <f>SUM(P110:P115)</f>
        <v>0</v>
      </c>
      <c r="Q109" s="204"/>
      <c r="R109" s="205">
        <f>SUM(R110:R115)</f>
        <v>0.1804125</v>
      </c>
      <c r="S109" s="204"/>
      <c r="T109" s="206">
        <f>SUM(T110:T115)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80</v>
      </c>
      <c r="AT109" s="208" t="s">
        <v>75</v>
      </c>
      <c r="AU109" s="208" t="s">
        <v>80</v>
      </c>
      <c r="AY109" s="207" t="s">
        <v>182</v>
      </c>
      <c r="BK109" s="209">
        <f>SUM(BK110:BK115)</f>
        <v>0</v>
      </c>
    </row>
    <row r="110" spans="1:65" s="2" customFormat="1" ht="14.4" customHeight="1">
      <c r="A110" s="38"/>
      <c r="B110" s="39"/>
      <c r="C110" s="212" t="s">
        <v>183</v>
      </c>
      <c r="D110" s="212" t="s">
        <v>185</v>
      </c>
      <c r="E110" s="213" t="s">
        <v>464</v>
      </c>
      <c r="F110" s="214" t="s">
        <v>465</v>
      </c>
      <c r="G110" s="215" t="s">
        <v>201</v>
      </c>
      <c r="H110" s="216">
        <v>3.75</v>
      </c>
      <c r="I110" s="217"/>
      <c r="J110" s="218">
        <f>ROUND(I110*H110,2)</f>
        <v>0</v>
      </c>
      <c r="K110" s="214" t="s">
        <v>189</v>
      </c>
      <c r="L110" s="44"/>
      <c r="M110" s="219" t="s">
        <v>19</v>
      </c>
      <c r="N110" s="220" t="s">
        <v>48</v>
      </c>
      <c r="O110" s="84"/>
      <c r="P110" s="221">
        <f>O110*H110</f>
        <v>0</v>
      </c>
      <c r="Q110" s="221">
        <v>0.00735</v>
      </c>
      <c r="R110" s="221">
        <f>Q110*H110</f>
        <v>0.0275625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190</v>
      </c>
      <c r="AT110" s="223" t="s">
        <v>185</v>
      </c>
      <c r="AU110" s="223" t="s">
        <v>88</v>
      </c>
      <c r="AY110" s="17" t="s">
        <v>182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88</v>
      </c>
      <c r="BK110" s="224">
        <f>ROUND(I110*H110,2)</f>
        <v>0</v>
      </c>
      <c r="BL110" s="17" t="s">
        <v>190</v>
      </c>
      <c r="BM110" s="223" t="s">
        <v>466</v>
      </c>
    </row>
    <row r="111" spans="1:51" s="13" customFormat="1" ht="12">
      <c r="A111" s="13"/>
      <c r="B111" s="225"/>
      <c r="C111" s="226"/>
      <c r="D111" s="227" t="s">
        <v>203</v>
      </c>
      <c r="E111" s="228" t="s">
        <v>19</v>
      </c>
      <c r="F111" s="229" t="s">
        <v>467</v>
      </c>
      <c r="G111" s="226"/>
      <c r="H111" s="230">
        <v>3.75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203</v>
      </c>
      <c r="AU111" s="236" t="s">
        <v>88</v>
      </c>
      <c r="AV111" s="13" t="s">
        <v>88</v>
      </c>
      <c r="AW111" s="13" t="s">
        <v>35</v>
      </c>
      <c r="AX111" s="13" t="s">
        <v>80</v>
      </c>
      <c r="AY111" s="236" t="s">
        <v>182</v>
      </c>
    </row>
    <row r="112" spans="1:65" s="2" customFormat="1" ht="24.15" customHeight="1">
      <c r="A112" s="38"/>
      <c r="B112" s="39"/>
      <c r="C112" s="212" t="s">
        <v>190</v>
      </c>
      <c r="D112" s="212" t="s">
        <v>185</v>
      </c>
      <c r="E112" s="213" t="s">
        <v>468</v>
      </c>
      <c r="F112" s="214" t="s">
        <v>469</v>
      </c>
      <c r="G112" s="215" t="s">
        <v>201</v>
      </c>
      <c r="H112" s="216">
        <v>3.75</v>
      </c>
      <c r="I112" s="217"/>
      <c r="J112" s="218">
        <f>ROUND(I112*H112,2)</f>
        <v>0</v>
      </c>
      <c r="K112" s="214" t="s">
        <v>189</v>
      </c>
      <c r="L112" s="44"/>
      <c r="M112" s="219" t="s">
        <v>19</v>
      </c>
      <c r="N112" s="220" t="s">
        <v>48</v>
      </c>
      <c r="O112" s="84"/>
      <c r="P112" s="221">
        <f>O112*H112</f>
        <v>0</v>
      </c>
      <c r="Q112" s="221">
        <v>0.0154</v>
      </c>
      <c r="R112" s="221">
        <f>Q112*H112</f>
        <v>0.05775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190</v>
      </c>
      <c r="AT112" s="223" t="s">
        <v>185</v>
      </c>
      <c r="AU112" s="223" t="s">
        <v>88</v>
      </c>
      <c r="AY112" s="17" t="s">
        <v>182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88</v>
      </c>
      <c r="BK112" s="224">
        <f>ROUND(I112*H112,2)</f>
        <v>0</v>
      </c>
      <c r="BL112" s="17" t="s">
        <v>190</v>
      </c>
      <c r="BM112" s="223" t="s">
        <v>470</v>
      </c>
    </row>
    <row r="113" spans="1:65" s="2" customFormat="1" ht="14.4" customHeight="1">
      <c r="A113" s="38"/>
      <c r="B113" s="39"/>
      <c r="C113" s="212" t="s">
        <v>212</v>
      </c>
      <c r="D113" s="212" t="s">
        <v>185</v>
      </c>
      <c r="E113" s="213" t="s">
        <v>471</v>
      </c>
      <c r="F113" s="214" t="s">
        <v>472</v>
      </c>
      <c r="G113" s="215" t="s">
        <v>201</v>
      </c>
      <c r="H113" s="216">
        <v>3.75</v>
      </c>
      <c r="I113" s="217"/>
      <c r="J113" s="218">
        <f>ROUND(I113*H113,2)</f>
        <v>0</v>
      </c>
      <c r="K113" s="214" t="s">
        <v>189</v>
      </c>
      <c r="L113" s="44"/>
      <c r="M113" s="219" t="s">
        <v>19</v>
      </c>
      <c r="N113" s="220" t="s">
        <v>48</v>
      </c>
      <c r="O113" s="84"/>
      <c r="P113" s="221">
        <f>O113*H113</f>
        <v>0</v>
      </c>
      <c r="Q113" s="221">
        <v>0.02048</v>
      </c>
      <c r="R113" s="221">
        <f>Q113*H113</f>
        <v>0.07680000000000001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190</v>
      </c>
      <c r="AT113" s="223" t="s">
        <v>185</v>
      </c>
      <c r="AU113" s="223" t="s">
        <v>88</v>
      </c>
      <c r="AY113" s="17" t="s">
        <v>182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88</v>
      </c>
      <c r="BK113" s="224">
        <f>ROUND(I113*H113,2)</f>
        <v>0</v>
      </c>
      <c r="BL113" s="17" t="s">
        <v>190</v>
      </c>
      <c r="BM113" s="223" t="s">
        <v>473</v>
      </c>
    </row>
    <row r="114" spans="1:65" s="2" customFormat="1" ht="14.4" customHeight="1">
      <c r="A114" s="38"/>
      <c r="B114" s="39"/>
      <c r="C114" s="212" t="s">
        <v>218</v>
      </c>
      <c r="D114" s="212" t="s">
        <v>185</v>
      </c>
      <c r="E114" s="213" t="s">
        <v>194</v>
      </c>
      <c r="F114" s="214" t="s">
        <v>195</v>
      </c>
      <c r="G114" s="215" t="s">
        <v>188</v>
      </c>
      <c r="H114" s="216">
        <v>5</v>
      </c>
      <c r="I114" s="217"/>
      <c r="J114" s="218">
        <f>ROUND(I114*H114,2)</f>
        <v>0</v>
      </c>
      <c r="K114" s="214" t="s">
        <v>189</v>
      </c>
      <c r="L114" s="44"/>
      <c r="M114" s="219" t="s">
        <v>19</v>
      </c>
      <c r="N114" s="220" t="s">
        <v>48</v>
      </c>
      <c r="O114" s="84"/>
      <c r="P114" s="221">
        <f>O114*H114</f>
        <v>0</v>
      </c>
      <c r="Q114" s="221">
        <v>0.00366</v>
      </c>
      <c r="R114" s="221">
        <f>Q114*H114</f>
        <v>0.0183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190</v>
      </c>
      <c r="AT114" s="223" t="s">
        <v>185</v>
      </c>
      <c r="AU114" s="223" t="s">
        <v>88</v>
      </c>
      <c r="AY114" s="17" t="s">
        <v>182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88</v>
      </c>
      <c r="BK114" s="224">
        <f>ROUND(I114*H114,2)</f>
        <v>0</v>
      </c>
      <c r="BL114" s="17" t="s">
        <v>190</v>
      </c>
      <c r="BM114" s="223" t="s">
        <v>474</v>
      </c>
    </row>
    <row r="115" spans="1:51" s="13" customFormat="1" ht="12">
      <c r="A115" s="13"/>
      <c r="B115" s="225"/>
      <c r="C115" s="226"/>
      <c r="D115" s="227" t="s">
        <v>203</v>
      </c>
      <c r="E115" s="228" t="s">
        <v>19</v>
      </c>
      <c r="F115" s="229" t="s">
        <v>458</v>
      </c>
      <c r="G115" s="226"/>
      <c r="H115" s="230">
        <v>5</v>
      </c>
      <c r="I115" s="231"/>
      <c r="J115" s="226"/>
      <c r="K115" s="226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203</v>
      </c>
      <c r="AU115" s="236" t="s">
        <v>88</v>
      </c>
      <c r="AV115" s="13" t="s">
        <v>88</v>
      </c>
      <c r="AW115" s="13" t="s">
        <v>35</v>
      </c>
      <c r="AX115" s="13" t="s">
        <v>80</v>
      </c>
      <c r="AY115" s="236" t="s">
        <v>182</v>
      </c>
    </row>
    <row r="116" spans="1:63" s="12" customFormat="1" ht="22.8" customHeight="1">
      <c r="A116" s="12"/>
      <c r="B116" s="196"/>
      <c r="C116" s="197"/>
      <c r="D116" s="198" t="s">
        <v>75</v>
      </c>
      <c r="E116" s="210" t="s">
        <v>197</v>
      </c>
      <c r="F116" s="210" t="s">
        <v>198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SUM(P117:P118)</f>
        <v>0</v>
      </c>
      <c r="Q116" s="204"/>
      <c r="R116" s="205">
        <f>SUM(R117:R118)</f>
        <v>0.0018199999999999998</v>
      </c>
      <c r="S116" s="204"/>
      <c r="T116" s="206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80</v>
      </c>
      <c r="AT116" s="208" t="s">
        <v>75</v>
      </c>
      <c r="AU116" s="208" t="s">
        <v>80</v>
      </c>
      <c r="AY116" s="207" t="s">
        <v>182</v>
      </c>
      <c r="BK116" s="209">
        <f>SUM(BK117:BK118)</f>
        <v>0</v>
      </c>
    </row>
    <row r="117" spans="1:65" s="2" customFormat="1" ht="24.15" customHeight="1">
      <c r="A117" s="38"/>
      <c r="B117" s="39"/>
      <c r="C117" s="212" t="s">
        <v>222</v>
      </c>
      <c r="D117" s="212" t="s">
        <v>185</v>
      </c>
      <c r="E117" s="213" t="s">
        <v>199</v>
      </c>
      <c r="F117" s="214" t="s">
        <v>200</v>
      </c>
      <c r="G117" s="215" t="s">
        <v>201</v>
      </c>
      <c r="H117" s="216">
        <v>14</v>
      </c>
      <c r="I117" s="217"/>
      <c r="J117" s="218">
        <f>ROUND(I117*H117,2)</f>
        <v>0</v>
      </c>
      <c r="K117" s="214" t="s">
        <v>189</v>
      </c>
      <c r="L117" s="44"/>
      <c r="M117" s="219" t="s">
        <v>19</v>
      </c>
      <c r="N117" s="220" t="s">
        <v>48</v>
      </c>
      <c r="O117" s="84"/>
      <c r="P117" s="221">
        <f>O117*H117</f>
        <v>0</v>
      </c>
      <c r="Q117" s="221">
        <v>0.00013</v>
      </c>
      <c r="R117" s="221">
        <f>Q117*H117</f>
        <v>0.0018199999999999998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190</v>
      </c>
      <c r="AT117" s="223" t="s">
        <v>185</v>
      </c>
      <c r="AU117" s="223" t="s">
        <v>88</v>
      </c>
      <c r="AY117" s="17" t="s">
        <v>182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88</v>
      </c>
      <c r="BK117" s="224">
        <f>ROUND(I117*H117,2)</f>
        <v>0</v>
      </c>
      <c r="BL117" s="17" t="s">
        <v>190</v>
      </c>
      <c r="BM117" s="223" t="s">
        <v>475</v>
      </c>
    </row>
    <row r="118" spans="1:51" s="13" customFormat="1" ht="12">
      <c r="A118" s="13"/>
      <c r="B118" s="225"/>
      <c r="C118" s="226"/>
      <c r="D118" s="227" t="s">
        <v>203</v>
      </c>
      <c r="E118" s="228" t="s">
        <v>19</v>
      </c>
      <c r="F118" s="229" t="s">
        <v>476</v>
      </c>
      <c r="G118" s="226"/>
      <c r="H118" s="230">
        <v>14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203</v>
      </c>
      <c r="AU118" s="236" t="s">
        <v>88</v>
      </c>
      <c r="AV118" s="13" t="s">
        <v>88</v>
      </c>
      <c r="AW118" s="13" t="s">
        <v>35</v>
      </c>
      <c r="AX118" s="13" t="s">
        <v>80</v>
      </c>
      <c r="AY118" s="236" t="s">
        <v>182</v>
      </c>
    </row>
    <row r="119" spans="1:63" s="12" customFormat="1" ht="22.8" customHeight="1">
      <c r="A119" s="12"/>
      <c r="B119" s="196"/>
      <c r="C119" s="197"/>
      <c r="D119" s="198" t="s">
        <v>75</v>
      </c>
      <c r="E119" s="210" t="s">
        <v>205</v>
      </c>
      <c r="F119" s="210" t="s">
        <v>206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SUM(P120:P121)</f>
        <v>0</v>
      </c>
      <c r="Q119" s="204"/>
      <c r="R119" s="205">
        <f>SUM(R120:R121)</f>
        <v>0</v>
      </c>
      <c r="S119" s="204"/>
      <c r="T119" s="206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7" t="s">
        <v>80</v>
      </c>
      <c r="AT119" s="208" t="s">
        <v>75</v>
      </c>
      <c r="AU119" s="208" t="s">
        <v>80</v>
      </c>
      <c r="AY119" s="207" t="s">
        <v>182</v>
      </c>
      <c r="BK119" s="209">
        <f>SUM(BK120:BK121)</f>
        <v>0</v>
      </c>
    </row>
    <row r="120" spans="1:65" s="2" customFormat="1" ht="14.4" customHeight="1">
      <c r="A120" s="38"/>
      <c r="B120" s="39"/>
      <c r="C120" s="212" t="s">
        <v>226</v>
      </c>
      <c r="D120" s="212" t="s">
        <v>185</v>
      </c>
      <c r="E120" s="213" t="s">
        <v>207</v>
      </c>
      <c r="F120" s="214" t="s">
        <v>208</v>
      </c>
      <c r="G120" s="215" t="s">
        <v>201</v>
      </c>
      <c r="H120" s="216">
        <v>60</v>
      </c>
      <c r="I120" s="217"/>
      <c r="J120" s="218">
        <f>ROUND(I120*H120,2)</f>
        <v>0</v>
      </c>
      <c r="K120" s="214" t="s">
        <v>189</v>
      </c>
      <c r="L120" s="44"/>
      <c r="M120" s="219" t="s">
        <v>19</v>
      </c>
      <c r="N120" s="220" t="s">
        <v>48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190</v>
      </c>
      <c r="AT120" s="223" t="s">
        <v>185</v>
      </c>
      <c r="AU120" s="223" t="s">
        <v>88</v>
      </c>
      <c r="AY120" s="17" t="s">
        <v>182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88</v>
      </c>
      <c r="BK120" s="224">
        <f>ROUND(I120*H120,2)</f>
        <v>0</v>
      </c>
      <c r="BL120" s="17" t="s">
        <v>190</v>
      </c>
      <c r="BM120" s="223" t="s">
        <v>477</v>
      </c>
    </row>
    <row r="121" spans="1:51" s="13" customFormat="1" ht="12">
      <c r="A121" s="13"/>
      <c r="B121" s="225"/>
      <c r="C121" s="226"/>
      <c r="D121" s="227" t="s">
        <v>203</v>
      </c>
      <c r="E121" s="228" t="s">
        <v>19</v>
      </c>
      <c r="F121" s="229" t="s">
        <v>478</v>
      </c>
      <c r="G121" s="226"/>
      <c r="H121" s="230">
        <v>60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203</v>
      </c>
      <c r="AU121" s="236" t="s">
        <v>88</v>
      </c>
      <c r="AV121" s="13" t="s">
        <v>88</v>
      </c>
      <c r="AW121" s="13" t="s">
        <v>35</v>
      </c>
      <c r="AX121" s="13" t="s">
        <v>80</v>
      </c>
      <c r="AY121" s="236" t="s">
        <v>182</v>
      </c>
    </row>
    <row r="122" spans="1:63" s="12" customFormat="1" ht="22.8" customHeight="1">
      <c r="A122" s="12"/>
      <c r="B122" s="196"/>
      <c r="C122" s="197"/>
      <c r="D122" s="198" t="s">
        <v>75</v>
      </c>
      <c r="E122" s="210" t="s">
        <v>210</v>
      </c>
      <c r="F122" s="210" t="s">
        <v>211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SUM(P123:P133)</f>
        <v>0</v>
      </c>
      <c r="Q122" s="204"/>
      <c r="R122" s="205">
        <f>SUM(R123:R133)</f>
        <v>0</v>
      </c>
      <c r="S122" s="204"/>
      <c r="T122" s="206">
        <f>SUM(T123:T133)</f>
        <v>1.9640000000000002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80</v>
      </c>
      <c r="AT122" s="208" t="s">
        <v>75</v>
      </c>
      <c r="AU122" s="208" t="s">
        <v>80</v>
      </c>
      <c r="AY122" s="207" t="s">
        <v>182</v>
      </c>
      <c r="BK122" s="209">
        <f>SUM(BK123:BK133)</f>
        <v>0</v>
      </c>
    </row>
    <row r="123" spans="1:65" s="2" customFormat="1" ht="14.4" customHeight="1">
      <c r="A123" s="38"/>
      <c r="B123" s="39"/>
      <c r="C123" s="212" t="s">
        <v>231</v>
      </c>
      <c r="D123" s="212" t="s">
        <v>185</v>
      </c>
      <c r="E123" s="213" t="s">
        <v>213</v>
      </c>
      <c r="F123" s="214" t="s">
        <v>214</v>
      </c>
      <c r="G123" s="215" t="s">
        <v>215</v>
      </c>
      <c r="H123" s="216">
        <v>70</v>
      </c>
      <c r="I123" s="217"/>
      <c r="J123" s="218">
        <f>ROUND(I123*H123,2)</f>
        <v>0</v>
      </c>
      <c r="K123" s="214" t="s">
        <v>189</v>
      </c>
      <c r="L123" s="44"/>
      <c r="M123" s="219" t="s">
        <v>19</v>
      </c>
      <c r="N123" s="220" t="s">
        <v>48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0.0067</v>
      </c>
      <c r="T123" s="222">
        <f>S123*H123</f>
        <v>0.46900000000000003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216</v>
      </c>
      <c r="AT123" s="223" t="s">
        <v>185</v>
      </c>
      <c r="AU123" s="223" t="s">
        <v>88</v>
      </c>
      <c r="AY123" s="17" t="s">
        <v>182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88</v>
      </c>
      <c r="BK123" s="224">
        <f>ROUND(I123*H123,2)</f>
        <v>0</v>
      </c>
      <c r="BL123" s="17" t="s">
        <v>216</v>
      </c>
      <c r="BM123" s="223" t="s">
        <v>479</v>
      </c>
    </row>
    <row r="124" spans="1:65" s="2" customFormat="1" ht="24.15" customHeight="1">
      <c r="A124" s="38"/>
      <c r="B124" s="39"/>
      <c r="C124" s="212" t="s">
        <v>242</v>
      </c>
      <c r="D124" s="212" t="s">
        <v>185</v>
      </c>
      <c r="E124" s="213" t="s">
        <v>480</v>
      </c>
      <c r="F124" s="214" t="s">
        <v>481</v>
      </c>
      <c r="G124" s="215" t="s">
        <v>188</v>
      </c>
      <c r="H124" s="216">
        <v>15</v>
      </c>
      <c r="I124" s="217"/>
      <c r="J124" s="218">
        <f>ROUND(I124*H124,2)</f>
        <v>0</v>
      </c>
      <c r="K124" s="214" t="s">
        <v>189</v>
      </c>
      <c r="L124" s="44"/>
      <c r="M124" s="219" t="s">
        <v>19</v>
      </c>
      <c r="N124" s="220" t="s">
        <v>48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0.069</v>
      </c>
      <c r="T124" s="222">
        <f>S124*H124</f>
        <v>1.0350000000000001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190</v>
      </c>
      <c r="AT124" s="223" t="s">
        <v>185</v>
      </c>
      <c r="AU124" s="223" t="s">
        <v>88</v>
      </c>
      <c r="AY124" s="17" t="s">
        <v>182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88</v>
      </c>
      <c r="BK124" s="224">
        <f>ROUND(I124*H124,2)</f>
        <v>0</v>
      </c>
      <c r="BL124" s="17" t="s">
        <v>190</v>
      </c>
      <c r="BM124" s="223" t="s">
        <v>482</v>
      </c>
    </row>
    <row r="125" spans="1:51" s="13" customFormat="1" ht="12">
      <c r="A125" s="13"/>
      <c r="B125" s="225"/>
      <c r="C125" s="226"/>
      <c r="D125" s="227" t="s">
        <v>203</v>
      </c>
      <c r="E125" s="228" t="s">
        <v>19</v>
      </c>
      <c r="F125" s="229" t="s">
        <v>458</v>
      </c>
      <c r="G125" s="226"/>
      <c r="H125" s="230">
        <v>5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203</v>
      </c>
      <c r="AU125" s="236" t="s">
        <v>88</v>
      </c>
      <c r="AV125" s="13" t="s">
        <v>88</v>
      </c>
      <c r="AW125" s="13" t="s">
        <v>35</v>
      </c>
      <c r="AX125" s="13" t="s">
        <v>76</v>
      </c>
      <c r="AY125" s="236" t="s">
        <v>182</v>
      </c>
    </row>
    <row r="126" spans="1:51" s="13" customFormat="1" ht="12">
      <c r="A126" s="13"/>
      <c r="B126" s="225"/>
      <c r="C126" s="226"/>
      <c r="D126" s="227" t="s">
        <v>203</v>
      </c>
      <c r="E126" s="228" t="s">
        <v>19</v>
      </c>
      <c r="F126" s="229" t="s">
        <v>548</v>
      </c>
      <c r="G126" s="226"/>
      <c r="H126" s="230">
        <v>5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203</v>
      </c>
      <c r="AU126" s="236" t="s">
        <v>88</v>
      </c>
      <c r="AV126" s="13" t="s">
        <v>88</v>
      </c>
      <c r="AW126" s="13" t="s">
        <v>35</v>
      </c>
      <c r="AX126" s="13" t="s">
        <v>76</v>
      </c>
      <c r="AY126" s="236" t="s">
        <v>182</v>
      </c>
    </row>
    <row r="127" spans="1:51" s="13" customFormat="1" ht="12">
      <c r="A127" s="13"/>
      <c r="B127" s="225"/>
      <c r="C127" s="226"/>
      <c r="D127" s="227" t="s">
        <v>203</v>
      </c>
      <c r="E127" s="228" t="s">
        <v>19</v>
      </c>
      <c r="F127" s="229" t="s">
        <v>459</v>
      </c>
      <c r="G127" s="226"/>
      <c r="H127" s="230">
        <v>5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203</v>
      </c>
      <c r="AU127" s="236" t="s">
        <v>88</v>
      </c>
      <c r="AV127" s="13" t="s">
        <v>88</v>
      </c>
      <c r="AW127" s="13" t="s">
        <v>35</v>
      </c>
      <c r="AX127" s="13" t="s">
        <v>76</v>
      </c>
      <c r="AY127" s="236" t="s">
        <v>182</v>
      </c>
    </row>
    <row r="128" spans="1:51" s="14" customFormat="1" ht="12">
      <c r="A128" s="14"/>
      <c r="B128" s="237"/>
      <c r="C128" s="238"/>
      <c r="D128" s="227" t="s">
        <v>203</v>
      </c>
      <c r="E128" s="239" t="s">
        <v>19</v>
      </c>
      <c r="F128" s="240" t="s">
        <v>241</v>
      </c>
      <c r="G128" s="238"/>
      <c r="H128" s="241">
        <v>15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203</v>
      </c>
      <c r="AU128" s="247" t="s">
        <v>88</v>
      </c>
      <c r="AV128" s="14" t="s">
        <v>190</v>
      </c>
      <c r="AW128" s="14" t="s">
        <v>35</v>
      </c>
      <c r="AX128" s="14" t="s">
        <v>80</v>
      </c>
      <c r="AY128" s="247" t="s">
        <v>182</v>
      </c>
    </row>
    <row r="129" spans="1:65" s="2" customFormat="1" ht="24.15" customHeight="1">
      <c r="A129" s="38"/>
      <c r="B129" s="39"/>
      <c r="C129" s="212" t="s">
        <v>248</v>
      </c>
      <c r="D129" s="212" t="s">
        <v>185</v>
      </c>
      <c r="E129" s="213" t="s">
        <v>484</v>
      </c>
      <c r="F129" s="214" t="s">
        <v>485</v>
      </c>
      <c r="G129" s="215" t="s">
        <v>188</v>
      </c>
      <c r="H129" s="216">
        <v>15</v>
      </c>
      <c r="I129" s="217"/>
      <c r="J129" s="218">
        <f>ROUND(I129*H129,2)</f>
        <v>0</v>
      </c>
      <c r="K129" s="214" t="s">
        <v>189</v>
      </c>
      <c r="L129" s="44"/>
      <c r="M129" s="219" t="s">
        <v>19</v>
      </c>
      <c r="N129" s="220" t="s">
        <v>48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0.008</v>
      </c>
      <c r="T129" s="222">
        <f>S129*H129</f>
        <v>0.12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190</v>
      </c>
      <c r="AT129" s="223" t="s">
        <v>185</v>
      </c>
      <c r="AU129" s="223" t="s">
        <v>88</v>
      </c>
      <c r="AY129" s="17" t="s">
        <v>182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88</v>
      </c>
      <c r="BK129" s="224">
        <f>ROUND(I129*H129,2)</f>
        <v>0</v>
      </c>
      <c r="BL129" s="17" t="s">
        <v>190</v>
      </c>
      <c r="BM129" s="223" t="s">
        <v>486</v>
      </c>
    </row>
    <row r="130" spans="1:65" s="2" customFormat="1" ht="24.15" customHeight="1">
      <c r="A130" s="38"/>
      <c r="B130" s="39"/>
      <c r="C130" s="212" t="s">
        <v>253</v>
      </c>
      <c r="D130" s="212" t="s">
        <v>185</v>
      </c>
      <c r="E130" s="213" t="s">
        <v>487</v>
      </c>
      <c r="F130" s="214" t="s">
        <v>488</v>
      </c>
      <c r="G130" s="215" t="s">
        <v>201</v>
      </c>
      <c r="H130" s="216">
        <v>5</v>
      </c>
      <c r="I130" s="217"/>
      <c r="J130" s="218">
        <f>ROUND(I130*H130,2)</f>
        <v>0</v>
      </c>
      <c r="K130" s="214" t="s">
        <v>189</v>
      </c>
      <c r="L130" s="44"/>
      <c r="M130" s="219" t="s">
        <v>19</v>
      </c>
      <c r="N130" s="220" t="s">
        <v>48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0.068</v>
      </c>
      <c r="T130" s="222">
        <f>S130*H130</f>
        <v>0.34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190</v>
      </c>
      <c r="AT130" s="223" t="s">
        <v>185</v>
      </c>
      <c r="AU130" s="223" t="s">
        <v>88</v>
      </c>
      <c r="AY130" s="17" t="s">
        <v>182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88</v>
      </c>
      <c r="BK130" s="224">
        <f>ROUND(I130*H130,2)</f>
        <v>0</v>
      </c>
      <c r="BL130" s="17" t="s">
        <v>190</v>
      </c>
      <c r="BM130" s="223" t="s">
        <v>489</v>
      </c>
    </row>
    <row r="131" spans="1:51" s="13" customFormat="1" ht="12">
      <c r="A131" s="13"/>
      <c r="B131" s="225"/>
      <c r="C131" s="226"/>
      <c r="D131" s="227" t="s">
        <v>203</v>
      </c>
      <c r="E131" s="228" t="s">
        <v>19</v>
      </c>
      <c r="F131" s="229" t="s">
        <v>549</v>
      </c>
      <c r="G131" s="226"/>
      <c r="H131" s="230">
        <v>1.25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203</v>
      </c>
      <c r="AU131" s="236" t="s">
        <v>88</v>
      </c>
      <c r="AV131" s="13" t="s">
        <v>88</v>
      </c>
      <c r="AW131" s="13" t="s">
        <v>35</v>
      </c>
      <c r="AX131" s="13" t="s">
        <v>76</v>
      </c>
      <c r="AY131" s="236" t="s">
        <v>182</v>
      </c>
    </row>
    <row r="132" spans="1:51" s="13" customFormat="1" ht="12">
      <c r="A132" s="13"/>
      <c r="B132" s="225"/>
      <c r="C132" s="226"/>
      <c r="D132" s="227" t="s">
        <v>203</v>
      </c>
      <c r="E132" s="228" t="s">
        <v>19</v>
      </c>
      <c r="F132" s="229" t="s">
        <v>467</v>
      </c>
      <c r="G132" s="226"/>
      <c r="H132" s="230">
        <v>3.75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203</v>
      </c>
      <c r="AU132" s="236" t="s">
        <v>88</v>
      </c>
      <c r="AV132" s="13" t="s">
        <v>88</v>
      </c>
      <c r="AW132" s="13" t="s">
        <v>35</v>
      </c>
      <c r="AX132" s="13" t="s">
        <v>76</v>
      </c>
      <c r="AY132" s="236" t="s">
        <v>182</v>
      </c>
    </row>
    <row r="133" spans="1:51" s="14" customFormat="1" ht="12">
      <c r="A133" s="14"/>
      <c r="B133" s="237"/>
      <c r="C133" s="238"/>
      <c r="D133" s="227" t="s">
        <v>203</v>
      </c>
      <c r="E133" s="239" t="s">
        <v>19</v>
      </c>
      <c r="F133" s="240" t="s">
        <v>241</v>
      </c>
      <c r="G133" s="238"/>
      <c r="H133" s="241">
        <v>5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203</v>
      </c>
      <c r="AU133" s="247" t="s">
        <v>88</v>
      </c>
      <c r="AV133" s="14" t="s">
        <v>190</v>
      </c>
      <c r="AW133" s="14" t="s">
        <v>35</v>
      </c>
      <c r="AX133" s="14" t="s">
        <v>80</v>
      </c>
      <c r="AY133" s="247" t="s">
        <v>182</v>
      </c>
    </row>
    <row r="134" spans="1:63" s="12" customFormat="1" ht="22.8" customHeight="1">
      <c r="A134" s="12"/>
      <c r="B134" s="196"/>
      <c r="C134" s="197"/>
      <c r="D134" s="198" t="s">
        <v>75</v>
      </c>
      <c r="E134" s="210" t="s">
        <v>246</v>
      </c>
      <c r="F134" s="210" t="s">
        <v>247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SUM(P135:P139)</f>
        <v>0</v>
      </c>
      <c r="Q134" s="204"/>
      <c r="R134" s="205">
        <f>SUM(R135:R139)</f>
        <v>0</v>
      </c>
      <c r="S134" s="204"/>
      <c r="T134" s="206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80</v>
      </c>
      <c r="AT134" s="208" t="s">
        <v>75</v>
      </c>
      <c r="AU134" s="208" t="s">
        <v>80</v>
      </c>
      <c r="AY134" s="207" t="s">
        <v>182</v>
      </c>
      <c r="BK134" s="209">
        <f>SUM(BK135:BK139)</f>
        <v>0</v>
      </c>
    </row>
    <row r="135" spans="1:65" s="2" customFormat="1" ht="24.15" customHeight="1">
      <c r="A135" s="38"/>
      <c r="B135" s="39"/>
      <c r="C135" s="212" t="s">
        <v>257</v>
      </c>
      <c r="D135" s="212" t="s">
        <v>185</v>
      </c>
      <c r="E135" s="213" t="s">
        <v>249</v>
      </c>
      <c r="F135" s="214" t="s">
        <v>250</v>
      </c>
      <c r="G135" s="215" t="s">
        <v>251</v>
      </c>
      <c r="H135" s="216">
        <v>2.04</v>
      </c>
      <c r="I135" s="217"/>
      <c r="J135" s="218">
        <f>ROUND(I135*H135,2)</f>
        <v>0</v>
      </c>
      <c r="K135" s="214" t="s">
        <v>189</v>
      </c>
      <c r="L135" s="44"/>
      <c r="M135" s="219" t="s">
        <v>19</v>
      </c>
      <c r="N135" s="220" t="s">
        <v>48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190</v>
      </c>
      <c r="AT135" s="223" t="s">
        <v>185</v>
      </c>
      <c r="AU135" s="223" t="s">
        <v>88</v>
      </c>
      <c r="AY135" s="17" t="s">
        <v>182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88</v>
      </c>
      <c r="BK135" s="224">
        <f>ROUND(I135*H135,2)</f>
        <v>0</v>
      </c>
      <c r="BL135" s="17" t="s">
        <v>190</v>
      </c>
      <c r="BM135" s="223" t="s">
        <v>491</v>
      </c>
    </row>
    <row r="136" spans="1:65" s="2" customFormat="1" ht="14.4" customHeight="1">
      <c r="A136" s="38"/>
      <c r="B136" s="39"/>
      <c r="C136" s="212" t="s">
        <v>262</v>
      </c>
      <c r="D136" s="212" t="s">
        <v>185</v>
      </c>
      <c r="E136" s="213" t="s">
        <v>254</v>
      </c>
      <c r="F136" s="214" t="s">
        <v>255</v>
      </c>
      <c r="G136" s="215" t="s">
        <v>251</v>
      </c>
      <c r="H136" s="216">
        <v>2.04</v>
      </c>
      <c r="I136" s="217"/>
      <c r="J136" s="218">
        <f>ROUND(I136*H136,2)</f>
        <v>0</v>
      </c>
      <c r="K136" s="214" t="s">
        <v>189</v>
      </c>
      <c r="L136" s="44"/>
      <c r="M136" s="219" t="s">
        <v>19</v>
      </c>
      <c r="N136" s="220" t="s">
        <v>48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190</v>
      </c>
      <c r="AT136" s="223" t="s">
        <v>185</v>
      </c>
      <c r="AU136" s="223" t="s">
        <v>88</v>
      </c>
      <c r="AY136" s="17" t="s">
        <v>182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88</v>
      </c>
      <c r="BK136" s="224">
        <f>ROUND(I136*H136,2)</f>
        <v>0</v>
      </c>
      <c r="BL136" s="17" t="s">
        <v>190</v>
      </c>
      <c r="BM136" s="223" t="s">
        <v>492</v>
      </c>
    </row>
    <row r="137" spans="1:65" s="2" customFormat="1" ht="24.15" customHeight="1">
      <c r="A137" s="38"/>
      <c r="B137" s="39"/>
      <c r="C137" s="212" t="s">
        <v>8</v>
      </c>
      <c r="D137" s="212" t="s">
        <v>185</v>
      </c>
      <c r="E137" s="213" t="s">
        <v>258</v>
      </c>
      <c r="F137" s="214" t="s">
        <v>259</v>
      </c>
      <c r="G137" s="215" t="s">
        <v>251</v>
      </c>
      <c r="H137" s="216">
        <v>28.56</v>
      </c>
      <c r="I137" s="217"/>
      <c r="J137" s="218">
        <f>ROUND(I137*H137,2)</f>
        <v>0</v>
      </c>
      <c r="K137" s="214" t="s">
        <v>189</v>
      </c>
      <c r="L137" s="44"/>
      <c r="M137" s="219" t="s">
        <v>19</v>
      </c>
      <c r="N137" s="220" t="s">
        <v>48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190</v>
      </c>
      <c r="AT137" s="223" t="s">
        <v>185</v>
      </c>
      <c r="AU137" s="223" t="s">
        <v>88</v>
      </c>
      <c r="AY137" s="17" t="s">
        <v>182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88</v>
      </c>
      <c r="BK137" s="224">
        <f>ROUND(I137*H137,2)</f>
        <v>0</v>
      </c>
      <c r="BL137" s="17" t="s">
        <v>190</v>
      </c>
      <c r="BM137" s="223" t="s">
        <v>493</v>
      </c>
    </row>
    <row r="138" spans="1:51" s="13" customFormat="1" ht="12">
      <c r="A138" s="13"/>
      <c r="B138" s="225"/>
      <c r="C138" s="226"/>
      <c r="D138" s="227" t="s">
        <v>203</v>
      </c>
      <c r="E138" s="226"/>
      <c r="F138" s="229" t="s">
        <v>550</v>
      </c>
      <c r="G138" s="226"/>
      <c r="H138" s="230">
        <v>28.56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203</v>
      </c>
      <c r="AU138" s="236" t="s">
        <v>88</v>
      </c>
      <c r="AV138" s="13" t="s">
        <v>88</v>
      </c>
      <c r="AW138" s="13" t="s">
        <v>4</v>
      </c>
      <c r="AX138" s="13" t="s">
        <v>80</v>
      </c>
      <c r="AY138" s="236" t="s">
        <v>182</v>
      </c>
    </row>
    <row r="139" spans="1:65" s="2" customFormat="1" ht="14.4" customHeight="1">
      <c r="A139" s="38"/>
      <c r="B139" s="39"/>
      <c r="C139" s="248" t="s">
        <v>216</v>
      </c>
      <c r="D139" s="248" t="s">
        <v>263</v>
      </c>
      <c r="E139" s="249" t="s">
        <v>264</v>
      </c>
      <c r="F139" s="250" t="s">
        <v>265</v>
      </c>
      <c r="G139" s="251" t="s">
        <v>251</v>
      </c>
      <c r="H139" s="252">
        <v>2.04</v>
      </c>
      <c r="I139" s="253"/>
      <c r="J139" s="254">
        <f>ROUND(I139*H139,2)</f>
        <v>0</v>
      </c>
      <c r="K139" s="250" t="s">
        <v>189</v>
      </c>
      <c r="L139" s="255"/>
      <c r="M139" s="256" t="s">
        <v>19</v>
      </c>
      <c r="N139" s="257" t="s">
        <v>48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226</v>
      </c>
      <c r="AT139" s="223" t="s">
        <v>263</v>
      </c>
      <c r="AU139" s="223" t="s">
        <v>88</v>
      </c>
      <c r="AY139" s="17" t="s">
        <v>182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88</v>
      </c>
      <c r="BK139" s="224">
        <f>ROUND(I139*H139,2)</f>
        <v>0</v>
      </c>
      <c r="BL139" s="17" t="s">
        <v>190</v>
      </c>
      <c r="BM139" s="223" t="s">
        <v>495</v>
      </c>
    </row>
    <row r="140" spans="1:63" s="12" customFormat="1" ht="22.8" customHeight="1">
      <c r="A140" s="12"/>
      <c r="B140" s="196"/>
      <c r="C140" s="197"/>
      <c r="D140" s="198" t="s">
        <v>75</v>
      </c>
      <c r="E140" s="210" t="s">
        <v>267</v>
      </c>
      <c r="F140" s="210" t="s">
        <v>268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P141</f>
        <v>0</v>
      </c>
      <c r="Q140" s="204"/>
      <c r="R140" s="205">
        <f>R141</f>
        <v>0</v>
      </c>
      <c r="S140" s="204"/>
      <c r="T140" s="206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80</v>
      </c>
      <c r="AT140" s="208" t="s">
        <v>75</v>
      </c>
      <c r="AU140" s="208" t="s">
        <v>80</v>
      </c>
      <c r="AY140" s="207" t="s">
        <v>182</v>
      </c>
      <c r="BK140" s="209">
        <f>BK141</f>
        <v>0</v>
      </c>
    </row>
    <row r="141" spans="1:65" s="2" customFormat="1" ht="24.15" customHeight="1">
      <c r="A141" s="38"/>
      <c r="B141" s="39"/>
      <c r="C141" s="212" t="s">
        <v>281</v>
      </c>
      <c r="D141" s="212" t="s">
        <v>185</v>
      </c>
      <c r="E141" s="213" t="s">
        <v>496</v>
      </c>
      <c r="F141" s="214" t="s">
        <v>497</v>
      </c>
      <c r="G141" s="215" t="s">
        <v>251</v>
      </c>
      <c r="H141" s="216">
        <v>0.715</v>
      </c>
      <c r="I141" s="217"/>
      <c r="J141" s="218">
        <f>ROUND(I141*H141,2)</f>
        <v>0</v>
      </c>
      <c r="K141" s="214" t="s">
        <v>189</v>
      </c>
      <c r="L141" s="44"/>
      <c r="M141" s="219" t="s">
        <v>19</v>
      </c>
      <c r="N141" s="220" t="s">
        <v>48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190</v>
      </c>
      <c r="AT141" s="223" t="s">
        <v>185</v>
      </c>
      <c r="AU141" s="223" t="s">
        <v>88</v>
      </c>
      <c r="AY141" s="17" t="s">
        <v>182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88</v>
      </c>
      <c r="BK141" s="224">
        <f>ROUND(I141*H141,2)</f>
        <v>0</v>
      </c>
      <c r="BL141" s="17" t="s">
        <v>190</v>
      </c>
      <c r="BM141" s="223" t="s">
        <v>498</v>
      </c>
    </row>
    <row r="142" spans="1:63" s="12" customFormat="1" ht="25.9" customHeight="1">
      <c r="A142" s="12"/>
      <c r="B142" s="196"/>
      <c r="C142" s="197"/>
      <c r="D142" s="198" t="s">
        <v>75</v>
      </c>
      <c r="E142" s="199" t="s">
        <v>272</v>
      </c>
      <c r="F142" s="199" t="s">
        <v>273</v>
      </c>
      <c r="G142" s="197"/>
      <c r="H142" s="197"/>
      <c r="I142" s="200"/>
      <c r="J142" s="201">
        <f>BK142</f>
        <v>0</v>
      </c>
      <c r="K142" s="197"/>
      <c r="L142" s="202"/>
      <c r="M142" s="203"/>
      <c r="N142" s="204"/>
      <c r="O142" s="204"/>
      <c r="P142" s="205">
        <f>P143+P154+P157+P160+P171</f>
        <v>0</v>
      </c>
      <c r="Q142" s="204"/>
      <c r="R142" s="205">
        <f>R143+R154+R157+R160+R171</f>
        <v>0.2632956</v>
      </c>
      <c r="S142" s="204"/>
      <c r="T142" s="206">
        <f>T143+T154+T157+T160+T171</f>
        <v>0.07590000000000001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88</v>
      </c>
      <c r="AT142" s="208" t="s">
        <v>75</v>
      </c>
      <c r="AU142" s="208" t="s">
        <v>76</v>
      </c>
      <c r="AY142" s="207" t="s">
        <v>182</v>
      </c>
      <c r="BK142" s="209">
        <f>BK143+BK154+BK157+BK160+BK171</f>
        <v>0</v>
      </c>
    </row>
    <row r="143" spans="1:63" s="12" customFormat="1" ht="22.8" customHeight="1">
      <c r="A143" s="12"/>
      <c r="B143" s="196"/>
      <c r="C143" s="197"/>
      <c r="D143" s="198" t="s">
        <v>75</v>
      </c>
      <c r="E143" s="210" t="s">
        <v>274</v>
      </c>
      <c r="F143" s="210" t="s">
        <v>275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SUM(P144:P153)</f>
        <v>0</v>
      </c>
      <c r="Q143" s="204"/>
      <c r="R143" s="205">
        <f>SUM(R144:R153)</f>
        <v>0.11260000000000002</v>
      </c>
      <c r="S143" s="204"/>
      <c r="T143" s="206">
        <f>SUM(T144:T153)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88</v>
      </c>
      <c r="AT143" s="208" t="s">
        <v>75</v>
      </c>
      <c r="AU143" s="208" t="s">
        <v>80</v>
      </c>
      <c r="AY143" s="207" t="s">
        <v>182</v>
      </c>
      <c r="BK143" s="209">
        <f>SUM(BK144:BK153)</f>
        <v>0</v>
      </c>
    </row>
    <row r="144" spans="1:65" s="2" customFormat="1" ht="14.4" customHeight="1">
      <c r="A144" s="38"/>
      <c r="B144" s="39"/>
      <c r="C144" s="212" t="s">
        <v>285</v>
      </c>
      <c r="D144" s="212" t="s">
        <v>185</v>
      </c>
      <c r="E144" s="213" t="s">
        <v>276</v>
      </c>
      <c r="F144" s="214" t="s">
        <v>499</v>
      </c>
      <c r="G144" s="215" t="s">
        <v>278</v>
      </c>
      <c r="H144" s="216">
        <v>10</v>
      </c>
      <c r="I144" s="217"/>
      <c r="J144" s="218">
        <f>ROUND(I144*H144,2)</f>
        <v>0</v>
      </c>
      <c r="K144" s="214" t="s">
        <v>279</v>
      </c>
      <c r="L144" s="44"/>
      <c r="M144" s="219" t="s">
        <v>19</v>
      </c>
      <c r="N144" s="220" t="s">
        <v>48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216</v>
      </c>
      <c r="AT144" s="223" t="s">
        <v>185</v>
      </c>
      <c r="AU144" s="223" t="s">
        <v>88</v>
      </c>
      <c r="AY144" s="17" t="s">
        <v>182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88</v>
      </c>
      <c r="BK144" s="224">
        <f>ROUND(I144*H144,2)</f>
        <v>0</v>
      </c>
      <c r="BL144" s="17" t="s">
        <v>216</v>
      </c>
      <c r="BM144" s="223" t="s">
        <v>500</v>
      </c>
    </row>
    <row r="145" spans="1:65" s="2" customFormat="1" ht="14.4" customHeight="1">
      <c r="A145" s="38"/>
      <c r="B145" s="39"/>
      <c r="C145" s="212" t="s">
        <v>289</v>
      </c>
      <c r="D145" s="212" t="s">
        <v>185</v>
      </c>
      <c r="E145" s="213" t="s">
        <v>282</v>
      </c>
      <c r="F145" s="214" t="s">
        <v>283</v>
      </c>
      <c r="G145" s="215" t="s">
        <v>215</v>
      </c>
      <c r="H145" s="216">
        <v>36</v>
      </c>
      <c r="I145" s="217"/>
      <c r="J145" s="218">
        <f>ROUND(I145*H145,2)</f>
        <v>0</v>
      </c>
      <c r="K145" s="214" t="s">
        <v>189</v>
      </c>
      <c r="L145" s="44"/>
      <c r="M145" s="219" t="s">
        <v>19</v>
      </c>
      <c r="N145" s="220" t="s">
        <v>48</v>
      </c>
      <c r="O145" s="84"/>
      <c r="P145" s="221">
        <f>O145*H145</f>
        <v>0</v>
      </c>
      <c r="Q145" s="221">
        <v>0.00084</v>
      </c>
      <c r="R145" s="221">
        <f>Q145*H145</f>
        <v>0.030240000000000003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216</v>
      </c>
      <c r="AT145" s="223" t="s">
        <v>185</v>
      </c>
      <c r="AU145" s="223" t="s">
        <v>88</v>
      </c>
      <c r="AY145" s="17" t="s">
        <v>182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88</v>
      </c>
      <c r="BK145" s="224">
        <f>ROUND(I145*H145,2)</f>
        <v>0</v>
      </c>
      <c r="BL145" s="17" t="s">
        <v>216</v>
      </c>
      <c r="BM145" s="223" t="s">
        <v>501</v>
      </c>
    </row>
    <row r="146" spans="1:65" s="2" customFormat="1" ht="14.4" customHeight="1">
      <c r="A146" s="38"/>
      <c r="B146" s="39"/>
      <c r="C146" s="212" t="s">
        <v>293</v>
      </c>
      <c r="D146" s="212" t="s">
        <v>185</v>
      </c>
      <c r="E146" s="213" t="s">
        <v>286</v>
      </c>
      <c r="F146" s="214" t="s">
        <v>287</v>
      </c>
      <c r="G146" s="215" t="s">
        <v>215</v>
      </c>
      <c r="H146" s="216">
        <v>20</v>
      </c>
      <c r="I146" s="217"/>
      <c r="J146" s="218">
        <f>ROUND(I146*H146,2)</f>
        <v>0</v>
      </c>
      <c r="K146" s="214" t="s">
        <v>189</v>
      </c>
      <c r="L146" s="44"/>
      <c r="M146" s="219" t="s">
        <v>19</v>
      </c>
      <c r="N146" s="220" t="s">
        <v>48</v>
      </c>
      <c r="O146" s="84"/>
      <c r="P146" s="221">
        <f>O146*H146</f>
        <v>0</v>
      </c>
      <c r="Q146" s="221">
        <v>0.00116</v>
      </c>
      <c r="R146" s="221">
        <f>Q146*H146</f>
        <v>0.0232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216</v>
      </c>
      <c r="AT146" s="223" t="s">
        <v>185</v>
      </c>
      <c r="AU146" s="223" t="s">
        <v>88</v>
      </c>
      <c r="AY146" s="17" t="s">
        <v>182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88</v>
      </c>
      <c r="BK146" s="224">
        <f>ROUND(I146*H146,2)</f>
        <v>0</v>
      </c>
      <c r="BL146" s="17" t="s">
        <v>216</v>
      </c>
      <c r="BM146" s="223" t="s">
        <v>502</v>
      </c>
    </row>
    <row r="147" spans="1:65" s="2" customFormat="1" ht="14.4" customHeight="1">
      <c r="A147" s="38"/>
      <c r="B147" s="39"/>
      <c r="C147" s="212" t="s">
        <v>7</v>
      </c>
      <c r="D147" s="212" t="s">
        <v>185</v>
      </c>
      <c r="E147" s="213" t="s">
        <v>290</v>
      </c>
      <c r="F147" s="214" t="s">
        <v>291</v>
      </c>
      <c r="G147" s="215" t="s">
        <v>215</v>
      </c>
      <c r="H147" s="216">
        <v>14</v>
      </c>
      <c r="I147" s="217"/>
      <c r="J147" s="218">
        <f>ROUND(I147*H147,2)</f>
        <v>0</v>
      </c>
      <c r="K147" s="214" t="s">
        <v>189</v>
      </c>
      <c r="L147" s="44"/>
      <c r="M147" s="219" t="s">
        <v>19</v>
      </c>
      <c r="N147" s="220" t="s">
        <v>48</v>
      </c>
      <c r="O147" s="84"/>
      <c r="P147" s="221">
        <f>O147*H147</f>
        <v>0</v>
      </c>
      <c r="Q147" s="221">
        <v>0.00144</v>
      </c>
      <c r="R147" s="221">
        <f>Q147*H147</f>
        <v>0.02016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216</v>
      </c>
      <c r="AT147" s="223" t="s">
        <v>185</v>
      </c>
      <c r="AU147" s="223" t="s">
        <v>88</v>
      </c>
      <c r="AY147" s="17" t="s">
        <v>182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88</v>
      </c>
      <c r="BK147" s="224">
        <f>ROUND(I147*H147,2)</f>
        <v>0</v>
      </c>
      <c r="BL147" s="17" t="s">
        <v>216</v>
      </c>
      <c r="BM147" s="223" t="s">
        <v>503</v>
      </c>
    </row>
    <row r="148" spans="1:65" s="2" customFormat="1" ht="24.15" customHeight="1">
      <c r="A148" s="38"/>
      <c r="B148" s="39"/>
      <c r="C148" s="212" t="s">
        <v>300</v>
      </c>
      <c r="D148" s="212" t="s">
        <v>185</v>
      </c>
      <c r="E148" s="213" t="s">
        <v>301</v>
      </c>
      <c r="F148" s="214" t="s">
        <v>302</v>
      </c>
      <c r="G148" s="215" t="s">
        <v>215</v>
      </c>
      <c r="H148" s="216">
        <v>70</v>
      </c>
      <c r="I148" s="217"/>
      <c r="J148" s="218">
        <f>ROUND(I148*H148,2)</f>
        <v>0</v>
      </c>
      <c r="K148" s="214" t="s">
        <v>189</v>
      </c>
      <c r="L148" s="44"/>
      <c r="M148" s="219" t="s">
        <v>19</v>
      </c>
      <c r="N148" s="220" t="s">
        <v>48</v>
      </c>
      <c r="O148" s="84"/>
      <c r="P148" s="221">
        <f>O148*H148</f>
        <v>0</v>
      </c>
      <c r="Q148" s="221">
        <v>7E-05</v>
      </c>
      <c r="R148" s="221">
        <f>Q148*H148</f>
        <v>0.0049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216</v>
      </c>
      <c r="AT148" s="223" t="s">
        <v>185</v>
      </c>
      <c r="AU148" s="223" t="s">
        <v>88</v>
      </c>
      <c r="AY148" s="17" t="s">
        <v>182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88</v>
      </c>
      <c r="BK148" s="224">
        <f>ROUND(I148*H148,2)</f>
        <v>0</v>
      </c>
      <c r="BL148" s="17" t="s">
        <v>216</v>
      </c>
      <c r="BM148" s="223" t="s">
        <v>504</v>
      </c>
    </row>
    <row r="149" spans="1:65" s="2" customFormat="1" ht="14.4" customHeight="1">
      <c r="A149" s="38"/>
      <c r="B149" s="39"/>
      <c r="C149" s="212" t="s">
        <v>304</v>
      </c>
      <c r="D149" s="212" t="s">
        <v>185</v>
      </c>
      <c r="E149" s="213" t="s">
        <v>334</v>
      </c>
      <c r="F149" s="214" t="s">
        <v>335</v>
      </c>
      <c r="G149" s="215" t="s">
        <v>188</v>
      </c>
      <c r="H149" s="216">
        <v>20</v>
      </c>
      <c r="I149" s="217"/>
      <c r="J149" s="218">
        <f>ROUND(I149*H149,2)</f>
        <v>0</v>
      </c>
      <c r="K149" s="214" t="s">
        <v>189</v>
      </c>
      <c r="L149" s="44"/>
      <c r="M149" s="219" t="s">
        <v>19</v>
      </c>
      <c r="N149" s="220" t="s">
        <v>48</v>
      </c>
      <c r="O149" s="84"/>
      <c r="P149" s="221">
        <f>O149*H149</f>
        <v>0</v>
      </c>
      <c r="Q149" s="221">
        <v>0.00057</v>
      </c>
      <c r="R149" s="221">
        <f>Q149*H149</f>
        <v>0.0114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216</v>
      </c>
      <c r="AT149" s="223" t="s">
        <v>185</v>
      </c>
      <c r="AU149" s="223" t="s">
        <v>88</v>
      </c>
      <c r="AY149" s="17" t="s">
        <v>182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88</v>
      </c>
      <c r="BK149" s="224">
        <f>ROUND(I149*H149,2)</f>
        <v>0</v>
      </c>
      <c r="BL149" s="17" t="s">
        <v>216</v>
      </c>
      <c r="BM149" s="223" t="s">
        <v>505</v>
      </c>
    </row>
    <row r="150" spans="1:65" s="2" customFormat="1" ht="14.4" customHeight="1">
      <c r="A150" s="38"/>
      <c r="B150" s="39"/>
      <c r="C150" s="212" t="s">
        <v>308</v>
      </c>
      <c r="D150" s="212" t="s">
        <v>185</v>
      </c>
      <c r="E150" s="213" t="s">
        <v>506</v>
      </c>
      <c r="F150" s="214" t="s">
        <v>507</v>
      </c>
      <c r="G150" s="215" t="s">
        <v>188</v>
      </c>
      <c r="H150" s="216">
        <v>10</v>
      </c>
      <c r="I150" s="217"/>
      <c r="J150" s="218">
        <f>ROUND(I150*H150,2)</f>
        <v>0</v>
      </c>
      <c r="K150" s="214" t="s">
        <v>189</v>
      </c>
      <c r="L150" s="44"/>
      <c r="M150" s="219" t="s">
        <v>19</v>
      </c>
      <c r="N150" s="220" t="s">
        <v>48</v>
      </c>
      <c r="O150" s="84"/>
      <c r="P150" s="221">
        <f>O150*H150</f>
        <v>0</v>
      </c>
      <c r="Q150" s="221">
        <v>0.00087</v>
      </c>
      <c r="R150" s="221">
        <f>Q150*H150</f>
        <v>0.0087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216</v>
      </c>
      <c r="AT150" s="223" t="s">
        <v>185</v>
      </c>
      <c r="AU150" s="223" t="s">
        <v>88</v>
      </c>
      <c r="AY150" s="17" t="s">
        <v>182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88</v>
      </c>
      <c r="BK150" s="224">
        <f>ROUND(I150*H150,2)</f>
        <v>0</v>
      </c>
      <c r="BL150" s="17" t="s">
        <v>216</v>
      </c>
      <c r="BM150" s="223" t="s">
        <v>508</v>
      </c>
    </row>
    <row r="151" spans="1:65" s="2" customFormat="1" ht="24.15" customHeight="1">
      <c r="A151" s="38"/>
      <c r="B151" s="39"/>
      <c r="C151" s="212" t="s">
        <v>313</v>
      </c>
      <c r="D151" s="212" t="s">
        <v>185</v>
      </c>
      <c r="E151" s="213" t="s">
        <v>354</v>
      </c>
      <c r="F151" s="214" t="s">
        <v>355</v>
      </c>
      <c r="G151" s="215" t="s">
        <v>215</v>
      </c>
      <c r="H151" s="216">
        <v>70</v>
      </c>
      <c r="I151" s="217"/>
      <c r="J151" s="218">
        <f>ROUND(I151*H151,2)</f>
        <v>0</v>
      </c>
      <c r="K151" s="214" t="s">
        <v>189</v>
      </c>
      <c r="L151" s="44"/>
      <c r="M151" s="219" t="s">
        <v>19</v>
      </c>
      <c r="N151" s="220" t="s">
        <v>48</v>
      </c>
      <c r="O151" s="84"/>
      <c r="P151" s="221">
        <f>O151*H151</f>
        <v>0</v>
      </c>
      <c r="Q151" s="221">
        <v>0.00019</v>
      </c>
      <c r="R151" s="221">
        <f>Q151*H151</f>
        <v>0.013300000000000001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216</v>
      </c>
      <c r="AT151" s="223" t="s">
        <v>185</v>
      </c>
      <c r="AU151" s="223" t="s">
        <v>88</v>
      </c>
      <c r="AY151" s="17" t="s">
        <v>182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88</v>
      </c>
      <c r="BK151" s="224">
        <f>ROUND(I151*H151,2)</f>
        <v>0</v>
      </c>
      <c r="BL151" s="17" t="s">
        <v>216</v>
      </c>
      <c r="BM151" s="223" t="s">
        <v>509</v>
      </c>
    </row>
    <row r="152" spans="1:65" s="2" customFormat="1" ht="14.4" customHeight="1">
      <c r="A152" s="38"/>
      <c r="B152" s="39"/>
      <c r="C152" s="212" t="s">
        <v>317</v>
      </c>
      <c r="D152" s="212" t="s">
        <v>185</v>
      </c>
      <c r="E152" s="213" t="s">
        <v>358</v>
      </c>
      <c r="F152" s="214" t="s">
        <v>359</v>
      </c>
      <c r="G152" s="215" t="s">
        <v>215</v>
      </c>
      <c r="H152" s="216">
        <v>70</v>
      </c>
      <c r="I152" s="217"/>
      <c r="J152" s="218">
        <f>ROUND(I152*H152,2)</f>
        <v>0</v>
      </c>
      <c r="K152" s="214" t="s">
        <v>189</v>
      </c>
      <c r="L152" s="44"/>
      <c r="M152" s="219" t="s">
        <v>19</v>
      </c>
      <c r="N152" s="220" t="s">
        <v>48</v>
      </c>
      <c r="O152" s="84"/>
      <c r="P152" s="221">
        <f>O152*H152</f>
        <v>0</v>
      </c>
      <c r="Q152" s="221">
        <v>1E-05</v>
      </c>
      <c r="R152" s="221">
        <f>Q152*H152</f>
        <v>0.0007000000000000001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216</v>
      </c>
      <c r="AT152" s="223" t="s">
        <v>185</v>
      </c>
      <c r="AU152" s="223" t="s">
        <v>88</v>
      </c>
      <c r="AY152" s="17" t="s">
        <v>182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88</v>
      </c>
      <c r="BK152" s="224">
        <f>ROUND(I152*H152,2)</f>
        <v>0</v>
      </c>
      <c r="BL152" s="17" t="s">
        <v>216</v>
      </c>
      <c r="BM152" s="223" t="s">
        <v>510</v>
      </c>
    </row>
    <row r="153" spans="1:65" s="2" customFormat="1" ht="24.15" customHeight="1">
      <c r="A153" s="38"/>
      <c r="B153" s="39"/>
      <c r="C153" s="212" t="s">
        <v>321</v>
      </c>
      <c r="D153" s="212" t="s">
        <v>185</v>
      </c>
      <c r="E153" s="213" t="s">
        <v>511</v>
      </c>
      <c r="F153" s="214" t="s">
        <v>512</v>
      </c>
      <c r="G153" s="215" t="s">
        <v>251</v>
      </c>
      <c r="H153" s="216">
        <v>0.113</v>
      </c>
      <c r="I153" s="217"/>
      <c r="J153" s="218">
        <f>ROUND(I153*H153,2)</f>
        <v>0</v>
      </c>
      <c r="K153" s="214" t="s">
        <v>189</v>
      </c>
      <c r="L153" s="44"/>
      <c r="M153" s="219" t="s">
        <v>19</v>
      </c>
      <c r="N153" s="220" t="s">
        <v>48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216</v>
      </c>
      <c r="AT153" s="223" t="s">
        <v>185</v>
      </c>
      <c r="AU153" s="223" t="s">
        <v>88</v>
      </c>
      <c r="AY153" s="17" t="s">
        <v>182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88</v>
      </c>
      <c r="BK153" s="224">
        <f>ROUND(I153*H153,2)</f>
        <v>0</v>
      </c>
      <c r="BL153" s="17" t="s">
        <v>216</v>
      </c>
      <c r="BM153" s="223" t="s">
        <v>513</v>
      </c>
    </row>
    <row r="154" spans="1:63" s="12" customFormat="1" ht="22.8" customHeight="1">
      <c r="A154" s="12"/>
      <c r="B154" s="196"/>
      <c r="C154" s="197"/>
      <c r="D154" s="198" t="s">
        <v>75</v>
      </c>
      <c r="E154" s="210" t="s">
        <v>365</v>
      </c>
      <c r="F154" s="210" t="s">
        <v>366</v>
      </c>
      <c r="G154" s="197"/>
      <c r="H154" s="197"/>
      <c r="I154" s="200"/>
      <c r="J154" s="211">
        <f>BK154</f>
        <v>0</v>
      </c>
      <c r="K154" s="197"/>
      <c r="L154" s="202"/>
      <c r="M154" s="203"/>
      <c r="N154" s="204"/>
      <c r="O154" s="204"/>
      <c r="P154" s="205">
        <f>SUM(P155:P156)</f>
        <v>0</v>
      </c>
      <c r="Q154" s="204"/>
      <c r="R154" s="205">
        <f>SUM(R155:R156)</f>
        <v>0.00155</v>
      </c>
      <c r="S154" s="204"/>
      <c r="T154" s="206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7" t="s">
        <v>88</v>
      </c>
      <c r="AT154" s="208" t="s">
        <v>75</v>
      </c>
      <c r="AU154" s="208" t="s">
        <v>80</v>
      </c>
      <c r="AY154" s="207" t="s">
        <v>182</v>
      </c>
      <c r="BK154" s="209">
        <f>SUM(BK155:BK156)</f>
        <v>0</v>
      </c>
    </row>
    <row r="155" spans="1:65" s="2" customFormat="1" ht="14.4" customHeight="1">
      <c r="A155" s="38"/>
      <c r="B155" s="39"/>
      <c r="C155" s="212" t="s">
        <v>325</v>
      </c>
      <c r="D155" s="212" t="s">
        <v>185</v>
      </c>
      <c r="E155" s="213" t="s">
        <v>514</v>
      </c>
      <c r="F155" s="214" t="s">
        <v>515</v>
      </c>
      <c r="G155" s="215" t="s">
        <v>188</v>
      </c>
      <c r="H155" s="216">
        <v>5</v>
      </c>
      <c r="I155" s="217"/>
      <c r="J155" s="218">
        <f>ROUND(I155*H155,2)</f>
        <v>0</v>
      </c>
      <c r="K155" s="214" t="s">
        <v>279</v>
      </c>
      <c r="L155" s="44"/>
      <c r="M155" s="219" t="s">
        <v>19</v>
      </c>
      <c r="N155" s="220" t="s">
        <v>48</v>
      </c>
      <c r="O155" s="84"/>
      <c r="P155" s="221">
        <f>O155*H155</f>
        <v>0</v>
      </c>
      <c r="Q155" s="221">
        <v>0.00031</v>
      </c>
      <c r="R155" s="221">
        <f>Q155*H155</f>
        <v>0.00155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216</v>
      </c>
      <c r="AT155" s="223" t="s">
        <v>185</v>
      </c>
      <c r="AU155" s="223" t="s">
        <v>88</v>
      </c>
      <c r="AY155" s="17" t="s">
        <v>182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88</v>
      </c>
      <c r="BK155" s="224">
        <f>ROUND(I155*H155,2)</f>
        <v>0</v>
      </c>
      <c r="BL155" s="17" t="s">
        <v>216</v>
      </c>
      <c r="BM155" s="223" t="s">
        <v>516</v>
      </c>
    </row>
    <row r="156" spans="1:65" s="2" customFormat="1" ht="24.15" customHeight="1">
      <c r="A156" s="38"/>
      <c r="B156" s="39"/>
      <c r="C156" s="212" t="s">
        <v>329</v>
      </c>
      <c r="D156" s="212" t="s">
        <v>185</v>
      </c>
      <c r="E156" s="213" t="s">
        <v>517</v>
      </c>
      <c r="F156" s="214" t="s">
        <v>518</v>
      </c>
      <c r="G156" s="215" t="s">
        <v>251</v>
      </c>
      <c r="H156" s="216">
        <v>0.002</v>
      </c>
      <c r="I156" s="217"/>
      <c r="J156" s="218">
        <f>ROUND(I156*H156,2)</f>
        <v>0</v>
      </c>
      <c r="K156" s="214" t="s">
        <v>189</v>
      </c>
      <c r="L156" s="44"/>
      <c r="M156" s="219" t="s">
        <v>19</v>
      </c>
      <c r="N156" s="220" t="s">
        <v>48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216</v>
      </c>
      <c r="AT156" s="223" t="s">
        <v>185</v>
      </c>
      <c r="AU156" s="223" t="s">
        <v>88</v>
      </c>
      <c r="AY156" s="17" t="s">
        <v>182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88</v>
      </c>
      <c r="BK156" s="224">
        <f>ROUND(I156*H156,2)</f>
        <v>0</v>
      </c>
      <c r="BL156" s="17" t="s">
        <v>216</v>
      </c>
      <c r="BM156" s="223" t="s">
        <v>545</v>
      </c>
    </row>
    <row r="157" spans="1:63" s="12" customFormat="1" ht="22.8" customHeight="1">
      <c r="A157" s="12"/>
      <c r="B157" s="196"/>
      <c r="C157" s="197"/>
      <c r="D157" s="198" t="s">
        <v>75</v>
      </c>
      <c r="E157" s="210" t="s">
        <v>379</v>
      </c>
      <c r="F157" s="210" t="s">
        <v>380</v>
      </c>
      <c r="G157" s="197"/>
      <c r="H157" s="197"/>
      <c r="I157" s="200"/>
      <c r="J157" s="211">
        <f>BK157</f>
        <v>0</v>
      </c>
      <c r="K157" s="197"/>
      <c r="L157" s="202"/>
      <c r="M157" s="203"/>
      <c r="N157" s="204"/>
      <c r="O157" s="204"/>
      <c r="P157" s="205">
        <f>SUM(P158:P159)</f>
        <v>0</v>
      </c>
      <c r="Q157" s="204"/>
      <c r="R157" s="205">
        <f>SUM(R158:R159)</f>
        <v>0</v>
      </c>
      <c r="S157" s="204"/>
      <c r="T157" s="206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7" t="s">
        <v>88</v>
      </c>
      <c r="AT157" s="208" t="s">
        <v>75</v>
      </c>
      <c r="AU157" s="208" t="s">
        <v>80</v>
      </c>
      <c r="AY157" s="207" t="s">
        <v>182</v>
      </c>
      <c r="BK157" s="209">
        <f>SUM(BK158:BK159)</f>
        <v>0</v>
      </c>
    </row>
    <row r="158" spans="1:65" s="2" customFormat="1" ht="24.15" customHeight="1">
      <c r="A158" s="38"/>
      <c r="B158" s="39"/>
      <c r="C158" s="212" t="s">
        <v>333</v>
      </c>
      <c r="D158" s="212" t="s">
        <v>185</v>
      </c>
      <c r="E158" s="213" t="s">
        <v>382</v>
      </c>
      <c r="F158" s="214" t="s">
        <v>520</v>
      </c>
      <c r="G158" s="215" t="s">
        <v>188</v>
      </c>
      <c r="H158" s="216">
        <v>15</v>
      </c>
      <c r="I158" s="217"/>
      <c r="J158" s="218">
        <f>ROUND(I158*H158,2)</f>
        <v>0</v>
      </c>
      <c r="K158" s="214" t="s">
        <v>279</v>
      </c>
      <c r="L158" s="44"/>
      <c r="M158" s="219" t="s">
        <v>19</v>
      </c>
      <c r="N158" s="220" t="s">
        <v>48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216</v>
      </c>
      <c r="AT158" s="223" t="s">
        <v>185</v>
      </c>
      <c r="AU158" s="223" t="s">
        <v>88</v>
      </c>
      <c r="AY158" s="17" t="s">
        <v>182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88</v>
      </c>
      <c r="BK158" s="224">
        <f>ROUND(I158*H158,2)</f>
        <v>0</v>
      </c>
      <c r="BL158" s="17" t="s">
        <v>216</v>
      </c>
      <c r="BM158" s="223" t="s">
        <v>551</v>
      </c>
    </row>
    <row r="159" spans="1:47" s="2" customFormat="1" ht="12">
      <c r="A159" s="38"/>
      <c r="B159" s="39"/>
      <c r="C159" s="40"/>
      <c r="D159" s="227" t="s">
        <v>385</v>
      </c>
      <c r="E159" s="40"/>
      <c r="F159" s="258" t="s">
        <v>386</v>
      </c>
      <c r="G159" s="40"/>
      <c r="H159" s="40"/>
      <c r="I159" s="259"/>
      <c r="J159" s="40"/>
      <c r="K159" s="40"/>
      <c r="L159" s="44"/>
      <c r="M159" s="260"/>
      <c r="N159" s="26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385</v>
      </c>
      <c r="AU159" s="17" t="s">
        <v>88</v>
      </c>
    </row>
    <row r="160" spans="1:63" s="12" customFormat="1" ht="22.8" customHeight="1">
      <c r="A160" s="12"/>
      <c r="B160" s="196"/>
      <c r="C160" s="197"/>
      <c r="D160" s="198" t="s">
        <v>75</v>
      </c>
      <c r="E160" s="210" t="s">
        <v>418</v>
      </c>
      <c r="F160" s="210" t="s">
        <v>419</v>
      </c>
      <c r="G160" s="197"/>
      <c r="H160" s="197"/>
      <c r="I160" s="200"/>
      <c r="J160" s="211">
        <f>BK160</f>
        <v>0</v>
      </c>
      <c r="K160" s="197"/>
      <c r="L160" s="202"/>
      <c r="M160" s="203"/>
      <c r="N160" s="204"/>
      <c r="O160" s="204"/>
      <c r="P160" s="205">
        <f>SUM(P161:P170)</f>
        <v>0</v>
      </c>
      <c r="Q160" s="204"/>
      <c r="R160" s="205">
        <f>SUM(R161:R170)</f>
        <v>0.06916800000000001</v>
      </c>
      <c r="S160" s="204"/>
      <c r="T160" s="206">
        <f>SUM(T161:T170)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7" t="s">
        <v>88</v>
      </c>
      <c r="AT160" s="208" t="s">
        <v>75</v>
      </c>
      <c r="AU160" s="208" t="s">
        <v>80</v>
      </c>
      <c r="AY160" s="207" t="s">
        <v>182</v>
      </c>
      <c r="BK160" s="209">
        <f>SUM(BK161:BK170)</f>
        <v>0</v>
      </c>
    </row>
    <row r="161" spans="1:65" s="2" customFormat="1" ht="14.4" customHeight="1">
      <c r="A161" s="38"/>
      <c r="B161" s="39"/>
      <c r="C161" s="212" t="s">
        <v>337</v>
      </c>
      <c r="D161" s="212" t="s">
        <v>185</v>
      </c>
      <c r="E161" s="213" t="s">
        <v>421</v>
      </c>
      <c r="F161" s="214" t="s">
        <v>422</v>
      </c>
      <c r="G161" s="215" t="s">
        <v>423</v>
      </c>
      <c r="H161" s="216">
        <v>69</v>
      </c>
      <c r="I161" s="217"/>
      <c r="J161" s="218">
        <f>ROUND(I161*H161,2)</f>
        <v>0</v>
      </c>
      <c r="K161" s="214" t="s">
        <v>189</v>
      </c>
      <c r="L161" s="44"/>
      <c r="M161" s="219" t="s">
        <v>19</v>
      </c>
      <c r="N161" s="220" t="s">
        <v>48</v>
      </c>
      <c r="O161" s="84"/>
      <c r="P161" s="221">
        <f>O161*H161</f>
        <v>0</v>
      </c>
      <c r="Q161" s="221">
        <v>7E-05</v>
      </c>
      <c r="R161" s="221">
        <f>Q161*H161</f>
        <v>0.004829999999999999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216</v>
      </c>
      <c r="AT161" s="223" t="s">
        <v>185</v>
      </c>
      <c r="AU161" s="223" t="s">
        <v>88</v>
      </c>
      <c r="AY161" s="17" t="s">
        <v>182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88</v>
      </c>
      <c r="BK161" s="224">
        <f>ROUND(I161*H161,2)</f>
        <v>0</v>
      </c>
      <c r="BL161" s="17" t="s">
        <v>216</v>
      </c>
      <c r="BM161" s="223" t="s">
        <v>522</v>
      </c>
    </row>
    <row r="162" spans="1:47" s="2" customFormat="1" ht="12">
      <c r="A162" s="38"/>
      <c r="B162" s="39"/>
      <c r="C162" s="40"/>
      <c r="D162" s="227" t="s">
        <v>385</v>
      </c>
      <c r="E162" s="40"/>
      <c r="F162" s="258" t="s">
        <v>523</v>
      </c>
      <c r="G162" s="40"/>
      <c r="H162" s="40"/>
      <c r="I162" s="259"/>
      <c r="J162" s="40"/>
      <c r="K162" s="40"/>
      <c r="L162" s="44"/>
      <c r="M162" s="260"/>
      <c r="N162" s="26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385</v>
      </c>
      <c r="AU162" s="17" t="s">
        <v>88</v>
      </c>
    </row>
    <row r="163" spans="1:65" s="2" customFormat="1" ht="14.4" customHeight="1">
      <c r="A163" s="38"/>
      <c r="B163" s="39"/>
      <c r="C163" s="248" t="s">
        <v>341</v>
      </c>
      <c r="D163" s="248" t="s">
        <v>263</v>
      </c>
      <c r="E163" s="249" t="s">
        <v>427</v>
      </c>
      <c r="F163" s="250" t="s">
        <v>428</v>
      </c>
      <c r="G163" s="251" t="s">
        <v>251</v>
      </c>
      <c r="H163" s="252">
        <v>0.03</v>
      </c>
      <c r="I163" s="253"/>
      <c r="J163" s="254">
        <f>ROUND(I163*H163,2)</f>
        <v>0</v>
      </c>
      <c r="K163" s="250" t="s">
        <v>189</v>
      </c>
      <c r="L163" s="255"/>
      <c r="M163" s="256" t="s">
        <v>19</v>
      </c>
      <c r="N163" s="257" t="s">
        <v>48</v>
      </c>
      <c r="O163" s="84"/>
      <c r="P163" s="221">
        <f>O163*H163</f>
        <v>0</v>
      </c>
      <c r="Q163" s="221">
        <v>1</v>
      </c>
      <c r="R163" s="221">
        <f>Q163*H163</f>
        <v>0.03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341</v>
      </c>
      <c r="AT163" s="223" t="s">
        <v>263</v>
      </c>
      <c r="AU163" s="223" t="s">
        <v>88</v>
      </c>
      <c r="AY163" s="17" t="s">
        <v>182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88</v>
      </c>
      <c r="BK163" s="224">
        <f>ROUND(I163*H163,2)</f>
        <v>0</v>
      </c>
      <c r="BL163" s="17" t="s">
        <v>216</v>
      </c>
      <c r="BM163" s="223" t="s">
        <v>524</v>
      </c>
    </row>
    <row r="164" spans="1:65" s="2" customFormat="1" ht="24.15" customHeight="1">
      <c r="A164" s="38"/>
      <c r="B164" s="39"/>
      <c r="C164" s="248" t="s">
        <v>345</v>
      </c>
      <c r="D164" s="248" t="s">
        <v>263</v>
      </c>
      <c r="E164" s="249" t="s">
        <v>431</v>
      </c>
      <c r="F164" s="250" t="s">
        <v>432</v>
      </c>
      <c r="G164" s="251" t="s">
        <v>433</v>
      </c>
      <c r="H164" s="252">
        <v>0.9</v>
      </c>
      <c r="I164" s="253"/>
      <c r="J164" s="254">
        <f>ROUND(I164*H164,2)</f>
        <v>0</v>
      </c>
      <c r="K164" s="250" t="s">
        <v>189</v>
      </c>
      <c r="L164" s="255"/>
      <c r="M164" s="256" t="s">
        <v>19</v>
      </c>
      <c r="N164" s="257" t="s">
        <v>48</v>
      </c>
      <c r="O164" s="84"/>
      <c r="P164" s="221">
        <f>O164*H164</f>
        <v>0</v>
      </c>
      <c r="Q164" s="221">
        <v>0.00041</v>
      </c>
      <c r="R164" s="221">
        <f>Q164*H164</f>
        <v>0.000369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341</v>
      </c>
      <c r="AT164" s="223" t="s">
        <v>263</v>
      </c>
      <c r="AU164" s="223" t="s">
        <v>88</v>
      </c>
      <c r="AY164" s="17" t="s">
        <v>182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88</v>
      </c>
      <c r="BK164" s="224">
        <f>ROUND(I164*H164,2)</f>
        <v>0</v>
      </c>
      <c r="BL164" s="17" t="s">
        <v>216</v>
      </c>
      <c r="BM164" s="223" t="s">
        <v>525</v>
      </c>
    </row>
    <row r="165" spans="1:51" s="13" customFormat="1" ht="12">
      <c r="A165" s="13"/>
      <c r="B165" s="225"/>
      <c r="C165" s="226"/>
      <c r="D165" s="227" t="s">
        <v>203</v>
      </c>
      <c r="E165" s="226"/>
      <c r="F165" s="229" t="s">
        <v>435</v>
      </c>
      <c r="G165" s="226"/>
      <c r="H165" s="230">
        <v>0.9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203</v>
      </c>
      <c r="AU165" s="236" t="s">
        <v>88</v>
      </c>
      <c r="AV165" s="13" t="s">
        <v>88</v>
      </c>
      <c r="AW165" s="13" t="s">
        <v>4</v>
      </c>
      <c r="AX165" s="13" t="s">
        <v>80</v>
      </c>
      <c r="AY165" s="236" t="s">
        <v>182</v>
      </c>
    </row>
    <row r="166" spans="1:65" s="2" customFormat="1" ht="14.4" customHeight="1">
      <c r="A166" s="38"/>
      <c r="B166" s="39"/>
      <c r="C166" s="248" t="s">
        <v>349</v>
      </c>
      <c r="D166" s="248" t="s">
        <v>263</v>
      </c>
      <c r="E166" s="249" t="s">
        <v>437</v>
      </c>
      <c r="F166" s="250" t="s">
        <v>438</v>
      </c>
      <c r="G166" s="251" t="s">
        <v>215</v>
      </c>
      <c r="H166" s="252">
        <v>42</v>
      </c>
      <c r="I166" s="253"/>
      <c r="J166" s="254">
        <f>ROUND(I166*H166,2)</f>
        <v>0</v>
      </c>
      <c r="K166" s="250" t="s">
        <v>189</v>
      </c>
      <c r="L166" s="255"/>
      <c r="M166" s="256" t="s">
        <v>19</v>
      </c>
      <c r="N166" s="257" t="s">
        <v>48</v>
      </c>
      <c r="O166" s="84"/>
      <c r="P166" s="221">
        <f>O166*H166</f>
        <v>0</v>
      </c>
      <c r="Q166" s="221">
        <v>0.00046</v>
      </c>
      <c r="R166" s="221">
        <f>Q166*H166</f>
        <v>0.01932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341</v>
      </c>
      <c r="AT166" s="223" t="s">
        <v>263</v>
      </c>
      <c r="AU166" s="223" t="s">
        <v>88</v>
      </c>
      <c r="AY166" s="17" t="s">
        <v>182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88</v>
      </c>
      <c r="BK166" s="224">
        <f>ROUND(I166*H166,2)</f>
        <v>0</v>
      </c>
      <c r="BL166" s="17" t="s">
        <v>216</v>
      </c>
      <c r="BM166" s="223" t="s">
        <v>526</v>
      </c>
    </row>
    <row r="167" spans="1:65" s="2" customFormat="1" ht="24.15" customHeight="1">
      <c r="A167" s="38"/>
      <c r="B167" s="39"/>
      <c r="C167" s="248" t="s">
        <v>353</v>
      </c>
      <c r="D167" s="248" t="s">
        <v>263</v>
      </c>
      <c r="E167" s="249" t="s">
        <v>441</v>
      </c>
      <c r="F167" s="250" t="s">
        <v>442</v>
      </c>
      <c r="G167" s="251" t="s">
        <v>433</v>
      </c>
      <c r="H167" s="252">
        <v>0.9</v>
      </c>
      <c r="I167" s="253"/>
      <c r="J167" s="254">
        <f>ROUND(I167*H167,2)</f>
        <v>0</v>
      </c>
      <c r="K167" s="250" t="s">
        <v>189</v>
      </c>
      <c r="L167" s="255"/>
      <c r="M167" s="256" t="s">
        <v>19</v>
      </c>
      <c r="N167" s="257" t="s">
        <v>48</v>
      </c>
      <c r="O167" s="84"/>
      <c r="P167" s="221">
        <f>O167*H167</f>
        <v>0</v>
      </c>
      <c r="Q167" s="221">
        <v>0.00041</v>
      </c>
      <c r="R167" s="221">
        <f>Q167*H167</f>
        <v>0.000369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341</v>
      </c>
      <c r="AT167" s="223" t="s">
        <v>263</v>
      </c>
      <c r="AU167" s="223" t="s">
        <v>88</v>
      </c>
      <c r="AY167" s="17" t="s">
        <v>182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88</v>
      </c>
      <c r="BK167" s="224">
        <f>ROUND(I167*H167,2)</f>
        <v>0</v>
      </c>
      <c r="BL167" s="17" t="s">
        <v>216</v>
      </c>
      <c r="BM167" s="223" t="s">
        <v>527</v>
      </c>
    </row>
    <row r="168" spans="1:51" s="13" customFormat="1" ht="12">
      <c r="A168" s="13"/>
      <c r="B168" s="225"/>
      <c r="C168" s="226"/>
      <c r="D168" s="227" t="s">
        <v>203</v>
      </c>
      <c r="E168" s="226"/>
      <c r="F168" s="229" t="s">
        <v>435</v>
      </c>
      <c r="G168" s="226"/>
      <c r="H168" s="230">
        <v>0.9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203</v>
      </c>
      <c r="AU168" s="236" t="s">
        <v>88</v>
      </c>
      <c r="AV168" s="13" t="s">
        <v>88</v>
      </c>
      <c r="AW168" s="13" t="s">
        <v>4</v>
      </c>
      <c r="AX168" s="13" t="s">
        <v>80</v>
      </c>
      <c r="AY168" s="236" t="s">
        <v>182</v>
      </c>
    </row>
    <row r="169" spans="1:65" s="2" customFormat="1" ht="14.4" customHeight="1">
      <c r="A169" s="38"/>
      <c r="B169" s="39"/>
      <c r="C169" s="248" t="s">
        <v>357</v>
      </c>
      <c r="D169" s="248" t="s">
        <v>263</v>
      </c>
      <c r="E169" s="249" t="s">
        <v>445</v>
      </c>
      <c r="F169" s="250" t="s">
        <v>446</v>
      </c>
      <c r="G169" s="251" t="s">
        <v>188</v>
      </c>
      <c r="H169" s="252">
        <v>84</v>
      </c>
      <c r="I169" s="253"/>
      <c r="J169" s="254">
        <f>ROUND(I169*H169,2)</f>
        <v>0</v>
      </c>
      <c r="K169" s="250" t="s">
        <v>189</v>
      </c>
      <c r="L169" s="255"/>
      <c r="M169" s="256" t="s">
        <v>19</v>
      </c>
      <c r="N169" s="257" t="s">
        <v>48</v>
      </c>
      <c r="O169" s="84"/>
      <c r="P169" s="221">
        <f>O169*H169</f>
        <v>0</v>
      </c>
      <c r="Q169" s="221">
        <v>0.00017</v>
      </c>
      <c r="R169" s="221">
        <f>Q169*H169</f>
        <v>0.014280000000000001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341</v>
      </c>
      <c r="AT169" s="223" t="s">
        <v>263</v>
      </c>
      <c r="AU169" s="223" t="s">
        <v>88</v>
      </c>
      <c r="AY169" s="17" t="s">
        <v>182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88</v>
      </c>
      <c r="BK169" s="224">
        <f>ROUND(I169*H169,2)</f>
        <v>0</v>
      </c>
      <c r="BL169" s="17" t="s">
        <v>216</v>
      </c>
      <c r="BM169" s="223" t="s">
        <v>528</v>
      </c>
    </row>
    <row r="170" spans="1:65" s="2" customFormat="1" ht="24.15" customHeight="1">
      <c r="A170" s="38"/>
      <c r="B170" s="39"/>
      <c r="C170" s="212" t="s">
        <v>361</v>
      </c>
      <c r="D170" s="212" t="s">
        <v>185</v>
      </c>
      <c r="E170" s="213" t="s">
        <v>449</v>
      </c>
      <c r="F170" s="214" t="s">
        <v>450</v>
      </c>
      <c r="G170" s="215" t="s">
        <v>251</v>
      </c>
      <c r="H170" s="216">
        <v>0.069</v>
      </c>
      <c r="I170" s="217"/>
      <c r="J170" s="218">
        <f>ROUND(I170*H170,2)</f>
        <v>0</v>
      </c>
      <c r="K170" s="214" t="s">
        <v>189</v>
      </c>
      <c r="L170" s="44"/>
      <c r="M170" s="219" t="s">
        <v>19</v>
      </c>
      <c r="N170" s="220" t="s">
        <v>48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216</v>
      </c>
      <c r="AT170" s="223" t="s">
        <v>185</v>
      </c>
      <c r="AU170" s="223" t="s">
        <v>88</v>
      </c>
      <c r="AY170" s="17" t="s">
        <v>182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88</v>
      </c>
      <c r="BK170" s="224">
        <f>ROUND(I170*H170,2)</f>
        <v>0</v>
      </c>
      <c r="BL170" s="17" t="s">
        <v>216</v>
      </c>
      <c r="BM170" s="223" t="s">
        <v>529</v>
      </c>
    </row>
    <row r="171" spans="1:63" s="12" customFormat="1" ht="22.8" customHeight="1">
      <c r="A171" s="12"/>
      <c r="B171" s="196"/>
      <c r="C171" s="197"/>
      <c r="D171" s="198" t="s">
        <v>75</v>
      </c>
      <c r="E171" s="210" t="s">
        <v>530</v>
      </c>
      <c r="F171" s="210" t="s">
        <v>531</v>
      </c>
      <c r="G171" s="197"/>
      <c r="H171" s="197"/>
      <c r="I171" s="200"/>
      <c r="J171" s="211">
        <f>BK171</f>
        <v>0</v>
      </c>
      <c r="K171" s="197"/>
      <c r="L171" s="202"/>
      <c r="M171" s="203"/>
      <c r="N171" s="204"/>
      <c r="O171" s="204"/>
      <c r="P171" s="205">
        <f>SUM(P172:P176)</f>
        <v>0</v>
      </c>
      <c r="Q171" s="204"/>
      <c r="R171" s="205">
        <f>SUM(R172:R176)</f>
        <v>0.0799776</v>
      </c>
      <c r="S171" s="204"/>
      <c r="T171" s="206">
        <f>SUM(T172:T176)</f>
        <v>0.07590000000000001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7" t="s">
        <v>88</v>
      </c>
      <c r="AT171" s="208" t="s">
        <v>75</v>
      </c>
      <c r="AU171" s="208" t="s">
        <v>80</v>
      </c>
      <c r="AY171" s="207" t="s">
        <v>182</v>
      </c>
      <c r="BK171" s="209">
        <f>SUM(BK172:BK176)</f>
        <v>0</v>
      </c>
    </row>
    <row r="172" spans="1:65" s="2" customFormat="1" ht="14.4" customHeight="1">
      <c r="A172" s="38"/>
      <c r="B172" s="39"/>
      <c r="C172" s="212" t="s">
        <v>367</v>
      </c>
      <c r="D172" s="212" t="s">
        <v>185</v>
      </c>
      <c r="E172" s="213" t="s">
        <v>532</v>
      </c>
      <c r="F172" s="214" t="s">
        <v>533</v>
      </c>
      <c r="G172" s="215" t="s">
        <v>188</v>
      </c>
      <c r="H172" s="216">
        <v>82.5</v>
      </c>
      <c r="I172" s="217"/>
      <c r="J172" s="218">
        <f>ROUND(I172*H172,2)</f>
        <v>0</v>
      </c>
      <c r="K172" s="214" t="s">
        <v>189</v>
      </c>
      <c r="L172" s="44"/>
      <c r="M172" s="219" t="s">
        <v>19</v>
      </c>
      <c r="N172" s="220" t="s">
        <v>48</v>
      </c>
      <c r="O172" s="84"/>
      <c r="P172" s="221">
        <f>O172*H172</f>
        <v>0</v>
      </c>
      <c r="Q172" s="221">
        <v>0.00024</v>
      </c>
      <c r="R172" s="221">
        <f>Q172*H172</f>
        <v>0.0198</v>
      </c>
      <c r="S172" s="221">
        <v>0.00092</v>
      </c>
      <c r="T172" s="222">
        <f>S172*H172</f>
        <v>0.07590000000000001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216</v>
      </c>
      <c r="AT172" s="223" t="s">
        <v>185</v>
      </c>
      <c r="AU172" s="223" t="s">
        <v>88</v>
      </c>
      <c r="AY172" s="17" t="s">
        <v>182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88</v>
      </c>
      <c r="BK172" s="224">
        <f>ROUND(I172*H172,2)</f>
        <v>0</v>
      </c>
      <c r="BL172" s="17" t="s">
        <v>216</v>
      </c>
      <c r="BM172" s="223" t="s">
        <v>534</v>
      </c>
    </row>
    <row r="173" spans="1:51" s="13" customFormat="1" ht="12">
      <c r="A173" s="13"/>
      <c r="B173" s="225"/>
      <c r="C173" s="226"/>
      <c r="D173" s="227" t="s">
        <v>203</v>
      </c>
      <c r="E173" s="228" t="s">
        <v>19</v>
      </c>
      <c r="F173" s="229" t="s">
        <v>535</v>
      </c>
      <c r="G173" s="226"/>
      <c r="H173" s="230">
        <v>82.5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203</v>
      </c>
      <c r="AU173" s="236" t="s">
        <v>88</v>
      </c>
      <c r="AV173" s="13" t="s">
        <v>88</v>
      </c>
      <c r="AW173" s="13" t="s">
        <v>35</v>
      </c>
      <c r="AX173" s="13" t="s">
        <v>80</v>
      </c>
      <c r="AY173" s="236" t="s">
        <v>182</v>
      </c>
    </row>
    <row r="174" spans="1:65" s="2" customFormat="1" ht="14.4" customHeight="1">
      <c r="A174" s="38"/>
      <c r="B174" s="39"/>
      <c r="C174" s="248" t="s">
        <v>371</v>
      </c>
      <c r="D174" s="248" t="s">
        <v>263</v>
      </c>
      <c r="E174" s="249" t="s">
        <v>536</v>
      </c>
      <c r="F174" s="250" t="s">
        <v>537</v>
      </c>
      <c r="G174" s="251" t="s">
        <v>201</v>
      </c>
      <c r="H174" s="252">
        <v>4.776</v>
      </c>
      <c r="I174" s="253"/>
      <c r="J174" s="254">
        <f>ROUND(I174*H174,2)</f>
        <v>0</v>
      </c>
      <c r="K174" s="250" t="s">
        <v>189</v>
      </c>
      <c r="L174" s="255"/>
      <c r="M174" s="256" t="s">
        <v>19</v>
      </c>
      <c r="N174" s="257" t="s">
        <v>48</v>
      </c>
      <c r="O174" s="84"/>
      <c r="P174" s="221">
        <f>O174*H174</f>
        <v>0</v>
      </c>
      <c r="Q174" s="221">
        <v>0.0126</v>
      </c>
      <c r="R174" s="221">
        <f>Q174*H174</f>
        <v>0.0601776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341</v>
      </c>
      <c r="AT174" s="223" t="s">
        <v>263</v>
      </c>
      <c r="AU174" s="223" t="s">
        <v>88</v>
      </c>
      <c r="AY174" s="17" t="s">
        <v>182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88</v>
      </c>
      <c r="BK174" s="224">
        <f>ROUND(I174*H174,2)</f>
        <v>0</v>
      </c>
      <c r="BL174" s="17" t="s">
        <v>216</v>
      </c>
      <c r="BM174" s="223" t="s">
        <v>538</v>
      </c>
    </row>
    <row r="175" spans="1:51" s="13" customFormat="1" ht="12">
      <c r="A175" s="13"/>
      <c r="B175" s="225"/>
      <c r="C175" s="226"/>
      <c r="D175" s="227" t="s">
        <v>203</v>
      </c>
      <c r="E175" s="226"/>
      <c r="F175" s="229" t="s">
        <v>539</v>
      </c>
      <c r="G175" s="226"/>
      <c r="H175" s="230">
        <v>4.776</v>
      </c>
      <c r="I175" s="231"/>
      <c r="J175" s="226"/>
      <c r="K175" s="226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203</v>
      </c>
      <c r="AU175" s="236" t="s">
        <v>88</v>
      </c>
      <c r="AV175" s="13" t="s">
        <v>88</v>
      </c>
      <c r="AW175" s="13" t="s">
        <v>4</v>
      </c>
      <c r="AX175" s="13" t="s">
        <v>80</v>
      </c>
      <c r="AY175" s="236" t="s">
        <v>182</v>
      </c>
    </row>
    <row r="176" spans="1:65" s="2" customFormat="1" ht="24.15" customHeight="1">
      <c r="A176" s="38"/>
      <c r="B176" s="39"/>
      <c r="C176" s="212" t="s">
        <v>375</v>
      </c>
      <c r="D176" s="212" t="s">
        <v>185</v>
      </c>
      <c r="E176" s="213" t="s">
        <v>540</v>
      </c>
      <c r="F176" s="214" t="s">
        <v>541</v>
      </c>
      <c r="G176" s="215" t="s">
        <v>251</v>
      </c>
      <c r="H176" s="216">
        <v>0.08</v>
      </c>
      <c r="I176" s="217"/>
      <c r="J176" s="218">
        <f>ROUND(I176*H176,2)</f>
        <v>0</v>
      </c>
      <c r="K176" s="214" t="s">
        <v>189</v>
      </c>
      <c r="L176" s="44"/>
      <c r="M176" s="262" t="s">
        <v>19</v>
      </c>
      <c r="N176" s="263" t="s">
        <v>48</v>
      </c>
      <c r="O176" s="264"/>
      <c r="P176" s="265">
        <f>O176*H176</f>
        <v>0</v>
      </c>
      <c r="Q176" s="265">
        <v>0</v>
      </c>
      <c r="R176" s="265">
        <f>Q176*H176</f>
        <v>0</v>
      </c>
      <c r="S176" s="265">
        <v>0</v>
      </c>
      <c r="T176" s="26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216</v>
      </c>
      <c r="AT176" s="223" t="s">
        <v>185</v>
      </c>
      <c r="AU176" s="223" t="s">
        <v>88</v>
      </c>
      <c r="AY176" s="17" t="s">
        <v>182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88</v>
      </c>
      <c r="BK176" s="224">
        <f>ROUND(I176*H176,2)</f>
        <v>0</v>
      </c>
      <c r="BL176" s="17" t="s">
        <v>216</v>
      </c>
      <c r="BM176" s="223" t="s">
        <v>542</v>
      </c>
    </row>
    <row r="177" spans="1:31" s="2" customFormat="1" ht="6.95" customHeight="1">
      <c r="A177" s="38"/>
      <c r="B177" s="59"/>
      <c r="C177" s="60"/>
      <c r="D177" s="60"/>
      <c r="E177" s="60"/>
      <c r="F177" s="60"/>
      <c r="G177" s="60"/>
      <c r="H177" s="60"/>
      <c r="I177" s="60"/>
      <c r="J177" s="60"/>
      <c r="K177" s="60"/>
      <c r="L177" s="44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sheetProtection password="CC35" sheet="1" objects="1" scenarios="1" formatColumns="0" formatRows="0" autoFilter="0"/>
  <autoFilter ref="C99:K17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26.25" customHeight="1">
      <c r="B7" s="20"/>
      <c r="E7" s="143" t="str">
        <f>'Rekapitulace stavby'!K6</f>
        <v>Výměna vnitřního rozvodu teplé a studené vody v objektu bytového domu Dvořákova 1331/20 a 1330/22, Děčín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146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147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552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19. 5. 2021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>69288992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>Vladimír Vidai</v>
      </c>
      <c r="F26" s="38"/>
      <c r="G26" s="38"/>
      <c r="H26" s="38"/>
      <c r="I26" s="142" t="s">
        <v>29</v>
      </c>
      <c r="J26" s="133" t="str">
        <f>IF('Rekapitulace stavby'!AN20="","",'Rekapitulace stavby'!AN20)</f>
        <v>CZ5705170625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40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42</v>
      </c>
      <c r="E32" s="38"/>
      <c r="F32" s="38"/>
      <c r="G32" s="38"/>
      <c r="H32" s="38"/>
      <c r="I32" s="38"/>
      <c r="J32" s="153">
        <f>ROUND(J100,2)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44</v>
      </c>
      <c r="G34" s="38"/>
      <c r="H34" s="38"/>
      <c r="I34" s="154" t="s">
        <v>43</v>
      </c>
      <c r="J34" s="154" t="s">
        <v>45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46</v>
      </c>
      <c r="E35" s="142" t="s">
        <v>47</v>
      </c>
      <c r="F35" s="156">
        <f>ROUND((SUM(BE100:BE168)),2)</f>
        <v>0</v>
      </c>
      <c r="G35" s="38"/>
      <c r="H35" s="38"/>
      <c r="I35" s="157">
        <v>0.21</v>
      </c>
      <c r="J35" s="156">
        <f>ROUND(((SUM(BE100:BE168))*I35),2)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48</v>
      </c>
      <c r="F36" s="156">
        <f>ROUND((SUM(BF100:BF168)),2)</f>
        <v>0</v>
      </c>
      <c r="G36" s="38"/>
      <c r="H36" s="38"/>
      <c r="I36" s="157">
        <v>0.15</v>
      </c>
      <c r="J36" s="156">
        <f>ROUND(((SUM(BF100:BF168))*I36),2)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56">
        <f>ROUND((SUM(BG100:BG168)),2)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50</v>
      </c>
      <c r="F38" s="156">
        <f>ROUND((SUM(BH100:BH168)),2)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51</v>
      </c>
      <c r="F39" s="156">
        <f>ROUND((SUM(BI100:BI168)),2)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52</v>
      </c>
      <c r="E41" s="160"/>
      <c r="F41" s="160"/>
      <c r="G41" s="161" t="s">
        <v>53</v>
      </c>
      <c r="H41" s="162" t="s">
        <v>54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169" t="str">
        <f>E7</f>
        <v>Výměna vnitřního rozvodu teplé a studené vody v objektu bytového domu Dvořákova 1331/20 a 1330/22, Děčín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146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147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1.05 - Stoupací potrubí V4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</v>
      </c>
      <c r="G56" s="40"/>
      <c r="H56" s="40"/>
      <c r="I56" s="32" t="s">
        <v>23</v>
      </c>
      <c r="J56" s="72" t="str">
        <f>IF(J14="","",J14)</f>
        <v>19. 5. 2021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David Šašek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>Vladimír Vidai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150</v>
      </c>
      <c r="D61" s="171"/>
      <c r="E61" s="171"/>
      <c r="F61" s="171"/>
      <c r="G61" s="171"/>
      <c r="H61" s="171"/>
      <c r="I61" s="171"/>
      <c r="J61" s="172" t="s">
        <v>151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74</v>
      </c>
      <c r="D63" s="40"/>
      <c r="E63" s="40"/>
      <c r="F63" s="40"/>
      <c r="G63" s="40"/>
      <c r="H63" s="40"/>
      <c r="I63" s="40"/>
      <c r="J63" s="102">
        <f>J100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152</v>
      </c>
    </row>
    <row r="64" spans="1:31" s="9" customFormat="1" ht="24.95" customHeight="1">
      <c r="A64" s="9"/>
      <c r="B64" s="174"/>
      <c r="C64" s="175"/>
      <c r="D64" s="176" t="s">
        <v>153</v>
      </c>
      <c r="E64" s="177"/>
      <c r="F64" s="177"/>
      <c r="G64" s="177"/>
      <c r="H64" s="177"/>
      <c r="I64" s="177"/>
      <c r="J64" s="178">
        <f>J101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453</v>
      </c>
      <c r="E65" s="182"/>
      <c r="F65" s="182"/>
      <c r="G65" s="182"/>
      <c r="H65" s="182"/>
      <c r="I65" s="182"/>
      <c r="J65" s="183">
        <f>J102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155</v>
      </c>
      <c r="E66" s="182"/>
      <c r="F66" s="182"/>
      <c r="G66" s="182"/>
      <c r="H66" s="182"/>
      <c r="I66" s="182"/>
      <c r="J66" s="183">
        <f>J104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156</v>
      </c>
      <c r="E67" s="182"/>
      <c r="F67" s="182"/>
      <c r="G67" s="182"/>
      <c r="H67" s="182"/>
      <c r="I67" s="182"/>
      <c r="J67" s="183">
        <f>J111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157</v>
      </c>
      <c r="E68" s="182"/>
      <c r="F68" s="182"/>
      <c r="G68" s="182"/>
      <c r="H68" s="182"/>
      <c r="I68" s="182"/>
      <c r="J68" s="183">
        <f>J114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158</v>
      </c>
      <c r="E69" s="182"/>
      <c r="F69" s="182"/>
      <c r="G69" s="182"/>
      <c r="H69" s="182"/>
      <c r="I69" s="182"/>
      <c r="J69" s="183">
        <f>J117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159</v>
      </c>
      <c r="E70" s="182"/>
      <c r="F70" s="182"/>
      <c r="G70" s="182"/>
      <c r="H70" s="182"/>
      <c r="I70" s="182"/>
      <c r="J70" s="183">
        <f>J123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160</v>
      </c>
      <c r="E71" s="182"/>
      <c r="F71" s="182"/>
      <c r="G71" s="182"/>
      <c r="H71" s="182"/>
      <c r="I71" s="182"/>
      <c r="J71" s="183">
        <f>J129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4"/>
      <c r="C72" s="175"/>
      <c r="D72" s="176" t="s">
        <v>161</v>
      </c>
      <c r="E72" s="177"/>
      <c r="F72" s="177"/>
      <c r="G72" s="177"/>
      <c r="H72" s="177"/>
      <c r="I72" s="177"/>
      <c r="J72" s="178">
        <f>J131</f>
        <v>0</v>
      </c>
      <c r="K72" s="175"/>
      <c r="L72" s="17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0"/>
      <c r="C73" s="125"/>
      <c r="D73" s="181" t="s">
        <v>162</v>
      </c>
      <c r="E73" s="182"/>
      <c r="F73" s="182"/>
      <c r="G73" s="182"/>
      <c r="H73" s="182"/>
      <c r="I73" s="182"/>
      <c r="J73" s="183">
        <f>J132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0"/>
      <c r="C74" s="125"/>
      <c r="D74" s="181" t="s">
        <v>163</v>
      </c>
      <c r="E74" s="182"/>
      <c r="F74" s="182"/>
      <c r="G74" s="182"/>
      <c r="H74" s="182"/>
      <c r="I74" s="182"/>
      <c r="J74" s="183">
        <f>J143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164</v>
      </c>
      <c r="E75" s="182"/>
      <c r="F75" s="182"/>
      <c r="G75" s="182"/>
      <c r="H75" s="182"/>
      <c r="I75" s="182"/>
      <c r="J75" s="183">
        <f>J146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165</v>
      </c>
      <c r="E76" s="182"/>
      <c r="F76" s="182"/>
      <c r="G76" s="182"/>
      <c r="H76" s="182"/>
      <c r="I76" s="182"/>
      <c r="J76" s="183">
        <f>J149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166</v>
      </c>
      <c r="E77" s="182"/>
      <c r="F77" s="182"/>
      <c r="G77" s="182"/>
      <c r="H77" s="182"/>
      <c r="I77" s="182"/>
      <c r="J77" s="183">
        <f>J152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454</v>
      </c>
      <c r="E78" s="182"/>
      <c r="F78" s="182"/>
      <c r="G78" s="182"/>
      <c r="H78" s="182"/>
      <c r="I78" s="182"/>
      <c r="J78" s="183">
        <f>J163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4" spans="1:31" s="2" customFormat="1" ht="6.95" customHeight="1">
      <c r="A84" s="38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4.95" customHeight="1">
      <c r="A85" s="38"/>
      <c r="B85" s="39"/>
      <c r="C85" s="23" t="s">
        <v>167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16</v>
      </c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6.25" customHeight="1">
      <c r="A88" s="38"/>
      <c r="B88" s="39"/>
      <c r="C88" s="40"/>
      <c r="D88" s="40"/>
      <c r="E88" s="169" t="str">
        <f>E7</f>
        <v>Výměna vnitřního rozvodu teplé a studené vody v objektu bytového domu Dvořákova 1331/20 a 1330/22, Děčín</v>
      </c>
      <c r="F88" s="32"/>
      <c r="G88" s="32"/>
      <c r="H88" s="32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2:12" s="1" customFormat="1" ht="12" customHeight="1">
      <c r="B89" s="21"/>
      <c r="C89" s="32" t="s">
        <v>145</v>
      </c>
      <c r="D89" s="22"/>
      <c r="E89" s="22"/>
      <c r="F89" s="22"/>
      <c r="G89" s="22"/>
      <c r="H89" s="22"/>
      <c r="I89" s="22"/>
      <c r="J89" s="22"/>
      <c r="K89" s="22"/>
      <c r="L89" s="20"/>
    </row>
    <row r="90" spans="1:31" s="2" customFormat="1" ht="16.5" customHeight="1">
      <c r="A90" s="38"/>
      <c r="B90" s="39"/>
      <c r="C90" s="40"/>
      <c r="D90" s="40"/>
      <c r="E90" s="169" t="s">
        <v>146</v>
      </c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147</v>
      </c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6.5" customHeight="1">
      <c r="A92" s="38"/>
      <c r="B92" s="39"/>
      <c r="C92" s="40"/>
      <c r="D92" s="40"/>
      <c r="E92" s="69" t="str">
        <f>E11</f>
        <v>1.05 - Stoupací potrubí V4</v>
      </c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2" customHeight="1">
      <c r="A94" s="38"/>
      <c r="B94" s="39"/>
      <c r="C94" s="32" t="s">
        <v>21</v>
      </c>
      <c r="D94" s="40"/>
      <c r="E94" s="40"/>
      <c r="F94" s="27" t="str">
        <f>F14</f>
        <v>Děčín</v>
      </c>
      <c r="G94" s="40"/>
      <c r="H94" s="40"/>
      <c r="I94" s="32" t="s">
        <v>23</v>
      </c>
      <c r="J94" s="72" t="str">
        <f>IF(J14="","",J14)</f>
        <v>19. 5. 2021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25</v>
      </c>
      <c r="D96" s="40"/>
      <c r="E96" s="40"/>
      <c r="F96" s="27" t="str">
        <f>E17</f>
        <v>Statutární město Děčín</v>
      </c>
      <c r="G96" s="40"/>
      <c r="H96" s="40"/>
      <c r="I96" s="32" t="s">
        <v>32</v>
      </c>
      <c r="J96" s="36" t="str">
        <f>E23</f>
        <v>David Šašek</v>
      </c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30</v>
      </c>
      <c r="D97" s="40"/>
      <c r="E97" s="40"/>
      <c r="F97" s="27" t="str">
        <f>IF(E20="","",E20)</f>
        <v>Vyplň údaj</v>
      </c>
      <c r="G97" s="40"/>
      <c r="H97" s="40"/>
      <c r="I97" s="32" t="s">
        <v>36</v>
      </c>
      <c r="J97" s="36" t="str">
        <f>E26</f>
        <v>Vladimír Vidai</v>
      </c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11" customFormat="1" ht="29.25" customHeight="1">
      <c r="A99" s="185"/>
      <c r="B99" s="186"/>
      <c r="C99" s="187" t="s">
        <v>168</v>
      </c>
      <c r="D99" s="188" t="s">
        <v>61</v>
      </c>
      <c r="E99" s="188" t="s">
        <v>57</v>
      </c>
      <c r="F99" s="188" t="s">
        <v>58</v>
      </c>
      <c r="G99" s="188" t="s">
        <v>169</v>
      </c>
      <c r="H99" s="188" t="s">
        <v>170</v>
      </c>
      <c r="I99" s="188" t="s">
        <v>171</v>
      </c>
      <c r="J99" s="188" t="s">
        <v>151</v>
      </c>
      <c r="K99" s="189" t="s">
        <v>172</v>
      </c>
      <c r="L99" s="190"/>
      <c r="M99" s="92" t="s">
        <v>19</v>
      </c>
      <c r="N99" s="93" t="s">
        <v>46</v>
      </c>
      <c r="O99" s="93" t="s">
        <v>173</v>
      </c>
      <c r="P99" s="93" t="s">
        <v>174</v>
      </c>
      <c r="Q99" s="93" t="s">
        <v>175</v>
      </c>
      <c r="R99" s="93" t="s">
        <v>176</v>
      </c>
      <c r="S99" s="93" t="s">
        <v>177</v>
      </c>
      <c r="T99" s="94" t="s">
        <v>178</v>
      </c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</row>
    <row r="100" spans="1:63" s="2" customFormat="1" ht="22.8" customHeight="1">
      <c r="A100" s="38"/>
      <c r="B100" s="39"/>
      <c r="C100" s="99" t="s">
        <v>179</v>
      </c>
      <c r="D100" s="40"/>
      <c r="E100" s="40"/>
      <c r="F100" s="40"/>
      <c r="G100" s="40"/>
      <c r="H100" s="40"/>
      <c r="I100" s="40"/>
      <c r="J100" s="191">
        <f>BK100</f>
        <v>0</v>
      </c>
      <c r="K100" s="40"/>
      <c r="L100" s="44"/>
      <c r="M100" s="95"/>
      <c r="N100" s="192"/>
      <c r="O100" s="96"/>
      <c r="P100" s="193">
        <f>P101+P131</f>
        <v>0</v>
      </c>
      <c r="Q100" s="96"/>
      <c r="R100" s="193">
        <f>R101+R131</f>
        <v>1.0578483</v>
      </c>
      <c r="S100" s="96"/>
      <c r="T100" s="194">
        <f>T101+T131</f>
        <v>1.548052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75</v>
      </c>
      <c r="AU100" s="17" t="s">
        <v>152</v>
      </c>
      <c r="BK100" s="195">
        <f>BK101+BK131</f>
        <v>0</v>
      </c>
    </row>
    <row r="101" spans="1:63" s="12" customFormat="1" ht="25.9" customHeight="1">
      <c r="A101" s="12"/>
      <c r="B101" s="196"/>
      <c r="C101" s="197"/>
      <c r="D101" s="198" t="s">
        <v>75</v>
      </c>
      <c r="E101" s="199" t="s">
        <v>180</v>
      </c>
      <c r="F101" s="199" t="s">
        <v>181</v>
      </c>
      <c r="G101" s="197"/>
      <c r="H101" s="197"/>
      <c r="I101" s="200"/>
      <c r="J101" s="201">
        <f>BK101</f>
        <v>0</v>
      </c>
      <c r="K101" s="197"/>
      <c r="L101" s="202"/>
      <c r="M101" s="203"/>
      <c r="N101" s="204"/>
      <c r="O101" s="204"/>
      <c r="P101" s="205">
        <f>P102+P104+P111+P114+P117+P123+P129</f>
        <v>0</v>
      </c>
      <c r="Q101" s="204"/>
      <c r="R101" s="205">
        <f>R102+R104+R111+R114+R117+R123+R129</f>
        <v>0.5368325</v>
      </c>
      <c r="S101" s="204"/>
      <c r="T101" s="206">
        <f>T102+T104+T111+T114+T117+T123+T129</f>
        <v>1.4509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80</v>
      </c>
      <c r="AT101" s="208" t="s">
        <v>75</v>
      </c>
      <c r="AU101" s="208" t="s">
        <v>76</v>
      </c>
      <c r="AY101" s="207" t="s">
        <v>182</v>
      </c>
      <c r="BK101" s="209">
        <f>BK102+BK104+BK111+BK114+BK117+BK123+BK129</f>
        <v>0</v>
      </c>
    </row>
    <row r="102" spans="1:63" s="12" customFormat="1" ht="22.8" customHeight="1">
      <c r="A102" s="12"/>
      <c r="B102" s="196"/>
      <c r="C102" s="197"/>
      <c r="D102" s="198" t="s">
        <v>75</v>
      </c>
      <c r="E102" s="210" t="s">
        <v>190</v>
      </c>
      <c r="F102" s="210" t="s">
        <v>460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P103</f>
        <v>0</v>
      </c>
      <c r="Q102" s="204"/>
      <c r="R102" s="205">
        <f>R103</f>
        <v>0.35459999999999997</v>
      </c>
      <c r="S102" s="204"/>
      <c r="T102" s="206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80</v>
      </c>
      <c r="AT102" s="208" t="s">
        <v>75</v>
      </c>
      <c r="AU102" s="208" t="s">
        <v>80</v>
      </c>
      <c r="AY102" s="207" t="s">
        <v>182</v>
      </c>
      <c r="BK102" s="209">
        <f>BK103</f>
        <v>0</v>
      </c>
    </row>
    <row r="103" spans="1:65" s="2" customFormat="1" ht="24.15" customHeight="1">
      <c r="A103" s="38"/>
      <c r="B103" s="39"/>
      <c r="C103" s="212" t="s">
        <v>80</v>
      </c>
      <c r="D103" s="212" t="s">
        <v>185</v>
      </c>
      <c r="E103" s="213" t="s">
        <v>461</v>
      </c>
      <c r="F103" s="214" t="s">
        <v>462</v>
      </c>
      <c r="G103" s="215" t="s">
        <v>188</v>
      </c>
      <c r="H103" s="216">
        <v>18</v>
      </c>
      <c r="I103" s="217"/>
      <c r="J103" s="218">
        <f>ROUND(I103*H103,2)</f>
        <v>0</v>
      </c>
      <c r="K103" s="214" t="s">
        <v>189</v>
      </c>
      <c r="L103" s="44"/>
      <c r="M103" s="219" t="s">
        <v>19</v>
      </c>
      <c r="N103" s="220" t="s">
        <v>48</v>
      </c>
      <c r="O103" s="84"/>
      <c r="P103" s="221">
        <f>O103*H103</f>
        <v>0</v>
      </c>
      <c r="Q103" s="221">
        <v>0.0197</v>
      </c>
      <c r="R103" s="221">
        <f>Q103*H103</f>
        <v>0.35459999999999997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190</v>
      </c>
      <c r="AT103" s="223" t="s">
        <v>185</v>
      </c>
      <c r="AU103" s="223" t="s">
        <v>88</v>
      </c>
      <c r="AY103" s="17" t="s">
        <v>182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88</v>
      </c>
      <c r="BK103" s="224">
        <f>ROUND(I103*H103,2)</f>
        <v>0</v>
      </c>
      <c r="BL103" s="17" t="s">
        <v>190</v>
      </c>
      <c r="BM103" s="223" t="s">
        <v>463</v>
      </c>
    </row>
    <row r="104" spans="1:63" s="12" customFormat="1" ht="22.8" customHeight="1">
      <c r="A104" s="12"/>
      <c r="B104" s="196"/>
      <c r="C104" s="197"/>
      <c r="D104" s="198" t="s">
        <v>75</v>
      </c>
      <c r="E104" s="210" t="s">
        <v>192</v>
      </c>
      <c r="F104" s="210" t="s">
        <v>193</v>
      </c>
      <c r="G104" s="197"/>
      <c r="H104" s="197"/>
      <c r="I104" s="200"/>
      <c r="J104" s="211">
        <f>BK104</f>
        <v>0</v>
      </c>
      <c r="K104" s="197"/>
      <c r="L104" s="202"/>
      <c r="M104" s="203"/>
      <c r="N104" s="204"/>
      <c r="O104" s="204"/>
      <c r="P104" s="205">
        <f>SUM(P105:P110)</f>
        <v>0</v>
      </c>
      <c r="Q104" s="204"/>
      <c r="R104" s="205">
        <f>SUM(R105:R110)</f>
        <v>0.1804125</v>
      </c>
      <c r="S104" s="204"/>
      <c r="T104" s="206">
        <f>SUM(T105:T110)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7" t="s">
        <v>80</v>
      </c>
      <c r="AT104" s="208" t="s">
        <v>75</v>
      </c>
      <c r="AU104" s="208" t="s">
        <v>80</v>
      </c>
      <c r="AY104" s="207" t="s">
        <v>182</v>
      </c>
      <c r="BK104" s="209">
        <f>SUM(BK105:BK110)</f>
        <v>0</v>
      </c>
    </row>
    <row r="105" spans="1:65" s="2" customFormat="1" ht="14.4" customHeight="1">
      <c r="A105" s="38"/>
      <c r="B105" s="39"/>
      <c r="C105" s="212" t="s">
        <v>88</v>
      </c>
      <c r="D105" s="212" t="s">
        <v>185</v>
      </c>
      <c r="E105" s="213" t="s">
        <v>464</v>
      </c>
      <c r="F105" s="214" t="s">
        <v>465</v>
      </c>
      <c r="G105" s="215" t="s">
        <v>201</v>
      </c>
      <c r="H105" s="216">
        <v>3.75</v>
      </c>
      <c r="I105" s="217"/>
      <c r="J105" s="218">
        <f>ROUND(I105*H105,2)</f>
        <v>0</v>
      </c>
      <c r="K105" s="214" t="s">
        <v>189</v>
      </c>
      <c r="L105" s="44"/>
      <c r="M105" s="219" t="s">
        <v>19</v>
      </c>
      <c r="N105" s="220" t="s">
        <v>48</v>
      </c>
      <c r="O105" s="84"/>
      <c r="P105" s="221">
        <f>O105*H105</f>
        <v>0</v>
      </c>
      <c r="Q105" s="221">
        <v>0.00735</v>
      </c>
      <c r="R105" s="221">
        <f>Q105*H105</f>
        <v>0.0275625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190</v>
      </c>
      <c r="AT105" s="223" t="s">
        <v>185</v>
      </c>
      <c r="AU105" s="223" t="s">
        <v>88</v>
      </c>
      <c r="AY105" s="17" t="s">
        <v>182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88</v>
      </c>
      <c r="BK105" s="224">
        <f>ROUND(I105*H105,2)</f>
        <v>0</v>
      </c>
      <c r="BL105" s="17" t="s">
        <v>190</v>
      </c>
      <c r="BM105" s="223" t="s">
        <v>466</v>
      </c>
    </row>
    <row r="106" spans="1:51" s="13" customFormat="1" ht="12">
      <c r="A106" s="13"/>
      <c r="B106" s="225"/>
      <c r="C106" s="226"/>
      <c r="D106" s="227" t="s">
        <v>203</v>
      </c>
      <c r="E106" s="228" t="s">
        <v>19</v>
      </c>
      <c r="F106" s="229" t="s">
        <v>467</v>
      </c>
      <c r="G106" s="226"/>
      <c r="H106" s="230">
        <v>3.75</v>
      </c>
      <c r="I106" s="231"/>
      <c r="J106" s="226"/>
      <c r="K106" s="226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203</v>
      </c>
      <c r="AU106" s="236" t="s">
        <v>88</v>
      </c>
      <c r="AV106" s="13" t="s">
        <v>88</v>
      </c>
      <c r="AW106" s="13" t="s">
        <v>35</v>
      </c>
      <c r="AX106" s="13" t="s">
        <v>80</v>
      </c>
      <c r="AY106" s="236" t="s">
        <v>182</v>
      </c>
    </row>
    <row r="107" spans="1:65" s="2" customFormat="1" ht="24.15" customHeight="1">
      <c r="A107" s="38"/>
      <c r="B107" s="39"/>
      <c r="C107" s="212" t="s">
        <v>183</v>
      </c>
      <c r="D107" s="212" t="s">
        <v>185</v>
      </c>
      <c r="E107" s="213" t="s">
        <v>468</v>
      </c>
      <c r="F107" s="214" t="s">
        <v>469</v>
      </c>
      <c r="G107" s="215" t="s">
        <v>201</v>
      </c>
      <c r="H107" s="216">
        <v>3.75</v>
      </c>
      <c r="I107" s="217"/>
      <c r="J107" s="218">
        <f>ROUND(I107*H107,2)</f>
        <v>0</v>
      </c>
      <c r="K107" s="214" t="s">
        <v>189</v>
      </c>
      <c r="L107" s="44"/>
      <c r="M107" s="219" t="s">
        <v>19</v>
      </c>
      <c r="N107" s="220" t="s">
        <v>48</v>
      </c>
      <c r="O107" s="84"/>
      <c r="P107" s="221">
        <f>O107*H107</f>
        <v>0</v>
      </c>
      <c r="Q107" s="221">
        <v>0.0154</v>
      </c>
      <c r="R107" s="221">
        <f>Q107*H107</f>
        <v>0.05775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190</v>
      </c>
      <c r="AT107" s="223" t="s">
        <v>185</v>
      </c>
      <c r="AU107" s="223" t="s">
        <v>88</v>
      </c>
      <c r="AY107" s="17" t="s">
        <v>182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88</v>
      </c>
      <c r="BK107" s="224">
        <f>ROUND(I107*H107,2)</f>
        <v>0</v>
      </c>
      <c r="BL107" s="17" t="s">
        <v>190</v>
      </c>
      <c r="BM107" s="223" t="s">
        <v>470</v>
      </c>
    </row>
    <row r="108" spans="1:65" s="2" customFormat="1" ht="14.4" customHeight="1">
      <c r="A108" s="38"/>
      <c r="B108" s="39"/>
      <c r="C108" s="212" t="s">
        <v>190</v>
      </c>
      <c r="D108" s="212" t="s">
        <v>185</v>
      </c>
      <c r="E108" s="213" t="s">
        <v>471</v>
      </c>
      <c r="F108" s="214" t="s">
        <v>472</v>
      </c>
      <c r="G108" s="215" t="s">
        <v>201</v>
      </c>
      <c r="H108" s="216">
        <v>3.75</v>
      </c>
      <c r="I108" s="217"/>
      <c r="J108" s="218">
        <f>ROUND(I108*H108,2)</f>
        <v>0</v>
      </c>
      <c r="K108" s="214" t="s">
        <v>189</v>
      </c>
      <c r="L108" s="44"/>
      <c r="M108" s="219" t="s">
        <v>19</v>
      </c>
      <c r="N108" s="220" t="s">
        <v>48</v>
      </c>
      <c r="O108" s="84"/>
      <c r="P108" s="221">
        <f>O108*H108</f>
        <v>0</v>
      </c>
      <c r="Q108" s="221">
        <v>0.02048</v>
      </c>
      <c r="R108" s="221">
        <f>Q108*H108</f>
        <v>0.07680000000000001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190</v>
      </c>
      <c r="AT108" s="223" t="s">
        <v>185</v>
      </c>
      <c r="AU108" s="223" t="s">
        <v>88</v>
      </c>
      <c r="AY108" s="17" t="s">
        <v>182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88</v>
      </c>
      <c r="BK108" s="224">
        <f>ROUND(I108*H108,2)</f>
        <v>0</v>
      </c>
      <c r="BL108" s="17" t="s">
        <v>190</v>
      </c>
      <c r="BM108" s="223" t="s">
        <v>473</v>
      </c>
    </row>
    <row r="109" spans="1:65" s="2" customFormat="1" ht="14.4" customHeight="1">
      <c r="A109" s="38"/>
      <c r="B109" s="39"/>
      <c r="C109" s="212" t="s">
        <v>212</v>
      </c>
      <c r="D109" s="212" t="s">
        <v>185</v>
      </c>
      <c r="E109" s="213" t="s">
        <v>194</v>
      </c>
      <c r="F109" s="214" t="s">
        <v>195</v>
      </c>
      <c r="G109" s="215" t="s">
        <v>188</v>
      </c>
      <c r="H109" s="216">
        <v>5</v>
      </c>
      <c r="I109" s="217"/>
      <c r="J109" s="218">
        <f>ROUND(I109*H109,2)</f>
        <v>0</v>
      </c>
      <c r="K109" s="214" t="s">
        <v>189</v>
      </c>
      <c r="L109" s="44"/>
      <c r="M109" s="219" t="s">
        <v>19</v>
      </c>
      <c r="N109" s="220" t="s">
        <v>48</v>
      </c>
      <c r="O109" s="84"/>
      <c r="P109" s="221">
        <f>O109*H109</f>
        <v>0</v>
      </c>
      <c r="Q109" s="221">
        <v>0.00366</v>
      </c>
      <c r="R109" s="221">
        <f>Q109*H109</f>
        <v>0.0183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190</v>
      </c>
      <c r="AT109" s="223" t="s">
        <v>185</v>
      </c>
      <c r="AU109" s="223" t="s">
        <v>88</v>
      </c>
      <c r="AY109" s="17" t="s">
        <v>182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88</v>
      </c>
      <c r="BK109" s="224">
        <f>ROUND(I109*H109,2)</f>
        <v>0</v>
      </c>
      <c r="BL109" s="17" t="s">
        <v>190</v>
      </c>
      <c r="BM109" s="223" t="s">
        <v>474</v>
      </c>
    </row>
    <row r="110" spans="1:51" s="13" customFormat="1" ht="12">
      <c r="A110" s="13"/>
      <c r="B110" s="225"/>
      <c r="C110" s="226"/>
      <c r="D110" s="227" t="s">
        <v>203</v>
      </c>
      <c r="E110" s="228" t="s">
        <v>19</v>
      </c>
      <c r="F110" s="229" t="s">
        <v>458</v>
      </c>
      <c r="G110" s="226"/>
      <c r="H110" s="230">
        <v>5</v>
      </c>
      <c r="I110" s="231"/>
      <c r="J110" s="226"/>
      <c r="K110" s="226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203</v>
      </c>
      <c r="AU110" s="236" t="s">
        <v>88</v>
      </c>
      <c r="AV110" s="13" t="s">
        <v>88</v>
      </c>
      <c r="AW110" s="13" t="s">
        <v>35</v>
      </c>
      <c r="AX110" s="13" t="s">
        <v>80</v>
      </c>
      <c r="AY110" s="236" t="s">
        <v>182</v>
      </c>
    </row>
    <row r="111" spans="1:63" s="12" customFormat="1" ht="22.8" customHeight="1">
      <c r="A111" s="12"/>
      <c r="B111" s="196"/>
      <c r="C111" s="197"/>
      <c r="D111" s="198" t="s">
        <v>75</v>
      </c>
      <c r="E111" s="210" t="s">
        <v>197</v>
      </c>
      <c r="F111" s="210" t="s">
        <v>198</v>
      </c>
      <c r="G111" s="197"/>
      <c r="H111" s="197"/>
      <c r="I111" s="200"/>
      <c r="J111" s="211">
        <f>BK111</f>
        <v>0</v>
      </c>
      <c r="K111" s="197"/>
      <c r="L111" s="202"/>
      <c r="M111" s="203"/>
      <c r="N111" s="204"/>
      <c r="O111" s="204"/>
      <c r="P111" s="205">
        <f>SUM(P112:P113)</f>
        <v>0</v>
      </c>
      <c r="Q111" s="204"/>
      <c r="R111" s="205">
        <f>SUM(R112:R113)</f>
        <v>0.0018199999999999998</v>
      </c>
      <c r="S111" s="204"/>
      <c r="T111" s="206">
        <f>SUM(T112:T113)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7" t="s">
        <v>80</v>
      </c>
      <c r="AT111" s="208" t="s">
        <v>75</v>
      </c>
      <c r="AU111" s="208" t="s">
        <v>80</v>
      </c>
      <c r="AY111" s="207" t="s">
        <v>182</v>
      </c>
      <c r="BK111" s="209">
        <f>SUM(BK112:BK113)</f>
        <v>0</v>
      </c>
    </row>
    <row r="112" spans="1:65" s="2" customFormat="1" ht="24.15" customHeight="1">
      <c r="A112" s="38"/>
      <c r="B112" s="39"/>
      <c r="C112" s="212" t="s">
        <v>218</v>
      </c>
      <c r="D112" s="212" t="s">
        <v>185</v>
      </c>
      <c r="E112" s="213" t="s">
        <v>199</v>
      </c>
      <c r="F112" s="214" t="s">
        <v>200</v>
      </c>
      <c r="G112" s="215" t="s">
        <v>201</v>
      </c>
      <c r="H112" s="216">
        <v>14</v>
      </c>
      <c r="I112" s="217"/>
      <c r="J112" s="218">
        <f>ROUND(I112*H112,2)</f>
        <v>0</v>
      </c>
      <c r="K112" s="214" t="s">
        <v>189</v>
      </c>
      <c r="L112" s="44"/>
      <c r="M112" s="219" t="s">
        <v>19</v>
      </c>
      <c r="N112" s="220" t="s">
        <v>48</v>
      </c>
      <c r="O112" s="84"/>
      <c r="P112" s="221">
        <f>O112*H112</f>
        <v>0</v>
      </c>
      <c r="Q112" s="221">
        <v>0.00013</v>
      </c>
      <c r="R112" s="221">
        <f>Q112*H112</f>
        <v>0.0018199999999999998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190</v>
      </c>
      <c r="AT112" s="223" t="s">
        <v>185</v>
      </c>
      <c r="AU112" s="223" t="s">
        <v>88</v>
      </c>
      <c r="AY112" s="17" t="s">
        <v>182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88</v>
      </c>
      <c r="BK112" s="224">
        <f>ROUND(I112*H112,2)</f>
        <v>0</v>
      </c>
      <c r="BL112" s="17" t="s">
        <v>190</v>
      </c>
      <c r="BM112" s="223" t="s">
        <v>475</v>
      </c>
    </row>
    <row r="113" spans="1:51" s="13" customFormat="1" ht="12">
      <c r="A113" s="13"/>
      <c r="B113" s="225"/>
      <c r="C113" s="226"/>
      <c r="D113" s="227" t="s">
        <v>203</v>
      </c>
      <c r="E113" s="228" t="s">
        <v>19</v>
      </c>
      <c r="F113" s="229" t="s">
        <v>476</v>
      </c>
      <c r="G113" s="226"/>
      <c r="H113" s="230">
        <v>14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203</v>
      </c>
      <c r="AU113" s="236" t="s">
        <v>88</v>
      </c>
      <c r="AV113" s="13" t="s">
        <v>88</v>
      </c>
      <c r="AW113" s="13" t="s">
        <v>35</v>
      </c>
      <c r="AX113" s="13" t="s">
        <v>80</v>
      </c>
      <c r="AY113" s="236" t="s">
        <v>182</v>
      </c>
    </row>
    <row r="114" spans="1:63" s="12" customFormat="1" ht="22.8" customHeight="1">
      <c r="A114" s="12"/>
      <c r="B114" s="196"/>
      <c r="C114" s="197"/>
      <c r="D114" s="198" t="s">
        <v>75</v>
      </c>
      <c r="E114" s="210" t="s">
        <v>205</v>
      </c>
      <c r="F114" s="210" t="s">
        <v>206</v>
      </c>
      <c r="G114" s="197"/>
      <c r="H114" s="197"/>
      <c r="I114" s="200"/>
      <c r="J114" s="211">
        <f>BK114</f>
        <v>0</v>
      </c>
      <c r="K114" s="197"/>
      <c r="L114" s="202"/>
      <c r="M114" s="203"/>
      <c r="N114" s="204"/>
      <c r="O114" s="204"/>
      <c r="P114" s="205">
        <f>SUM(P115:P116)</f>
        <v>0</v>
      </c>
      <c r="Q114" s="204"/>
      <c r="R114" s="205">
        <f>SUM(R115:R116)</f>
        <v>0</v>
      </c>
      <c r="S114" s="204"/>
      <c r="T114" s="206">
        <f>SUM(T115:T116)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7" t="s">
        <v>80</v>
      </c>
      <c r="AT114" s="208" t="s">
        <v>75</v>
      </c>
      <c r="AU114" s="208" t="s">
        <v>80</v>
      </c>
      <c r="AY114" s="207" t="s">
        <v>182</v>
      </c>
      <c r="BK114" s="209">
        <f>SUM(BK115:BK116)</f>
        <v>0</v>
      </c>
    </row>
    <row r="115" spans="1:65" s="2" customFormat="1" ht="14.4" customHeight="1">
      <c r="A115" s="38"/>
      <c r="B115" s="39"/>
      <c r="C115" s="212" t="s">
        <v>222</v>
      </c>
      <c r="D115" s="212" t="s">
        <v>185</v>
      </c>
      <c r="E115" s="213" t="s">
        <v>207</v>
      </c>
      <c r="F115" s="214" t="s">
        <v>208</v>
      </c>
      <c r="G115" s="215" t="s">
        <v>201</v>
      </c>
      <c r="H115" s="216">
        <v>60</v>
      </c>
      <c r="I115" s="217"/>
      <c r="J115" s="218">
        <f>ROUND(I115*H115,2)</f>
        <v>0</v>
      </c>
      <c r="K115" s="214" t="s">
        <v>189</v>
      </c>
      <c r="L115" s="44"/>
      <c r="M115" s="219" t="s">
        <v>19</v>
      </c>
      <c r="N115" s="220" t="s">
        <v>48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190</v>
      </c>
      <c r="AT115" s="223" t="s">
        <v>185</v>
      </c>
      <c r="AU115" s="223" t="s">
        <v>88</v>
      </c>
      <c r="AY115" s="17" t="s">
        <v>182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88</v>
      </c>
      <c r="BK115" s="224">
        <f>ROUND(I115*H115,2)</f>
        <v>0</v>
      </c>
      <c r="BL115" s="17" t="s">
        <v>190</v>
      </c>
      <c r="BM115" s="223" t="s">
        <v>477</v>
      </c>
    </row>
    <row r="116" spans="1:51" s="13" customFormat="1" ht="12">
      <c r="A116" s="13"/>
      <c r="B116" s="225"/>
      <c r="C116" s="226"/>
      <c r="D116" s="227" t="s">
        <v>203</v>
      </c>
      <c r="E116" s="228" t="s">
        <v>19</v>
      </c>
      <c r="F116" s="229" t="s">
        <v>478</v>
      </c>
      <c r="G116" s="226"/>
      <c r="H116" s="230">
        <v>60</v>
      </c>
      <c r="I116" s="231"/>
      <c r="J116" s="226"/>
      <c r="K116" s="226"/>
      <c r="L116" s="232"/>
      <c r="M116" s="233"/>
      <c r="N116" s="234"/>
      <c r="O116" s="234"/>
      <c r="P116" s="234"/>
      <c r="Q116" s="234"/>
      <c r="R116" s="234"/>
      <c r="S116" s="234"/>
      <c r="T116" s="23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6" t="s">
        <v>203</v>
      </c>
      <c r="AU116" s="236" t="s">
        <v>88</v>
      </c>
      <c r="AV116" s="13" t="s">
        <v>88</v>
      </c>
      <c r="AW116" s="13" t="s">
        <v>35</v>
      </c>
      <c r="AX116" s="13" t="s">
        <v>80</v>
      </c>
      <c r="AY116" s="236" t="s">
        <v>182</v>
      </c>
    </row>
    <row r="117" spans="1:63" s="12" customFormat="1" ht="22.8" customHeight="1">
      <c r="A117" s="12"/>
      <c r="B117" s="196"/>
      <c r="C117" s="197"/>
      <c r="D117" s="198" t="s">
        <v>75</v>
      </c>
      <c r="E117" s="210" t="s">
        <v>210</v>
      </c>
      <c r="F117" s="210" t="s">
        <v>211</v>
      </c>
      <c r="G117" s="197"/>
      <c r="H117" s="197"/>
      <c r="I117" s="200"/>
      <c r="J117" s="211">
        <f>BK117</f>
        <v>0</v>
      </c>
      <c r="K117" s="197"/>
      <c r="L117" s="202"/>
      <c r="M117" s="203"/>
      <c r="N117" s="204"/>
      <c r="O117" s="204"/>
      <c r="P117" s="205">
        <f>SUM(P118:P122)</f>
        <v>0</v>
      </c>
      <c r="Q117" s="204"/>
      <c r="R117" s="205">
        <f>SUM(R118:R122)</f>
        <v>0</v>
      </c>
      <c r="S117" s="204"/>
      <c r="T117" s="206">
        <f>SUM(T118:T122)</f>
        <v>1.4509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7" t="s">
        <v>80</v>
      </c>
      <c r="AT117" s="208" t="s">
        <v>75</v>
      </c>
      <c r="AU117" s="208" t="s">
        <v>80</v>
      </c>
      <c r="AY117" s="207" t="s">
        <v>182</v>
      </c>
      <c r="BK117" s="209">
        <f>SUM(BK118:BK122)</f>
        <v>0</v>
      </c>
    </row>
    <row r="118" spans="1:65" s="2" customFormat="1" ht="14.4" customHeight="1">
      <c r="A118" s="38"/>
      <c r="B118" s="39"/>
      <c r="C118" s="212" t="s">
        <v>226</v>
      </c>
      <c r="D118" s="212" t="s">
        <v>185</v>
      </c>
      <c r="E118" s="213" t="s">
        <v>213</v>
      </c>
      <c r="F118" s="214" t="s">
        <v>214</v>
      </c>
      <c r="G118" s="215" t="s">
        <v>215</v>
      </c>
      <c r="H118" s="216">
        <v>100</v>
      </c>
      <c r="I118" s="217"/>
      <c r="J118" s="218">
        <f>ROUND(I118*H118,2)</f>
        <v>0</v>
      </c>
      <c r="K118" s="214" t="s">
        <v>189</v>
      </c>
      <c r="L118" s="44"/>
      <c r="M118" s="219" t="s">
        <v>19</v>
      </c>
      <c r="N118" s="220" t="s">
        <v>48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0.0067</v>
      </c>
      <c r="T118" s="222">
        <f>S118*H118</f>
        <v>0.67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216</v>
      </c>
      <c r="AT118" s="223" t="s">
        <v>185</v>
      </c>
      <c r="AU118" s="223" t="s">
        <v>88</v>
      </c>
      <c r="AY118" s="17" t="s">
        <v>182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88</v>
      </c>
      <c r="BK118" s="224">
        <f>ROUND(I118*H118,2)</f>
        <v>0</v>
      </c>
      <c r="BL118" s="17" t="s">
        <v>216</v>
      </c>
      <c r="BM118" s="223" t="s">
        <v>479</v>
      </c>
    </row>
    <row r="119" spans="1:65" s="2" customFormat="1" ht="24.15" customHeight="1">
      <c r="A119" s="38"/>
      <c r="B119" s="39"/>
      <c r="C119" s="212" t="s">
        <v>231</v>
      </c>
      <c r="D119" s="212" t="s">
        <v>185</v>
      </c>
      <c r="E119" s="213" t="s">
        <v>227</v>
      </c>
      <c r="F119" s="214" t="s">
        <v>228</v>
      </c>
      <c r="G119" s="215" t="s">
        <v>201</v>
      </c>
      <c r="H119" s="216">
        <v>18</v>
      </c>
      <c r="I119" s="217"/>
      <c r="J119" s="218">
        <f>ROUND(I119*H119,2)</f>
        <v>0</v>
      </c>
      <c r="K119" s="214" t="s">
        <v>189</v>
      </c>
      <c r="L119" s="44"/>
      <c r="M119" s="219" t="s">
        <v>19</v>
      </c>
      <c r="N119" s="220" t="s">
        <v>48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0.01725</v>
      </c>
      <c r="T119" s="222">
        <f>S119*H119</f>
        <v>0.3105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190</v>
      </c>
      <c r="AT119" s="223" t="s">
        <v>185</v>
      </c>
      <c r="AU119" s="223" t="s">
        <v>88</v>
      </c>
      <c r="AY119" s="17" t="s">
        <v>182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88</v>
      </c>
      <c r="BK119" s="224">
        <f>ROUND(I119*H119,2)</f>
        <v>0</v>
      </c>
      <c r="BL119" s="17" t="s">
        <v>190</v>
      </c>
      <c r="BM119" s="223" t="s">
        <v>553</v>
      </c>
    </row>
    <row r="120" spans="1:65" s="2" customFormat="1" ht="24.15" customHeight="1">
      <c r="A120" s="38"/>
      <c r="B120" s="39"/>
      <c r="C120" s="212" t="s">
        <v>242</v>
      </c>
      <c r="D120" s="212" t="s">
        <v>185</v>
      </c>
      <c r="E120" s="213" t="s">
        <v>484</v>
      </c>
      <c r="F120" s="214" t="s">
        <v>485</v>
      </c>
      <c r="G120" s="215" t="s">
        <v>188</v>
      </c>
      <c r="H120" s="216">
        <v>18</v>
      </c>
      <c r="I120" s="217"/>
      <c r="J120" s="218">
        <f>ROUND(I120*H120,2)</f>
        <v>0</v>
      </c>
      <c r="K120" s="214" t="s">
        <v>189</v>
      </c>
      <c r="L120" s="44"/>
      <c r="M120" s="219" t="s">
        <v>19</v>
      </c>
      <c r="N120" s="220" t="s">
        <v>48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0.008</v>
      </c>
      <c r="T120" s="222">
        <f>S120*H120</f>
        <v>0.14400000000000002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190</v>
      </c>
      <c r="AT120" s="223" t="s">
        <v>185</v>
      </c>
      <c r="AU120" s="223" t="s">
        <v>88</v>
      </c>
      <c r="AY120" s="17" t="s">
        <v>182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88</v>
      </c>
      <c r="BK120" s="224">
        <f>ROUND(I120*H120,2)</f>
        <v>0</v>
      </c>
      <c r="BL120" s="17" t="s">
        <v>190</v>
      </c>
      <c r="BM120" s="223" t="s">
        <v>486</v>
      </c>
    </row>
    <row r="121" spans="1:65" s="2" customFormat="1" ht="24.15" customHeight="1">
      <c r="A121" s="38"/>
      <c r="B121" s="39"/>
      <c r="C121" s="212" t="s">
        <v>248</v>
      </c>
      <c r="D121" s="212" t="s">
        <v>185</v>
      </c>
      <c r="E121" s="213" t="s">
        <v>487</v>
      </c>
      <c r="F121" s="214" t="s">
        <v>488</v>
      </c>
      <c r="G121" s="215" t="s">
        <v>201</v>
      </c>
      <c r="H121" s="216">
        <v>4.8</v>
      </c>
      <c r="I121" s="217"/>
      <c r="J121" s="218">
        <f>ROUND(I121*H121,2)</f>
        <v>0</v>
      </c>
      <c r="K121" s="214" t="s">
        <v>189</v>
      </c>
      <c r="L121" s="44"/>
      <c r="M121" s="219" t="s">
        <v>19</v>
      </c>
      <c r="N121" s="220" t="s">
        <v>48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0.068</v>
      </c>
      <c r="T121" s="222">
        <f>S121*H121</f>
        <v>0.3264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190</v>
      </c>
      <c r="AT121" s="223" t="s">
        <v>185</v>
      </c>
      <c r="AU121" s="223" t="s">
        <v>88</v>
      </c>
      <c r="AY121" s="17" t="s">
        <v>182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88</v>
      </c>
      <c r="BK121" s="224">
        <f>ROUND(I121*H121,2)</f>
        <v>0</v>
      </c>
      <c r="BL121" s="17" t="s">
        <v>190</v>
      </c>
      <c r="BM121" s="223" t="s">
        <v>489</v>
      </c>
    </row>
    <row r="122" spans="1:51" s="13" customFormat="1" ht="12">
      <c r="A122" s="13"/>
      <c r="B122" s="225"/>
      <c r="C122" s="226"/>
      <c r="D122" s="227" t="s">
        <v>203</v>
      </c>
      <c r="E122" s="228" t="s">
        <v>19</v>
      </c>
      <c r="F122" s="229" t="s">
        <v>554</v>
      </c>
      <c r="G122" s="226"/>
      <c r="H122" s="230">
        <v>4.8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203</v>
      </c>
      <c r="AU122" s="236" t="s">
        <v>88</v>
      </c>
      <c r="AV122" s="13" t="s">
        <v>88</v>
      </c>
      <c r="AW122" s="13" t="s">
        <v>35</v>
      </c>
      <c r="AX122" s="13" t="s">
        <v>80</v>
      </c>
      <c r="AY122" s="236" t="s">
        <v>182</v>
      </c>
    </row>
    <row r="123" spans="1:63" s="12" customFormat="1" ht="22.8" customHeight="1">
      <c r="A123" s="12"/>
      <c r="B123" s="196"/>
      <c r="C123" s="197"/>
      <c r="D123" s="198" t="s">
        <v>75</v>
      </c>
      <c r="E123" s="210" t="s">
        <v>246</v>
      </c>
      <c r="F123" s="210" t="s">
        <v>247</v>
      </c>
      <c r="G123" s="197"/>
      <c r="H123" s="197"/>
      <c r="I123" s="200"/>
      <c r="J123" s="211">
        <f>BK123</f>
        <v>0</v>
      </c>
      <c r="K123" s="197"/>
      <c r="L123" s="202"/>
      <c r="M123" s="203"/>
      <c r="N123" s="204"/>
      <c r="O123" s="204"/>
      <c r="P123" s="205">
        <f>SUM(P124:P128)</f>
        <v>0</v>
      </c>
      <c r="Q123" s="204"/>
      <c r="R123" s="205">
        <f>SUM(R124:R128)</f>
        <v>0</v>
      </c>
      <c r="S123" s="204"/>
      <c r="T123" s="206">
        <f>SUM(T124:T128)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7" t="s">
        <v>80</v>
      </c>
      <c r="AT123" s="208" t="s">
        <v>75</v>
      </c>
      <c r="AU123" s="208" t="s">
        <v>80</v>
      </c>
      <c r="AY123" s="207" t="s">
        <v>182</v>
      </c>
      <c r="BK123" s="209">
        <f>SUM(BK124:BK128)</f>
        <v>0</v>
      </c>
    </row>
    <row r="124" spans="1:65" s="2" customFormat="1" ht="24.15" customHeight="1">
      <c r="A124" s="38"/>
      <c r="B124" s="39"/>
      <c r="C124" s="212" t="s">
        <v>253</v>
      </c>
      <c r="D124" s="212" t="s">
        <v>185</v>
      </c>
      <c r="E124" s="213" t="s">
        <v>249</v>
      </c>
      <c r="F124" s="214" t="s">
        <v>250</v>
      </c>
      <c r="G124" s="215" t="s">
        <v>251</v>
      </c>
      <c r="H124" s="216">
        <v>1.548</v>
      </c>
      <c r="I124" s="217"/>
      <c r="J124" s="218">
        <f>ROUND(I124*H124,2)</f>
        <v>0</v>
      </c>
      <c r="K124" s="214" t="s">
        <v>189</v>
      </c>
      <c r="L124" s="44"/>
      <c r="M124" s="219" t="s">
        <v>19</v>
      </c>
      <c r="N124" s="220" t="s">
        <v>48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190</v>
      </c>
      <c r="AT124" s="223" t="s">
        <v>185</v>
      </c>
      <c r="AU124" s="223" t="s">
        <v>88</v>
      </c>
      <c r="AY124" s="17" t="s">
        <v>182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88</v>
      </c>
      <c r="BK124" s="224">
        <f>ROUND(I124*H124,2)</f>
        <v>0</v>
      </c>
      <c r="BL124" s="17" t="s">
        <v>190</v>
      </c>
      <c r="BM124" s="223" t="s">
        <v>491</v>
      </c>
    </row>
    <row r="125" spans="1:65" s="2" customFormat="1" ht="14.4" customHeight="1">
      <c r="A125" s="38"/>
      <c r="B125" s="39"/>
      <c r="C125" s="212" t="s">
        <v>257</v>
      </c>
      <c r="D125" s="212" t="s">
        <v>185</v>
      </c>
      <c r="E125" s="213" t="s">
        <v>254</v>
      </c>
      <c r="F125" s="214" t="s">
        <v>255</v>
      </c>
      <c r="G125" s="215" t="s">
        <v>251</v>
      </c>
      <c r="H125" s="216">
        <v>1.548</v>
      </c>
      <c r="I125" s="217"/>
      <c r="J125" s="218">
        <f>ROUND(I125*H125,2)</f>
        <v>0</v>
      </c>
      <c r="K125" s="214" t="s">
        <v>189</v>
      </c>
      <c r="L125" s="44"/>
      <c r="M125" s="219" t="s">
        <v>19</v>
      </c>
      <c r="N125" s="220" t="s">
        <v>48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190</v>
      </c>
      <c r="AT125" s="223" t="s">
        <v>185</v>
      </c>
      <c r="AU125" s="223" t="s">
        <v>88</v>
      </c>
      <c r="AY125" s="17" t="s">
        <v>182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88</v>
      </c>
      <c r="BK125" s="224">
        <f>ROUND(I125*H125,2)</f>
        <v>0</v>
      </c>
      <c r="BL125" s="17" t="s">
        <v>190</v>
      </c>
      <c r="BM125" s="223" t="s">
        <v>492</v>
      </c>
    </row>
    <row r="126" spans="1:65" s="2" customFormat="1" ht="24.15" customHeight="1">
      <c r="A126" s="38"/>
      <c r="B126" s="39"/>
      <c r="C126" s="212" t="s">
        <v>262</v>
      </c>
      <c r="D126" s="212" t="s">
        <v>185</v>
      </c>
      <c r="E126" s="213" t="s">
        <v>258</v>
      </c>
      <c r="F126" s="214" t="s">
        <v>259</v>
      </c>
      <c r="G126" s="215" t="s">
        <v>251</v>
      </c>
      <c r="H126" s="216">
        <v>21.672</v>
      </c>
      <c r="I126" s="217"/>
      <c r="J126" s="218">
        <f>ROUND(I126*H126,2)</f>
        <v>0</v>
      </c>
      <c r="K126" s="214" t="s">
        <v>189</v>
      </c>
      <c r="L126" s="44"/>
      <c r="M126" s="219" t="s">
        <v>19</v>
      </c>
      <c r="N126" s="220" t="s">
        <v>48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190</v>
      </c>
      <c r="AT126" s="223" t="s">
        <v>185</v>
      </c>
      <c r="AU126" s="223" t="s">
        <v>88</v>
      </c>
      <c r="AY126" s="17" t="s">
        <v>182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88</v>
      </c>
      <c r="BK126" s="224">
        <f>ROUND(I126*H126,2)</f>
        <v>0</v>
      </c>
      <c r="BL126" s="17" t="s">
        <v>190</v>
      </c>
      <c r="BM126" s="223" t="s">
        <v>493</v>
      </c>
    </row>
    <row r="127" spans="1:51" s="13" customFormat="1" ht="12">
      <c r="A127" s="13"/>
      <c r="B127" s="225"/>
      <c r="C127" s="226"/>
      <c r="D127" s="227" t="s">
        <v>203</v>
      </c>
      <c r="E127" s="226"/>
      <c r="F127" s="229" t="s">
        <v>555</v>
      </c>
      <c r="G127" s="226"/>
      <c r="H127" s="230">
        <v>21.672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203</v>
      </c>
      <c r="AU127" s="236" t="s">
        <v>88</v>
      </c>
      <c r="AV127" s="13" t="s">
        <v>88</v>
      </c>
      <c r="AW127" s="13" t="s">
        <v>4</v>
      </c>
      <c r="AX127" s="13" t="s">
        <v>80</v>
      </c>
      <c r="AY127" s="236" t="s">
        <v>182</v>
      </c>
    </row>
    <row r="128" spans="1:65" s="2" customFormat="1" ht="14.4" customHeight="1">
      <c r="A128" s="38"/>
      <c r="B128" s="39"/>
      <c r="C128" s="248" t="s">
        <v>8</v>
      </c>
      <c r="D128" s="248" t="s">
        <v>263</v>
      </c>
      <c r="E128" s="249" t="s">
        <v>264</v>
      </c>
      <c r="F128" s="250" t="s">
        <v>265</v>
      </c>
      <c r="G128" s="251" t="s">
        <v>251</v>
      </c>
      <c r="H128" s="252">
        <v>1.527</v>
      </c>
      <c r="I128" s="253"/>
      <c r="J128" s="254">
        <f>ROUND(I128*H128,2)</f>
        <v>0</v>
      </c>
      <c r="K128" s="250" t="s">
        <v>189</v>
      </c>
      <c r="L128" s="255"/>
      <c r="M128" s="256" t="s">
        <v>19</v>
      </c>
      <c r="N128" s="257" t="s">
        <v>48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226</v>
      </c>
      <c r="AT128" s="223" t="s">
        <v>263</v>
      </c>
      <c r="AU128" s="223" t="s">
        <v>88</v>
      </c>
      <c r="AY128" s="17" t="s">
        <v>182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88</v>
      </c>
      <c r="BK128" s="224">
        <f>ROUND(I128*H128,2)</f>
        <v>0</v>
      </c>
      <c r="BL128" s="17" t="s">
        <v>190</v>
      </c>
      <c r="BM128" s="223" t="s">
        <v>495</v>
      </c>
    </row>
    <row r="129" spans="1:63" s="12" customFormat="1" ht="22.8" customHeight="1">
      <c r="A129" s="12"/>
      <c r="B129" s="196"/>
      <c r="C129" s="197"/>
      <c r="D129" s="198" t="s">
        <v>75</v>
      </c>
      <c r="E129" s="210" t="s">
        <v>267</v>
      </c>
      <c r="F129" s="210" t="s">
        <v>268</v>
      </c>
      <c r="G129" s="197"/>
      <c r="H129" s="197"/>
      <c r="I129" s="200"/>
      <c r="J129" s="211">
        <f>BK129</f>
        <v>0</v>
      </c>
      <c r="K129" s="197"/>
      <c r="L129" s="202"/>
      <c r="M129" s="203"/>
      <c r="N129" s="204"/>
      <c r="O129" s="204"/>
      <c r="P129" s="205">
        <f>P130</f>
        <v>0</v>
      </c>
      <c r="Q129" s="204"/>
      <c r="R129" s="205">
        <f>R130</f>
        <v>0</v>
      </c>
      <c r="S129" s="204"/>
      <c r="T129" s="206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7" t="s">
        <v>80</v>
      </c>
      <c r="AT129" s="208" t="s">
        <v>75</v>
      </c>
      <c r="AU129" s="208" t="s">
        <v>80</v>
      </c>
      <c r="AY129" s="207" t="s">
        <v>182</v>
      </c>
      <c r="BK129" s="209">
        <f>BK130</f>
        <v>0</v>
      </c>
    </row>
    <row r="130" spans="1:65" s="2" customFormat="1" ht="24.15" customHeight="1">
      <c r="A130" s="38"/>
      <c r="B130" s="39"/>
      <c r="C130" s="212" t="s">
        <v>216</v>
      </c>
      <c r="D130" s="212" t="s">
        <v>185</v>
      </c>
      <c r="E130" s="213" t="s">
        <v>496</v>
      </c>
      <c r="F130" s="214" t="s">
        <v>497</v>
      </c>
      <c r="G130" s="215" t="s">
        <v>251</v>
      </c>
      <c r="H130" s="216">
        <v>0.537</v>
      </c>
      <c r="I130" s="217"/>
      <c r="J130" s="218">
        <f>ROUND(I130*H130,2)</f>
        <v>0</v>
      </c>
      <c r="K130" s="214" t="s">
        <v>189</v>
      </c>
      <c r="L130" s="44"/>
      <c r="M130" s="219" t="s">
        <v>19</v>
      </c>
      <c r="N130" s="220" t="s">
        <v>48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190</v>
      </c>
      <c r="AT130" s="223" t="s">
        <v>185</v>
      </c>
      <c r="AU130" s="223" t="s">
        <v>88</v>
      </c>
      <c r="AY130" s="17" t="s">
        <v>182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88</v>
      </c>
      <c r="BK130" s="224">
        <f>ROUND(I130*H130,2)</f>
        <v>0</v>
      </c>
      <c r="BL130" s="17" t="s">
        <v>190</v>
      </c>
      <c r="BM130" s="223" t="s">
        <v>498</v>
      </c>
    </row>
    <row r="131" spans="1:63" s="12" customFormat="1" ht="25.9" customHeight="1">
      <c r="A131" s="12"/>
      <c r="B131" s="196"/>
      <c r="C131" s="197"/>
      <c r="D131" s="198" t="s">
        <v>75</v>
      </c>
      <c r="E131" s="199" t="s">
        <v>272</v>
      </c>
      <c r="F131" s="199" t="s">
        <v>273</v>
      </c>
      <c r="G131" s="197"/>
      <c r="H131" s="197"/>
      <c r="I131" s="200"/>
      <c r="J131" s="201">
        <f>BK131</f>
        <v>0</v>
      </c>
      <c r="K131" s="197"/>
      <c r="L131" s="202"/>
      <c r="M131" s="203"/>
      <c r="N131" s="204"/>
      <c r="O131" s="204"/>
      <c r="P131" s="205">
        <f>P132+P143+P146+P149+P152+P163</f>
        <v>0</v>
      </c>
      <c r="Q131" s="204"/>
      <c r="R131" s="205">
        <f>R132+R143+R146+R149+R152+R163</f>
        <v>0.5210158</v>
      </c>
      <c r="S131" s="204"/>
      <c r="T131" s="206">
        <f>T132+T143+T146+T149+T152+T163</f>
        <v>0.097152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7" t="s">
        <v>88</v>
      </c>
      <c r="AT131" s="208" t="s">
        <v>75</v>
      </c>
      <c r="AU131" s="208" t="s">
        <v>76</v>
      </c>
      <c r="AY131" s="207" t="s">
        <v>182</v>
      </c>
      <c r="BK131" s="209">
        <f>BK132+BK143+BK146+BK149+BK152+BK163</f>
        <v>0</v>
      </c>
    </row>
    <row r="132" spans="1:63" s="12" customFormat="1" ht="22.8" customHeight="1">
      <c r="A132" s="12"/>
      <c r="B132" s="196"/>
      <c r="C132" s="197"/>
      <c r="D132" s="198" t="s">
        <v>75</v>
      </c>
      <c r="E132" s="210" t="s">
        <v>274</v>
      </c>
      <c r="F132" s="210" t="s">
        <v>275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SUM(P133:P142)</f>
        <v>0</v>
      </c>
      <c r="Q132" s="204"/>
      <c r="R132" s="205">
        <f>SUM(R133:R142)</f>
        <v>0.13051999999999997</v>
      </c>
      <c r="S132" s="204"/>
      <c r="T132" s="206">
        <f>SUM(T133:T142)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88</v>
      </c>
      <c r="AT132" s="208" t="s">
        <v>75</v>
      </c>
      <c r="AU132" s="208" t="s">
        <v>80</v>
      </c>
      <c r="AY132" s="207" t="s">
        <v>182</v>
      </c>
      <c r="BK132" s="209">
        <f>SUM(BK133:BK142)</f>
        <v>0</v>
      </c>
    </row>
    <row r="133" spans="1:65" s="2" customFormat="1" ht="14.4" customHeight="1">
      <c r="A133" s="38"/>
      <c r="B133" s="39"/>
      <c r="C133" s="212" t="s">
        <v>281</v>
      </c>
      <c r="D133" s="212" t="s">
        <v>185</v>
      </c>
      <c r="E133" s="213" t="s">
        <v>276</v>
      </c>
      <c r="F133" s="214" t="s">
        <v>499</v>
      </c>
      <c r="G133" s="215" t="s">
        <v>278</v>
      </c>
      <c r="H133" s="216">
        <v>4</v>
      </c>
      <c r="I133" s="217"/>
      <c r="J133" s="218">
        <f>ROUND(I133*H133,2)</f>
        <v>0</v>
      </c>
      <c r="K133" s="214" t="s">
        <v>279</v>
      </c>
      <c r="L133" s="44"/>
      <c r="M133" s="219" t="s">
        <v>19</v>
      </c>
      <c r="N133" s="220" t="s">
        <v>48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216</v>
      </c>
      <c r="AT133" s="223" t="s">
        <v>185</v>
      </c>
      <c r="AU133" s="223" t="s">
        <v>88</v>
      </c>
      <c r="AY133" s="17" t="s">
        <v>182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88</v>
      </c>
      <c r="BK133" s="224">
        <f>ROUND(I133*H133,2)</f>
        <v>0</v>
      </c>
      <c r="BL133" s="17" t="s">
        <v>216</v>
      </c>
      <c r="BM133" s="223" t="s">
        <v>500</v>
      </c>
    </row>
    <row r="134" spans="1:65" s="2" customFormat="1" ht="14.4" customHeight="1">
      <c r="A134" s="38"/>
      <c r="B134" s="39"/>
      <c r="C134" s="212" t="s">
        <v>285</v>
      </c>
      <c r="D134" s="212" t="s">
        <v>185</v>
      </c>
      <c r="E134" s="213" t="s">
        <v>556</v>
      </c>
      <c r="F134" s="214" t="s">
        <v>557</v>
      </c>
      <c r="G134" s="215" t="s">
        <v>215</v>
      </c>
      <c r="H134" s="216">
        <v>4</v>
      </c>
      <c r="I134" s="217"/>
      <c r="J134" s="218">
        <f>ROUND(I134*H134,2)</f>
        <v>0</v>
      </c>
      <c r="K134" s="214" t="s">
        <v>189</v>
      </c>
      <c r="L134" s="44"/>
      <c r="M134" s="219" t="s">
        <v>19</v>
      </c>
      <c r="N134" s="220" t="s">
        <v>48</v>
      </c>
      <c r="O134" s="84"/>
      <c r="P134" s="221">
        <f>O134*H134</f>
        <v>0</v>
      </c>
      <c r="Q134" s="221">
        <v>0.00051</v>
      </c>
      <c r="R134" s="221">
        <f>Q134*H134</f>
        <v>0.00204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216</v>
      </c>
      <c r="AT134" s="223" t="s">
        <v>185</v>
      </c>
      <c r="AU134" s="223" t="s">
        <v>88</v>
      </c>
      <c r="AY134" s="17" t="s">
        <v>182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88</v>
      </c>
      <c r="BK134" s="224">
        <f>ROUND(I134*H134,2)</f>
        <v>0</v>
      </c>
      <c r="BL134" s="17" t="s">
        <v>216</v>
      </c>
      <c r="BM134" s="223" t="s">
        <v>558</v>
      </c>
    </row>
    <row r="135" spans="1:65" s="2" customFormat="1" ht="14.4" customHeight="1">
      <c r="A135" s="38"/>
      <c r="B135" s="39"/>
      <c r="C135" s="212" t="s">
        <v>289</v>
      </c>
      <c r="D135" s="212" t="s">
        <v>185</v>
      </c>
      <c r="E135" s="213" t="s">
        <v>282</v>
      </c>
      <c r="F135" s="214" t="s">
        <v>283</v>
      </c>
      <c r="G135" s="215" t="s">
        <v>215</v>
      </c>
      <c r="H135" s="216">
        <v>56</v>
      </c>
      <c r="I135" s="217"/>
      <c r="J135" s="218">
        <f>ROUND(I135*H135,2)</f>
        <v>0</v>
      </c>
      <c r="K135" s="214" t="s">
        <v>189</v>
      </c>
      <c r="L135" s="44"/>
      <c r="M135" s="219" t="s">
        <v>19</v>
      </c>
      <c r="N135" s="220" t="s">
        <v>48</v>
      </c>
      <c r="O135" s="84"/>
      <c r="P135" s="221">
        <f>O135*H135</f>
        <v>0</v>
      </c>
      <c r="Q135" s="221">
        <v>0.00084</v>
      </c>
      <c r="R135" s="221">
        <f>Q135*H135</f>
        <v>0.04704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216</v>
      </c>
      <c r="AT135" s="223" t="s">
        <v>185</v>
      </c>
      <c r="AU135" s="223" t="s">
        <v>88</v>
      </c>
      <c r="AY135" s="17" t="s">
        <v>182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88</v>
      </c>
      <c r="BK135" s="224">
        <f>ROUND(I135*H135,2)</f>
        <v>0</v>
      </c>
      <c r="BL135" s="17" t="s">
        <v>216</v>
      </c>
      <c r="BM135" s="223" t="s">
        <v>501</v>
      </c>
    </row>
    <row r="136" spans="1:65" s="2" customFormat="1" ht="14.4" customHeight="1">
      <c r="A136" s="38"/>
      <c r="B136" s="39"/>
      <c r="C136" s="212" t="s">
        <v>293</v>
      </c>
      <c r="D136" s="212" t="s">
        <v>185</v>
      </c>
      <c r="E136" s="213" t="s">
        <v>286</v>
      </c>
      <c r="F136" s="214" t="s">
        <v>287</v>
      </c>
      <c r="G136" s="215" t="s">
        <v>215</v>
      </c>
      <c r="H136" s="216">
        <v>40</v>
      </c>
      <c r="I136" s="217"/>
      <c r="J136" s="218">
        <f>ROUND(I136*H136,2)</f>
        <v>0</v>
      </c>
      <c r="K136" s="214" t="s">
        <v>189</v>
      </c>
      <c r="L136" s="44"/>
      <c r="M136" s="219" t="s">
        <v>19</v>
      </c>
      <c r="N136" s="220" t="s">
        <v>48</v>
      </c>
      <c r="O136" s="84"/>
      <c r="P136" s="221">
        <f>O136*H136</f>
        <v>0</v>
      </c>
      <c r="Q136" s="221">
        <v>0.00116</v>
      </c>
      <c r="R136" s="221">
        <f>Q136*H136</f>
        <v>0.0464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216</v>
      </c>
      <c r="AT136" s="223" t="s">
        <v>185</v>
      </c>
      <c r="AU136" s="223" t="s">
        <v>88</v>
      </c>
      <c r="AY136" s="17" t="s">
        <v>182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88</v>
      </c>
      <c r="BK136" s="224">
        <f>ROUND(I136*H136,2)</f>
        <v>0</v>
      </c>
      <c r="BL136" s="17" t="s">
        <v>216</v>
      </c>
      <c r="BM136" s="223" t="s">
        <v>502</v>
      </c>
    </row>
    <row r="137" spans="1:65" s="2" customFormat="1" ht="24.15" customHeight="1">
      <c r="A137" s="38"/>
      <c r="B137" s="39"/>
      <c r="C137" s="212" t="s">
        <v>7</v>
      </c>
      <c r="D137" s="212" t="s">
        <v>185</v>
      </c>
      <c r="E137" s="213" t="s">
        <v>301</v>
      </c>
      <c r="F137" s="214" t="s">
        <v>302</v>
      </c>
      <c r="G137" s="215" t="s">
        <v>215</v>
      </c>
      <c r="H137" s="216">
        <v>100</v>
      </c>
      <c r="I137" s="217"/>
      <c r="J137" s="218">
        <f>ROUND(I137*H137,2)</f>
        <v>0</v>
      </c>
      <c r="K137" s="214" t="s">
        <v>189</v>
      </c>
      <c r="L137" s="44"/>
      <c r="M137" s="219" t="s">
        <v>19</v>
      </c>
      <c r="N137" s="220" t="s">
        <v>48</v>
      </c>
      <c r="O137" s="84"/>
      <c r="P137" s="221">
        <f>O137*H137</f>
        <v>0</v>
      </c>
      <c r="Q137" s="221">
        <v>7E-05</v>
      </c>
      <c r="R137" s="221">
        <f>Q137*H137</f>
        <v>0.006999999999999999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216</v>
      </c>
      <c r="AT137" s="223" t="s">
        <v>185</v>
      </c>
      <c r="AU137" s="223" t="s">
        <v>88</v>
      </c>
      <c r="AY137" s="17" t="s">
        <v>182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88</v>
      </c>
      <c r="BK137" s="224">
        <f>ROUND(I137*H137,2)</f>
        <v>0</v>
      </c>
      <c r="BL137" s="17" t="s">
        <v>216</v>
      </c>
      <c r="BM137" s="223" t="s">
        <v>504</v>
      </c>
    </row>
    <row r="138" spans="1:65" s="2" customFormat="1" ht="14.4" customHeight="1">
      <c r="A138" s="38"/>
      <c r="B138" s="39"/>
      <c r="C138" s="212" t="s">
        <v>300</v>
      </c>
      <c r="D138" s="212" t="s">
        <v>185</v>
      </c>
      <c r="E138" s="213" t="s">
        <v>334</v>
      </c>
      <c r="F138" s="214" t="s">
        <v>335</v>
      </c>
      <c r="G138" s="215" t="s">
        <v>188</v>
      </c>
      <c r="H138" s="216">
        <v>8</v>
      </c>
      <c r="I138" s="217"/>
      <c r="J138" s="218">
        <f>ROUND(I138*H138,2)</f>
        <v>0</v>
      </c>
      <c r="K138" s="214" t="s">
        <v>189</v>
      </c>
      <c r="L138" s="44"/>
      <c r="M138" s="219" t="s">
        <v>19</v>
      </c>
      <c r="N138" s="220" t="s">
        <v>48</v>
      </c>
      <c r="O138" s="84"/>
      <c r="P138" s="221">
        <f>O138*H138</f>
        <v>0</v>
      </c>
      <c r="Q138" s="221">
        <v>0.00057</v>
      </c>
      <c r="R138" s="221">
        <f>Q138*H138</f>
        <v>0.00456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216</v>
      </c>
      <c r="AT138" s="223" t="s">
        <v>185</v>
      </c>
      <c r="AU138" s="223" t="s">
        <v>88</v>
      </c>
      <c r="AY138" s="17" t="s">
        <v>182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88</v>
      </c>
      <c r="BK138" s="224">
        <f>ROUND(I138*H138,2)</f>
        <v>0</v>
      </c>
      <c r="BL138" s="17" t="s">
        <v>216</v>
      </c>
      <c r="BM138" s="223" t="s">
        <v>505</v>
      </c>
    </row>
    <row r="139" spans="1:65" s="2" customFormat="1" ht="14.4" customHeight="1">
      <c r="A139" s="38"/>
      <c r="B139" s="39"/>
      <c r="C139" s="212" t="s">
        <v>304</v>
      </c>
      <c r="D139" s="212" t="s">
        <v>185</v>
      </c>
      <c r="E139" s="213" t="s">
        <v>506</v>
      </c>
      <c r="F139" s="214" t="s">
        <v>507</v>
      </c>
      <c r="G139" s="215" t="s">
        <v>188</v>
      </c>
      <c r="H139" s="216">
        <v>4</v>
      </c>
      <c r="I139" s="217"/>
      <c r="J139" s="218">
        <f>ROUND(I139*H139,2)</f>
        <v>0</v>
      </c>
      <c r="K139" s="214" t="s">
        <v>189</v>
      </c>
      <c r="L139" s="44"/>
      <c r="M139" s="219" t="s">
        <v>19</v>
      </c>
      <c r="N139" s="220" t="s">
        <v>48</v>
      </c>
      <c r="O139" s="84"/>
      <c r="P139" s="221">
        <f>O139*H139</f>
        <v>0</v>
      </c>
      <c r="Q139" s="221">
        <v>0.00087</v>
      </c>
      <c r="R139" s="221">
        <f>Q139*H139</f>
        <v>0.00348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216</v>
      </c>
      <c r="AT139" s="223" t="s">
        <v>185</v>
      </c>
      <c r="AU139" s="223" t="s">
        <v>88</v>
      </c>
      <c r="AY139" s="17" t="s">
        <v>182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88</v>
      </c>
      <c r="BK139" s="224">
        <f>ROUND(I139*H139,2)</f>
        <v>0</v>
      </c>
      <c r="BL139" s="17" t="s">
        <v>216</v>
      </c>
      <c r="BM139" s="223" t="s">
        <v>508</v>
      </c>
    </row>
    <row r="140" spans="1:65" s="2" customFormat="1" ht="24.15" customHeight="1">
      <c r="A140" s="38"/>
      <c r="B140" s="39"/>
      <c r="C140" s="212" t="s">
        <v>308</v>
      </c>
      <c r="D140" s="212" t="s">
        <v>185</v>
      </c>
      <c r="E140" s="213" t="s">
        <v>354</v>
      </c>
      <c r="F140" s="214" t="s">
        <v>355</v>
      </c>
      <c r="G140" s="215" t="s">
        <v>215</v>
      </c>
      <c r="H140" s="216">
        <v>100</v>
      </c>
      <c r="I140" s="217"/>
      <c r="J140" s="218">
        <f>ROUND(I140*H140,2)</f>
        <v>0</v>
      </c>
      <c r="K140" s="214" t="s">
        <v>189</v>
      </c>
      <c r="L140" s="44"/>
      <c r="M140" s="219" t="s">
        <v>19</v>
      </c>
      <c r="N140" s="220" t="s">
        <v>48</v>
      </c>
      <c r="O140" s="84"/>
      <c r="P140" s="221">
        <f>O140*H140</f>
        <v>0</v>
      </c>
      <c r="Q140" s="221">
        <v>0.00019</v>
      </c>
      <c r="R140" s="221">
        <f>Q140*H140</f>
        <v>0.019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216</v>
      </c>
      <c r="AT140" s="223" t="s">
        <v>185</v>
      </c>
      <c r="AU140" s="223" t="s">
        <v>88</v>
      </c>
      <c r="AY140" s="17" t="s">
        <v>182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88</v>
      </c>
      <c r="BK140" s="224">
        <f>ROUND(I140*H140,2)</f>
        <v>0</v>
      </c>
      <c r="BL140" s="17" t="s">
        <v>216</v>
      </c>
      <c r="BM140" s="223" t="s">
        <v>509</v>
      </c>
    </row>
    <row r="141" spans="1:65" s="2" customFormat="1" ht="14.4" customHeight="1">
      <c r="A141" s="38"/>
      <c r="B141" s="39"/>
      <c r="C141" s="212" t="s">
        <v>313</v>
      </c>
      <c r="D141" s="212" t="s">
        <v>185</v>
      </c>
      <c r="E141" s="213" t="s">
        <v>358</v>
      </c>
      <c r="F141" s="214" t="s">
        <v>359</v>
      </c>
      <c r="G141" s="215" t="s">
        <v>215</v>
      </c>
      <c r="H141" s="216">
        <v>100</v>
      </c>
      <c r="I141" s="217"/>
      <c r="J141" s="218">
        <f>ROUND(I141*H141,2)</f>
        <v>0</v>
      </c>
      <c r="K141" s="214" t="s">
        <v>189</v>
      </c>
      <c r="L141" s="44"/>
      <c r="M141" s="219" t="s">
        <v>19</v>
      </c>
      <c r="N141" s="220" t="s">
        <v>48</v>
      </c>
      <c r="O141" s="84"/>
      <c r="P141" s="221">
        <f>O141*H141</f>
        <v>0</v>
      </c>
      <c r="Q141" s="221">
        <v>1E-05</v>
      </c>
      <c r="R141" s="221">
        <f>Q141*H141</f>
        <v>0.001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216</v>
      </c>
      <c r="AT141" s="223" t="s">
        <v>185</v>
      </c>
      <c r="AU141" s="223" t="s">
        <v>88</v>
      </c>
      <c r="AY141" s="17" t="s">
        <v>182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88</v>
      </c>
      <c r="BK141" s="224">
        <f>ROUND(I141*H141,2)</f>
        <v>0</v>
      </c>
      <c r="BL141" s="17" t="s">
        <v>216</v>
      </c>
      <c r="BM141" s="223" t="s">
        <v>510</v>
      </c>
    </row>
    <row r="142" spans="1:65" s="2" customFormat="1" ht="24.15" customHeight="1">
      <c r="A142" s="38"/>
      <c r="B142" s="39"/>
      <c r="C142" s="212" t="s">
        <v>317</v>
      </c>
      <c r="D142" s="212" t="s">
        <v>185</v>
      </c>
      <c r="E142" s="213" t="s">
        <v>511</v>
      </c>
      <c r="F142" s="214" t="s">
        <v>512</v>
      </c>
      <c r="G142" s="215" t="s">
        <v>251</v>
      </c>
      <c r="H142" s="216">
        <v>0.131</v>
      </c>
      <c r="I142" s="217"/>
      <c r="J142" s="218">
        <f>ROUND(I142*H142,2)</f>
        <v>0</v>
      </c>
      <c r="K142" s="214" t="s">
        <v>189</v>
      </c>
      <c r="L142" s="44"/>
      <c r="M142" s="219" t="s">
        <v>19</v>
      </c>
      <c r="N142" s="220" t="s">
        <v>48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216</v>
      </c>
      <c r="AT142" s="223" t="s">
        <v>185</v>
      </c>
      <c r="AU142" s="223" t="s">
        <v>88</v>
      </c>
      <c r="AY142" s="17" t="s">
        <v>182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88</v>
      </c>
      <c r="BK142" s="224">
        <f>ROUND(I142*H142,2)</f>
        <v>0</v>
      </c>
      <c r="BL142" s="17" t="s">
        <v>216</v>
      </c>
      <c r="BM142" s="223" t="s">
        <v>513</v>
      </c>
    </row>
    <row r="143" spans="1:63" s="12" customFormat="1" ht="22.8" customHeight="1">
      <c r="A143" s="12"/>
      <c r="B143" s="196"/>
      <c r="C143" s="197"/>
      <c r="D143" s="198" t="s">
        <v>75</v>
      </c>
      <c r="E143" s="210" t="s">
        <v>365</v>
      </c>
      <c r="F143" s="210" t="s">
        <v>366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SUM(P144:P145)</f>
        <v>0</v>
      </c>
      <c r="Q143" s="204"/>
      <c r="R143" s="205">
        <f>SUM(R144:R145)</f>
        <v>0.00062</v>
      </c>
      <c r="S143" s="204"/>
      <c r="T143" s="206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88</v>
      </c>
      <c r="AT143" s="208" t="s">
        <v>75</v>
      </c>
      <c r="AU143" s="208" t="s">
        <v>80</v>
      </c>
      <c r="AY143" s="207" t="s">
        <v>182</v>
      </c>
      <c r="BK143" s="209">
        <f>SUM(BK144:BK145)</f>
        <v>0</v>
      </c>
    </row>
    <row r="144" spans="1:65" s="2" customFormat="1" ht="14.4" customHeight="1">
      <c r="A144" s="38"/>
      <c r="B144" s="39"/>
      <c r="C144" s="212" t="s">
        <v>321</v>
      </c>
      <c r="D144" s="212" t="s">
        <v>185</v>
      </c>
      <c r="E144" s="213" t="s">
        <v>514</v>
      </c>
      <c r="F144" s="214" t="s">
        <v>515</v>
      </c>
      <c r="G144" s="215" t="s">
        <v>188</v>
      </c>
      <c r="H144" s="216">
        <v>2</v>
      </c>
      <c r="I144" s="217"/>
      <c r="J144" s="218">
        <f>ROUND(I144*H144,2)</f>
        <v>0</v>
      </c>
      <c r="K144" s="214" t="s">
        <v>279</v>
      </c>
      <c r="L144" s="44"/>
      <c r="M144" s="219" t="s">
        <v>19</v>
      </c>
      <c r="N144" s="220" t="s">
        <v>48</v>
      </c>
      <c r="O144" s="84"/>
      <c r="P144" s="221">
        <f>O144*H144</f>
        <v>0</v>
      </c>
      <c r="Q144" s="221">
        <v>0.00031</v>
      </c>
      <c r="R144" s="221">
        <f>Q144*H144</f>
        <v>0.00062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216</v>
      </c>
      <c r="AT144" s="223" t="s">
        <v>185</v>
      </c>
      <c r="AU144" s="223" t="s">
        <v>88</v>
      </c>
      <c r="AY144" s="17" t="s">
        <v>182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88</v>
      </c>
      <c r="BK144" s="224">
        <f>ROUND(I144*H144,2)</f>
        <v>0</v>
      </c>
      <c r="BL144" s="17" t="s">
        <v>216</v>
      </c>
      <c r="BM144" s="223" t="s">
        <v>516</v>
      </c>
    </row>
    <row r="145" spans="1:65" s="2" customFormat="1" ht="24.15" customHeight="1">
      <c r="A145" s="38"/>
      <c r="B145" s="39"/>
      <c r="C145" s="212" t="s">
        <v>325</v>
      </c>
      <c r="D145" s="212" t="s">
        <v>185</v>
      </c>
      <c r="E145" s="213" t="s">
        <v>517</v>
      </c>
      <c r="F145" s="214" t="s">
        <v>518</v>
      </c>
      <c r="G145" s="215" t="s">
        <v>251</v>
      </c>
      <c r="H145" s="216">
        <v>0.001</v>
      </c>
      <c r="I145" s="217"/>
      <c r="J145" s="218">
        <f>ROUND(I145*H145,2)</f>
        <v>0</v>
      </c>
      <c r="K145" s="214" t="s">
        <v>189</v>
      </c>
      <c r="L145" s="44"/>
      <c r="M145" s="219" t="s">
        <v>19</v>
      </c>
      <c r="N145" s="220" t="s">
        <v>48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216</v>
      </c>
      <c r="AT145" s="223" t="s">
        <v>185</v>
      </c>
      <c r="AU145" s="223" t="s">
        <v>88</v>
      </c>
      <c r="AY145" s="17" t="s">
        <v>182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88</v>
      </c>
      <c r="BK145" s="224">
        <f>ROUND(I145*H145,2)</f>
        <v>0</v>
      </c>
      <c r="BL145" s="17" t="s">
        <v>216</v>
      </c>
      <c r="BM145" s="223" t="s">
        <v>545</v>
      </c>
    </row>
    <row r="146" spans="1:63" s="12" customFormat="1" ht="22.8" customHeight="1">
      <c r="A146" s="12"/>
      <c r="B146" s="196"/>
      <c r="C146" s="197"/>
      <c r="D146" s="198" t="s">
        <v>75</v>
      </c>
      <c r="E146" s="210" t="s">
        <v>379</v>
      </c>
      <c r="F146" s="210" t="s">
        <v>380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SUM(P147:P148)</f>
        <v>0</v>
      </c>
      <c r="Q146" s="204"/>
      <c r="R146" s="205">
        <f>SUM(R147:R148)</f>
        <v>0</v>
      </c>
      <c r="S146" s="204"/>
      <c r="T146" s="206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88</v>
      </c>
      <c r="AT146" s="208" t="s">
        <v>75</v>
      </c>
      <c r="AU146" s="208" t="s">
        <v>80</v>
      </c>
      <c r="AY146" s="207" t="s">
        <v>182</v>
      </c>
      <c r="BK146" s="209">
        <f>SUM(BK147:BK148)</f>
        <v>0</v>
      </c>
    </row>
    <row r="147" spans="1:65" s="2" customFormat="1" ht="24.15" customHeight="1">
      <c r="A147" s="38"/>
      <c r="B147" s="39"/>
      <c r="C147" s="212" t="s">
        <v>329</v>
      </c>
      <c r="D147" s="212" t="s">
        <v>185</v>
      </c>
      <c r="E147" s="213" t="s">
        <v>382</v>
      </c>
      <c r="F147" s="214" t="s">
        <v>520</v>
      </c>
      <c r="G147" s="215" t="s">
        <v>188</v>
      </c>
      <c r="H147" s="216">
        <v>18</v>
      </c>
      <c r="I147" s="217"/>
      <c r="J147" s="218">
        <f>ROUND(I147*H147,2)</f>
        <v>0</v>
      </c>
      <c r="K147" s="214" t="s">
        <v>279</v>
      </c>
      <c r="L147" s="44"/>
      <c r="M147" s="219" t="s">
        <v>19</v>
      </c>
      <c r="N147" s="220" t="s">
        <v>48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216</v>
      </c>
      <c r="AT147" s="223" t="s">
        <v>185</v>
      </c>
      <c r="AU147" s="223" t="s">
        <v>88</v>
      </c>
      <c r="AY147" s="17" t="s">
        <v>182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88</v>
      </c>
      <c r="BK147" s="224">
        <f>ROUND(I147*H147,2)</f>
        <v>0</v>
      </c>
      <c r="BL147" s="17" t="s">
        <v>216</v>
      </c>
      <c r="BM147" s="223" t="s">
        <v>559</v>
      </c>
    </row>
    <row r="148" spans="1:47" s="2" customFormat="1" ht="12">
      <c r="A148" s="38"/>
      <c r="B148" s="39"/>
      <c r="C148" s="40"/>
      <c r="D148" s="227" t="s">
        <v>385</v>
      </c>
      <c r="E148" s="40"/>
      <c r="F148" s="258" t="s">
        <v>386</v>
      </c>
      <c r="G148" s="40"/>
      <c r="H148" s="40"/>
      <c r="I148" s="259"/>
      <c r="J148" s="40"/>
      <c r="K148" s="40"/>
      <c r="L148" s="44"/>
      <c r="M148" s="260"/>
      <c r="N148" s="261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385</v>
      </c>
      <c r="AU148" s="17" t="s">
        <v>88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387</v>
      </c>
      <c r="F149" s="210" t="s">
        <v>388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SUM(P150:P151)</f>
        <v>0</v>
      </c>
      <c r="Q149" s="204"/>
      <c r="R149" s="205">
        <f>SUM(R150:R151)</f>
        <v>0.21834</v>
      </c>
      <c r="S149" s="204"/>
      <c r="T149" s="206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88</v>
      </c>
      <c r="AT149" s="208" t="s">
        <v>75</v>
      </c>
      <c r="AU149" s="208" t="s">
        <v>80</v>
      </c>
      <c r="AY149" s="207" t="s">
        <v>182</v>
      </c>
      <c r="BK149" s="209">
        <f>SUM(BK150:BK151)</f>
        <v>0</v>
      </c>
    </row>
    <row r="150" spans="1:65" s="2" customFormat="1" ht="24.15" customHeight="1">
      <c r="A150" s="38"/>
      <c r="B150" s="39"/>
      <c r="C150" s="212" t="s">
        <v>333</v>
      </c>
      <c r="D150" s="212" t="s">
        <v>185</v>
      </c>
      <c r="E150" s="213" t="s">
        <v>560</v>
      </c>
      <c r="F150" s="214" t="s">
        <v>561</v>
      </c>
      <c r="G150" s="215" t="s">
        <v>201</v>
      </c>
      <c r="H150" s="216">
        <v>18</v>
      </c>
      <c r="I150" s="217"/>
      <c r="J150" s="218">
        <f>ROUND(I150*H150,2)</f>
        <v>0</v>
      </c>
      <c r="K150" s="214" t="s">
        <v>189</v>
      </c>
      <c r="L150" s="44"/>
      <c r="M150" s="219" t="s">
        <v>19</v>
      </c>
      <c r="N150" s="220" t="s">
        <v>48</v>
      </c>
      <c r="O150" s="84"/>
      <c r="P150" s="221">
        <f>O150*H150</f>
        <v>0</v>
      </c>
      <c r="Q150" s="221">
        <v>0.01213</v>
      </c>
      <c r="R150" s="221">
        <f>Q150*H150</f>
        <v>0.21834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216</v>
      </c>
      <c r="AT150" s="223" t="s">
        <v>185</v>
      </c>
      <c r="AU150" s="223" t="s">
        <v>88</v>
      </c>
      <c r="AY150" s="17" t="s">
        <v>182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88</v>
      </c>
      <c r="BK150" s="224">
        <f>ROUND(I150*H150,2)</f>
        <v>0</v>
      </c>
      <c r="BL150" s="17" t="s">
        <v>216</v>
      </c>
      <c r="BM150" s="223" t="s">
        <v>562</v>
      </c>
    </row>
    <row r="151" spans="1:65" s="2" customFormat="1" ht="37.8" customHeight="1">
      <c r="A151" s="38"/>
      <c r="B151" s="39"/>
      <c r="C151" s="212" t="s">
        <v>337</v>
      </c>
      <c r="D151" s="212" t="s">
        <v>185</v>
      </c>
      <c r="E151" s="213" t="s">
        <v>563</v>
      </c>
      <c r="F151" s="214" t="s">
        <v>564</v>
      </c>
      <c r="G151" s="215" t="s">
        <v>251</v>
      </c>
      <c r="H151" s="216">
        <v>0.218</v>
      </c>
      <c r="I151" s="217"/>
      <c r="J151" s="218">
        <f>ROUND(I151*H151,2)</f>
        <v>0</v>
      </c>
      <c r="K151" s="214" t="s">
        <v>189</v>
      </c>
      <c r="L151" s="44"/>
      <c r="M151" s="219" t="s">
        <v>19</v>
      </c>
      <c r="N151" s="220" t="s">
        <v>48</v>
      </c>
      <c r="O151" s="84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216</v>
      </c>
      <c r="AT151" s="223" t="s">
        <v>185</v>
      </c>
      <c r="AU151" s="223" t="s">
        <v>88</v>
      </c>
      <c r="AY151" s="17" t="s">
        <v>182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88</v>
      </c>
      <c r="BK151" s="224">
        <f>ROUND(I151*H151,2)</f>
        <v>0</v>
      </c>
      <c r="BL151" s="17" t="s">
        <v>216</v>
      </c>
      <c r="BM151" s="223" t="s">
        <v>565</v>
      </c>
    </row>
    <row r="152" spans="1:63" s="12" customFormat="1" ht="22.8" customHeight="1">
      <c r="A152" s="12"/>
      <c r="B152" s="196"/>
      <c r="C152" s="197"/>
      <c r="D152" s="198" t="s">
        <v>75</v>
      </c>
      <c r="E152" s="210" t="s">
        <v>418</v>
      </c>
      <c r="F152" s="210" t="s">
        <v>419</v>
      </c>
      <c r="G152" s="197"/>
      <c r="H152" s="197"/>
      <c r="I152" s="200"/>
      <c r="J152" s="211">
        <f>BK152</f>
        <v>0</v>
      </c>
      <c r="K152" s="197"/>
      <c r="L152" s="202"/>
      <c r="M152" s="203"/>
      <c r="N152" s="204"/>
      <c r="O152" s="204"/>
      <c r="P152" s="205">
        <f>SUM(P153:P162)</f>
        <v>0</v>
      </c>
      <c r="Q152" s="204"/>
      <c r="R152" s="205">
        <f>SUM(R153:R162)</f>
        <v>0.06916800000000001</v>
      </c>
      <c r="S152" s="204"/>
      <c r="T152" s="206">
        <f>SUM(T153:T162)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7" t="s">
        <v>88</v>
      </c>
      <c r="AT152" s="208" t="s">
        <v>75</v>
      </c>
      <c r="AU152" s="208" t="s">
        <v>80</v>
      </c>
      <c r="AY152" s="207" t="s">
        <v>182</v>
      </c>
      <c r="BK152" s="209">
        <f>SUM(BK153:BK162)</f>
        <v>0</v>
      </c>
    </row>
    <row r="153" spans="1:65" s="2" customFormat="1" ht="14.4" customHeight="1">
      <c r="A153" s="38"/>
      <c r="B153" s="39"/>
      <c r="C153" s="212" t="s">
        <v>341</v>
      </c>
      <c r="D153" s="212" t="s">
        <v>185</v>
      </c>
      <c r="E153" s="213" t="s">
        <v>421</v>
      </c>
      <c r="F153" s="214" t="s">
        <v>422</v>
      </c>
      <c r="G153" s="215" t="s">
        <v>423</v>
      </c>
      <c r="H153" s="216">
        <v>69</v>
      </c>
      <c r="I153" s="217"/>
      <c r="J153" s="218">
        <f>ROUND(I153*H153,2)</f>
        <v>0</v>
      </c>
      <c r="K153" s="214" t="s">
        <v>189</v>
      </c>
      <c r="L153" s="44"/>
      <c r="M153" s="219" t="s">
        <v>19</v>
      </c>
      <c r="N153" s="220" t="s">
        <v>48</v>
      </c>
      <c r="O153" s="84"/>
      <c r="P153" s="221">
        <f>O153*H153</f>
        <v>0</v>
      </c>
      <c r="Q153" s="221">
        <v>7E-05</v>
      </c>
      <c r="R153" s="221">
        <f>Q153*H153</f>
        <v>0.004829999999999999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216</v>
      </c>
      <c r="AT153" s="223" t="s">
        <v>185</v>
      </c>
      <c r="AU153" s="223" t="s">
        <v>88</v>
      </c>
      <c r="AY153" s="17" t="s">
        <v>182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88</v>
      </c>
      <c r="BK153" s="224">
        <f>ROUND(I153*H153,2)</f>
        <v>0</v>
      </c>
      <c r="BL153" s="17" t="s">
        <v>216</v>
      </c>
      <c r="BM153" s="223" t="s">
        <v>522</v>
      </c>
    </row>
    <row r="154" spans="1:47" s="2" customFormat="1" ht="12">
      <c r="A154" s="38"/>
      <c r="B154" s="39"/>
      <c r="C154" s="40"/>
      <c r="D154" s="227" t="s">
        <v>385</v>
      </c>
      <c r="E154" s="40"/>
      <c r="F154" s="258" t="s">
        <v>523</v>
      </c>
      <c r="G154" s="40"/>
      <c r="H154" s="40"/>
      <c r="I154" s="259"/>
      <c r="J154" s="40"/>
      <c r="K154" s="40"/>
      <c r="L154" s="44"/>
      <c r="M154" s="260"/>
      <c r="N154" s="26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385</v>
      </c>
      <c r="AU154" s="17" t="s">
        <v>88</v>
      </c>
    </row>
    <row r="155" spans="1:65" s="2" customFormat="1" ht="14.4" customHeight="1">
      <c r="A155" s="38"/>
      <c r="B155" s="39"/>
      <c r="C155" s="248" t="s">
        <v>345</v>
      </c>
      <c r="D155" s="248" t="s">
        <v>263</v>
      </c>
      <c r="E155" s="249" t="s">
        <v>427</v>
      </c>
      <c r="F155" s="250" t="s">
        <v>428</v>
      </c>
      <c r="G155" s="251" t="s">
        <v>251</v>
      </c>
      <c r="H155" s="252">
        <v>0.03</v>
      </c>
      <c r="I155" s="253"/>
      <c r="J155" s="254">
        <f>ROUND(I155*H155,2)</f>
        <v>0</v>
      </c>
      <c r="K155" s="250" t="s">
        <v>189</v>
      </c>
      <c r="L155" s="255"/>
      <c r="M155" s="256" t="s">
        <v>19</v>
      </c>
      <c r="N155" s="257" t="s">
        <v>48</v>
      </c>
      <c r="O155" s="84"/>
      <c r="P155" s="221">
        <f>O155*H155</f>
        <v>0</v>
      </c>
      <c r="Q155" s="221">
        <v>1</v>
      </c>
      <c r="R155" s="221">
        <f>Q155*H155</f>
        <v>0.03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341</v>
      </c>
      <c r="AT155" s="223" t="s">
        <v>263</v>
      </c>
      <c r="AU155" s="223" t="s">
        <v>88</v>
      </c>
      <c r="AY155" s="17" t="s">
        <v>182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88</v>
      </c>
      <c r="BK155" s="224">
        <f>ROUND(I155*H155,2)</f>
        <v>0</v>
      </c>
      <c r="BL155" s="17" t="s">
        <v>216</v>
      </c>
      <c r="BM155" s="223" t="s">
        <v>524</v>
      </c>
    </row>
    <row r="156" spans="1:65" s="2" customFormat="1" ht="24.15" customHeight="1">
      <c r="A156" s="38"/>
      <c r="B156" s="39"/>
      <c r="C156" s="248" t="s">
        <v>349</v>
      </c>
      <c r="D156" s="248" t="s">
        <v>263</v>
      </c>
      <c r="E156" s="249" t="s">
        <v>431</v>
      </c>
      <c r="F156" s="250" t="s">
        <v>432</v>
      </c>
      <c r="G156" s="251" t="s">
        <v>433</v>
      </c>
      <c r="H156" s="252">
        <v>0.9</v>
      </c>
      <c r="I156" s="253"/>
      <c r="J156" s="254">
        <f>ROUND(I156*H156,2)</f>
        <v>0</v>
      </c>
      <c r="K156" s="250" t="s">
        <v>189</v>
      </c>
      <c r="L156" s="255"/>
      <c r="M156" s="256" t="s">
        <v>19</v>
      </c>
      <c r="N156" s="257" t="s">
        <v>48</v>
      </c>
      <c r="O156" s="84"/>
      <c r="P156" s="221">
        <f>O156*H156</f>
        <v>0</v>
      </c>
      <c r="Q156" s="221">
        <v>0.00041</v>
      </c>
      <c r="R156" s="221">
        <f>Q156*H156</f>
        <v>0.000369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341</v>
      </c>
      <c r="AT156" s="223" t="s">
        <v>263</v>
      </c>
      <c r="AU156" s="223" t="s">
        <v>88</v>
      </c>
      <c r="AY156" s="17" t="s">
        <v>182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88</v>
      </c>
      <c r="BK156" s="224">
        <f>ROUND(I156*H156,2)</f>
        <v>0</v>
      </c>
      <c r="BL156" s="17" t="s">
        <v>216</v>
      </c>
      <c r="BM156" s="223" t="s">
        <v>525</v>
      </c>
    </row>
    <row r="157" spans="1:51" s="13" customFormat="1" ht="12">
      <c r="A157" s="13"/>
      <c r="B157" s="225"/>
      <c r="C157" s="226"/>
      <c r="D157" s="227" t="s">
        <v>203</v>
      </c>
      <c r="E157" s="226"/>
      <c r="F157" s="229" t="s">
        <v>435</v>
      </c>
      <c r="G157" s="226"/>
      <c r="H157" s="230">
        <v>0.9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203</v>
      </c>
      <c r="AU157" s="236" t="s">
        <v>88</v>
      </c>
      <c r="AV157" s="13" t="s">
        <v>88</v>
      </c>
      <c r="AW157" s="13" t="s">
        <v>4</v>
      </c>
      <c r="AX157" s="13" t="s">
        <v>80</v>
      </c>
      <c r="AY157" s="236" t="s">
        <v>182</v>
      </c>
    </row>
    <row r="158" spans="1:65" s="2" customFormat="1" ht="14.4" customHeight="1">
      <c r="A158" s="38"/>
      <c r="B158" s="39"/>
      <c r="C158" s="248" t="s">
        <v>353</v>
      </c>
      <c r="D158" s="248" t="s">
        <v>263</v>
      </c>
      <c r="E158" s="249" t="s">
        <v>437</v>
      </c>
      <c r="F158" s="250" t="s">
        <v>438</v>
      </c>
      <c r="G158" s="251" t="s">
        <v>215</v>
      </c>
      <c r="H158" s="252">
        <v>42</v>
      </c>
      <c r="I158" s="253"/>
      <c r="J158" s="254">
        <f>ROUND(I158*H158,2)</f>
        <v>0</v>
      </c>
      <c r="K158" s="250" t="s">
        <v>189</v>
      </c>
      <c r="L158" s="255"/>
      <c r="M158" s="256" t="s">
        <v>19</v>
      </c>
      <c r="N158" s="257" t="s">
        <v>48</v>
      </c>
      <c r="O158" s="84"/>
      <c r="P158" s="221">
        <f>O158*H158</f>
        <v>0</v>
      </c>
      <c r="Q158" s="221">
        <v>0.00046</v>
      </c>
      <c r="R158" s="221">
        <f>Q158*H158</f>
        <v>0.01932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341</v>
      </c>
      <c r="AT158" s="223" t="s">
        <v>263</v>
      </c>
      <c r="AU158" s="223" t="s">
        <v>88</v>
      </c>
      <c r="AY158" s="17" t="s">
        <v>182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88</v>
      </c>
      <c r="BK158" s="224">
        <f>ROUND(I158*H158,2)</f>
        <v>0</v>
      </c>
      <c r="BL158" s="17" t="s">
        <v>216</v>
      </c>
      <c r="BM158" s="223" t="s">
        <v>526</v>
      </c>
    </row>
    <row r="159" spans="1:65" s="2" customFormat="1" ht="24.15" customHeight="1">
      <c r="A159" s="38"/>
      <c r="B159" s="39"/>
      <c r="C159" s="248" t="s">
        <v>357</v>
      </c>
      <c r="D159" s="248" t="s">
        <v>263</v>
      </c>
      <c r="E159" s="249" t="s">
        <v>441</v>
      </c>
      <c r="F159" s="250" t="s">
        <v>442</v>
      </c>
      <c r="G159" s="251" t="s">
        <v>433</v>
      </c>
      <c r="H159" s="252">
        <v>0.9</v>
      </c>
      <c r="I159" s="253"/>
      <c r="J159" s="254">
        <f>ROUND(I159*H159,2)</f>
        <v>0</v>
      </c>
      <c r="K159" s="250" t="s">
        <v>189</v>
      </c>
      <c r="L159" s="255"/>
      <c r="M159" s="256" t="s">
        <v>19</v>
      </c>
      <c r="N159" s="257" t="s">
        <v>48</v>
      </c>
      <c r="O159" s="84"/>
      <c r="P159" s="221">
        <f>O159*H159</f>
        <v>0</v>
      </c>
      <c r="Q159" s="221">
        <v>0.00041</v>
      </c>
      <c r="R159" s="221">
        <f>Q159*H159</f>
        <v>0.000369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341</v>
      </c>
      <c r="AT159" s="223" t="s">
        <v>263</v>
      </c>
      <c r="AU159" s="223" t="s">
        <v>88</v>
      </c>
      <c r="AY159" s="17" t="s">
        <v>182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88</v>
      </c>
      <c r="BK159" s="224">
        <f>ROUND(I159*H159,2)</f>
        <v>0</v>
      </c>
      <c r="BL159" s="17" t="s">
        <v>216</v>
      </c>
      <c r="BM159" s="223" t="s">
        <v>527</v>
      </c>
    </row>
    <row r="160" spans="1:51" s="13" customFormat="1" ht="12">
      <c r="A160" s="13"/>
      <c r="B160" s="225"/>
      <c r="C160" s="226"/>
      <c r="D160" s="227" t="s">
        <v>203</v>
      </c>
      <c r="E160" s="226"/>
      <c r="F160" s="229" t="s">
        <v>435</v>
      </c>
      <c r="G160" s="226"/>
      <c r="H160" s="230">
        <v>0.9</v>
      </c>
      <c r="I160" s="231"/>
      <c r="J160" s="226"/>
      <c r="K160" s="226"/>
      <c r="L160" s="232"/>
      <c r="M160" s="233"/>
      <c r="N160" s="234"/>
      <c r="O160" s="234"/>
      <c r="P160" s="234"/>
      <c r="Q160" s="234"/>
      <c r="R160" s="234"/>
      <c r="S160" s="234"/>
      <c r="T160" s="23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6" t="s">
        <v>203</v>
      </c>
      <c r="AU160" s="236" t="s">
        <v>88</v>
      </c>
      <c r="AV160" s="13" t="s">
        <v>88</v>
      </c>
      <c r="AW160" s="13" t="s">
        <v>4</v>
      </c>
      <c r="AX160" s="13" t="s">
        <v>80</v>
      </c>
      <c r="AY160" s="236" t="s">
        <v>182</v>
      </c>
    </row>
    <row r="161" spans="1:65" s="2" customFormat="1" ht="14.4" customHeight="1">
      <c r="A161" s="38"/>
      <c r="B161" s="39"/>
      <c r="C161" s="248" t="s">
        <v>361</v>
      </c>
      <c r="D161" s="248" t="s">
        <v>263</v>
      </c>
      <c r="E161" s="249" t="s">
        <v>445</v>
      </c>
      <c r="F161" s="250" t="s">
        <v>446</v>
      </c>
      <c r="G161" s="251" t="s">
        <v>188</v>
      </c>
      <c r="H161" s="252">
        <v>84</v>
      </c>
      <c r="I161" s="253"/>
      <c r="J161" s="254">
        <f>ROUND(I161*H161,2)</f>
        <v>0</v>
      </c>
      <c r="K161" s="250" t="s">
        <v>189</v>
      </c>
      <c r="L161" s="255"/>
      <c r="M161" s="256" t="s">
        <v>19</v>
      </c>
      <c r="N161" s="257" t="s">
        <v>48</v>
      </c>
      <c r="O161" s="84"/>
      <c r="P161" s="221">
        <f>O161*H161</f>
        <v>0</v>
      </c>
      <c r="Q161" s="221">
        <v>0.00017</v>
      </c>
      <c r="R161" s="221">
        <f>Q161*H161</f>
        <v>0.014280000000000001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341</v>
      </c>
      <c r="AT161" s="223" t="s">
        <v>263</v>
      </c>
      <c r="AU161" s="223" t="s">
        <v>88</v>
      </c>
      <c r="AY161" s="17" t="s">
        <v>182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88</v>
      </c>
      <c r="BK161" s="224">
        <f>ROUND(I161*H161,2)</f>
        <v>0</v>
      </c>
      <c r="BL161" s="17" t="s">
        <v>216</v>
      </c>
      <c r="BM161" s="223" t="s">
        <v>528</v>
      </c>
    </row>
    <row r="162" spans="1:65" s="2" customFormat="1" ht="24.15" customHeight="1">
      <c r="A162" s="38"/>
      <c r="B162" s="39"/>
      <c r="C162" s="212" t="s">
        <v>367</v>
      </c>
      <c r="D162" s="212" t="s">
        <v>185</v>
      </c>
      <c r="E162" s="213" t="s">
        <v>449</v>
      </c>
      <c r="F162" s="214" t="s">
        <v>450</v>
      </c>
      <c r="G162" s="215" t="s">
        <v>251</v>
      </c>
      <c r="H162" s="216">
        <v>0.069</v>
      </c>
      <c r="I162" s="217"/>
      <c r="J162" s="218">
        <f>ROUND(I162*H162,2)</f>
        <v>0</v>
      </c>
      <c r="K162" s="214" t="s">
        <v>189</v>
      </c>
      <c r="L162" s="44"/>
      <c r="M162" s="219" t="s">
        <v>19</v>
      </c>
      <c r="N162" s="220" t="s">
        <v>48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216</v>
      </c>
      <c r="AT162" s="223" t="s">
        <v>185</v>
      </c>
      <c r="AU162" s="223" t="s">
        <v>88</v>
      </c>
      <c r="AY162" s="17" t="s">
        <v>182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88</v>
      </c>
      <c r="BK162" s="224">
        <f>ROUND(I162*H162,2)</f>
        <v>0</v>
      </c>
      <c r="BL162" s="17" t="s">
        <v>216</v>
      </c>
      <c r="BM162" s="223" t="s">
        <v>529</v>
      </c>
    </row>
    <row r="163" spans="1:63" s="12" customFormat="1" ht="22.8" customHeight="1">
      <c r="A163" s="12"/>
      <c r="B163" s="196"/>
      <c r="C163" s="197"/>
      <c r="D163" s="198" t="s">
        <v>75</v>
      </c>
      <c r="E163" s="210" t="s">
        <v>530</v>
      </c>
      <c r="F163" s="210" t="s">
        <v>531</v>
      </c>
      <c r="G163" s="197"/>
      <c r="H163" s="197"/>
      <c r="I163" s="200"/>
      <c r="J163" s="211">
        <f>BK163</f>
        <v>0</v>
      </c>
      <c r="K163" s="197"/>
      <c r="L163" s="202"/>
      <c r="M163" s="203"/>
      <c r="N163" s="204"/>
      <c r="O163" s="204"/>
      <c r="P163" s="205">
        <f>SUM(P164:P168)</f>
        <v>0</v>
      </c>
      <c r="Q163" s="204"/>
      <c r="R163" s="205">
        <f>SUM(R164:R168)</f>
        <v>0.10236780000000001</v>
      </c>
      <c r="S163" s="204"/>
      <c r="T163" s="206">
        <f>SUM(T164:T168)</f>
        <v>0.097152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7" t="s">
        <v>88</v>
      </c>
      <c r="AT163" s="208" t="s">
        <v>75</v>
      </c>
      <c r="AU163" s="208" t="s">
        <v>80</v>
      </c>
      <c r="AY163" s="207" t="s">
        <v>182</v>
      </c>
      <c r="BK163" s="209">
        <f>SUM(BK164:BK168)</f>
        <v>0</v>
      </c>
    </row>
    <row r="164" spans="1:65" s="2" customFormat="1" ht="14.4" customHeight="1">
      <c r="A164" s="38"/>
      <c r="B164" s="39"/>
      <c r="C164" s="212" t="s">
        <v>371</v>
      </c>
      <c r="D164" s="212" t="s">
        <v>185</v>
      </c>
      <c r="E164" s="213" t="s">
        <v>532</v>
      </c>
      <c r="F164" s="214" t="s">
        <v>533</v>
      </c>
      <c r="G164" s="215" t="s">
        <v>188</v>
      </c>
      <c r="H164" s="216">
        <v>105.6</v>
      </c>
      <c r="I164" s="217"/>
      <c r="J164" s="218">
        <f>ROUND(I164*H164,2)</f>
        <v>0</v>
      </c>
      <c r="K164" s="214" t="s">
        <v>189</v>
      </c>
      <c r="L164" s="44"/>
      <c r="M164" s="219" t="s">
        <v>19</v>
      </c>
      <c r="N164" s="220" t="s">
        <v>48</v>
      </c>
      <c r="O164" s="84"/>
      <c r="P164" s="221">
        <f>O164*H164</f>
        <v>0</v>
      </c>
      <c r="Q164" s="221">
        <v>0.00024</v>
      </c>
      <c r="R164" s="221">
        <f>Q164*H164</f>
        <v>0.025344</v>
      </c>
      <c r="S164" s="221">
        <v>0.00092</v>
      </c>
      <c r="T164" s="222">
        <f>S164*H164</f>
        <v>0.097152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216</v>
      </c>
      <c r="AT164" s="223" t="s">
        <v>185</v>
      </c>
      <c r="AU164" s="223" t="s">
        <v>88</v>
      </c>
      <c r="AY164" s="17" t="s">
        <v>182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88</v>
      </c>
      <c r="BK164" s="224">
        <f>ROUND(I164*H164,2)</f>
        <v>0</v>
      </c>
      <c r="BL164" s="17" t="s">
        <v>216</v>
      </c>
      <c r="BM164" s="223" t="s">
        <v>534</v>
      </c>
    </row>
    <row r="165" spans="1:51" s="13" customFormat="1" ht="12">
      <c r="A165" s="13"/>
      <c r="B165" s="225"/>
      <c r="C165" s="226"/>
      <c r="D165" s="227" t="s">
        <v>203</v>
      </c>
      <c r="E165" s="228" t="s">
        <v>19</v>
      </c>
      <c r="F165" s="229" t="s">
        <v>566</v>
      </c>
      <c r="G165" s="226"/>
      <c r="H165" s="230">
        <v>105.6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203</v>
      </c>
      <c r="AU165" s="236" t="s">
        <v>88</v>
      </c>
      <c r="AV165" s="13" t="s">
        <v>88</v>
      </c>
      <c r="AW165" s="13" t="s">
        <v>35</v>
      </c>
      <c r="AX165" s="13" t="s">
        <v>80</v>
      </c>
      <c r="AY165" s="236" t="s">
        <v>182</v>
      </c>
    </row>
    <row r="166" spans="1:65" s="2" customFormat="1" ht="14.4" customHeight="1">
      <c r="A166" s="38"/>
      <c r="B166" s="39"/>
      <c r="C166" s="248" t="s">
        <v>375</v>
      </c>
      <c r="D166" s="248" t="s">
        <v>263</v>
      </c>
      <c r="E166" s="249" t="s">
        <v>536</v>
      </c>
      <c r="F166" s="250" t="s">
        <v>537</v>
      </c>
      <c r="G166" s="251" t="s">
        <v>201</v>
      </c>
      <c r="H166" s="252">
        <v>6.113</v>
      </c>
      <c r="I166" s="253"/>
      <c r="J166" s="254">
        <f>ROUND(I166*H166,2)</f>
        <v>0</v>
      </c>
      <c r="K166" s="250" t="s">
        <v>189</v>
      </c>
      <c r="L166" s="255"/>
      <c r="M166" s="256" t="s">
        <v>19</v>
      </c>
      <c r="N166" s="257" t="s">
        <v>48</v>
      </c>
      <c r="O166" s="84"/>
      <c r="P166" s="221">
        <f>O166*H166</f>
        <v>0</v>
      </c>
      <c r="Q166" s="221">
        <v>0.0126</v>
      </c>
      <c r="R166" s="221">
        <f>Q166*H166</f>
        <v>0.0770238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341</v>
      </c>
      <c r="AT166" s="223" t="s">
        <v>263</v>
      </c>
      <c r="AU166" s="223" t="s">
        <v>88</v>
      </c>
      <c r="AY166" s="17" t="s">
        <v>182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88</v>
      </c>
      <c r="BK166" s="224">
        <f>ROUND(I166*H166,2)</f>
        <v>0</v>
      </c>
      <c r="BL166" s="17" t="s">
        <v>216</v>
      </c>
      <c r="BM166" s="223" t="s">
        <v>538</v>
      </c>
    </row>
    <row r="167" spans="1:51" s="13" customFormat="1" ht="12">
      <c r="A167" s="13"/>
      <c r="B167" s="225"/>
      <c r="C167" s="226"/>
      <c r="D167" s="227" t="s">
        <v>203</v>
      </c>
      <c r="E167" s="226"/>
      <c r="F167" s="229" t="s">
        <v>567</v>
      </c>
      <c r="G167" s="226"/>
      <c r="H167" s="230">
        <v>6.113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203</v>
      </c>
      <c r="AU167" s="236" t="s">
        <v>88</v>
      </c>
      <c r="AV167" s="13" t="s">
        <v>88</v>
      </c>
      <c r="AW167" s="13" t="s">
        <v>4</v>
      </c>
      <c r="AX167" s="13" t="s">
        <v>80</v>
      </c>
      <c r="AY167" s="236" t="s">
        <v>182</v>
      </c>
    </row>
    <row r="168" spans="1:65" s="2" customFormat="1" ht="24.15" customHeight="1">
      <c r="A168" s="38"/>
      <c r="B168" s="39"/>
      <c r="C168" s="212" t="s">
        <v>381</v>
      </c>
      <c r="D168" s="212" t="s">
        <v>185</v>
      </c>
      <c r="E168" s="213" t="s">
        <v>540</v>
      </c>
      <c r="F168" s="214" t="s">
        <v>541</v>
      </c>
      <c r="G168" s="215" t="s">
        <v>251</v>
      </c>
      <c r="H168" s="216">
        <v>0.102</v>
      </c>
      <c r="I168" s="217"/>
      <c r="J168" s="218">
        <f>ROUND(I168*H168,2)</f>
        <v>0</v>
      </c>
      <c r="K168" s="214" t="s">
        <v>189</v>
      </c>
      <c r="L168" s="44"/>
      <c r="M168" s="262" t="s">
        <v>19</v>
      </c>
      <c r="N168" s="263" t="s">
        <v>48</v>
      </c>
      <c r="O168" s="264"/>
      <c r="P168" s="265">
        <f>O168*H168</f>
        <v>0</v>
      </c>
      <c r="Q168" s="265">
        <v>0</v>
      </c>
      <c r="R168" s="265">
        <f>Q168*H168</f>
        <v>0</v>
      </c>
      <c r="S168" s="265">
        <v>0</v>
      </c>
      <c r="T168" s="26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216</v>
      </c>
      <c r="AT168" s="223" t="s">
        <v>185</v>
      </c>
      <c r="AU168" s="223" t="s">
        <v>88</v>
      </c>
      <c r="AY168" s="17" t="s">
        <v>182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88</v>
      </c>
      <c r="BK168" s="224">
        <f>ROUND(I168*H168,2)</f>
        <v>0</v>
      </c>
      <c r="BL168" s="17" t="s">
        <v>216</v>
      </c>
      <c r="BM168" s="223" t="s">
        <v>542</v>
      </c>
    </row>
    <row r="169" spans="1:31" s="2" customFormat="1" ht="6.95" customHeight="1">
      <c r="A169" s="38"/>
      <c r="B169" s="59"/>
      <c r="C169" s="60"/>
      <c r="D169" s="60"/>
      <c r="E169" s="60"/>
      <c r="F169" s="60"/>
      <c r="G169" s="60"/>
      <c r="H169" s="60"/>
      <c r="I169" s="60"/>
      <c r="J169" s="60"/>
      <c r="K169" s="60"/>
      <c r="L169" s="44"/>
      <c r="M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</row>
  </sheetData>
  <sheetProtection password="CC35" sheet="1" objects="1" scenarios="1" formatColumns="0" formatRows="0" autoFilter="0"/>
  <autoFilter ref="C99:K16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26.25" customHeight="1">
      <c r="B7" s="20"/>
      <c r="E7" s="143" t="str">
        <f>'Rekapitulace stavby'!K6</f>
        <v>Výměna vnitřního rozvodu teplé a studené vody v objektu bytového domu Dvořákova 1331/20 a 1330/22, Děčín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146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147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568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19. 5. 2021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>69288992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>Vladimír Vidai</v>
      </c>
      <c r="F26" s="38"/>
      <c r="G26" s="38"/>
      <c r="H26" s="38"/>
      <c r="I26" s="142" t="s">
        <v>29</v>
      </c>
      <c r="J26" s="133" t="str">
        <f>IF('Rekapitulace stavby'!AN20="","",'Rekapitulace stavby'!AN20)</f>
        <v>CZ5705170625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40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42</v>
      </c>
      <c r="E32" s="38"/>
      <c r="F32" s="38"/>
      <c r="G32" s="38"/>
      <c r="H32" s="38"/>
      <c r="I32" s="38"/>
      <c r="J32" s="153">
        <f>ROUND(J100,2)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44</v>
      </c>
      <c r="G34" s="38"/>
      <c r="H34" s="38"/>
      <c r="I34" s="154" t="s">
        <v>43</v>
      </c>
      <c r="J34" s="154" t="s">
        <v>45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46</v>
      </c>
      <c r="E35" s="142" t="s">
        <v>47</v>
      </c>
      <c r="F35" s="156">
        <f>ROUND((SUM(BE100:BE177)),2)</f>
        <v>0</v>
      </c>
      <c r="G35" s="38"/>
      <c r="H35" s="38"/>
      <c r="I35" s="157">
        <v>0.21</v>
      </c>
      <c r="J35" s="156">
        <f>ROUND(((SUM(BE100:BE177))*I35),2)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48</v>
      </c>
      <c r="F36" s="156">
        <f>ROUND((SUM(BF100:BF177)),2)</f>
        <v>0</v>
      </c>
      <c r="G36" s="38"/>
      <c r="H36" s="38"/>
      <c r="I36" s="157">
        <v>0.15</v>
      </c>
      <c r="J36" s="156">
        <f>ROUND(((SUM(BF100:BF177))*I36),2)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56">
        <f>ROUND((SUM(BG100:BG177)),2)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50</v>
      </c>
      <c r="F38" s="156">
        <f>ROUND((SUM(BH100:BH177)),2)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51</v>
      </c>
      <c r="F39" s="156">
        <f>ROUND((SUM(BI100:BI177)),2)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52</v>
      </c>
      <c r="E41" s="160"/>
      <c r="F41" s="160"/>
      <c r="G41" s="161" t="s">
        <v>53</v>
      </c>
      <c r="H41" s="162" t="s">
        <v>54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169" t="str">
        <f>E7</f>
        <v>Výměna vnitřního rozvodu teplé a studené vody v objektu bytového domu Dvořákova 1331/20 a 1330/22, Děčín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146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147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1.06 - Stoupací potrubí V5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</v>
      </c>
      <c r="G56" s="40"/>
      <c r="H56" s="40"/>
      <c r="I56" s="32" t="s">
        <v>23</v>
      </c>
      <c r="J56" s="72" t="str">
        <f>IF(J14="","",J14)</f>
        <v>19. 5. 2021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David Šašek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>Vladimír Vidai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150</v>
      </c>
      <c r="D61" s="171"/>
      <c r="E61" s="171"/>
      <c r="F61" s="171"/>
      <c r="G61" s="171"/>
      <c r="H61" s="171"/>
      <c r="I61" s="171"/>
      <c r="J61" s="172" t="s">
        <v>151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74</v>
      </c>
      <c r="D63" s="40"/>
      <c r="E63" s="40"/>
      <c r="F63" s="40"/>
      <c r="G63" s="40"/>
      <c r="H63" s="40"/>
      <c r="I63" s="40"/>
      <c r="J63" s="102">
        <f>J100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152</v>
      </c>
    </row>
    <row r="64" spans="1:31" s="9" customFormat="1" ht="24.95" customHeight="1">
      <c r="A64" s="9"/>
      <c r="B64" s="174"/>
      <c r="C64" s="175"/>
      <c r="D64" s="176" t="s">
        <v>153</v>
      </c>
      <c r="E64" s="177"/>
      <c r="F64" s="177"/>
      <c r="G64" s="177"/>
      <c r="H64" s="177"/>
      <c r="I64" s="177"/>
      <c r="J64" s="178">
        <f>J101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154</v>
      </c>
      <c r="E65" s="182"/>
      <c r="F65" s="182"/>
      <c r="G65" s="182"/>
      <c r="H65" s="182"/>
      <c r="I65" s="182"/>
      <c r="J65" s="183">
        <f>J102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453</v>
      </c>
      <c r="E66" s="182"/>
      <c r="F66" s="182"/>
      <c r="G66" s="182"/>
      <c r="H66" s="182"/>
      <c r="I66" s="182"/>
      <c r="J66" s="183">
        <f>J107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155</v>
      </c>
      <c r="E67" s="182"/>
      <c r="F67" s="182"/>
      <c r="G67" s="182"/>
      <c r="H67" s="182"/>
      <c r="I67" s="182"/>
      <c r="J67" s="183">
        <f>J109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156</v>
      </c>
      <c r="E68" s="182"/>
      <c r="F68" s="182"/>
      <c r="G68" s="182"/>
      <c r="H68" s="182"/>
      <c r="I68" s="182"/>
      <c r="J68" s="183">
        <f>J116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157</v>
      </c>
      <c r="E69" s="182"/>
      <c r="F69" s="182"/>
      <c r="G69" s="182"/>
      <c r="H69" s="182"/>
      <c r="I69" s="182"/>
      <c r="J69" s="183">
        <f>J119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158</v>
      </c>
      <c r="E70" s="182"/>
      <c r="F70" s="182"/>
      <c r="G70" s="182"/>
      <c r="H70" s="182"/>
      <c r="I70" s="182"/>
      <c r="J70" s="183">
        <f>J122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159</v>
      </c>
      <c r="E71" s="182"/>
      <c r="F71" s="182"/>
      <c r="G71" s="182"/>
      <c r="H71" s="182"/>
      <c r="I71" s="182"/>
      <c r="J71" s="183">
        <f>J134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160</v>
      </c>
      <c r="E72" s="182"/>
      <c r="F72" s="182"/>
      <c r="G72" s="182"/>
      <c r="H72" s="182"/>
      <c r="I72" s="182"/>
      <c r="J72" s="183">
        <f>J140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4"/>
      <c r="C73" s="175"/>
      <c r="D73" s="176" t="s">
        <v>161</v>
      </c>
      <c r="E73" s="177"/>
      <c r="F73" s="177"/>
      <c r="G73" s="177"/>
      <c r="H73" s="177"/>
      <c r="I73" s="177"/>
      <c r="J73" s="178">
        <f>J142</f>
        <v>0</v>
      </c>
      <c r="K73" s="175"/>
      <c r="L73" s="17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0"/>
      <c r="C74" s="125"/>
      <c r="D74" s="181" t="s">
        <v>162</v>
      </c>
      <c r="E74" s="182"/>
      <c r="F74" s="182"/>
      <c r="G74" s="182"/>
      <c r="H74" s="182"/>
      <c r="I74" s="182"/>
      <c r="J74" s="183">
        <f>J143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163</v>
      </c>
      <c r="E75" s="182"/>
      <c r="F75" s="182"/>
      <c r="G75" s="182"/>
      <c r="H75" s="182"/>
      <c r="I75" s="182"/>
      <c r="J75" s="183">
        <f>J155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164</v>
      </c>
      <c r="E76" s="182"/>
      <c r="F76" s="182"/>
      <c r="G76" s="182"/>
      <c r="H76" s="182"/>
      <c r="I76" s="182"/>
      <c r="J76" s="183">
        <f>J158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166</v>
      </c>
      <c r="E77" s="182"/>
      <c r="F77" s="182"/>
      <c r="G77" s="182"/>
      <c r="H77" s="182"/>
      <c r="I77" s="182"/>
      <c r="J77" s="183">
        <f>J161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454</v>
      </c>
      <c r="E78" s="182"/>
      <c r="F78" s="182"/>
      <c r="G78" s="182"/>
      <c r="H78" s="182"/>
      <c r="I78" s="182"/>
      <c r="J78" s="183">
        <f>J172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4" spans="1:31" s="2" customFormat="1" ht="6.95" customHeight="1">
      <c r="A84" s="38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4.95" customHeight="1">
      <c r="A85" s="38"/>
      <c r="B85" s="39"/>
      <c r="C85" s="23" t="s">
        <v>167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16</v>
      </c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6.25" customHeight="1">
      <c r="A88" s="38"/>
      <c r="B88" s="39"/>
      <c r="C88" s="40"/>
      <c r="D88" s="40"/>
      <c r="E88" s="169" t="str">
        <f>E7</f>
        <v>Výměna vnitřního rozvodu teplé a studené vody v objektu bytového domu Dvořákova 1331/20 a 1330/22, Děčín</v>
      </c>
      <c r="F88" s="32"/>
      <c r="G88" s="32"/>
      <c r="H88" s="32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2:12" s="1" customFormat="1" ht="12" customHeight="1">
      <c r="B89" s="21"/>
      <c r="C89" s="32" t="s">
        <v>145</v>
      </c>
      <c r="D89" s="22"/>
      <c r="E89" s="22"/>
      <c r="F89" s="22"/>
      <c r="G89" s="22"/>
      <c r="H89" s="22"/>
      <c r="I89" s="22"/>
      <c r="J89" s="22"/>
      <c r="K89" s="22"/>
      <c r="L89" s="20"/>
    </row>
    <row r="90" spans="1:31" s="2" customFormat="1" ht="16.5" customHeight="1">
      <c r="A90" s="38"/>
      <c r="B90" s="39"/>
      <c r="C90" s="40"/>
      <c r="D90" s="40"/>
      <c r="E90" s="169" t="s">
        <v>146</v>
      </c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147</v>
      </c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6.5" customHeight="1">
      <c r="A92" s="38"/>
      <c r="B92" s="39"/>
      <c r="C92" s="40"/>
      <c r="D92" s="40"/>
      <c r="E92" s="69" t="str">
        <f>E11</f>
        <v>1.06 - Stoupací potrubí V5</v>
      </c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2" customHeight="1">
      <c r="A94" s="38"/>
      <c r="B94" s="39"/>
      <c r="C94" s="32" t="s">
        <v>21</v>
      </c>
      <c r="D94" s="40"/>
      <c r="E94" s="40"/>
      <c r="F94" s="27" t="str">
        <f>F14</f>
        <v>Děčín</v>
      </c>
      <c r="G94" s="40"/>
      <c r="H94" s="40"/>
      <c r="I94" s="32" t="s">
        <v>23</v>
      </c>
      <c r="J94" s="72" t="str">
        <f>IF(J14="","",J14)</f>
        <v>19. 5. 2021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25</v>
      </c>
      <c r="D96" s="40"/>
      <c r="E96" s="40"/>
      <c r="F96" s="27" t="str">
        <f>E17</f>
        <v>Statutární město Děčín</v>
      </c>
      <c r="G96" s="40"/>
      <c r="H96" s="40"/>
      <c r="I96" s="32" t="s">
        <v>32</v>
      </c>
      <c r="J96" s="36" t="str">
        <f>E23</f>
        <v>David Šašek</v>
      </c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30</v>
      </c>
      <c r="D97" s="40"/>
      <c r="E97" s="40"/>
      <c r="F97" s="27" t="str">
        <f>IF(E20="","",E20)</f>
        <v>Vyplň údaj</v>
      </c>
      <c r="G97" s="40"/>
      <c r="H97" s="40"/>
      <c r="I97" s="32" t="s">
        <v>36</v>
      </c>
      <c r="J97" s="36" t="str">
        <f>E26</f>
        <v>Vladimír Vidai</v>
      </c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11" customFormat="1" ht="29.25" customHeight="1">
      <c r="A99" s="185"/>
      <c r="B99" s="186"/>
      <c r="C99" s="187" t="s">
        <v>168</v>
      </c>
      <c r="D99" s="188" t="s">
        <v>61</v>
      </c>
      <c r="E99" s="188" t="s">
        <v>57</v>
      </c>
      <c r="F99" s="188" t="s">
        <v>58</v>
      </c>
      <c r="G99" s="188" t="s">
        <v>169</v>
      </c>
      <c r="H99" s="188" t="s">
        <v>170</v>
      </c>
      <c r="I99" s="188" t="s">
        <v>171</v>
      </c>
      <c r="J99" s="188" t="s">
        <v>151</v>
      </c>
      <c r="K99" s="189" t="s">
        <v>172</v>
      </c>
      <c r="L99" s="190"/>
      <c r="M99" s="92" t="s">
        <v>19</v>
      </c>
      <c r="N99" s="93" t="s">
        <v>46</v>
      </c>
      <c r="O99" s="93" t="s">
        <v>173</v>
      </c>
      <c r="P99" s="93" t="s">
        <v>174</v>
      </c>
      <c r="Q99" s="93" t="s">
        <v>175</v>
      </c>
      <c r="R99" s="93" t="s">
        <v>176</v>
      </c>
      <c r="S99" s="93" t="s">
        <v>177</v>
      </c>
      <c r="T99" s="94" t="s">
        <v>178</v>
      </c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</row>
    <row r="100" spans="1:63" s="2" customFormat="1" ht="22.8" customHeight="1">
      <c r="A100" s="38"/>
      <c r="B100" s="39"/>
      <c r="C100" s="99" t="s">
        <v>179</v>
      </c>
      <c r="D100" s="40"/>
      <c r="E100" s="40"/>
      <c r="F100" s="40"/>
      <c r="G100" s="40"/>
      <c r="H100" s="40"/>
      <c r="I100" s="40"/>
      <c r="J100" s="191">
        <f>BK100</f>
        <v>0</v>
      </c>
      <c r="K100" s="40"/>
      <c r="L100" s="44"/>
      <c r="M100" s="95"/>
      <c r="N100" s="192"/>
      <c r="O100" s="96"/>
      <c r="P100" s="193">
        <f>P101+P142</f>
        <v>0</v>
      </c>
      <c r="Q100" s="96"/>
      <c r="R100" s="193">
        <f>R101+R142</f>
        <v>0.7901426</v>
      </c>
      <c r="S100" s="96"/>
      <c r="T100" s="194">
        <f>T101+T142</f>
        <v>1.6051200000000003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75</v>
      </c>
      <c r="AU100" s="17" t="s">
        <v>152</v>
      </c>
      <c r="BK100" s="195">
        <f>BK101+BK142</f>
        <v>0</v>
      </c>
    </row>
    <row r="101" spans="1:63" s="12" customFormat="1" ht="25.9" customHeight="1">
      <c r="A101" s="12"/>
      <c r="B101" s="196"/>
      <c r="C101" s="197"/>
      <c r="D101" s="198" t="s">
        <v>75</v>
      </c>
      <c r="E101" s="199" t="s">
        <v>180</v>
      </c>
      <c r="F101" s="199" t="s">
        <v>181</v>
      </c>
      <c r="G101" s="197"/>
      <c r="H101" s="197"/>
      <c r="I101" s="200"/>
      <c r="J101" s="201">
        <f>BK101</f>
        <v>0</v>
      </c>
      <c r="K101" s="197"/>
      <c r="L101" s="202"/>
      <c r="M101" s="203"/>
      <c r="N101" s="204"/>
      <c r="O101" s="204"/>
      <c r="P101" s="205">
        <f>P102+P107+P109+P116+P119+P122+P134+P140</f>
        <v>0</v>
      </c>
      <c r="Q101" s="204"/>
      <c r="R101" s="205">
        <f>R102+R107+R109+R116+R119+R122+R134+R140</f>
        <v>0.57207</v>
      </c>
      <c r="S101" s="204"/>
      <c r="T101" s="206">
        <f>T102+T107+T109+T116+T119+T122+T134+T140</f>
        <v>1.5444000000000002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80</v>
      </c>
      <c r="AT101" s="208" t="s">
        <v>75</v>
      </c>
      <c r="AU101" s="208" t="s">
        <v>76</v>
      </c>
      <c r="AY101" s="207" t="s">
        <v>182</v>
      </c>
      <c r="BK101" s="209">
        <f>BK102+BK107+BK109+BK116+BK119+BK122+BK134+BK140</f>
        <v>0</v>
      </c>
    </row>
    <row r="102" spans="1:63" s="12" customFormat="1" ht="22.8" customHeight="1">
      <c r="A102" s="12"/>
      <c r="B102" s="196"/>
      <c r="C102" s="197"/>
      <c r="D102" s="198" t="s">
        <v>75</v>
      </c>
      <c r="E102" s="210" t="s">
        <v>183</v>
      </c>
      <c r="F102" s="210" t="s">
        <v>184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SUM(P103:P106)</f>
        <v>0</v>
      </c>
      <c r="Q102" s="204"/>
      <c r="R102" s="205">
        <f>SUM(R103:R106)</f>
        <v>0.18952</v>
      </c>
      <c r="S102" s="204"/>
      <c r="T102" s="206">
        <f>SUM(T103:T106)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80</v>
      </c>
      <c r="AT102" s="208" t="s">
        <v>75</v>
      </c>
      <c r="AU102" s="208" t="s">
        <v>80</v>
      </c>
      <c r="AY102" s="207" t="s">
        <v>182</v>
      </c>
      <c r="BK102" s="209">
        <f>SUM(BK103:BK106)</f>
        <v>0</v>
      </c>
    </row>
    <row r="103" spans="1:65" s="2" customFormat="1" ht="24.15" customHeight="1">
      <c r="A103" s="38"/>
      <c r="B103" s="39"/>
      <c r="C103" s="212" t="s">
        <v>80</v>
      </c>
      <c r="D103" s="212" t="s">
        <v>185</v>
      </c>
      <c r="E103" s="213" t="s">
        <v>455</v>
      </c>
      <c r="F103" s="214" t="s">
        <v>456</v>
      </c>
      <c r="G103" s="215" t="s">
        <v>188</v>
      </c>
      <c r="H103" s="216">
        <v>8</v>
      </c>
      <c r="I103" s="217"/>
      <c r="J103" s="218">
        <f>ROUND(I103*H103,2)</f>
        <v>0</v>
      </c>
      <c r="K103" s="214" t="s">
        <v>189</v>
      </c>
      <c r="L103" s="44"/>
      <c r="M103" s="219" t="s">
        <v>19</v>
      </c>
      <c r="N103" s="220" t="s">
        <v>48</v>
      </c>
      <c r="O103" s="84"/>
      <c r="P103" s="221">
        <f>O103*H103</f>
        <v>0</v>
      </c>
      <c r="Q103" s="221">
        <v>0.02369</v>
      </c>
      <c r="R103" s="221">
        <f>Q103*H103</f>
        <v>0.18952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190</v>
      </c>
      <c r="AT103" s="223" t="s">
        <v>185</v>
      </c>
      <c r="AU103" s="223" t="s">
        <v>88</v>
      </c>
      <c r="AY103" s="17" t="s">
        <v>182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88</v>
      </c>
      <c r="BK103" s="224">
        <f>ROUND(I103*H103,2)</f>
        <v>0</v>
      </c>
      <c r="BL103" s="17" t="s">
        <v>190</v>
      </c>
      <c r="BM103" s="223" t="s">
        <v>457</v>
      </c>
    </row>
    <row r="104" spans="1:51" s="13" customFormat="1" ht="12">
      <c r="A104" s="13"/>
      <c r="B104" s="225"/>
      <c r="C104" s="226"/>
      <c r="D104" s="227" t="s">
        <v>203</v>
      </c>
      <c r="E104" s="228" t="s">
        <v>19</v>
      </c>
      <c r="F104" s="229" t="s">
        <v>569</v>
      </c>
      <c r="G104" s="226"/>
      <c r="H104" s="230">
        <v>4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203</v>
      </c>
      <c r="AU104" s="236" t="s">
        <v>88</v>
      </c>
      <c r="AV104" s="13" t="s">
        <v>88</v>
      </c>
      <c r="AW104" s="13" t="s">
        <v>35</v>
      </c>
      <c r="AX104" s="13" t="s">
        <v>76</v>
      </c>
      <c r="AY104" s="236" t="s">
        <v>182</v>
      </c>
    </row>
    <row r="105" spans="1:51" s="13" customFormat="1" ht="12">
      <c r="A105" s="13"/>
      <c r="B105" s="225"/>
      <c r="C105" s="226"/>
      <c r="D105" s="227" t="s">
        <v>203</v>
      </c>
      <c r="E105" s="228" t="s">
        <v>19</v>
      </c>
      <c r="F105" s="229" t="s">
        <v>570</v>
      </c>
      <c r="G105" s="226"/>
      <c r="H105" s="230">
        <v>4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203</v>
      </c>
      <c r="AU105" s="236" t="s">
        <v>88</v>
      </c>
      <c r="AV105" s="13" t="s">
        <v>88</v>
      </c>
      <c r="AW105" s="13" t="s">
        <v>35</v>
      </c>
      <c r="AX105" s="13" t="s">
        <v>76</v>
      </c>
      <c r="AY105" s="236" t="s">
        <v>182</v>
      </c>
    </row>
    <row r="106" spans="1:51" s="14" customFormat="1" ht="12">
      <c r="A106" s="14"/>
      <c r="B106" s="237"/>
      <c r="C106" s="238"/>
      <c r="D106" s="227" t="s">
        <v>203</v>
      </c>
      <c r="E106" s="239" t="s">
        <v>19</v>
      </c>
      <c r="F106" s="240" t="s">
        <v>241</v>
      </c>
      <c r="G106" s="238"/>
      <c r="H106" s="241">
        <v>8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203</v>
      </c>
      <c r="AU106" s="247" t="s">
        <v>88</v>
      </c>
      <c r="AV106" s="14" t="s">
        <v>190</v>
      </c>
      <c r="AW106" s="14" t="s">
        <v>35</v>
      </c>
      <c r="AX106" s="14" t="s">
        <v>80</v>
      </c>
      <c r="AY106" s="247" t="s">
        <v>182</v>
      </c>
    </row>
    <row r="107" spans="1:63" s="12" customFormat="1" ht="22.8" customHeight="1">
      <c r="A107" s="12"/>
      <c r="B107" s="196"/>
      <c r="C107" s="197"/>
      <c r="D107" s="198" t="s">
        <v>75</v>
      </c>
      <c r="E107" s="210" t="s">
        <v>190</v>
      </c>
      <c r="F107" s="210" t="s">
        <v>460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P108</f>
        <v>0</v>
      </c>
      <c r="Q107" s="204"/>
      <c r="R107" s="205">
        <f>R108</f>
        <v>0.2364</v>
      </c>
      <c r="S107" s="204"/>
      <c r="T107" s="206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80</v>
      </c>
      <c r="AT107" s="208" t="s">
        <v>75</v>
      </c>
      <c r="AU107" s="208" t="s">
        <v>80</v>
      </c>
      <c r="AY107" s="207" t="s">
        <v>182</v>
      </c>
      <c r="BK107" s="209">
        <f>BK108</f>
        <v>0</v>
      </c>
    </row>
    <row r="108" spans="1:65" s="2" customFormat="1" ht="24.15" customHeight="1">
      <c r="A108" s="38"/>
      <c r="B108" s="39"/>
      <c r="C108" s="212" t="s">
        <v>88</v>
      </c>
      <c r="D108" s="212" t="s">
        <v>185</v>
      </c>
      <c r="E108" s="213" t="s">
        <v>461</v>
      </c>
      <c r="F108" s="214" t="s">
        <v>462</v>
      </c>
      <c r="G108" s="215" t="s">
        <v>188</v>
      </c>
      <c r="H108" s="216">
        <v>12</v>
      </c>
      <c r="I108" s="217"/>
      <c r="J108" s="218">
        <f>ROUND(I108*H108,2)</f>
        <v>0</v>
      </c>
      <c r="K108" s="214" t="s">
        <v>189</v>
      </c>
      <c r="L108" s="44"/>
      <c r="M108" s="219" t="s">
        <v>19</v>
      </c>
      <c r="N108" s="220" t="s">
        <v>48</v>
      </c>
      <c r="O108" s="84"/>
      <c r="P108" s="221">
        <f>O108*H108</f>
        <v>0</v>
      </c>
      <c r="Q108" s="221">
        <v>0.0197</v>
      </c>
      <c r="R108" s="221">
        <f>Q108*H108</f>
        <v>0.2364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190</v>
      </c>
      <c r="AT108" s="223" t="s">
        <v>185</v>
      </c>
      <c r="AU108" s="223" t="s">
        <v>88</v>
      </c>
      <c r="AY108" s="17" t="s">
        <v>182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88</v>
      </c>
      <c r="BK108" s="224">
        <f>ROUND(I108*H108,2)</f>
        <v>0</v>
      </c>
      <c r="BL108" s="17" t="s">
        <v>190</v>
      </c>
      <c r="BM108" s="223" t="s">
        <v>463</v>
      </c>
    </row>
    <row r="109" spans="1:63" s="12" customFormat="1" ht="22.8" customHeight="1">
      <c r="A109" s="12"/>
      <c r="B109" s="196"/>
      <c r="C109" s="197"/>
      <c r="D109" s="198" t="s">
        <v>75</v>
      </c>
      <c r="E109" s="210" t="s">
        <v>192</v>
      </c>
      <c r="F109" s="210" t="s">
        <v>193</v>
      </c>
      <c r="G109" s="197"/>
      <c r="H109" s="197"/>
      <c r="I109" s="200"/>
      <c r="J109" s="211">
        <f>BK109</f>
        <v>0</v>
      </c>
      <c r="K109" s="197"/>
      <c r="L109" s="202"/>
      <c r="M109" s="203"/>
      <c r="N109" s="204"/>
      <c r="O109" s="204"/>
      <c r="P109" s="205">
        <f>SUM(P110:P115)</f>
        <v>0</v>
      </c>
      <c r="Q109" s="204"/>
      <c r="R109" s="205">
        <f>SUM(R110:R115)</f>
        <v>0.14433</v>
      </c>
      <c r="S109" s="204"/>
      <c r="T109" s="206">
        <f>SUM(T110:T115)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80</v>
      </c>
      <c r="AT109" s="208" t="s">
        <v>75</v>
      </c>
      <c r="AU109" s="208" t="s">
        <v>80</v>
      </c>
      <c r="AY109" s="207" t="s">
        <v>182</v>
      </c>
      <c r="BK109" s="209">
        <f>SUM(BK110:BK115)</f>
        <v>0</v>
      </c>
    </row>
    <row r="110" spans="1:65" s="2" customFormat="1" ht="14.4" customHeight="1">
      <c r="A110" s="38"/>
      <c r="B110" s="39"/>
      <c r="C110" s="212" t="s">
        <v>183</v>
      </c>
      <c r="D110" s="212" t="s">
        <v>185</v>
      </c>
      <c r="E110" s="213" t="s">
        <v>464</v>
      </c>
      <c r="F110" s="214" t="s">
        <v>465</v>
      </c>
      <c r="G110" s="215" t="s">
        <v>201</v>
      </c>
      <c r="H110" s="216">
        <v>3</v>
      </c>
      <c r="I110" s="217"/>
      <c r="J110" s="218">
        <f>ROUND(I110*H110,2)</f>
        <v>0</v>
      </c>
      <c r="K110" s="214" t="s">
        <v>189</v>
      </c>
      <c r="L110" s="44"/>
      <c r="M110" s="219" t="s">
        <v>19</v>
      </c>
      <c r="N110" s="220" t="s">
        <v>48</v>
      </c>
      <c r="O110" s="84"/>
      <c r="P110" s="221">
        <f>O110*H110</f>
        <v>0</v>
      </c>
      <c r="Q110" s="221">
        <v>0.00735</v>
      </c>
      <c r="R110" s="221">
        <f>Q110*H110</f>
        <v>0.02205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190</v>
      </c>
      <c r="AT110" s="223" t="s">
        <v>185</v>
      </c>
      <c r="AU110" s="223" t="s">
        <v>88</v>
      </c>
      <c r="AY110" s="17" t="s">
        <v>182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88</v>
      </c>
      <c r="BK110" s="224">
        <f>ROUND(I110*H110,2)</f>
        <v>0</v>
      </c>
      <c r="BL110" s="17" t="s">
        <v>190</v>
      </c>
      <c r="BM110" s="223" t="s">
        <v>466</v>
      </c>
    </row>
    <row r="111" spans="1:51" s="13" customFormat="1" ht="12">
      <c r="A111" s="13"/>
      <c r="B111" s="225"/>
      <c r="C111" s="226"/>
      <c r="D111" s="227" t="s">
        <v>203</v>
      </c>
      <c r="E111" s="228" t="s">
        <v>19</v>
      </c>
      <c r="F111" s="229" t="s">
        <v>571</v>
      </c>
      <c r="G111" s="226"/>
      <c r="H111" s="230">
        <v>3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203</v>
      </c>
      <c r="AU111" s="236" t="s">
        <v>88</v>
      </c>
      <c r="AV111" s="13" t="s">
        <v>88</v>
      </c>
      <c r="AW111" s="13" t="s">
        <v>35</v>
      </c>
      <c r="AX111" s="13" t="s">
        <v>80</v>
      </c>
      <c r="AY111" s="236" t="s">
        <v>182</v>
      </c>
    </row>
    <row r="112" spans="1:65" s="2" customFormat="1" ht="24.15" customHeight="1">
      <c r="A112" s="38"/>
      <c r="B112" s="39"/>
      <c r="C112" s="212" t="s">
        <v>190</v>
      </c>
      <c r="D112" s="212" t="s">
        <v>185</v>
      </c>
      <c r="E112" s="213" t="s">
        <v>468</v>
      </c>
      <c r="F112" s="214" t="s">
        <v>469</v>
      </c>
      <c r="G112" s="215" t="s">
        <v>201</v>
      </c>
      <c r="H112" s="216">
        <v>3</v>
      </c>
      <c r="I112" s="217"/>
      <c r="J112" s="218">
        <f>ROUND(I112*H112,2)</f>
        <v>0</v>
      </c>
      <c r="K112" s="214" t="s">
        <v>189</v>
      </c>
      <c r="L112" s="44"/>
      <c r="M112" s="219" t="s">
        <v>19</v>
      </c>
      <c r="N112" s="220" t="s">
        <v>48</v>
      </c>
      <c r="O112" s="84"/>
      <c r="P112" s="221">
        <f>O112*H112</f>
        <v>0</v>
      </c>
      <c r="Q112" s="221">
        <v>0.0154</v>
      </c>
      <c r="R112" s="221">
        <f>Q112*H112</f>
        <v>0.046200000000000005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190</v>
      </c>
      <c r="AT112" s="223" t="s">
        <v>185</v>
      </c>
      <c r="AU112" s="223" t="s">
        <v>88</v>
      </c>
      <c r="AY112" s="17" t="s">
        <v>182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88</v>
      </c>
      <c r="BK112" s="224">
        <f>ROUND(I112*H112,2)</f>
        <v>0</v>
      </c>
      <c r="BL112" s="17" t="s">
        <v>190</v>
      </c>
      <c r="BM112" s="223" t="s">
        <v>470</v>
      </c>
    </row>
    <row r="113" spans="1:65" s="2" customFormat="1" ht="14.4" customHeight="1">
      <c r="A113" s="38"/>
      <c r="B113" s="39"/>
      <c r="C113" s="212" t="s">
        <v>212</v>
      </c>
      <c r="D113" s="212" t="s">
        <v>185</v>
      </c>
      <c r="E113" s="213" t="s">
        <v>471</v>
      </c>
      <c r="F113" s="214" t="s">
        <v>472</v>
      </c>
      <c r="G113" s="215" t="s">
        <v>201</v>
      </c>
      <c r="H113" s="216">
        <v>3</v>
      </c>
      <c r="I113" s="217"/>
      <c r="J113" s="218">
        <f>ROUND(I113*H113,2)</f>
        <v>0</v>
      </c>
      <c r="K113" s="214" t="s">
        <v>189</v>
      </c>
      <c r="L113" s="44"/>
      <c r="M113" s="219" t="s">
        <v>19</v>
      </c>
      <c r="N113" s="220" t="s">
        <v>48</v>
      </c>
      <c r="O113" s="84"/>
      <c r="P113" s="221">
        <f>O113*H113</f>
        <v>0</v>
      </c>
      <c r="Q113" s="221">
        <v>0.02048</v>
      </c>
      <c r="R113" s="221">
        <f>Q113*H113</f>
        <v>0.06144000000000001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190</v>
      </c>
      <c r="AT113" s="223" t="s">
        <v>185</v>
      </c>
      <c r="AU113" s="223" t="s">
        <v>88</v>
      </c>
      <c r="AY113" s="17" t="s">
        <v>182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88</v>
      </c>
      <c r="BK113" s="224">
        <f>ROUND(I113*H113,2)</f>
        <v>0</v>
      </c>
      <c r="BL113" s="17" t="s">
        <v>190</v>
      </c>
      <c r="BM113" s="223" t="s">
        <v>473</v>
      </c>
    </row>
    <row r="114" spans="1:65" s="2" customFormat="1" ht="14.4" customHeight="1">
      <c r="A114" s="38"/>
      <c r="B114" s="39"/>
      <c r="C114" s="212" t="s">
        <v>218</v>
      </c>
      <c r="D114" s="212" t="s">
        <v>185</v>
      </c>
      <c r="E114" s="213" t="s">
        <v>194</v>
      </c>
      <c r="F114" s="214" t="s">
        <v>195</v>
      </c>
      <c r="G114" s="215" t="s">
        <v>188</v>
      </c>
      <c r="H114" s="216">
        <v>4</v>
      </c>
      <c r="I114" s="217"/>
      <c r="J114" s="218">
        <f>ROUND(I114*H114,2)</f>
        <v>0</v>
      </c>
      <c r="K114" s="214" t="s">
        <v>189</v>
      </c>
      <c r="L114" s="44"/>
      <c r="M114" s="219" t="s">
        <v>19</v>
      </c>
      <c r="N114" s="220" t="s">
        <v>48</v>
      </c>
      <c r="O114" s="84"/>
      <c r="P114" s="221">
        <f>O114*H114</f>
        <v>0</v>
      </c>
      <c r="Q114" s="221">
        <v>0.00366</v>
      </c>
      <c r="R114" s="221">
        <f>Q114*H114</f>
        <v>0.01464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190</v>
      </c>
      <c r="AT114" s="223" t="s">
        <v>185</v>
      </c>
      <c r="AU114" s="223" t="s">
        <v>88</v>
      </c>
      <c r="AY114" s="17" t="s">
        <v>182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88</v>
      </c>
      <c r="BK114" s="224">
        <f>ROUND(I114*H114,2)</f>
        <v>0</v>
      </c>
      <c r="BL114" s="17" t="s">
        <v>190</v>
      </c>
      <c r="BM114" s="223" t="s">
        <v>474</v>
      </c>
    </row>
    <row r="115" spans="1:51" s="13" customFormat="1" ht="12">
      <c r="A115" s="13"/>
      <c r="B115" s="225"/>
      <c r="C115" s="226"/>
      <c r="D115" s="227" t="s">
        <v>203</v>
      </c>
      <c r="E115" s="228" t="s">
        <v>19</v>
      </c>
      <c r="F115" s="229" t="s">
        <v>569</v>
      </c>
      <c r="G115" s="226"/>
      <c r="H115" s="230">
        <v>4</v>
      </c>
      <c r="I115" s="231"/>
      <c r="J115" s="226"/>
      <c r="K115" s="226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203</v>
      </c>
      <c r="AU115" s="236" t="s">
        <v>88</v>
      </c>
      <c r="AV115" s="13" t="s">
        <v>88</v>
      </c>
      <c r="AW115" s="13" t="s">
        <v>35</v>
      </c>
      <c r="AX115" s="13" t="s">
        <v>80</v>
      </c>
      <c r="AY115" s="236" t="s">
        <v>182</v>
      </c>
    </row>
    <row r="116" spans="1:63" s="12" customFormat="1" ht="22.8" customHeight="1">
      <c r="A116" s="12"/>
      <c r="B116" s="196"/>
      <c r="C116" s="197"/>
      <c r="D116" s="198" t="s">
        <v>75</v>
      </c>
      <c r="E116" s="210" t="s">
        <v>197</v>
      </c>
      <c r="F116" s="210" t="s">
        <v>198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SUM(P117:P118)</f>
        <v>0</v>
      </c>
      <c r="Q116" s="204"/>
      <c r="R116" s="205">
        <f>SUM(R117:R118)</f>
        <v>0.0018199999999999998</v>
      </c>
      <c r="S116" s="204"/>
      <c r="T116" s="206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80</v>
      </c>
      <c r="AT116" s="208" t="s">
        <v>75</v>
      </c>
      <c r="AU116" s="208" t="s">
        <v>80</v>
      </c>
      <c r="AY116" s="207" t="s">
        <v>182</v>
      </c>
      <c r="BK116" s="209">
        <f>SUM(BK117:BK118)</f>
        <v>0</v>
      </c>
    </row>
    <row r="117" spans="1:65" s="2" customFormat="1" ht="24.15" customHeight="1">
      <c r="A117" s="38"/>
      <c r="B117" s="39"/>
      <c r="C117" s="212" t="s">
        <v>222</v>
      </c>
      <c r="D117" s="212" t="s">
        <v>185</v>
      </c>
      <c r="E117" s="213" t="s">
        <v>199</v>
      </c>
      <c r="F117" s="214" t="s">
        <v>200</v>
      </c>
      <c r="G117" s="215" t="s">
        <v>201</v>
      </c>
      <c r="H117" s="216">
        <v>14</v>
      </c>
      <c r="I117" s="217"/>
      <c r="J117" s="218">
        <f>ROUND(I117*H117,2)</f>
        <v>0</v>
      </c>
      <c r="K117" s="214" t="s">
        <v>189</v>
      </c>
      <c r="L117" s="44"/>
      <c r="M117" s="219" t="s">
        <v>19</v>
      </c>
      <c r="N117" s="220" t="s">
        <v>48</v>
      </c>
      <c r="O117" s="84"/>
      <c r="P117" s="221">
        <f>O117*H117</f>
        <v>0</v>
      </c>
      <c r="Q117" s="221">
        <v>0.00013</v>
      </c>
      <c r="R117" s="221">
        <f>Q117*H117</f>
        <v>0.0018199999999999998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190</v>
      </c>
      <c r="AT117" s="223" t="s">
        <v>185</v>
      </c>
      <c r="AU117" s="223" t="s">
        <v>88</v>
      </c>
      <c r="AY117" s="17" t="s">
        <v>182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88</v>
      </c>
      <c r="BK117" s="224">
        <f>ROUND(I117*H117,2)</f>
        <v>0</v>
      </c>
      <c r="BL117" s="17" t="s">
        <v>190</v>
      </c>
      <c r="BM117" s="223" t="s">
        <v>475</v>
      </c>
    </row>
    <row r="118" spans="1:51" s="13" customFormat="1" ht="12">
      <c r="A118" s="13"/>
      <c r="B118" s="225"/>
      <c r="C118" s="226"/>
      <c r="D118" s="227" t="s">
        <v>203</v>
      </c>
      <c r="E118" s="228" t="s">
        <v>19</v>
      </c>
      <c r="F118" s="229" t="s">
        <v>476</v>
      </c>
      <c r="G118" s="226"/>
      <c r="H118" s="230">
        <v>14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203</v>
      </c>
      <c r="AU118" s="236" t="s">
        <v>88</v>
      </c>
      <c r="AV118" s="13" t="s">
        <v>88</v>
      </c>
      <c r="AW118" s="13" t="s">
        <v>35</v>
      </c>
      <c r="AX118" s="13" t="s">
        <v>80</v>
      </c>
      <c r="AY118" s="236" t="s">
        <v>182</v>
      </c>
    </row>
    <row r="119" spans="1:63" s="12" customFormat="1" ht="22.8" customHeight="1">
      <c r="A119" s="12"/>
      <c r="B119" s="196"/>
      <c r="C119" s="197"/>
      <c r="D119" s="198" t="s">
        <v>75</v>
      </c>
      <c r="E119" s="210" t="s">
        <v>205</v>
      </c>
      <c r="F119" s="210" t="s">
        <v>206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SUM(P120:P121)</f>
        <v>0</v>
      </c>
      <c r="Q119" s="204"/>
      <c r="R119" s="205">
        <f>SUM(R120:R121)</f>
        <v>0</v>
      </c>
      <c r="S119" s="204"/>
      <c r="T119" s="206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7" t="s">
        <v>80</v>
      </c>
      <c r="AT119" s="208" t="s">
        <v>75</v>
      </c>
      <c r="AU119" s="208" t="s">
        <v>80</v>
      </c>
      <c r="AY119" s="207" t="s">
        <v>182</v>
      </c>
      <c r="BK119" s="209">
        <f>SUM(BK120:BK121)</f>
        <v>0</v>
      </c>
    </row>
    <row r="120" spans="1:65" s="2" customFormat="1" ht="14.4" customHeight="1">
      <c r="A120" s="38"/>
      <c r="B120" s="39"/>
      <c r="C120" s="212" t="s">
        <v>226</v>
      </c>
      <c r="D120" s="212" t="s">
        <v>185</v>
      </c>
      <c r="E120" s="213" t="s">
        <v>207</v>
      </c>
      <c r="F120" s="214" t="s">
        <v>208</v>
      </c>
      <c r="G120" s="215" t="s">
        <v>201</v>
      </c>
      <c r="H120" s="216">
        <v>60</v>
      </c>
      <c r="I120" s="217"/>
      <c r="J120" s="218">
        <f>ROUND(I120*H120,2)</f>
        <v>0</v>
      </c>
      <c r="K120" s="214" t="s">
        <v>189</v>
      </c>
      <c r="L120" s="44"/>
      <c r="M120" s="219" t="s">
        <v>19</v>
      </c>
      <c r="N120" s="220" t="s">
        <v>48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190</v>
      </c>
      <c r="AT120" s="223" t="s">
        <v>185</v>
      </c>
      <c r="AU120" s="223" t="s">
        <v>88</v>
      </c>
      <c r="AY120" s="17" t="s">
        <v>182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88</v>
      </c>
      <c r="BK120" s="224">
        <f>ROUND(I120*H120,2)</f>
        <v>0</v>
      </c>
      <c r="BL120" s="17" t="s">
        <v>190</v>
      </c>
      <c r="BM120" s="223" t="s">
        <v>477</v>
      </c>
    </row>
    <row r="121" spans="1:51" s="13" customFormat="1" ht="12">
      <c r="A121" s="13"/>
      <c r="B121" s="225"/>
      <c r="C121" s="226"/>
      <c r="D121" s="227" t="s">
        <v>203</v>
      </c>
      <c r="E121" s="228" t="s">
        <v>19</v>
      </c>
      <c r="F121" s="229" t="s">
        <v>478</v>
      </c>
      <c r="G121" s="226"/>
      <c r="H121" s="230">
        <v>60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203</v>
      </c>
      <c r="AU121" s="236" t="s">
        <v>88</v>
      </c>
      <c r="AV121" s="13" t="s">
        <v>88</v>
      </c>
      <c r="AW121" s="13" t="s">
        <v>35</v>
      </c>
      <c r="AX121" s="13" t="s">
        <v>80</v>
      </c>
      <c r="AY121" s="236" t="s">
        <v>182</v>
      </c>
    </row>
    <row r="122" spans="1:63" s="12" customFormat="1" ht="22.8" customHeight="1">
      <c r="A122" s="12"/>
      <c r="B122" s="196"/>
      <c r="C122" s="197"/>
      <c r="D122" s="198" t="s">
        <v>75</v>
      </c>
      <c r="E122" s="210" t="s">
        <v>210</v>
      </c>
      <c r="F122" s="210" t="s">
        <v>211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SUM(P123:P133)</f>
        <v>0</v>
      </c>
      <c r="Q122" s="204"/>
      <c r="R122" s="205">
        <f>SUM(R123:R133)</f>
        <v>0</v>
      </c>
      <c r="S122" s="204"/>
      <c r="T122" s="206">
        <f>SUM(T123:T133)</f>
        <v>1.5444000000000002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80</v>
      </c>
      <c r="AT122" s="208" t="s">
        <v>75</v>
      </c>
      <c r="AU122" s="208" t="s">
        <v>80</v>
      </c>
      <c r="AY122" s="207" t="s">
        <v>182</v>
      </c>
      <c r="BK122" s="209">
        <f>SUM(BK123:BK133)</f>
        <v>0</v>
      </c>
    </row>
    <row r="123" spans="1:65" s="2" customFormat="1" ht="14.4" customHeight="1">
      <c r="A123" s="38"/>
      <c r="B123" s="39"/>
      <c r="C123" s="212" t="s">
        <v>231</v>
      </c>
      <c r="D123" s="212" t="s">
        <v>185</v>
      </c>
      <c r="E123" s="213" t="s">
        <v>213</v>
      </c>
      <c r="F123" s="214" t="s">
        <v>214</v>
      </c>
      <c r="G123" s="215" t="s">
        <v>215</v>
      </c>
      <c r="H123" s="216">
        <v>52</v>
      </c>
      <c r="I123" s="217"/>
      <c r="J123" s="218">
        <f>ROUND(I123*H123,2)</f>
        <v>0</v>
      </c>
      <c r="K123" s="214" t="s">
        <v>189</v>
      </c>
      <c r="L123" s="44"/>
      <c r="M123" s="219" t="s">
        <v>19</v>
      </c>
      <c r="N123" s="220" t="s">
        <v>48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0.0067</v>
      </c>
      <c r="T123" s="222">
        <f>S123*H123</f>
        <v>0.3484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216</v>
      </c>
      <c r="AT123" s="223" t="s">
        <v>185</v>
      </c>
      <c r="AU123" s="223" t="s">
        <v>88</v>
      </c>
      <c r="AY123" s="17" t="s">
        <v>182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88</v>
      </c>
      <c r="BK123" s="224">
        <f>ROUND(I123*H123,2)</f>
        <v>0</v>
      </c>
      <c r="BL123" s="17" t="s">
        <v>216</v>
      </c>
      <c r="BM123" s="223" t="s">
        <v>479</v>
      </c>
    </row>
    <row r="124" spans="1:65" s="2" customFormat="1" ht="24.15" customHeight="1">
      <c r="A124" s="38"/>
      <c r="B124" s="39"/>
      <c r="C124" s="212" t="s">
        <v>242</v>
      </c>
      <c r="D124" s="212" t="s">
        <v>185</v>
      </c>
      <c r="E124" s="213" t="s">
        <v>480</v>
      </c>
      <c r="F124" s="214" t="s">
        <v>481</v>
      </c>
      <c r="G124" s="215" t="s">
        <v>188</v>
      </c>
      <c r="H124" s="216">
        <v>12</v>
      </c>
      <c r="I124" s="217"/>
      <c r="J124" s="218">
        <f>ROUND(I124*H124,2)</f>
        <v>0</v>
      </c>
      <c r="K124" s="214" t="s">
        <v>189</v>
      </c>
      <c r="L124" s="44"/>
      <c r="M124" s="219" t="s">
        <v>19</v>
      </c>
      <c r="N124" s="220" t="s">
        <v>48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0.069</v>
      </c>
      <c r="T124" s="222">
        <f>S124*H124</f>
        <v>0.8280000000000001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190</v>
      </c>
      <c r="AT124" s="223" t="s">
        <v>185</v>
      </c>
      <c r="AU124" s="223" t="s">
        <v>88</v>
      </c>
      <c r="AY124" s="17" t="s">
        <v>182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88</v>
      </c>
      <c r="BK124" s="224">
        <f>ROUND(I124*H124,2)</f>
        <v>0</v>
      </c>
      <c r="BL124" s="17" t="s">
        <v>190</v>
      </c>
      <c r="BM124" s="223" t="s">
        <v>482</v>
      </c>
    </row>
    <row r="125" spans="1:51" s="13" customFormat="1" ht="12">
      <c r="A125" s="13"/>
      <c r="B125" s="225"/>
      <c r="C125" s="226"/>
      <c r="D125" s="227" t="s">
        <v>203</v>
      </c>
      <c r="E125" s="228" t="s">
        <v>19</v>
      </c>
      <c r="F125" s="229" t="s">
        <v>569</v>
      </c>
      <c r="G125" s="226"/>
      <c r="H125" s="230">
        <v>4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203</v>
      </c>
      <c r="AU125" s="236" t="s">
        <v>88</v>
      </c>
      <c r="AV125" s="13" t="s">
        <v>88</v>
      </c>
      <c r="AW125" s="13" t="s">
        <v>35</v>
      </c>
      <c r="AX125" s="13" t="s">
        <v>76</v>
      </c>
      <c r="AY125" s="236" t="s">
        <v>182</v>
      </c>
    </row>
    <row r="126" spans="1:51" s="13" customFormat="1" ht="12">
      <c r="A126" s="13"/>
      <c r="B126" s="225"/>
      <c r="C126" s="226"/>
      <c r="D126" s="227" t="s">
        <v>203</v>
      </c>
      <c r="E126" s="228" t="s">
        <v>19</v>
      </c>
      <c r="F126" s="229" t="s">
        <v>572</v>
      </c>
      <c r="G126" s="226"/>
      <c r="H126" s="230">
        <v>4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203</v>
      </c>
      <c r="AU126" s="236" t="s">
        <v>88</v>
      </c>
      <c r="AV126" s="13" t="s">
        <v>88</v>
      </c>
      <c r="AW126" s="13" t="s">
        <v>35</v>
      </c>
      <c r="AX126" s="13" t="s">
        <v>76</v>
      </c>
      <c r="AY126" s="236" t="s">
        <v>182</v>
      </c>
    </row>
    <row r="127" spans="1:51" s="13" customFormat="1" ht="12">
      <c r="A127" s="13"/>
      <c r="B127" s="225"/>
      <c r="C127" s="226"/>
      <c r="D127" s="227" t="s">
        <v>203</v>
      </c>
      <c r="E127" s="228" t="s">
        <v>19</v>
      </c>
      <c r="F127" s="229" t="s">
        <v>570</v>
      </c>
      <c r="G127" s="226"/>
      <c r="H127" s="230">
        <v>4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203</v>
      </c>
      <c r="AU127" s="236" t="s">
        <v>88</v>
      </c>
      <c r="AV127" s="13" t="s">
        <v>88</v>
      </c>
      <c r="AW127" s="13" t="s">
        <v>35</v>
      </c>
      <c r="AX127" s="13" t="s">
        <v>76</v>
      </c>
      <c r="AY127" s="236" t="s">
        <v>182</v>
      </c>
    </row>
    <row r="128" spans="1:51" s="14" customFormat="1" ht="12">
      <c r="A128" s="14"/>
      <c r="B128" s="237"/>
      <c r="C128" s="238"/>
      <c r="D128" s="227" t="s">
        <v>203</v>
      </c>
      <c r="E128" s="239" t="s">
        <v>19</v>
      </c>
      <c r="F128" s="240" t="s">
        <v>241</v>
      </c>
      <c r="G128" s="238"/>
      <c r="H128" s="241">
        <v>12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203</v>
      </c>
      <c r="AU128" s="247" t="s">
        <v>88</v>
      </c>
      <c r="AV128" s="14" t="s">
        <v>190</v>
      </c>
      <c r="AW128" s="14" t="s">
        <v>35</v>
      </c>
      <c r="AX128" s="14" t="s">
        <v>80</v>
      </c>
      <c r="AY128" s="247" t="s">
        <v>182</v>
      </c>
    </row>
    <row r="129" spans="1:65" s="2" customFormat="1" ht="24.15" customHeight="1">
      <c r="A129" s="38"/>
      <c r="B129" s="39"/>
      <c r="C129" s="212" t="s">
        <v>248</v>
      </c>
      <c r="D129" s="212" t="s">
        <v>185</v>
      </c>
      <c r="E129" s="213" t="s">
        <v>484</v>
      </c>
      <c r="F129" s="214" t="s">
        <v>485</v>
      </c>
      <c r="G129" s="215" t="s">
        <v>188</v>
      </c>
      <c r="H129" s="216">
        <v>12</v>
      </c>
      <c r="I129" s="217"/>
      <c r="J129" s="218">
        <f>ROUND(I129*H129,2)</f>
        <v>0</v>
      </c>
      <c r="K129" s="214" t="s">
        <v>189</v>
      </c>
      <c r="L129" s="44"/>
      <c r="M129" s="219" t="s">
        <v>19</v>
      </c>
      <c r="N129" s="220" t="s">
        <v>48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0.008</v>
      </c>
      <c r="T129" s="222">
        <f>S129*H129</f>
        <v>0.096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190</v>
      </c>
      <c r="AT129" s="223" t="s">
        <v>185</v>
      </c>
      <c r="AU129" s="223" t="s">
        <v>88</v>
      </c>
      <c r="AY129" s="17" t="s">
        <v>182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88</v>
      </c>
      <c r="BK129" s="224">
        <f>ROUND(I129*H129,2)</f>
        <v>0</v>
      </c>
      <c r="BL129" s="17" t="s">
        <v>190</v>
      </c>
      <c r="BM129" s="223" t="s">
        <v>486</v>
      </c>
    </row>
    <row r="130" spans="1:65" s="2" customFormat="1" ht="24.15" customHeight="1">
      <c r="A130" s="38"/>
      <c r="B130" s="39"/>
      <c r="C130" s="212" t="s">
        <v>253</v>
      </c>
      <c r="D130" s="212" t="s">
        <v>185</v>
      </c>
      <c r="E130" s="213" t="s">
        <v>487</v>
      </c>
      <c r="F130" s="214" t="s">
        <v>488</v>
      </c>
      <c r="G130" s="215" t="s">
        <v>201</v>
      </c>
      <c r="H130" s="216">
        <v>4</v>
      </c>
      <c r="I130" s="217"/>
      <c r="J130" s="218">
        <f>ROUND(I130*H130,2)</f>
        <v>0</v>
      </c>
      <c r="K130" s="214" t="s">
        <v>189</v>
      </c>
      <c r="L130" s="44"/>
      <c r="M130" s="219" t="s">
        <v>19</v>
      </c>
      <c r="N130" s="220" t="s">
        <v>48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0.068</v>
      </c>
      <c r="T130" s="222">
        <f>S130*H130</f>
        <v>0.272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190</v>
      </c>
      <c r="AT130" s="223" t="s">
        <v>185</v>
      </c>
      <c r="AU130" s="223" t="s">
        <v>88</v>
      </c>
      <c r="AY130" s="17" t="s">
        <v>182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88</v>
      </c>
      <c r="BK130" s="224">
        <f>ROUND(I130*H130,2)</f>
        <v>0</v>
      </c>
      <c r="BL130" s="17" t="s">
        <v>190</v>
      </c>
      <c r="BM130" s="223" t="s">
        <v>489</v>
      </c>
    </row>
    <row r="131" spans="1:51" s="13" customFormat="1" ht="12">
      <c r="A131" s="13"/>
      <c r="B131" s="225"/>
      <c r="C131" s="226"/>
      <c r="D131" s="227" t="s">
        <v>203</v>
      </c>
      <c r="E131" s="228" t="s">
        <v>19</v>
      </c>
      <c r="F131" s="229" t="s">
        <v>573</v>
      </c>
      <c r="G131" s="226"/>
      <c r="H131" s="230">
        <v>1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203</v>
      </c>
      <c r="AU131" s="236" t="s">
        <v>88</v>
      </c>
      <c r="AV131" s="13" t="s">
        <v>88</v>
      </c>
      <c r="AW131" s="13" t="s">
        <v>35</v>
      </c>
      <c r="AX131" s="13" t="s">
        <v>76</v>
      </c>
      <c r="AY131" s="236" t="s">
        <v>182</v>
      </c>
    </row>
    <row r="132" spans="1:51" s="13" customFormat="1" ht="12">
      <c r="A132" s="13"/>
      <c r="B132" s="225"/>
      <c r="C132" s="226"/>
      <c r="D132" s="227" t="s">
        <v>203</v>
      </c>
      <c r="E132" s="228" t="s">
        <v>19</v>
      </c>
      <c r="F132" s="229" t="s">
        <v>571</v>
      </c>
      <c r="G132" s="226"/>
      <c r="H132" s="230">
        <v>3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203</v>
      </c>
      <c r="AU132" s="236" t="s">
        <v>88</v>
      </c>
      <c r="AV132" s="13" t="s">
        <v>88</v>
      </c>
      <c r="AW132" s="13" t="s">
        <v>35</v>
      </c>
      <c r="AX132" s="13" t="s">
        <v>76</v>
      </c>
      <c r="AY132" s="236" t="s">
        <v>182</v>
      </c>
    </row>
    <row r="133" spans="1:51" s="14" customFormat="1" ht="12">
      <c r="A133" s="14"/>
      <c r="B133" s="237"/>
      <c r="C133" s="238"/>
      <c r="D133" s="227" t="s">
        <v>203</v>
      </c>
      <c r="E133" s="239" t="s">
        <v>19</v>
      </c>
      <c r="F133" s="240" t="s">
        <v>241</v>
      </c>
      <c r="G133" s="238"/>
      <c r="H133" s="241">
        <v>4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203</v>
      </c>
      <c r="AU133" s="247" t="s">
        <v>88</v>
      </c>
      <c r="AV133" s="14" t="s">
        <v>190</v>
      </c>
      <c r="AW133" s="14" t="s">
        <v>35</v>
      </c>
      <c r="AX133" s="14" t="s">
        <v>80</v>
      </c>
      <c r="AY133" s="247" t="s">
        <v>182</v>
      </c>
    </row>
    <row r="134" spans="1:63" s="12" customFormat="1" ht="22.8" customHeight="1">
      <c r="A134" s="12"/>
      <c r="B134" s="196"/>
      <c r="C134" s="197"/>
      <c r="D134" s="198" t="s">
        <v>75</v>
      </c>
      <c r="E134" s="210" t="s">
        <v>246</v>
      </c>
      <c r="F134" s="210" t="s">
        <v>247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SUM(P135:P139)</f>
        <v>0</v>
      </c>
      <c r="Q134" s="204"/>
      <c r="R134" s="205">
        <f>SUM(R135:R139)</f>
        <v>0</v>
      </c>
      <c r="S134" s="204"/>
      <c r="T134" s="206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80</v>
      </c>
      <c r="AT134" s="208" t="s">
        <v>75</v>
      </c>
      <c r="AU134" s="208" t="s">
        <v>80</v>
      </c>
      <c r="AY134" s="207" t="s">
        <v>182</v>
      </c>
      <c r="BK134" s="209">
        <f>SUM(BK135:BK139)</f>
        <v>0</v>
      </c>
    </row>
    <row r="135" spans="1:65" s="2" customFormat="1" ht="24.15" customHeight="1">
      <c r="A135" s="38"/>
      <c r="B135" s="39"/>
      <c r="C135" s="212" t="s">
        <v>257</v>
      </c>
      <c r="D135" s="212" t="s">
        <v>185</v>
      </c>
      <c r="E135" s="213" t="s">
        <v>249</v>
      </c>
      <c r="F135" s="214" t="s">
        <v>250</v>
      </c>
      <c r="G135" s="215" t="s">
        <v>251</v>
      </c>
      <c r="H135" s="216">
        <v>1.605</v>
      </c>
      <c r="I135" s="217"/>
      <c r="J135" s="218">
        <f>ROUND(I135*H135,2)</f>
        <v>0</v>
      </c>
      <c r="K135" s="214" t="s">
        <v>189</v>
      </c>
      <c r="L135" s="44"/>
      <c r="M135" s="219" t="s">
        <v>19</v>
      </c>
      <c r="N135" s="220" t="s">
        <v>48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190</v>
      </c>
      <c r="AT135" s="223" t="s">
        <v>185</v>
      </c>
      <c r="AU135" s="223" t="s">
        <v>88</v>
      </c>
      <c r="AY135" s="17" t="s">
        <v>182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88</v>
      </c>
      <c r="BK135" s="224">
        <f>ROUND(I135*H135,2)</f>
        <v>0</v>
      </c>
      <c r="BL135" s="17" t="s">
        <v>190</v>
      </c>
      <c r="BM135" s="223" t="s">
        <v>491</v>
      </c>
    </row>
    <row r="136" spans="1:65" s="2" customFormat="1" ht="14.4" customHeight="1">
      <c r="A136" s="38"/>
      <c r="B136" s="39"/>
      <c r="C136" s="212" t="s">
        <v>262</v>
      </c>
      <c r="D136" s="212" t="s">
        <v>185</v>
      </c>
      <c r="E136" s="213" t="s">
        <v>254</v>
      </c>
      <c r="F136" s="214" t="s">
        <v>255</v>
      </c>
      <c r="G136" s="215" t="s">
        <v>251</v>
      </c>
      <c r="H136" s="216">
        <v>1.605</v>
      </c>
      <c r="I136" s="217"/>
      <c r="J136" s="218">
        <f>ROUND(I136*H136,2)</f>
        <v>0</v>
      </c>
      <c r="K136" s="214" t="s">
        <v>189</v>
      </c>
      <c r="L136" s="44"/>
      <c r="M136" s="219" t="s">
        <v>19</v>
      </c>
      <c r="N136" s="220" t="s">
        <v>48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190</v>
      </c>
      <c r="AT136" s="223" t="s">
        <v>185</v>
      </c>
      <c r="AU136" s="223" t="s">
        <v>88</v>
      </c>
      <c r="AY136" s="17" t="s">
        <v>182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88</v>
      </c>
      <c r="BK136" s="224">
        <f>ROUND(I136*H136,2)</f>
        <v>0</v>
      </c>
      <c r="BL136" s="17" t="s">
        <v>190</v>
      </c>
      <c r="BM136" s="223" t="s">
        <v>492</v>
      </c>
    </row>
    <row r="137" spans="1:65" s="2" customFormat="1" ht="24.15" customHeight="1">
      <c r="A137" s="38"/>
      <c r="B137" s="39"/>
      <c r="C137" s="212" t="s">
        <v>8</v>
      </c>
      <c r="D137" s="212" t="s">
        <v>185</v>
      </c>
      <c r="E137" s="213" t="s">
        <v>258</v>
      </c>
      <c r="F137" s="214" t="s">
        <v>259</v>
      </c>
      <c r="G137" s="215" t="s">
        <v>251</v>
      </c>
      <c r="H137" s="216">
        <v>22.47</v>
      </c>
      <c r="I137" s="217"/>
      <c r="J137" s="218">
        <f>ROUND(I137*H137,2)</f>
        <v>0</v>
      </c>
      <c r="K137" s="214" t="s">
        <v>189</v>
      </c>
      <c r="L137" s="44"/>
      <c r="M137" s="219" t="s">
        <v>19</v>
      </c>
      <c r="N137" s="220" t="s">
        <v>48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190</v>
      </c>
      <c r="AT137" s="223" t="s">
        <v>185</v>
      </c>
      <c r="AU137" s="223" t="s">
        <v>88</v>
      </c>
      <c r="AY137" s="17" t="s">
        <v>182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88</v>
      </c>
      <c r="BK137" s="224">
        <f>ROUND(I137*H137,2)</f>
        <v>0</v>
      </c>
      <c r="BL137" s="17" t="s">
        <v>190</v>
      </c>
      <c r="BM137" s="223" t="s">
        <v>493</v>
      </c>
    </row>
    <row r="138" spans="1:51" s="13" customFormat="1" ht="12">
      <c r="A138" s="13"/>
      <c r="B138" s="225"/>
      <c r="C138" s="226"/>
      <c r="D138" s="227" t="s">
        <v>203</v>
      </c>
      <c r="E138" s="226"/>
      <c r="F138" s="229" t="s">
        <v>574</v>
      </c>
      <c r="G138" s="226"/>
      <c r="H138" s="230">
        <v>22.47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203</v>
      </c>
      <c r="AU138" s="236" t="s">
        <v>88</v>
      </c>
      <c r="AV138" s="13" t="s">
        <v>88</v>
      </c>
      <c r="AW138" s="13" t="s">
        <v>4</v>
      </c>
      <c r="AX138" s="13" t="s">
        <v>80</v>
      </c>
      <c r="AY138" s="236" t="s">
        <v>182</v>
      </c>
    </row>
    <row r="139" spans="1:65" s="2" customFormat="1" ht="14.4" customHeight="1">
      <c r="A139" s="38"/>
      <c r="B139" s="39"/>
      <c r="C139" s="248" t="s">
        <v>216</v>
      </c>
      <c r="D139" s="248" t="s">
        <v>263</v>
      </c>
      <c r="E139" s="249" t="s">
        <v>264</v>
      </c>
      <c r="F139" s="250" t="s">
        <v>265</v>
      </c>
      <c r="G139" s="251" t="s">
        <v>251</v>
      </c>
      <c r="H139" s="252">
        <v>1.62</v>
      </c>
      <c r="I139" s="253"/>
      <c r="J139" s="254">
        <f>ROUND(I139*H139,2)</f>
        <v>0</v>
      </c>
      <c r="K139" s="250" t="s">
        <v>189</v>
      </c>
      <c r="L139" s="255"/>
      <c r="M139" s="256" t="s">
        <v>19</v>
      </c>
      <c r="N139" s="257" t="s">
        <v>48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226</v>
      </c>
      <c r="AT139" s="223" t="s">
        <v>263</v>
      </c>
      <c r="AU139" s="223" t="s">
        <v>88</v>
      </c>
      <c r="AY139" s="17" t="s">
        <v>182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88</v>
      </c>
      <c r="BK139" s="224">
        <f>ROUND(I139*H139,2)</f>
        <v>0</v>
      </c>
      <c r="BL139" s="17" t="s">
        <v>190</v>
      </c>
      <c r="BM139" s="223" t="s">
        <v>495</v>
      </c>
    </row>
    <row r="140" spans="1:63" s="12" customFormat="1" ht="22.8" customHeight="1">
      <c r="A140" s="12"/>
      <c r="B140" s="196"/>
      <c r="C140" s="197"/>
      <c r="D140" s="198" t="s">
        <v>75</v>
      </c>
      <c r="E140" s="210" t="s">
        <v>267</v>
      </c>
      <c r="F140" s="210" t="s">
        <v>268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P141</f>
        <v>0</v>
      </c>
      <c r="Q140" s="204"/>
      <c r="R140" s="205">
        <f>R141</f>
        <v>0</v>
      </c>
      <c r="S140" s="204"/>
      <c r="T140" s="206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80</v>
      </c>
      <c r="AT140" s="208" t="s">
        <v>75</v>
      </c>
      <c r="AU140" s="208" t="s">
        <v>80</v>
      </c>
      <c r="AY140" s="207" t="s">
        <v>182</v>
      </c>
      <c r="BK140" s="209">
        <f>BK141</f>
        <v>0</v>
      </c>
    </row>
    <row r="141" spans="1:65" s="2" customFormat="1" ht="24.15" customHeight="1">
      <c r="A141" s="38"/>
      <c r="B141" s="39"/>
      <c r="C141" s="212" t="s">
        <v>281</v>
      </c>
      <c r="D141" s="212" t="s">
        <v>185</v>
      </c>
      <c r="E141" s="213" t="s">
        <v>496</v>
      </c>
      <c r="F141" s="214" t="s">
        <v>497</v>
      </c>
      <c r="G141" s="215" t="s">
        <v>251</v>
      </c>
      <c r="H141" s="216">
        <v>0.572</v>
      </c>
      <c r="I141" s="217"/>
      <c r="J141" s="218">
        <f>ROUND(I141*H141,2)</f>
        <v>0</v>
      </c>
      <c r="K141" s="214" t="s">
        <v>189</v>
      </c>
      <c r="L141" s="44"/>
      <c r="M141" s="219" t="s">
        <v>19</v>
      </c>
      <c r="N141" s="220" t="s">
        <v>48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190</v>
      </c>
      <c r="AT141" s="223" t="s">
        <v>185</v>
      </c>
      <c r="AU141" s="223" t="s">
        <v>88</v>
      </c>
      <c r="AY141" s="17" t="s">
        <v>182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88</v>
      </c>
      <c r="BK141" s="224">
        <f>ROUND(I141*H141,2)</f>
        <v>0</v>
      </c>
      <c r="BL141" s="17" t="s">
        <v>190</v>
      </c>
      <c r="BM141" s="223" t="s">
        <v>498</v>
      </c>
    </row>
    <row r="142" spans="1:63" s="12" customFormat="1" ht="25.9" customHeight="1">
      <c r="A142" s="12"/>
      <c r="B142" s="196"/>
      <c r="C142" s="197"/>
      <c r="D142" s="198" t="s">
        <v>75</v>
      </c>
      <c r="E142" s="199" t="s">
        <v>272</v>
      </c>
      <c r="F142" s="199" t="s">
        <v>273</v>
      </c>
      <c r="G142" s="197"/>
      <c r="H142" s="197"/>
      <c r="I142" s="200"/>
      <c r="J142" s="201">
        <f>BK142</f>
        <v>0</v>
      </c>
      <c r="K142" s="197"/>
      <c r="L142" s="202"/>
      <c r="M142" s="203"/>
      <c r="N142" s="204"/>
      <c r="O142" s="204"/>
      <c r="P142" s="205">
        <f>P143+P155+P158+P161+P172</f>
        <v>0</v>
      </c>
      <c r="Q142" s="204"/>
      <c r="R142" s="205">
        <f>R143+R155+R158+R161+R172</f>
        <v>0.2180726</v>
      </c>
      <c r="S142" s="204"/>
      <c r="T142" s="206">
        <f>T143+T155+T158+T161+T172</f>
        <v>0.06072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88</v>
      </c>
      <c r="AT142" s="208" t="s">
        <v>75</v>
      </c>
      <c r="AU142" s="208" t="s">
        <v>76</v>
      </c>
      <c r="AY142" s="207" t="s">
        <v>182</v>
      </c>
      <c r="BK142" s="209">
        <f>BK143+BK155+BK158+BK161+BK172</f>
        <v>0</v>
      </c>
    </row>
    <row r="143" spans="1:63" s="12" customFormat="1" ht="22.8" customHeight="1">
      <c r="A143" s="12"/>
      <c r="B143" s="196"/>
      <c r="C143" s="197"/>
      <c r="D143" s="198" t="s">
        <v>75</v>
      </c>
      <c r="E143" s="210" t="s">
        <v>274</v>
      </c>
      <c r="F143" s="210" t="s">
        <v>275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SUM(P144:P154)</f>
        <v>0</v>
      </c>
      <c r="Q143" s="204"/>
      <c r="R143" s="205">
        <f>SUM(R144:R154)</f>
        <v>0.08368</v>
      </c>
      <c r="S143" s="204"/>
      <c r="T143" s="206">
        <f>SUM(T144:T154)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88</v>
      </c>
      <c r="AT143" s="208" t="s">
        <v>75</v>
      </c>
      <c r="AU143" s="208" t="s">
        <v>80</v>
      </c>
      <c r="AY143" s="207" t="s">
        <v>182</v>
      </c>
      <c r="BK143" s="209">
        <f>SUM(BK144:BK154)</f>
        <v>0</v>
      </c>
    </row>
    <row r="144" spans="1:65" s="2" customFormat="1" ht="14.4" customHeight="1">
      <c r="A144" s="38"/>
      <c r="B144" s="39"/>
      <c r="C144" s="212" t="s">
        <v>285</v>
      </c>
      <c r="D144" s="212" t="s">
        <v>185</v>
      </c>
      <c r="E144" s="213" t="s">
        <v>276</v>
      </c>
      <c r="F144" s="214" t="s">
        <v>499</v>
      </c>
      <c r="G144" s="215" t="s">
        <v>278</v>
      </c>
      <c r="H144" s="216">
        <v>8</v>
      </c>
      <c r="I144" s="217"/>
      <c r="J144" s="218">
        <f>ROUND(I144*H144,2)</f>
        <v>0</v>
      </c>
      <c r="K144" s="214" t="s">
        <v>279</v>
      </c>
      <c r="L144" s="44"/>
      <c r="M144" s="219" t="s">
        <v>19</v>
      </c>
      <c r="N144" s="220" t="s">
        <v>48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216</v>
      </c>
      <c r="AT144" s="223" t="s">
        <v>185</v>
      </c>
      <c r="AU144" s="223" t="s">
        <v>88</v>
      </c>
      <c r="AY144" s="17" t="s">
        <v>182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88</v>
      </c>
      <c r="BK144" s="224">
        <f>ROUND(I144*H144,2)</f>
        <v>0</v>
      </c>
      <c r="BL144" s="17" t="s">
        <v>216</v>
      </c>
      <c r="BM144" s="223" t="s">
        <v>500</v>
      </c>
    </row>
    <row r="145" spans="1:65" s="2" customFormat="1" ht="14.4" customHeight="1">
      <c r="A145" s="38"/>
      <c r="B145" s="39"/>
      <c r="C145" s="212" t="s">
        <v>289</v>
      </c>
      <c r="D145" s="212" t="s">
        <v>185</v>
      </c>
      <c r="E145" s="213" t="s">
        <v>556</v>
      </c>
      <c r="F145" s="214" t="s">
        <v>557</v>
      </c>
      <c r="G145" s="215" t="s">
        <v>215</v>
      </c>
      <c r="H145" s="216">
        <v>4</v>
      </c>
      <c r="I145" s="217"/>
      <c r="J145" s="218">
        <f>ROUND(I145*H145,2)</f>
        <v>0</v>
      </c>
      <c r="K145" s="214" t="s">
        <v>189</v>
      </c>
      <c r="L145" s="44"/>
      <c r="M145" s="219" t="s">
        <v>19</v>
      </c>
      <c r="N145" s="220" t="s">
        <v>48</v>
      </c>
      <c r="O145" s="84"/>
      <c r="P145" s="221">
        <f>O145*H145</f>
        <v>0</v>
      </c>
      <c r="Q145" s="221">
        <v>0.00051</v>
      </c>
      <c r="R145" s="221">
        <f>Q145*H145</f>
        <v>0.00204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216</v>
      </c>
      <c r="AT145" s="223" t="s">
        <v>185</v>
      </c>
      <c r="AU145" s="223" t="s">
        <v>88</v>
      </c>
      <c r="AY145" s="17" t="s">
        <v>182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88</v>
      </c>
      <c r="BK145" s="224">
        <f>ROUND(I145*H145,2)</f>
        <v>0</v>
      </c>
      <c r="BL145" s="17" t="s">
        <v>216</v>
      </c>
      <c r="BM145" s="223" t="s">
        <v>575</v>
      </c>
    </row>
    <row r="146" spans="1:65" s="2" customFormat="1" ht="14.4" customHeight="1">
      <c r="A146" s="38"/>
      <c r="B146" s="39"/>
      <c r="C146" s="212" t="s">
        <v>293</v>
      </c>
      <c r="D146" s="212" t="s">
        <v>185</v>
      </c>
      <c r="E146" s="213" t="s">
        <v>282</v>
      </c>
      <c r="F146" s="214" t="s">
        <v>283</v>
      </c>
      <c r="G146" s="215" t="s">
        <v>215</v>
      </c>
      <c r="H146" s="216">
        <v>20</v>
      </c>
      <c r="I146" s="217"/>
      <c r="J146" s="218">
        <f>ROUND(I146*H146,2)</f>
        <v>0</v>
      </c>
      <c r="K146" s="214" t="s">
        <v>189</v>
      </c>
      <c r="L146" s="44"/>
      <c r="M146" s="219" t="s">
        <v>19</v>
      </c>
      <c r="N146" s="220" t="s">
        <v>48</v>
      </c>
      <c r="O146" s="84"/>
      <c r="P146" s="221">
        <f>O146*H146</f>
        <v>0</v>
      </c>
      <c r="Q146" s="221">
        <v>0.00084</v>
      </c>
      <c r="R146" s="221">
        <f>Q146*H146</f>
        <v>0.016800000000000002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216</v>
      </c>
      <c r="AT146" s="223" t="s">
        <v>185</v>
      </c>
      <c r="AU146" s="223" t="s">
        <v>88</v>
      </c>
      <c r="AY146" s="17" t="s">
        <v>182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88</v>
      </c>
      <c r="BK146" s="224">
        <f>ROUND(I146*H146,2)</f>
        <v>0</v>
      </c>
      <c r="BL146" s="17" t="s">
        <v>216</v>
      </c>
      <c r="BM146" s="223" t="s">
        <v>501</v>
      </c>
    </row>
    <row r="147" spans="1:65" s="2" customFormat="1" ht="14.4" customHeight="1">
      <c r="A147" s="38"/>
      <c r="B147" s="39"/>
      <c r="C147" s="212" t="s">
        <v>7</v>
      </c>
      <c r="D147" s="212" t="s">
        <v>185</v>
      </c>
      <c r="E147" s="213" t="s">
        <v>286</v>
      </c>
      <c r="F147" s="214" t="s">
        <v>287</v>
      </c>
      <c r="G147" s="215" t="s">
        <v>215</v>
      </c>
      <c r="H147" s="216">
        <v>20</v>
      </c>
      <c r="I147" s="217"/>
      <c r="J147" s="218">
        <f>ROUND(I147*H147,2)</f>
        <v>0</v>
      </c>
      <c r="K147" s="214" t="s">
        <v>189</v>
      </c>
      <c r="L147" s="44"/>
      <c r="M147" s="219" t="s">
        <v>19</v>
      </c>
      <c r="N147" s="220" t="s">
        <v>48</v>
      </c>
      <c r="O147" s="84"/>
      <c r="P147" s="221">
        <f>O147*H147</f>
        <v>0</v>
      </c>
      <c r="Q147" s="221">
        <v>0.00116</v>
      </c>
      <c r="R147" s="221">
        <f>Q147*H147</f>
        <v>0.0232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216</v>
      </c>
      <c r="AT147" s="223" t="s">
        <v>185</v>
      </c>
      <c r="AU147" s="223" t="s">
        <v>88</v>
      </c>
      <c r="AY147" s="17" t="s">
        <v>182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88</v>
      </c>
      <c r="BK147" s="224">
        <f>ROUND(I147*H147,2)</f>
        <v>0</v>
      </c>
      <c r="BL147" s="17" t="s">
        <v>216</v>
      </c>
      <c r="BM147" s="223" t="s">
        <v>502</v>
      </c>
    </row>
    <row r="148" spans="1:65" s="2" customFormat="1" ht="14.4" customHeight="1">
      <c r="A148" s="38"/>
      <c r="B148" s="39"/>
      <c r="C148" s="212" t="s">
        <v>300</v>
      </c>
      <c r="D148" s="212" t="s">
        <v>185</v>
      </c>
      <c r="E148" s="213" t="s">
        <v>290</v>
      </c>
      <c r="F148" s="214" t="s">
        <v>291</v>
      </c>
      <c r="G148" s="215" t="s">
        <v>215</v>
      </c>
      <c r="H148" s="216">
        <v>8</v>
      </c>
      <c r="I148" s="217"/>
      <c r="J148" s="218">
        <f>ROUND(I148*H148,2)</f>
        <v>0</v>
      </c>
      <c r="K148" s="214" t="s">
        <v>189</v>
      </c>
      <c r="L148" s="44"/>
      <c r="M148" s="219" t="s">
        <v>19</v>
      </c>
      <c r="N148" s="220" t="s">
        <v>48</v>
      </c>
      <c r="O148" s="84"/>
      <c r="P148" s="221">
        <f>O148*H148</f>
        <v>0</v>
      </c>
      <c r="Q148" s="221">
        <v>0.00144</v>
      </c>
      <c r="R148" s="221">
        <f>Q148*H148</f>
        <v>0.01152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216</v>
      </c>
      <c r="AT148" s="223" t="s">
        <v>185</v>
      </c>
      <c r="AU148" s="223" t="s">
        <v>88</v>
      </c>
      <c r="AY148" s="17" t="s">
        <v>182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88</v>
      </c>
      <c r="BK148" s="224">
        <f>ROUND(I148*H148,2)</f>
        <v>0</v>
      </c>
      <c r="BL148" s="17" t="s">
        <v>216</v>
      </c>
      <c r="BM148" s="223" t="s">
        <v>503</v>
      </c>
    </row>
    <row r="149" spans="1:65" s="2" customFormat="1" ht="24.15" customHeight="1">
      <c r="A149" s="38"/>
      <c r="B149" s="39"/>
      <c r="C149" s="212" t="s">
        <v>304</v>
      </c>
      <c r="D149" s="212" t="s">
        <v>185</v>
      </c>
      <c r="E149" s="213" t="s">
        <v>301</v>
      </c>
      <c r="F149" s="214" t="s">
        <v>302</v>
      </c>
      <c r="G149" s="215" t="s">
        <v>215</v>
      </c>
      <c r="H149" s="216">
        <v>52</v>
      </c>
      <c r="I149" s="217"/>
      <c r="J149" s="218">
        <f>ROUND(I149*H149,2)</f>
        <v>0</v>
      </c>
      <c r="K149" s="214" t="s">
        <v>189</v>
      </c>
      <c r="L149" s="44"/>
      <c r="M149" s="219" t="s">
        <v>19</v>
      </c>
      <c r="N149" s="220" t="s">
        <v>48</v>
      </c>
      <c r="O149" s="84"/>
      <c r="P149" s="221">
        <f>O149*H149</f>
        <v>0</v>
      </c>
      <c r="Q149" s="221">
        <v>7E-05</v>
      </c>
      <c r="R149" s="221">
        <f>Q149*H149</f>
        <v>0.0036399999999999996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216</v>
      </c>
      <c r="AT149" s="223" t="s">
        <v>185</v>
      </c>
      <c r="AU149" s="223" t="s">
        <v>88</v>
      </c>
      <c r="AY149" s="17" t="s">
        <v>182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88</v>
      </c>
      <c r="BK149" s="224">
        <f>ROUND(I149*H149,2)</f>
        <v>0</v>
      </c>
      <c r="BL149" s="17" t="s">
        <v>216</v>
      </c>
      <c r="BM149" s="223" t="s">
        <v>504</v>
      </c>
    </row>
    <row r="150" spans="1:65" s="2" customFormat="1" ht="14.4" customHeight="1">
      <c r="A150" s="38"/>
      <c r="B150" s="39"/>
      <c r="C150" s="212" t="s">
        <v>308</v>
      </c>
      <c r="D150" s="212" t="s">
        <v>185</v>
      </c>
      <c r="E150" s="213" t="s">
        <v>334</v>
      </c>
      <c r="F150" s="214" t="s">
        <v>335</v>
      </c>
      <c r="G150" s="215" t="s">
        <v>188</v>
      </c>
      <c r="H150" s="216">
        <v>16</v>
      </c>
      <c r="I150" s="217"/>
      <c r="J150" s="218">
        <f>ROUND(I150*H150,2)</f>
        <v>0</v>
      </c>
      <c r="K150" s="214" t="s">
        <v>189</v>
      </c>
      <c r="L150" s="44"/>
      <c r="M150" s="219" t="s">
        <v>19</v>
      </c>
      <c r="N150" s="220" t="s">
        <v>48</v>
      </c>
      <c r="O150" s="84"/>
      <c r="P150" s="221">
        <f>O150*H150</f>
        <v>0</v>
      </c>
      <c r="Q150" s="221">
        <v>0.00057</v>
      </c>
      <c r="R150" s="221">
        <f>Q150*H150</f>
        <v>0.00912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216</v>
      </c>
      <c r="AT150" s="223" t="s">
        <v>185</v>
      </c>
      <c r="AU150" s="223" t="s">
        <v>88</v>
      </c>
      <c r="AY150" s="17" t="s">
        <v>182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88</v>
      </c>
      <c r="BK150" s="224">
        <f>ROUND(I150*H150,2)</f>
        <v>0</v>
      </c>
      <c r="BL150" s="17" t="s">
        <v>216</v>
      </c>
      <c r="BM150" s="223" t="s">
        <v>505</v>
      </c>
    </row>
    <row r="151" spans="1:65" s="2" customFormat="1" ht="14.4" customHeight="1">
      <c r="A151" s="38"/>
      <c r="B151" s="39"/>
      <c r="C151" s="212" t="s">
        <v>313</v>
      </c>
      <c r="D151" s="212" t="s">
        <v>185</v>
      </c>
      <c r="E151" s="213" t="s">
        <v>506</v>
      </c>
      <c r="F151" s="214" t="s">
        <v>507</v>
      </c>
      <c r="G151" s="215" t="s">
        <v>188</v>
      </c>
      <c r="H151" s="216">
        <v>8</v>
      </c>
      <c r="I151" s="217"/>
      <c r="J151" s="218">
        <f>ROUND(I151*H151,2)</f>
        <v>0</v>
      </c>
      <c r="K151" s="214" t="s">
        <v>189</v>
      </c>
      <c r="L151" s="44"/>
      <c r="M151" s="219" t="s">
        <v>19</v>
      </c>
      <c r="N151" s="220" t="s">
        <v>48</v>
      </c>
      <c r="O151" s="84"/>
      <c r="P151" s="221">
        <f>O151*H151</f>
        <v>0</v>
      </c>
      <c r="Q151" s="221">
        <v>0.00087</v>
      </c>
      <c r="R151" s="221">
        <f>Q151*H151</f>
        <v>0.00696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216</v>
      </c>
      <c r="AT151" s="223" t="s">
        <v>185</v>
      </c>
      <c r="AU151" s="223" t="s">
        <v>88</v>
      </c>
      <c r="AY151" s="17" t="s">
        <v>182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88</v>
      </c>
      <c r="BK151" s="224">
        <f>ROUND(I151*H151,2)</f>
        <v>0</v>
      </c>
      <c r="BL151" s="17" t="s">
        <v>216</v>
      </c>
      <c r="BM151" s="223" t="s">
        <v>508</v>
      </c>
    </row>
    <row r="152" spans="1:65" s="2" customFormat="1" ht="24.15" customHeight="1">
      <c r="A152" s="38"/>
      <c r="B152" s="39"/>
      <c r="C152" s="212" t="s">
        <v>317</v>
      </c>
      <c r="D152" s="212" t="s">
        <v>185</v>
      </c>
      <c r="E152" s="213" t="s">
        <v>354</v>
      </c>
      <c r="F152" s="214" t="s">
        <v>355</v>
      </c>
      <c r="G152" s="215" t="s">
        <v>215</v>
      </c>
      <c r="H152" s="216">
        <v>52</v>
      </c>
      <c r="I152" s="217"/>
      <c r="J152" s="218">
        <f>ROUND(I152*H152,2)</f>
        <v>0</v>
      </c>
      <c r="K152" s="214" t="s">
        <v>189</v>
      </c>
      <c r="L152" s="44"/>
      <c r="M152" s="219" t="s">
        <v>19</v>
      </c>
      <c r="N152" s="220" t="s">
        <v>48</v>
      </c>
      <c r="O152" s="84"/>
      <c r="P152" s="221">
        <f>O152*H152</f>
        <v>0</v>
      </c>
      <c r="Q152" s="221">
        <v>0.00019</v>
      </c>
      <c r="R152" s="221">
        <f>Q152*H152</f>
        <v>0.00988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216</v>
      </c>
      <c r="AT152" s="223" t="s">
        <v>185</v>
      </c>
      <c r="AU152" s="223" t="s">
        <v>88</v>
      </c>
      <c r="AY152" s="17" t="s">
        <v>182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88</v>
      </c>
      <c r="BK152" s="224">
        <f>ROUND(I152*H152,2)</f>
        <v>0</v>
      </c>
      <c r="BL152" s="17" t="s">
        <v>216</v>
      </c>
      <c r="BM152" s="223" t="s">
        <v>509</v>
      </c>
    </row>
    <row r="153" spans="1:65" s="2" customFormat="1" ht="14.4" customHeight="1">
      <c r="A153" s="38"/>
      <c r="B153" s="39"/>
      <c r="C153" s="212" t="s">
        <v>321</v>
      </c>
      <c r="D153" s="212" t="s">
        <v>185</v>
      </c>
      <c r="E153" s="213" t="s">
        <v>358</v>
      </c>
      <c r="F153" s="214" t="s">
        <v>359</v>
      </c>
      <c r="G153" s="215" t="s">
        <v>215</v>
      </c>
      <c r="H153" s="216">
        <v>52</v>
      </c>
      <c r="I153" s="217"/>
      <c r="J153" s="218">
        <f>ROUND(I153*H153,2)</f>
        <v>0</v>
      </c>
      <c r="K153" s="214" t="s">
        <v>189</v>
      </c>
      <c r="L153" s="44"/>
      <c r="M153" s="219" t="s">
        <v>19</v>
      </c>
      <c r="N153" s="220" t="s">
        <v>48</v>
      </c>
      <c r="O153" s="84"/>
      <c r="P153" s="221">
        <f>O153*H153</f>
        <v>0</v>
      </c>
      <c r="Q153" s="221">
        <v>1E-05</v>
      </c>
      <c r="R153" s="221">
        <f>Q153*H153</f>
        <v>0.0005200000000000001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216</v>
      </c>
      <c r="AT153" s="223" t="s">
        <v>185</v>
      </c>
      <c r="AU153" s="223" t="s">
        <v>88</v>
      </c>
      <c r="AY153" s="17" t="s">
        <v>182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88</v>
      </c>
      <c r="BK153" s="224">
        <f>ROUND(I153*H153,2)</f>
        <v>0</v>
      </c>
      <c r="BL153" s="17" t="s">
        <v>216</v>
      </c>
      <c r="BM153" s="223" t="s">
        <v>510</v>
      </c>
    </row>
    <row r="154" spans="1:65" s="2" customFormat="1" ht="24.15" customHeight="1">
      <c r="A154" s="38"/>
      <c r="B154" s="39"/>
      <c r="C154" s="212" t="s">
        <v>325</v>
      </c>
      <c r="D154" s="212" t="s">
        <v>185</v>
      </c>
      <c r="E154" s="213" t="s">
        <v>511</v>
      </c>
      <c r="F154" s="214" t="s">
        <v>512</v>
      </c>
      <c r="G154" s="215" t="s">
        <v>251</v>
      </c>
      <c r="H154" s="216">
        <v>0.084</v>
      </c>
      <c r="I154" s="217"/>
      <c r="J154" s="218">
        <f>ROUND(I154*H154,2)</f>
        <v>0</v>
      </c>
      <c r="K154" s="214" t="s">
        <v>189</v>
      </c>
      <c r="L154" s="44"/>
      <c r="M154" s="219" t="s">
        <v>19</v>
      </c>
      <c r="N154" s="220" t="s">
        <v>48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216</v>
      </c>
      <c r="AT154" s="223" t="s">
        <v>185</v>
      </c>
      <c r="AU154" s="223" t="s">
        <v>88</v>
      </c>
      <c r="AY154" s="17" t="s">
        <v>182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88</v>
      </c>
      <c r="BK154" s="224">
        <f>ROUND(I154*H154,2)</f>
        <v>0</v>
      </c>
      <c r="BL154" s="17" t="s">
        <v>216</v>
      </c>
      <c r="BM154" s="223" t="s">
        <v>513</v>
      </c>
    </row>
    <row r="155" spans="1:63" s="12" customFormat="1" ht="22.8" customHeight="1">
      <c r="A155" s="12"/>
      <c r="B155" s="196"/>
      <c r="C155" s="197"/>
      <c r="D155" s="198" t="s">
        <v>75</v>
      </c>
      <c r="E155" s="210" t="s">
        <v>365</v>
      </c>
      <c r="F155" s="210" t="s">
        <v>366</v>
      </c>
      <c r="G155" s="197"/>
      <c r="H155" s="197"/>
      <c r="I155" s="200"/>
      <c r="J155" s="211">
        <f>BK155</f>
        <v>0</v>
      </c>
      <c r="K155" s="197"/>
      <c r="L155" s="202"/>
      <c r="M155" s="203"/>
      <c r="N155" s="204"/>
      <c r="O155" s="204"/>
      <c r="P155" s="205">
        <f>SUM(P156:P157)</f>
        <v>0</v>
      </c>
      <c r="Q155" s="204"/>
      <c r="R155" s="205">
        <f>SUM(R156:R157)</f>
        <v>0.00124</v>
      </c>
      <c r="S155" s="204"/>
      <c r="T155" s="206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7" t="s">
        <v>88</v>
      </c>
      <c r="AT155" s="208" t="s">
        <v>75</v>
      </c>
      <c r="AU155" s="208" t="s">
        <v>80</v>
      </c>
      <c r="AY155" s="207" t="s">
        <v>182</v>
      </c>
      <c r="BK155" s="209">
        <f>SUM(BK156:BK157)</f>
        <v>0</v>
      </c>
    </row>
    <row r="156" spans="1:65" s="2" customFormat="1" ht="14.4" customHeight="1">
      <c r="A156" s="38"/>
      <c r="B156" s="39"/>
      <c r="C156" s="212" t="s">
        <v>329</v>
      </c>
      <c r="D156" s="212" t="s">
        <v>185</v>
      </c>
      <c r="E156" s="213" t="s">
        <v>514</v>
      </c>
      <c r="F156" s="214" t="s">
        <v>515</v>
      </c>
      <c r="G156" s="215" t="s">
        <v>188</v>
      </c>
      <c r="H156" s="216">
        <v>4</v>
      </c>
      <c r="I156" s="217"/>
      <c r="J156" s="218">
        <f>ROUND(I156*H156,2)</f>
        <v>0</v>
      </c>
      <c r="K156" s="214" t="s">
        <v>279</v>
      </c>
      <c r="L156" s="44"/>
      <c r="M156" s="219" t="s">
        <v>19</v>
      </c>
      <c r="N156" s="220" t="s">
        <v>48</v>
      </c>
      <c r="O156" s="84"/>
      <c r="P156" s="221">
        <f>O156*H156</f>
        <v>0</v>
      </c>
      <c r="Q156" s="221">
        <v>0.00031</v>
      </c>
      <c r="R156" s="221">
        <f>Q156*H156</f>
        <v>0.00124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216</v>
      </c>
      <c r="AT156" s="223" t="s">
        <v>185</v>
      </c>
      <c r="AU156" s="223" t="s">
        <v>88</v>
      </c>
      <c r="AY156" s="17" t="s">
        <v>182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88</v>
      </c>
      <c r="BK156" s="224">
        <f>ROUND(I156*H156,2)</f>
        <v>0</v>
      </c>
      <c r="BL156" s="17" t="s">
        <v>216</v>
      </c>
      <c r="BM156" s="223" t="s">
        <v>516</v>
      </c>
    </row>
    <row r="157" spans="1:65" s="2" customFormat="1" ht="24.15" customHeight="1">
      <c r="A157" s="38"/>
      <c r="B157" s="39"/>
      <c r="C157" s="212" t="s">
        <v>333</v>
      </c>
      <c r="D157" s="212" t="s">
        <v>185</v>
      </c>
      <c r="E157" s="213" t="s">
        <v>517</v>
      </c>
      <c r="F157" s="214" t="s">
        <v>518</v>
      </c>
      <c r="G157" s="215" t="s">
        <v>251</v>
      </c>
      <c r="H157" s="216">
        <v>0.001</v>
      </c>
      <c r="I157" s="217"/>
      <c r="J157" s="218">
        <f>ROUND(I157*H157,2)</f>
        <v>0</v>
      </c>
      <c r="K157" s="214" t="s">
        <v>189</v>
      </c>
      <c r="L157" s="44"/>
      <c r="M157" s="219" t="s">
        <v>19</v>
      </c>
      <c r="N157" s="220" t="s">
        <v>48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216</v>
      </c>
      <c r="AT157" s="223" t="s">
        <v>185</v>
      </c>
      <c r="AU157" s="223" t="s">
        <v>88</v>
      </c>
      <c r="AY157" s="17" t="s">
        <v>182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88</v>
      </c>
      <c r="BK157" s="224">
        <f>ROUND(I157*H157,2)</f>
        <v>0</v>
      </c>
      <c r="BL157" s="17" t="s">
        <v>216</v>
      </c>
      <c r="BM157" s="223" t="s">
        <v>545</v>
      </c>
    </row>
    <row r="158" spans="1:63" s="12" customFormat="1" ht="22.8" customHeight="1">
      <c r="A158" s="12"/>
      <c r="B158" s="196"/>
      <c r="C158" s="197"/>
      <c r="D158" s="198" t="s">
        <v>75</v>
      </c>
      <c r="E158" s="210" t="s">
        <v>379</v>
      </c>
      <c r="F158" s="210" t="s">
        <v>380</v>
      </c>
      <c r="G158" s="197"/>
      <c r="H158" s="197"/>
      <c r="I158" s="200"/>
      <c r="J158" s="211">
        <f>BK158</f>
        <v>0</v>
      </c>
      <c r="K158" s="197"/>
      <c r="L158" s="202"/>
      <c r="M158" s="203"/>
      <c r="N158" s="204"/>
      <c r="O158" s="204"/>
      <c r="P158" s="205">
        <f>SUM(P159:P160)</f>
        <v>0</v>
      </c>
      <c r="Q158" s="204"/>
      <c r="R158" s="205">
        <f>SUM(R159:R160)</f>
        <v>0</v>
      </c>
      <c r="S158" s="204"/>
      <c r="T158" s="206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7" t="s">
        <v>88</v>
      </c>
      <c r="AT158" s="208" t="s">
        <v>75</v>
      </c>
      <c r="AU158" s="208" t="s">
        <v>80</v>
      </c>
      <c r="AY158" s="207" t="s">
        <v>182</v>
      </c>
      <c r="BK158" s="209">
        <f>SUM(BK159:BK160)</f>
        <v>0</v>
      </c>
    </row>
    <row r="159" spans="1:65" s="2" customFormat="1" ht="24.15" customHeight="1">
      <c r="A159" s="38"/>
      <c r="B159" s="39"/>
      <c r="C159" s="212" t="s">
        <v>337</v>
      </c>
      <c r="D159" s="212" t="s">
        <v>185</v>
      </c>
      <c r="E159" s="213" t="s">
        <v>382</v>
      </c>
      <c r="F159" s="214" t="s">
        <v>520</v>
      </c>
      <c r="G159" s="215" t="s">
        <v>188</v>
      </c>
      <c r="H159" s="216">
        <v>12</v>
      </c>
      <c r="I159" s="217"/>
      <c r="J159" s="218">
        <f>ROUND(I159*H159,2)</f>
        <v>0</v>
      </c>
      <c r="K159" s="214" t="s">
        <v>279</v>
      </c>
      <c r="L159" s="44"/>
      <c r="M159" s="219" t="s">
        <v>19</v>
      </c>
      <c r="N159" s="220" t="s">
        <v>48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216</v>
      </c>
      <c r="AT159" s="223" t="s">
        <v>185</v>
      </c>
      <c r="AU159" s="223" t="s">
        <v>88</v>
      </c>
      <c r="AY159" s="17" t="s">
        <v>182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88</v>
      </c>
      <c r="BK159" s="224">
        <f>ROUND(I159*H159,2)</f>
        <v>0</v>
      </c>
      <c r="BL159" s="17" t="s">
        <v>216</v>
      </c>
      <c r="BM159" s="223" t="s">
        <v>576</v>
      </c>
    </row>
    <row r="160" spans="1:47" s="2" customFormat="1" ht="12">
      <c r="A160" s="38"/>
      <c r="B160" s="39"/>
      <c r="C160" s="40"/>
      <c r="D160" s="227" t="s">
        <v>385</v>
      </c>
      <c r="E160" s="40"/>
      <c r="F160" s="258" t="s">
        <v>386</v>
      </c>
      <c r="G160" s="40"/>
      <c r="H160" s="40"/>
      <c r="I160" s="259"/>
      <c r="J160" s="40"/>
      <c r="K160" s="40"/>
      <c r="L160" s="44"/>
      <c r="M160" s="260"/>
      <c r="N160" s="26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385</v>
      </c>
      <c r="AU160" s="17" t="s">
        <v>88</v>
      </c>
    </row>
    <row r="161" spans="1:63" s="12" customFormat="1" ht="22.8" customHeight="1">
      <c r="A161" s="12"/>
      <c r="B161" s="196"/>
      <c r="C161" s="197"/>
      <c r="D161" s="198" t="s">
        <v>75</v>
      </c>
      <c r="E161" s="210" t="s">
        <v>418</v>
      </c>
      <c r="F161" s="210" t="s">
        <v>419</v>
      </c>
      <c r="G161" s="197"/>
      <c r="H161" s="197"/>
      <c r="I161" s="200"/>
      <c r="J161" s="211">
        <f>BK161</f>
        <v>0</v>
      </c>
      <c r="K161" s="197"/>
      <c r="L161" s="202"/>
      <c r="M161" s="203"/>
      <c r="N161" s="204"/>
      <c r="O161" s="204"/>
      <c r="P161" s="205">
        <f>SUM(P162:P171)</f>
        <v>0</v>
      </c>
      <c r="Q161" s="204"/>
      <c r="R161" s="205">
        <f>SUM(R162:R171)</f>
        <v>0.06916800000000001</v>
      </c>
      <c r="S161" s="204"/>
      <c r="T161" s="206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7" t="s">
        <v>88</v>
      </c>
      <c r="AT161" s="208" t="s">
        <v>75</v>
      </c>
      <c r="AU161" s="208" t="s">
        <v>80</v>
      </c>
      <c r="AY161" s="207" t="s">
        <v>182</v>
      </c>
      <c r="BK161" s="209">
        <f>SUM(BK162:BK171)</f>
        <v>0</v>
      </c>
    </row>
    <row r="162" spans="1:65" s="2" customFormat="1" ht="14.4" customHeight="1">
      <c r="A162" s="38"/>
      <c r="B162" s="39"/>
      <c r="C162" s="212" t="s">
        <v>341</v>
      </c>
      <c r="D162" s="212" t="s">
        <v>185</v>
      </c>
      <c r="E162" s="213" t="s">
        <v>421</v>
      </c>
      <c r="F162" s="214" t="s">
        <v>422</v>
      </c>
      <c r="G162" s="215" t="s">
        <v>423</v>
      </c>
      <c r="H162" s="216">
        <v>69</v>
      </c>
      <c r="I162" s="217"/>
      <c r="J162" s="218">
        <f>ROUND(I162*H162,2)</f>
        <v>0</v>
      </c>
      <c r="K162" s="214" t="s">
        <v>189</v>
      </c>
      <c r="L162" s="44"/>
      <c r="M162" s="219" t="s">
        <v>19</v>
      </c>
      <c r="N162" s="220" t="s">
        <v>48</v>
      </c>
      <c r="O162" s="84"/>
      <c r="P162" s="221">
        <f>O162*H162</f>
        <v>0</v>
      </c>
      <c r="Q162" s="221">
        <v>7E-05</v>
      </c>
      <c r="R162" s="221">
        <f>Q162*H162</f>
        <v>0.004829999999999999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216</v>
      </c>
      <c r="AT162" s="223" t="s">
        <v>185</v>
      </c>
      <c r="AU162" s="223" t="s">
        <v>88</v>
      </c>
      <c r="AY162" s="17" t="s">
        <v>182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88</v>
      </c>
      <c r="BK162" s="224">
        <f>ROUND(I162*H162,2)</f>
        <v>0</v>
      </c>
      <c r="BL162" s="17" t="s">
        <v>216</v>
      </c>
      <c r="BM162" s="223" t="s">
        <v>522</v>
      </c>
    </row>
    <row r="163" spans="1:47" s="2" customFormat="1" ht="12">
      <c r="A163" s="38"/>
      <c r="B163" s="39"/>
      <c r="C163" s="40"/>
      <c r="D163" s="227" t="s">
        <v>385</v>
      </c>
      <c r="E163" s="40"/>
      <c r="F163" s="258" t="s">
        <v>523</v>
      </c>
      <c r="G163" s="40"/>
      <c r="H163" s="40"/>
      <c r="I163" s="259"/>
      <c r="J163" s="40"/>
      <c r="K163" s="40"/>
      <c r="L163" s="44"/>
      <c r="M163" s="260"/>
      <c r="N163" s="26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385</v>
      </c>
      <c r="AU163" s="17" t="s">
        <v>88</v>
      </c>
    </row>
    <row r="164" spans="1:65" s="2" customFormat="1" ht="14.4" customHeight="1">
      <c r="A164" s="38"/>
      <c r="B164" s="39"/>
      <c r="C164" s="248" t="s">
        <v>345</v>
      </c>
      <c r="D164" s="248" t="s">
        <v>263</v>
      </c>
      <c r="E164" s="249" t="s">
        <v>427</v>
      </c>
      <c r="F164" s="250" t="s">
        <v>428</v>
      </c>
      <c r="G164" s="251" t="s">
        <v>251</v>
      </c>
      <c r="H164" s="252">
        <v>0.03</v>
      </c>
      <c r="I164" s="253"/>
      <c r="J164" s="254">
        <f>ROUND(I164*H164,2)</f>
        <v>0</v>
      </c>
      <c r="K164" s="250" t="s">
        <v>189</v>
      </c>
      <c r="L164" s="255"/>
      <c r="M164" s="256" t="s">
        <v>19</v>
      </c>
      <c r="N164" s="257" t="s">
        <v>48</v>
      </c>
      <c r="O164" s="84"/>
      <c r="P164" s="221">
        <f>O164*H164</f>
        <v>0</v>
      </c>
      <c r="Q164" s="221">
        <v>1</v>
      </c>
      <c r="R164" s="221">
        <f>Q164*H164</f>
        <v>0.03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341</v>
      </c>
      <c r="AT164" s="223" t="s">
        <v>263</v>
      </c>
      <c r="AU164" s="223" t="s">
        <v>88</v>
      </c>
      <c r="AY164" s="17" t="s">
        <v>182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88</v>
      </c>
      <c r="BK164" s="224">
        <f>ROUND(I164*H164,2)</f>
        <v>0</v>
      </c>
      <c r="BL164" s="17" t="s">
        <v>216</v>
      </c>
      <c r="BM164" s="223" t="s">
        <v>524</v>
      </c>
    </row>
    <row r="165" spans="1:65" s="2" customFormat="1" ht="24.15" customHeight="1">
      <c r="A165" s="38"/>
      <c r="B165" s="39"/>
      <c r="C165" s="248" t="s">
        <v>349</v>
      </c>
      <c r="D165" s="248" t="s">
        <v>263</v>
      </c>
      <c r="E165" s="249" t="s">
        <v>431</v>
      </c>
      <c r="F165" s="250" t="s">
        <v>432</v>
      </c>
      <c r="G165" s="251" t="s">
        <v>433</v>
      </c>
      <c r="H165" s="252">
        <v>0.9</v>
      </c>
      <c r="I165" s="253"/>
      <c r="J165" s="254">
        <f>ROUND(I165*H165,2)</f>
        <v>0</v>
      </c>
      <c r="K165" s="250" t="s">
        <v>189</v>
      </c>
      <c r="L165" s="255"/>
      <c r="M165" s="256" t="s">
        <v>19</v>
      </c>
      <c r="N165" s="257" t="s">
        <v>48</v>
      </c>
      <c r="O165" s="84"/>
      <c r="P165" s="221">
        <f>O165*H165</f>
        <v>0</v>
      </c>
      <c r="Q165" s="221">
        <v>0.00041</v>
      </c>
      <c r="R165" s="221">
        <f>Q165*H165</f>
        <v>0.000369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341</v>
      </c>
      <c r="AT165" s="223" t="s">
        <v>263</v>
      </c>
      <c r="AU165" s="223" t="s">
        <v>88</v>
      </c>
      <c r="AY165" s="17" t="s">
        <v>182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88</v>
      </c>
      <c r="BK165" s="224">
        <f>ROUND(I165*H165,2)</f>
        <v>0</v>
      </c>
      <c r="BL165" s="17" t="s">
        <v>216</v>
      </c>
      <c r="BM165" s="223" t="s">
        <v>525</v>
      </c>
    </row>
    <row r="166" spans="1:51" s="13" customFormat="1" ht="12">
      <c r="A166" s="13"/>
      <c r="B166" s="225"/>
      <c r="C166" s="226"/>
      <c r="D166" s="227" t="s">
        <v>203</v>
      </c>
      <c r="E166" s="226"/>
      <c r="F166" s="229" t="s">
        <v>435</v>
      </c>
      <c r="G166" s="226"/>
      <c r="H166" s="230">
        <v>0.9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203</v>
      </c>
      <c r="AU166" s="236" t="s">
        <v>88</v>
      </c>
      <c r="AV166" s="13" t="s">
        <v>88</v>
      </c>
      <c r="AW166" s="13" t="s">
        <v>4</v>
      </c>
      <c r="AX166" s="13" t="s">
        <v>80</v>
      </c>
      <c r="AY166" s="236" t="s">
        <v>182</v>
      </c>
    </row>
    <row r="167" spans="1:65" s="2" customFormat="1" ht="14.4" customHeight="1">
      <c r="A167" s="38"/>
      <c r="B167" s="39"/>
      <c r="C167" s="248" t="s">
        <v>353</v>
      </c>
      <c r="D167" s="248" t="s">
        <v>263</v>
      </c>
      <c r="E167" s="249" t="s">
        <v>437</v>
      </c>
      <c r="F167" s="250" t="s">
        <v>438</v>
      </c>
      <c r="G167" s="251" t="s">
        <v>215</v>
      </c>
      <c r="H167" s="252">
        <v>42</v>
      </c>
      <c r="I167" s="253"/>
      <c r="J167" s="254">
        <f>ROUND(I167*H167,2)</f>
        <v>0</v>
      </c>
      <c r="K167" s="250" t="s">
        <v>189</v>
      </c>
      <c r="L167" s="255"/>
      <c r="M167" s="256" t="s">
        <v>19</v>
      </c>
      <c r="N167" s="257" t="s">
        <v>48</v>
      </c>
      <c r="O167" s="84"/>
      <c r="P167" s="221">
        <f>O167*H167</f>
        <v>0</v>
      </c>
      <c r="Q167" s="221">
        <v>0.00046</v>
      </c>
      <c r="R167" s="221">
        <f>Q167*H167</f>
        <v>0.01932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341</v>
      </c>
      <c r="AT167" s="223" t="s">
        <v>263</v>
      </c>
      <c r="AU167" s="223" t="s">
        <v>88</v>
      </c>
      <c r="AY167" s="17" t="s">
        <v>182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88</v>
      </c>
      <c r="BK167" s="224">
        <f>ROUND(I167*H167,2)</f>
        <v>0</v>
      </c>
      <c r="BL167" s="17" t="s">
        <v>216</v>
      </c>
      <c r="BM167" s="223" t="s">
        <v>526</v>
      </c>
    </row>
    <row r="168" spans="1:65" s="2" customFormat="1" ht="24.15" customHeight="1">
      <c r="A168" s="38"/>
      <c r="B168" s="39"/>
      <c r="C168" s="248" t="s">
        <v>357</v>
      </c>
      <c r="D168" s="248" t="s">
        <v>263</v>
      </c>
      <c r="E168" s="249" t="s">
        <v>441</v>
      </c>
      <c r="F168" s="250" t="s">
        <v>442</v>
      </c>
      <c r="G168" s="251" t="s">
        <v>433</v>
      </c>
      <c r="H168" s="252">
        <v>0.9</v>
      </c>
      <c r="I168" s="253"/>
      <c r="J168" s="254">
        <f>ROUND(I168*H168,2)</f>
        <v>0</v>
      </c>
      <c r="K168" s="250" t="s">
        <v>189</v>
      </c>
      <c r="L168" s="255"/>
      <c r="M168" s="256" t="s">
        <v>19</v>
      </c>
      <c r="N168" s="257" t="s">
        <v>48</v>
      </c>
      <c r="O168" s="84"/>
      <c r="P168" s="221">
        <f>O168*H168</f>
        <v>0</v>
      </c>
      <c r="Q168" s="221">
        <v>0.00041</v>
      </c>
      <c r="R168" s="221">
        <f>Q168*H168</f>
        <v>0.000369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341</v>
      </c>
      <c r="AT168" s="223" t="s">
        <v>263</v>
      </c>
      <c r="AU168" s="223" t="s">
        <v>88</v>
      </c>
      <c r="AY168" s="17" t="s">
        <v>182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88</v>
      </c>
      <c r="BK168" s="224">
        <f>ROUND(I168*H168,2)</f>
        <v>0</v>
      </c>
      <c r="BL168" s="17" t="s">
        <v>216</v>
      </c>
      <c r="BM168" s="223" t="s">
        <v>527</v>
      </c>
    </row>
    <row r="169" spans="1:51" s="13" customFormat="1" ht="12">
      <c r="A169" s="13"/>
      <c r="B169" s="225"/>
      <c r="C169" s="226"/>
      <c r="D169" s="227" t="s">
        <v>203</v>
      </c>
      <c r="E169" s="226"/>
      <c r="F169" s="229" t="s">
        <v>435</v>
      </c>
      <c r="G169" s="226"/>
      <c r="H169" s="230">
        <v>0.9</v>
      </c>
      <c r="I169" s="231"/>
      <c r="J169" s="226"/>
      <c r="K169" s="226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203</v>
      </c>
      <c r="AU169" s="236" t="s">
        <v>88</v>
      </c>
      <c r="AV169" s="13" t="s">
        <v>88</v>
      </c>
      <c r="AW169" s="13" t="s">
        <v>4</v>
      </c>
      <c r="AX169" s="13" t="s">
        <v>80</v>
      </c>
      <c r="AY169" s="236" t="s">
        <v>182</v>
      </c>
    </row>
    <row r="170" spans="1:65" s="2" customFormat="1" ht="14.4" customHeight="1">
      <c r="A170" s="38"/>
      <c r="B170" s="39"/>
      <c r="C170" s="248" t="s">
        <v>361</v>
      </c>
      <c r="D170" s="248" t="s">
        <v>263</v>
      </c>
      <c r="E170" s="249" t="s">
        <v>445</v>
      </c>
      <c r="F170" s="250" t="s">
        <v>446</v>
      </c>
      <c r="G170" s="251" t="s">
        <v>188</v>
      </c>
      <c r="H170" s="252">
        <v>84</v>
      </c>
      <c r="I170" s="253"/>
      <c r="J170" s="254">
        <f>ROUND(I170*H170,2)</f>
        <v>0</v>
      </c>
      <c r="K170" s="250" t="s">
        <v>189</v>
      </c>
      <c r="L170" s="255"/>
      <c r="M170" s="256" t="s">
        <v>19</v>
      </c>
      <c r="N170" s="257" t="s">
        <v>48</v>
      </c>
      <c r="O170" s="84"/>
      <c r="P170" s="221">
        <f>O170*H170</f>
        <v>0</v>
      </c>
      <c r="Q170" s="221">
        <v>0.00017</v>
      </c>
      <c r="R170" s="221">
        <f>Q170*H170</f>
        <v>0.014280000000000001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341</v>
      </c>
      <c r="AT170" s="223" t="s">
        <v>263</v>
      </c>
      <c r="AU170" s="223" t="s">
        <v>88</v>
      </c>
      <c r="AY170" s="17" t="s">
        <v>182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88</v>
      </c>
      <c r="BK170" s="224">
        <f>ROUND(I170*H170,2)</f>
        <v>0</v>
      </c>
      <c r="BL170" s="17" t="s">
        <v>216</v>
      </c>
      <c r="BM170" s="223" t="s">
        <v>528</v>
      </c>
    </row>
    <row r="171" spans="1:65" s="2" customFormat="1" ht="24.15" customHeight="1">
      <c r="A171" s="38"/>
      <c r="B171" s="39"/>
      <c r="C171" s="212" t="s">
        <v>367</v>
      </c>
      <c r="D171" s="212" t="s">
        <v>185</v>
      </c>
      <c r="E171" s="213" t="s">
        <v>449</v>
      </c>
      <c r="F171" s="214" t="s">
        <v>450</v>
      </c>
      <c r="G171" s="215" t="s">
        <v>251</v>
      </c>
      <c r="H171" s="216">
        <v>0.069</v>
      </c>
      <c r="I171" s="217"/>
      <c r="J171" s="218">
        <f>ROUND(I171*H171,2)</f>
        <v>0</v>
      </c>
      <c r="K171" s="214" t="s">
        <v>189</v>
      </c>
      <c r="L171" s="44"/>
      <c r="M171" s="219" t="s">
        <v>19</v>
      </c>
      <c r="N171" s="220" t="s">
        <v>48</v>
      </c>
      <c r="O171" s="84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216</v>
      </c>
      <c r="AT171" s="223" t="s">
        <v>185</v>
      </c>
      <c r="AU171" s="223" t="s">
        <v>88</v>
      </c>
      <c r="AY171" s="17" t="s">
        <v>182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88</v>
      </c>
      <c r="BK171" s="224">
        <f>ROUND(I171*H171,2)</f>
        <v>0</v>
      </c>
      <c r="BL171" s="17" t="s">
        <v>216</v>
      </c>
      <c r="BM171" s="223" t="s">
        <v>529</v>
      </c>
    </row>
    <row r="172" spans="1:63" s="12" customFormat="1" ht="22.8" customHeight="1">
      <c r="A172" s="12"/>
      <c r="B172" s="196"/>
      <c r="C172" s="197"/>
      <c r="D172" s="198" t="s">
        <v>75</v>
      </c>
      <c r="E172" s="210" t="s">
        <v>530</v>
      </c>
      <c r="F172" s="210" t="s">
        <v>531</v>
      </c>
      <c r="G172" s="197"/>
      <c r="H172" s="197"/>
      <c r="I172" s="200"/>
      <c r="J172" s="211">
        <f>BK172</f>
        <v>0</v>
      </c>
      <c r="K172" s="197"/>
      <c r="L172" s="202"/>
      <c r="M172" s="203"/>
      <c r="N172" s="204"/>
      <c r="O172" s="204"/>
      <c r="P172" s="205">
        <f>SUM(P173:P177)</f>
        <v>0</v>
      </c>
      <c r="Q172" s="204"/>
      <c r="R172" s="205">
        <f>SUM(R173:R177)</f>
        <v>0.0639846</v>
      </c>
      <c r="S172" s="204"/>
      <c r="T172" s="206">
        <f>SUM(T173:T177)</f>
        <v>0.06072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7" t="s">
        <v>88</v>
      </c>
      <c r="AT172" s="208" t="s">
        <v>75</v>
      </c>
      <c r="AU172" s="208" t="s">
        <v>80</v>
      </c>
      <c r="AY172" s="207" t="s">
        <v>182</v>
      </c>
      <c r="BK172" s="209">
        <f>SUM(BK173:BK177)</f>
        <v>0</v>
      </c>
    </row>
    <row r="173" spans="1:65" s="2" customFormat="1" ht="14.4" customHeight="1">
      <c r="A173" s="38"/>
      <c r="B173" s="39"/>
      <c r="C173" s="212" t="s">
        <v>371</v>
      </c>
      <c r="D173" s="212" t="s">
        <v>185</v>
      </c>
      <c r="E173" s="213" t="s">
        <v>532</v>
      </c>
      <c r="F173" s="214" t="s">
        <v>533</v>
      </c>
      <c r="G173" s="215" t="s">
        <v>188</v>
      </c>
      <c r="H173" s="216">
        <v>66</v>
      </c>
      <c r="I173" s="217"/>
      <c r="J173" s="218">
        <f>ROUND(I173*H173,2)</f>
        <v>0</v>
      </c>
      <c r="K173" s="214" t="s">
        <v>189</v>
      </c>
      <c r="L173" s="44"/>
      <c r="M173" s="219" t="s">
        <v>19</v>
      </c>
      <c r="N173" s="220" t="s">
        <v>48</v>
      </c>
      <c r="O173" s="84"/>
      <c r="P173" s="221">
        <f>O173*H173</f>
        <v>0</v>
      </c>
      <c r="Q173" s="221">
        <v>0.00024</v>
      </c>
      <c r="R173" s="221">
        <f>Q173*H173</f>
        <v>0.01584</v>
      </c>
      <c r="S173" s="221">
        <v>0.00092</v>
      </c>
      <c r="T173" s="222">
        <f>S173*H173</f>
        <v>0.06072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216</v>
      </c>
      <c r="AT173" s="223" t="s">
        <v>185</v>
      </c>
      <c r="AU173" s="223" t="s">
        <v>88</v>
      </c>
      <c r="AY173" s="17" t="s">
        <v>182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88</v>
      </c>
      <c r="BK173" s="224">
        <f>ROUND(I173*H173,2)</f>
        <v>0</v>
      </c>
      <c r="BL173" s="17" t="s">
        <v>216</v>
      </c>
      <c r="BM173" s="223" t="s">
        <v>534</v>
      </c>
    </row>
    <row r="174" spans="1:51" s="13" customFormat="1" ht="12">
      <c r="A174" s="13"/>
      <c r="B174" s="225"/>
      <c r="C174" s="226"/>
      <c r="D174" s="227" t="s">
        <v>203</v>
      </c>
      <c r="E174" s="228" t="s">
        <v>19</v>
      </c>
      <c r="F174" s="229" t="s">
        <v>577</v>
      </c>
      <c r="G174" s="226"/>
      <c r="H174" s="230">
        <v>66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203</v>
      </c>
      <c r="AU174" s="236" t="s">
        <v>88</v>
      </c>
      <c r="AV174" s="13" t="s">
        <v>88</v>
      </c>
      <c r="AW174" s="13" t="s">
        <v>35</v>
      </c>
      <c r="AX174" s="13" t="s">
        <v>80</v>
      </c>
      <c r="AY174" s="236" t="s">
        <v>182</v>
      </c>
    </row>
    <row r="175" spans="1:65" s="2" customFormat="1" ht="14.4" customHeight="1">
      <c r="A175" s="38"/>
      <c r="B175" s="39"/>
      <c r="C175" s="248" t="s">
        <v>375</v>
      </c>
      <c r="D175" s="248" t="s">
        <v>263</v>
      </c>
      <c r="E175" s="249" t="s">
        <v>536</v>
      </c>
      <c r="F175" s="250" t="s">
        <v>537</v>
      </c>
      <c r="G175" s="251" t="s">
        <v>201</v>
      </c>
      <c r="H175" s="252">
        <v>3.821</v>
      </c>
      <c r="I175" s="253"/>
      <c r="J175" s="254">
        <f>ROUND(I175*H175,2)</f>
        <v>0</v>
      </c>
      <c r="K175" s="250" t="s">
        <v>189</v>
      </c>
      <c r="L175" s="255"/>
      <c r="M175" s="256" t="s">
        <v>19</v>
      </c>
      <c r="N175" s="257" t="s">
        <v>48</v>
      </c>
      <c r="O175" s="84"/>
      <c r="P175" s="221">
        <f>O175*H175</f>
        <v>0</v>
      </c>
      <c r="Q175" s="221">
        <v>0.0126</v>
      </c>
      <c r="R175" s="221">
        <f>Q175*H175</f>
        <v>0.0481446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341</v>
      </c>
      <c r="AT175" s="223" t="s">
        <v>263</v>
      </c>
      <c r="AU175" s="223" t="s">
        <v>88</v>
      </c>
      <c r="AY175" s="17" t="s">
        <v>182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88</v>
      </c>
      <c r="BK175" s="224">
        <f>ROUND(I175*H175,2)</f>
        <v>0</v>
      </c>
      <c r="BL175" s="17" t="s">
        <v>216</v>
      </c>
      <c r="BM175" s="223" t="s">
        <v>538</v>
      </c>
    </row>
    <row r="176" spans="1:51" s="13" customFormat="1" ht="12">
      <c r="A176" s="13"/>
      <c r="B176" s="225"/>
      <c r="C176" s="226"/>
      <c r="D176" s="227" t="s">
        <v>203</v>
      </c>
      <c r="E176" s="226"/>
      <c r="F176" s="229" t="s">
        <v>578</v>
      </c>
      <c r="G176" s="226"/>
      <c r="H176" s="230">
        <v>3.821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203</v>
      </c>
      <c r="AU176" s="236" t="s">
        <v>88</v>
      </c>
      <c r="AV176" s="13" t="s">
        <v>88</v>
      </c>
      <c r="AW176" s="13" t="s">
        <v>4</v>
      </c>
      <c r="AX176" s="13" t="s">
        <v>80</v>
      </c>
      <c r="AY176" s="236" t="s">
        <v>182</v>
      </c>
    </row>
    <row r="177" spans="1:65" s="2" customFormat="1" ht="24.15" customHeight="1">
      <c r="A177" s="38"/>
      <c r="B177" s="39"/>
      <c r="C177" s="212" t="s">
        <v>381</v>
      </c>
      <c r="D177" s="212" t="s">
        <v>185</v>
      </c>
      <c r="E177" s="213" t="s">
        <v>540</v>
      </c>
      <c r="F177" s="214" t="s">
        <v>541</v>
      </c>
      <c r="G177" s="215" t="s">
        <v>251</v>
      </c>
      <c r="H177" s="216">
        <v>0.064</v>
      </c>
      <c r="I177" s="217"/>
      <c r="J177" s="218">
        <f>ROUND(I177*H177,2)</f>
        <v>0</v>
      </c>
      <c r="K177" s="214" t="s">
        <v>189</v>
      </c>
      <c r="L177" s="44"/>
      <c r="M177" s="262" t="s">
        <v>19</v>
      </c>
      <c r="N177" s="263" t="s">
        <v>48</v>
      </c>
      <c r="O177" s="264"/>
      <c r="P177" s="265">
        <f>O177*H177</f>
        <v>0</v>
      </c>
      <c r="Q177" s="265">
        <v>0</v>
      </c>
      <c r="R177" s="265">
        <f>Q177*H177</f>
        <v>0</v>
      </c>
      <c r="S177" s="265">
        <v>0</v>
      </c>
      <c r="T177" s="26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216</v>
      </c>
      <c r="AT177" s="223" t="s">
        <v>185</v>
      </c>
      <c r="AU177" s="223" t="s">
        <v>88</v>
      </c>
      <c r="AY177" s="17" t="s">
        <v>182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88</v>
      </c>
      <c r="BK177" s="224">
        <f>ROUND(I177*H177,2)</f>
        <v>0</v>
      </c>
      <c r="BL177" s="17" t="s">
        <v>216</v>
      </c>
      <c r="BM177" s="223" t="s">
        <v>542</v>
      </c>
    </row>
    <row r="178" spans="1:31" s="2" customFormat="1" ht="6.95" customHeight="1">
      <c r="A178" s="38"/>
      <c r="B178" s="59"/>
      <c r="C178" s="60"/>
      <c r="D178" s="60"/>
      <c r="E178" s="60"/>
      <c r="F178" s="60"/>
      <c r="G178" s="60"/>
      <c r="H178" s="60"/>
      <c r="I178" s="60"/>
      <c r="J178" s="60"/>
      <c r="K178" s="60"/>
      <c r="L178" s="44"/>
      <c r="M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</row>
  </sheetData>
  <sheetProtection password="CC35" sheet="1" objects="1" scenarios="1" formatColumns="0" formatRows="0" autoFilter="0"/>
  <autoFilter ref="C99:K17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26.25" customHeight="1">
      <c r="B7" s="20"/>
      <c r="E7" s="143" t="str">
        <f>'Rekapitulace stavby'!K6</f>
        <v>Výměna vnitřního rozvodu teplé a studené vody v objektu bytového domu Dvořákova 1331/20 a 1330/22, Děčín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146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147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579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19. 5. 2021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>69288992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>Vladimír Vidai</v>
      </c>
      <c r="F26" s="38"/>
      <c r="G26" s="38"/>
      <c r="H26" s="38"/>
      <c r="I26" s="142" t="s">
        <v>29</v>
      </c>
      <c r="J26" s="133" t="str">
        <f>IF('Rekapitulace stavby'!AN20="","",'Rekapitulace stavby'!AN20)</f>
        <v>CZ5705170625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40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42</v>
      </c>
      <c r="E32" s="38"/>
      <c r="F32" s="38"/>
      <c r="G32" s="38"/>
      <c r="H32" s="38"/>
      <c r="I32" s="38"/>
      <c r="J32" s="153">
        <f>ROUND(J100,2)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44</v>
      </c>
      <c r="G34" s="38"/>
      <c r="H34" s="38"/>
      <c r="I34" s="154" t="s">
        <v>43</v>
      </c>
      <c r="J34" s="154" t="s">
        <v>45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46</v>
      </c>
      <c r="E35" s="142" t="s">
        <v>47</v>
      </c>
      <c r="F35" s="156">
        <f>ROUND((SUM(BE100:BE168)),2)</f>
        <v>0</v>
      </c>
      <c r="G35" s="38"/>
      <c r="H35" s="38"/>
      <c r="I35" s="157">
        <v>0.21</v>
      </c>
      <c r="J35" s="156">
        <f>ROUND(((SUM(BE100:BE168))*I35),2)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48</v>
      </c>
      <c r="F36" s="156">
        <f>ROUND((SUM(BF100:BF168)),2)</f>
        <v>0</v>
      </c>
      <c r="G36" s="38"/>
      <c r="H36" s="38"/>
      <c r="I36" s="157">
        <v>0.15</v>
      </c>
      <c r="J36" s="156">
        <f>ROUND(((SUM(BF100:BF168))*I36),2)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56">
        <f>ROUND((SUM(BG100:BG168)),2)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50</v>
      </c>
      <c r="F38" s="156">
        <f>ROUND((SUM(BH100:BH168)),2)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51</v>
      </c>
      <c r="F39" s="156">
        <f>ROUND((SUM(BI100:BI168)),2)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52</v>
      </c>
      <c r="E41" s="160"/>
      <c r="F41" s="160"/>
      <c r="G41" s="161" t="s">
        <v>53</v>
      </c>
      <c r="H41" s="162" t="s">
        <v>54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169" t="str">
        <f>E7</f>
        <v>Výměna vnitřního rozvodu teplé a studené vody v objektu bytového domu Dvořákova 1331/20 a 1330/22, Děčín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146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147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1.07 - Stoupací potrubí V6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</v>
      </c>
      <c r="G56" s="40"/>
      <c r="H56" s="40"/>
      <c r="I56" s="32" t="s">
        <v>23</v>
      </c>
      <c r="J56" s="72" t="str">
        <f>IF(J14="","",J14)</f>
        <v>19. 5. 2021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David Šašek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>Vladimír Vidai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150</v>
      </c>
      <c r="D61" s="171"/>
      <c r="E61" s="171"/>
      <c r="F61" s="171"/>
      <c r="G61" s="171"/>
      <c r="H61" s="171"/>
      <c r="I61" s="171"/>
      <c r="J61" s="172" t="s">
        <v>151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74</v>
      </c>
      <c r="D63" s="40"/>
      <c r="E63" s="40"/>
      <c r="F63" s="40"/>
      <c r="G63" s="40"/>
      <c r="H63" s="40"/>
      <c r="I63" s="40"/>
      <c r="J63" s="102">
        <f>J100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152</v>
      </c>
    </row>
    <row r="64" spans="1:31" s="9" customFormat="1" ht="24.95" customHeight="1">
      <c r="A64" s="9"/>
      <c r="B64" s="174"/>
      <c r="C64" s="175"/>
      <c r="D64" s="176" t="s">
        <v>153</v>
      </c>
      <c r="E64" s="177"/>
      <c r="F64" s="177"/>
      <c r="G64" s="177"/>
      <c r="H64" s="177"/>
      <c r="I64" s="177"/>
      <c r="J64" s="178">
        <f>J101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453</v>
      </c>
      <c r="E65" s="182"/>
      <c r="F65" s="182"/>
      <c r="G65" s="182"/>
      <c r="H65" s="182"/>
      <c r="I65" s="182"/>
      <c r="J65" s="183">
        <f>J102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155</v>
      </c>
      <c r="E66" s="182"/>
      <c r="F66" s="182"/>
      <c r="G66" s="182"/>
      <c r="H66" s="182"/>
      <c r="I66" s="182"/>
      <c r="J66" s="183">
        <f>J104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156</v>
      </c>
      <c r="E67" s="182"/>
      <c r="F67" s="182"/>
      <c r="G67" s="182"/>
      <c r="H67" s="182"/>
      <c r="I67" s="182"/>
      <c r="J67" s="183">
        <f>J111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157</v>
      </c>
      <c r="E68" s="182"/>
      <c r="F68" s="182"/>
      <c r="G68" s="182"/>
      <c r="H68" s="182"/>
      <c r="I68" s="182"/>
      <c r="J68" s="183">
        <f>J114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158</v>
      </c>
      <c r="E69" s="182"/>
      <c r="F69" s="182"/>
      <c r="G69" s="182"/>
      <c r="H69" s="182"/>
      <c r="I69" s="182"/>
      <c r="J69" s="183">
        <f>J117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159</v>
      </c>
      <c r="E70" s="182"/>
      <c r="F70" s="182"/>
      <c r="G70" s="182"/>
      <c r="H70" s="182"/>
      <c r="I70" s="182"/>
      <c r="J70" s="183">
        <f>J123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160</v>
      </c>
      <c r="E71" s="182"/>
      <c r="F71" s="182"/>
      <c r="G71" s="182"/>
      <c r="H71" s="182"/>
      <c r="I71" s="182"/>
      <c r="J71" s="183">
        <f>J129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4"/>
      <c r="C72" s="175"/>
      <c r="D72" s="176" t="s">
        <v>161</v>
      </c>
      <c r="E72" s="177"/>
      <c r="F72" s="177"/>
      <c r="G72" s="177"/>
      <c r="H72" s="177"/>
      <c r="I72" s="177"/>
      <c r="J72" s="178">
        <f>J131</f>
        <v>0</v>
      </c>
      <c r="K72" s="175"/>
      <c r="L72" s="17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0"/>
      <c r="C73" s="125"/>
      <c r="D73" s="181" t="s">
        <v>162</v>
      </c>
      <c r="E73" s="182"/>
      <c r="F73" s="182"/>
      <c r="G73" s="182"/>
      <c r="H73" s="182"/>
      <c r="I73" s="182"/>
      <c r="J73" s="183">
        <f>J132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0"/>
      <c r="C74" s="125"/>
      <c r="D74" s="181" t="s">
        <v>163</v>
      </c>
      <c r="E74" s="182"/>
      <c r="F74" s="182"/>
      <c r="G74" s="182"/>
      <c r="H74" s="182"/>
      <c r="I74" s="182"/>
      <c r="J74" s="183">
        <f>J143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164</v>
      </c>
      <c r="E75" s="182"/>
      <c r="F75" s="182"/>
      <c r="G75" s="182"/>
      <c r="H75" s="182"/>
      <c r="I75" s="182"/>
      <c r="J75" s="183">
        <f>J146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165</v>
      </c>
      <c r="E76" s="182"/>
      <c r="F76" s="182"/>
      <c r="G76" s="182"/>
      <c r="H76" s="182"/>
      <c r="I76" s="182"/>
      <c r="J76" s="183">
        <f>J149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166</v>
      </c>
      <c r="E77" s="182"/>
      <c r="F77" s="182"/>
      <c r="G77" s="182"/>
      <c r="H77" s="182"/>
      <c r="I77" s="182"/>
      <c r="J77" s="183">
        <f>J152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454</v>
      </c>
      <c r="E78" s="182"/>
      <c r="F78" s="182"/>
      <c r="G78" s="182"/>
      <c r="H78" s="182"/>
      <c r="I78" s="182"/>
      <c r="J78" s="183">
        <f>J163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4" spans="1:31" s="2" customFormat="1" ht="6.95" customHeight="1">
      <c r="A84" s="38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4.95" customHeight="1">
      <c r="A85" s="38"/>
      <c r="B85" s="39"/>
      <c r="C85" s="23" t="s">
        <v>167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16</v>
      </c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6.25" customHeight="1">
      <c r="A88" s="38"/>
      <c r="B88" s="39"/>
      <c r="C88" s="40"/>
      <c r="D88" s="40"/>
      <c r="E88" s="169" t="str">
        <f>E7</f>
        <v>Výměna vnitřního rozvodu teplé a studené vody v objektu bytového domu Dvořákova 1331/20 a 1330/22, Děčín</v>
      </c>
      <c r="F88" s="32"/>
      <c r="G88" s="32"/>
      <c r="H88" s="32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2:12" s="1" customFormat="1" ht="12" customHeight="1">
      <c r="B89" s="21"/>
      <c r="C89" s="32" t="s">
        <v>145</v>
      </c>
      <c r="D89" s="22"/>
      <c r="E89" s="22"/>
      <c r="F89" s="22"/>
      <c r="G89" s="22"/>
      <c r="H89" s="22"/>
      <c r="I89" s="22"/>
      <c r="J89" s="22"/>
      <c r="K89" s="22"/>
      <c r="L89" s="20"/>
    </row>
    <row r="90" spans="1:31" s="2" customFormat="1" ht="16.5" customHeight="1">
      <c r="A90" s="38"/>
      <c r="B90" s="39"/>
      <c r="C90" s="40"/>
      <c r="D90" s="40"/>
      <c r="E90" s="169" t="s">
        <v>146</v>
      </c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147</v>
      </c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6.5" customHeight="1">
      <c r="A92" s="38"/>
      <c r="B92" s="39"/>
      <c r="C92" s="40"/>
      <c r="D92" s="40"/>
      <c r="E92" s="69" t="str">
        <f>E11</f>
        <v>1.07 - Stoupací potrubí V6</v>
      </c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2" customHeight="1">
      <c r="A94" s="38"/>
      <c r="B94" s="39"/>
      <c r="C94" s="32" t="s">
        <v>21</v>
      </c>
      <c r="D94" s="40"/>
      <c r="E94" s="40"/>
      <c r="F94" s="27" t="str">
        <f>F14</f>
        <v>Děčín</v>
      </c>
      <c r="G94" s="40"/>
      <c r="H94" s="40"/>
      <c r="I94" s="32" t="s">
        <v>23</v>
      </c>
      <c r="J94" s="72" t="str">
        <f>IF(J14="","",J14)</f>
        <v>19. 5. 2021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25</v>
      </c>
      <c r="D96" s="40"/>
      <c r="E96" s="40"/>
      <c r="F96" s="27" t="str">
        <f>E17</f>
        <v>Statutární město Děčín</v>
      </c>
      <c r="G96" s="40"/>
      <c r="H96" s="40"/>
      <c r="I96" s="32" t="s">
        <v>32</v>
      </c>
      <c r="J96" s="36" t="str">
        <f>E23</f>
        <v>David Šašek</v>
      </c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30</v>
      </c>
      <c r="D97" s="40"/>
      <c r="E97" s="40"/>
      <c r="F97" s="27" t="str">
        <f>IF(E20="","",E20)</f>
        <v>Vyplň údaj</v>
      </c>
      <c r="G97" s="40"/>
      <c r="H97" s="40"/>
      <c r="I97" s="32" t="s">
        <v>36</v>
      </c>
      <c r="J97" s="36" t="str">
        <f>E26</f>
        <v>Vladimír Vidai</v>
      </c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11" customFormat="1" ht="29.25" customHeight="1">
      <c r="A99" s="185"/>
      <c r="B99" s="186"/>
      <c r="C99" s="187" t="s">
        <v>168</v>
      </c>
      <c r="D99" s="188" t="s">
        <v>61</v>
      </c>
      <c r="E99" s="188" t="s">
        <v>57</v>
      </c>
      <c r="F99" s="188" t="s">
        <v>58</v>
      </c>
      <c r="G99" s="188" t="s">
        <v>169</v>
      </c>
      <c r="H99" s="188" t="s">
        <v>170</v>
      </c>
      <c r="I99" s="188" t="s">
        <v>171</v>
      </c>
      <c r="J99" s="188" t="s">
        <v>151</v>
      </c>
      <c r="K99" s="189" t="s">
        <v>172</v>
      </c>
      <c r="L99" s="190"/>
      <c r="M99" s="92" t="s">
        <v>19</v>
      </c>
      <c r="N99" s="93" t="s">
        <v>46</v>
      </c>
      <c r="O99" s="93" t="s">
        <v>173</v>
      </c>
      <c r="P99" s="93" t="s">
        <v>174</v>
      </c>
      <c r="Q99" s="93" t="s">
        <v>175</v>
      </c>
      <c r="R99" s="93" t="s">
        <v>176</v>
      </c>
      <c r="S99" s="93" t="s">
        <v>177</v>
      </c>
      <c r="T99" s="94" t="s">
        <v>178</v>
      </c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</row>
    <row r="100" spans="1:63" s="2" customFormat="1" ht="22.8" customHeight="1">
      <c r="A100" s="38"/>
      <c r="B100" s="39"/>
      <c r="C100" s="99" t="s">
        <v>179</v>
      </c>
      <c r="D100" s="40"/>
      <c r="E100" s="40"/>
      <c r="F100" s="40"/>
      <c r="G100" s="40"/>
      <c r="H100" s="40"/>
      <c r="I100" s="40"/>
      <c r="J100" s="191">
        <f>BK100</f>
        <v>0</v>
      </c>
      <c r="K100" s="40"/>
      <c r="L100" s="44"/>
      <c r="M100" s="95"/>
      <c r="N100" s="192"/>
      <c r="O100" s="96"/>
      <c r="P100" s="193">
        <f>P101+P131</f>
        <v>0</v>
      </c>
      <c r="Q100" s="96"/>
      <c r="R100" s="193">
        <f>R101+R131</f>
        <v>1.0578483</v>
      </c>
      <c r="S100" s="96"/>
      <c r="T100" s="194">
        <f>T101+T131</f>
        <v>1.548052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75</v>
      </c>
      <c r="AU100" s="17" t="s">
        <v>152</v>
      </c>
      <c r="BK100" s="195">
        <f>BK101+BK131</f>
        <v>0</v>
      </c>
    </row>
    <row r="101" spans="1:63" s="12" customFormat="1" ht="25.9" customHeight="1">
      <c r="A101" s="12"/>
      <c r="B101" s="196"/>
      <c r="C101" s="197"/>
      <c r="D101" s="198" t="s">
        <v>75</v>
      </c>
      <c r="E101" s="199" t="s">
        <v>180</v>
      </c>
      <c r="F101" s="199" t="s">
        <v>181</v>
      </c>
      <c r="G101" s="197"/>
      <c r="H101" s="197"/>
      <c r="I101" s="200"/>
      <c r="J101" s="201">
        <f>BK101</f>
        <v>0</v>
      </c>
      <c r="K101" s="197"/>
      <c r="L101" s="202"/>
      <c r="M101" s="203"/>
      <c r="N101" s="204"/>
      <c r="O101" s="204"/>
      <c r="P101" s="205">
        <f>P102+P104+P111+P114+P117+P123+P129</f>
        <v>0</v>
      </c>
      <c r="Q101" s="204"/>
      <c r="R101" s="205">
        <f>R102+R104+R111+R114+R117+R123+R129</f>
        <v>0.5368325</v>
      </c>
      <c r="S101" s="204"/>
      <c r="T101" s="206">
        <f>T102+T104+T111+T114+T117+T123+T129</f>
        <v>1.4509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80</v>
      </c>
      <c r="AT101" s="208" t="s">
        <v>75</v>
      </c>
      <c r="AU101" s="208" t="s">
        <v>76</v>
      </c>
      <c r="AY101" s="207" t="s">
        <v>182</v>
      </c>
      <c r="BK101" s="209">
        <f>BK102+BK104+BK111+BK114+BK117+BK123+BK129</f>
        <v>0</v>
      </c>
    </row>
    <row r="102" spans="1:63" s="12" customFormat="1" ht="22.8" customHeight="1">
      <c r="A102" s="12"/>
      <c r="B102" s="196"/>
      <c r="C102" s="197"/>
      <c r="D102" s="198" t="s">
        <v>75</v>
      </c>
      <c r="E102" s="210" t="s">
        <v>190</v>
      </c>
      <c r="F102" s="210" t="s">
        <v>460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P103</f>
        <v>0</v>
      </c>
      <c r="Q102" s="204"/>
      <c r="R102" s="205">
        <f>R103</f>
        <v>0.35459999999999997</v>
      </c>
      <c r="S102" s="204"/>
      <c r="T102" s="206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80</v>
      </c>
      <c r="AT102" s="208" t="s">
        <v>75</v>
      </c>
      <c r="AU102" s="208" t="s">
        <v>80</v>
      </c>
      <c r="AY102" s="207" t="s">
        <v>182</v>
      </c>
      <c r="BK102" s="209">
        <f>BK103</f>
        <v>0</v>
      </c>
    </row>
    <row r="103" spans="1:65" s="2" customFormat="1" ht="24.15" customHeight="1">
      <c r="A103" s="38"/>
      <c r="B103" s="39"/>
      <c r="C103" s="212" t="s">
        <v>80</v>
      </c>
      <c r="D103" s="212" t="s">
        <v>185</v>
      </c>
      <c r="E103" s="213" t="s">
        <v>461</v>
      </c>
      <c r="F103" s="214" t="s">
        <v>462</v>
      </c>
      <c r="G103" s="215" t="s">
        <v>188</v>
      </c>
      <c r="H103" s="216">
        <v>18</v>
      </c>
      <c r="I103" s="217"/>
      <c r="J103" s="218">
        <f>ROUND(I103*H103,2)</f>
        <v>0</v>
      </c>
      <c r="K103" s="214" t="s">
        <v>189</v>
      </c>
      <c r="L103" s="44"/>
      <c r="M103" s="219" t="s">
        <v>19</v>
      </c>
      <c r="N103" s="220" t="s">
        <v>48</v>
      </c>
      <c r="O103" s="84"/>
      <c r="P103" s="221">
        <f>O103*H103</f>
        <v>0</v>
      </c>
      <c r="Q103" s="221">
        <v>0.0197</v>
      </c>
      <c r="R103" s="221">
        <f>Q103*H103</f>
        <v>0.35459999999999997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190</v>
      </c>
      <c r="AT103" s="223" t="s">
        <v>185</v>
      </c>
      <c r="AU103" s="223" t="s">
        <v>88</v>
      </c>
      <c r="AY103" s="17" t="s">
        <v>182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88</v>
      </c>
      <c r="BK103" s="224">
        <f>ROUND(I103*H103,2)</f>
        <v>0</v>
      </c>
      <c r="BL103" s="17" t="s">
        <v>190</v>
      </c>
      <c r="BM103" s="223" t="s">
        <v>463</v>
      </c>
    </row>
    <row r="104" spans="1:63" s="12" customFormat="1" ht="22.8" customHeight="1">
      <c r="A104" s="12"/>
      <c r="B104" s="196"/>
      <c r="C104" s="197"/>
      <c r="D104" s="198" t="s">
        <v>75</v>
      </c>
      <c r="E104" s="210" t="s">
        <v>192</v>
      </c>
      <c r="F104" s="210" t="s">
        <v>193</v>
      </c>
      <c r="G104" s="197"/>
      <c r="H104" s="197"/>
      <c r="I104" s="200"/>
      <c r="J104" s="211">
        <f>BK104</f>
        <v>0</v>
      </c>
      <c r="K104" s="197"/>
      <c r="L104" s="202"/>
      <c r="M104" s="203"/>
      <c r="N104" s="204"/>
      <c r="O104" s="204"/>
      <c r="P104" s="205">
        <f>SUM(P105:P110)</f>
        <v>0</v>
      </c>
      <c r="Q104" s="204"/>
      <c r="R104" s="205">
        <f>SUM(R105:R110)</f>
        <v>0.1804125</v>
      </c>
      <c r="S104" s="204"/>
      <c r="T104" s="206">
        <f>SUM(T105:T110)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7" t="s">
        <v>80</v>
      </c>
      <c r="AT104" s="208" t="s">
        <v>75</v>
      </c>
      <c r="AU104" s="208" t="s">
        <v>80</v>
      </c>
      <c r="AY104" s="207" t="s">
        <v>182</v>
      </c>
      <c r="BK104" s="209">
        <f>SUM(BK105:BK110)</f>
        <v>0</v>
      </c>
    </row>
    <row r="105" spans="1:65" s="2" customFormat="1" ht="14.4" customHeight="1">
      <c r="A105" s="38"/>
      <c r="B105" s="39"/>
      <c r="C105" s="212" t="s">
        <v>88</v>
      </c>
      <c r="D105" s="212" t="s">
        <v>185</v>
      </c>
      <c r="E105" s="213" t="s">
        <v>464</v>
      </c>
      <c r="F105" s="214" t="s">
        <v>465</v>
      </c>
      <c r="G105" s="215" t="s">
        <v>201</v>
      </c>
      <c r="H105" s="216">
        <v>3.75</v>
      </c>
      <c r="I105" s="217"/>
      <c r="J105" s="218">
        <f>ROUND(I105*H105,2)</f>
        <v>0</v>
      </c>
      <c r="K105" s="214" t="s">
        <v>189</v>
      </c>
      <c r="L105" s="44"/>
      <c r="M105" s="219" t="s">
        <v>19</v>
      </c>
      <c r="N105" s="220" t="s">
        <v>48</v>
      </c>
      <c r="O105" s="84"/>
      <c r="P105" s="221">
        <f>O105*H105</f>
        <v>0</v>
      </c>
      <c r="Q105" s="221">
        <v>0.00735</v>
      </c>
      <c r="R105" s="221">
        <f>Q105*H105</f>
        <v>0.0275625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190</v>
      </c>
      <c r="AT105" s="223" t="s">
        <v>185</v>
      </c>
      <c r="AU105" s="223" t="s">
        <v>88</v>
      </c>
      <c r="AY105" s="17" t="s">
        <v>182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88</v>
      </c>
      <c r="BK105" s="224">
        <f>ROUND(I105*H105,2)</f>
        <v>0</v>
      </c>
      <c r="BL105" s="17" t="s">
        <v>190</v>
      </c>
      <c r="BM105" s="223" t="s">
        <v>466</v>
      </c>
    </row>
    <row r="106" spans="1:51" s="13" customFormat="1" ht="12">
      <c r="A106" s="13"/>
      <c r="B106" s="225"/>
      <c r="C106" s="226"/>
      <c r="D106" s="227" t="s">
        <v>203</v>
      </c>
      <c r="E106" s="228" t="s">
        <v>19</v>
      </c>
      <c r="F106" s="229" t="s">
        <v>467</v>
      </c>
      <c r="G106" s="226"/>
      <c r="H106" s="230">
        <v>3.75</v>
      </c>
      <c r="I106" s="231"/>
      <c r="J106" s="226"/>
      <c r="K106" s="226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203</v>
      </c>
      <c r="AU106" s="236" t="s">
        <v>88</v>
      </c>
      <c r="AV106" s="13" t="s">
        <v>88</v>
      </c>
      <c r="AW106" s="13" t="s">
        <v>35</v>
      </c>
      <c r="AX106" s="13" t="s">
        <v>80</v>
      </c>
      <c r="AY106" s="236" t="s">
        <v>182</v>
      </c>
    </row>
    <row r="107" spans="1:65" s="2" customFormat="1" ht="24.15" customHeight="1">
      <c r="A107" s="38"/>
      <c r="B107" s="39"/>
      <c r="C107" s="212" t="s">
        <v>183</v>
      </c>
      <c r="D107" s="212" t="s">
        <v>185</v>
      </c>
      <c r="E107" s="213" t="s">
        <v>468</v>
      </c>
      <c r="F107" s="214" t="s">
        <v>469</v>
      </c>
      <c r="G107" s="215" t="s">
        <v>201</v>
      </c>
      <c r="H107" s="216">
        <v>3.75</v>
      </c>
      <c r="I107" s="217"/>
      <c r="J107" s="218">
        <f>ROUND(I107*H107,2)</f>
        <v>0</v>
      </c>
      <c r="K107" s="214" t="s">
        <v>189</v>
      </c>
      <c r="L107" s="44"/>
      <c r="M107" s="219" t="s">
        <v>19</v>
      </c>
      <c r="N107" s="220" t="s">
        <v>48</v>
      </c>
      <c r="O107" s="84"/>
      <c r="P107" s="221">
        <f>O107*H107</f>
        <v>0</v>
      </c>
      <c r="Q107" s="221">
        <v>0.0154</v>
      </c>
      <c r="R107" s="221">
        <f>Q107*H107</f>
        <v>0.05775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190</v>
      </c>
      <c r="AT107" s="223" t="s">
        <v>185</v>
      </c>
      <c r="AU107" s="223" t="s">
        <v>88</v>
      </c>
      <c r="AY107" s="17" t="s">
        <v>182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88</v>
      </c>
      <c r="BK107" s="224">
        <f>ROUND(I107*H107,2)</f>
        <v>0</v>
      </c>
      <c r="BL107" s="17" t="s">
        <v>190</v>
      </c>
      <c r="BM107" s="223" t="s">
        <v>470</v>
      </c>
    </row>
    <row r="108" spans="1:65" s="2" customFormat="1" ht="14.4" customHeight="1">
      <c r="A108" s="38"/>
      <c r="B108" s="39"/>
      <c r="C108" s="212" t="s">
        <v>190</v>
      </c>
      <c r="D108" s="212" t="s">
        <v>185</v>
      </c>
      <c r="E108" s="213" t="s">
        <v>471</v>
      </c>
      <c r="F108" s="214" t="s">
        <v>472</v>
      </c>
      <c r="G108" s="215" t="s">
        <v>201</v>
      </c>
      <c r="H108" s="216">
        <v>3.75</v>
      </c>
      <c r="I108" s="217"/>
      <c r="J108" s="218">
        <f>ROUND(I108*H108,2)</f>
        <v>0</v>
      </c>
      <c r="K108" s="214" t="s">
        <v>189</v>
      </c>
      <c r="L108" s="44"/>
      <c r="M108" s="219" t="s">
        <v>19</v>
      </c>
      <c r="N108" s="220" t="s">
        <v>48</v>
      </c>
      <c r="O108" s="84"/>
      <c r="P108" s="221">
        <f>O108*H108</f>
        <v>0</v>
      </c>
      <c r="Q108" s="221">
        <v>0.02048</v>
      </c>
      <c r="R108" s="221">
        <f>Q108*H108</f>
        <v>0.07680000000000001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190</v>
      </c>
      <c r="AT108" s="223" t="s">
        <v>185</v>
      </c>
      <c r="AU108" s="223" t="s">
        <v>88</v>
      </c>
      <c r="AY108" s="17" t="s">
        <v>182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88</v>
      </c>
      <c r="BK108" s="224">
        <f>ROUND(I108*H108,2)</f>
        <v>0</v>
      </c>
      <c r="BL108" s="17" t="s">
        <v>190</v>
      </c>
      <c r="BM108" s="223" t="s">
        <v>473</v>
      </c>
    </row>
    <row r="109" spans="1:65" s="2" customFormat="1" ht="14.4" customHeight="1">
      <c r="A109" s="38"/>
      <c r="B109" s="39"/>
      <c r="C109" s="212" t="s">
        <v>212</v>
      </c>
      <c r="D109" s="212" t="s">
        <v>185</v>
      </c>
      <c r="E109" s="213" t="s">
        <v>194</v>
      </c>
      <c r="F109" s="214" t="s">
        <v>195</v>
      </c>
      <c r="G109" s="215" t="s">
        <v>188</v>
      </c>
      <c r="H109" s="216">
        <v>5</v>
      </c>
      <c r="I109" s="217"/>
      <c r="J109" s="218">
        <f>ROUND(I109*H109,2)</f>
        <v>0</v>
      </c>
      <c r="K109" s="214" t="s">
        <v>189</v>
      </c>
      <c r="L109" s="44"/>
      <c r="M109" s="219" t="s">
        <v>19</v>
      </c>
      <c r="N109" s="220" t="s">
        <v>48</v>
      </c>
      <c r="O109" s="84"/>
      <c r="P109" s="221">
        <f>O109*H109</f>
        <v>0</v>
      </c>
      <c r="Q109" s="221">
        <v>0.00366</v>
      </c>
      <c r="R109" s="221">
        <f>Q109*H109</f>
        <v>0.0183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190</v>
      </c>
      <c r="AT109" s="223" t="s">
        <v>185</v>
      </c>
      <c r="AU109" s="223" t="s">
        <v>88</v>
      </c>
      <c r="AY109" s="17" t="s">
        <v>182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88</v>
      </c>
      <c r="BK109" s="224">
        <f>ROUND(I109*H109,2)</f>
        <v>0</v>
      </c>
      <c r="BL109" s="17" t="s">
        <v>190</v>
      </c>
      <c r="BM109" s="223" t="s">
        <v>474</v>
      </c>
    </row>
    <row r="110" spans="1:51" s="13" customFormat="1" ht="12">
      <c r="A110" s="13"/>
      <c r="B110" s="225"/>
      <c r="C110" s="226"/>
      <c r="D110" s="227" t="s">
        <v>203</v>
      </c>
      <c r="E110" s="228" t="s">
        <v>19</v>
      </c>
      <c r="F110" s="229" t="s">
        <v>458</v>
      </c>
      <c r="G110" s="226"/>
      <c r="H110" s="230">
        <v>5</v>
      </c>
      <c r="I110" s="231"/>
      <c r="J110" s="226"/>
      <c r="K110" s="226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203</v>
      </c>
      <c r="AU110" s="236" t="s">
        <v>88</v>
      </c>
      <c r="AV110" s="13" t="s">
        <v>88</v>
      </c>
      <c r="AW110" s="13" t="s">
        <v>35</v>
      </c>
      <c r="AX110" s="13" t="s">
        <v>80</v>
      </c>
      <c r="AY110" s="236" t="s">
        <v>182</v>
      </c>
    </row>
    <row r="111" spans="1:63" s="12" customFormat="1" ht="22.8" customHeight="1">
      <c r="A111" s="12"/>
      <c r="B111" s="196"/>
      <c r="C111" s="197"/>
      <c r="D111" s="198" t="s">
        <v>75</v>
      </c>
      <c r="E111" s="210" t="s">
        <v>197</v>
      </c>
      <c r="F111" s="210" t="s">
        <v>198</v>
      </c>
      <c r="G111" s="197"/>
      <c r="H111" s="197"/>
      <c r="I111" s="200"/>
      <c r="J111" s="211">
        <f>BK111</f>
        <v>0</v>
      </c>
      <c r="K111" s="197"/>
      <c r="L111" s="202"/>
      <c r="M111" s="203"/>
      <c r="N111" s="204"/>
      <c r="O111" s="204"/>
      <c r="P111" s="205">
        <f>SUM(P112:P113)</f>
        <v>0</v>
      </c>
      <c r="Q111" s="204"/>
      <c r="R111" s="205">
        <f>SUM(R112:R113)</f>
        <v>0.0018199999999999998</v>
      </c>
      <c r="S111" s="204"/>
      <c r="T111" s="206">
        <f>SUM(T112:T113)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7" t="s">
        <v>80</v>
      </c>
      <c r="AT111" s="208" t="s">
        <v>75</v>
      </c>
      <c r="AU111" s="208" t="s">
        <v>80</v>
      </c>
      <c r="AY111" s="207" t="s">
        <v>182</v>
      </c>
      <c r="BK111" s="209">
        <f>SUM(BK112:BK113)</f>
        <v>0</v>
      </c>
    </row>
    <row r="112" spans="1:65" s="2" customFormat="1" ht="24.15" customHeight="1">
      <c r="A112" s="38"/>
      <c r="B112" s="39"/>
      <c r="C112" s="212" t="s">
        <v>218</v>
      </c>
      <c r="D112" s="212" t="s">
        <v>185</v>
      </c>
      <c r="E112" s="213" t="s">
        <v>199</v>
      </c>
      <c r="F112" s="214" t="s">
        <v>200</v>
      </c>
      <c r="G112" s="215" t="s">
        <v>201</v>
      </c>
      <c r="H112" s="216">
        <v>14</v>
      </c>
      <c r="I112" s="217"/>
      <c r="J112" s="218">
        <f>ROUND(I112*H112,2)</f>
        <v>0</v>
      </c>
      <c r="K112" s="214" t="s">
        <v>189</v>
      </c>
      <c r="L112" s="44"/>
      <c r="M112" s="219" t="s">
        <v>19</v>
      </c>
      <c r="N112" s="220" t="s">
        <v>48</v>
      </c>
      <c r="O112" s="84"/>
      <c r="P112" s="221">
        <f>O112*H112</f>
        <v>0</v>
      </c>
      <c r="Q112" s="221">
        <v>0.00013</v>
      </c>
      <c r="R112" s="221">
        <f>Q112*H112</f>
        <v>0.0018199999999999998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190</v>
      </c>
      <c r="AT112" s="223" t="s">
        <v>185</v>
      </c>
      <c r="AU112" s="223" t="s">
        <v>88</v>
      </c>
      <c r="AY112" s="17" t="s">
        <v>182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88</v>
      </c>
      <c r="BK112" s="224">
        <f>ROUND(I112*H112,2)</f>
        <v>0</v>
      </c>
      <c r="BL112" s="17" t="s">
        <v>190</v>
      </c>
      <c r="BM112" s="223" t="s">
        <v>475</v>
      </c>
    </row>
    <row r="113" spans="1:51" s="13" customFormat="1" ht="12">
      <c r="A113" s="13"/>
      <c r="B113" s="225"/>
      <c r="C113" s="226"/>
      <c r="D113" s="227" t="s">
        <v>203</v>
      </c>
      <c r="E113" s="228" t="s">
        <v>19</v>
      </c>
      <c r="F113" s="229" t="s">
        <v>476</v>
      </c>
      <c r="G113" s="226"/>
      <c r="H113" s="230">
        <v>14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203</v>
      </c>
      <c r="AU113" s="236" t="s">
        <v>88</v>
      </c>
      <c r="AV113" s="13" t="s">
        <v>88</v>
      </c>
      <c r="AW113" s="13" t="s">
        <v>35</v>
      </c>
      <c r="AX113" s="13" t="s">
        <v>80</v>
      </c>
      <c r="AY113" s="236" t="s">
        <v>182</v>
      </c>
    </row>
    <row r="114" spans="1:63" s="12" customFormat="1" ht="22.8" customHeight="1">
      <c r="A114" s="12"/>
      <c r="B114" s="196"/>
      <c r="C114" s="197"/>
      <c r="D114" s="198" t="s">
        <v>75</v>
      </c>
      <c r="E114" s="210" t="s">
        <v>205</v>
      </c>
      <c r="F114" s="210" t="s">
        <v>206</v>
      </c>
      <c r="G114" s="197"/>
      <c r="H114" s="197"/>
      <c r="I114" s="200"/>
      <c r="J114" s="211">
        <f>BK114</f>
        <v>0</v>
      </c>
      <c r="K114" s="197"/>
      <c r="L114" s="202"/>
      <c r="M114" s="203"/>
      <c r="N114" s="204"/>
      <c r="O114" s="204"/>
      <c r="P114" s="205">
        <f>SUM(P115:P116)</f>
        <v>0</v>
      </c>
      <c r="Q114" s="204"/>
      <c r="R114" s="205">
        <f>SUM(R115:R116)</f>
        <v>0</v>
      </c>
      <c r="S114" s="204"/>
      <c r="T114" s="206">
        <f>SUM(T115:T116)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7" t="s">
        <v>80</v>
      </c>
      <c r="AT114" s="208" t="s">
        <v>75</v>
      </c>
      <c r="AU114" s="208" t="s">
        <v>80</v>
      </c>
      <c r="AY114" s="207" t="s">
        <v>182</v>
      </c>
      <c r="BK114" s="209">
        <f>SUM(BK115:BK116)</f>
        <v>0</v>
      </c>
    </row>
    <row r="115" spans="1:65" s="2" customFormat="1" ht="14.4" customHeight="1">
      <c r="A115" s="38"/>
      <c r="B115" s="39"/>
      <c r="C115" s="212" t="s">
        <v>222</v>
      </c>
      <c r="D115" s="212" t="s">
        <v>185</v>
      </c>
      <c r="E115" s="213" t="s">
        <v>207</v>
      </c>
      <c r="F115" s="214" t="s">
        <v>208</v>
      </c>
      <c r="G115" s="215" t="s">
        <v>201</v>
      </c>
      <c r="H115" s="216">
        <v>60</v>
      </c>
      <c r="I115" s="217"/>
      <c r="J115" s="218">
        <f>ROUND(I115*H115,2)</f>
        <v>0</v>
      </c>
      <c r="K115" s="214" t="s">
        <v>189</v>
      </c>
      <c r="L115" s="44"/>
      <c r="M115" s="219" t="s">
        <v>19</v>
      </c>
      <c r="N115" s="220" t="s">
        <v>48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190</v>
      </c>
      <c r="AT115" s="223" t="s">
        <v>185</v>
      </c>
      <c r="AU115" s="223" t="s">
        <v>88</v>
      </c>
      <c r="AY115" s="17" t="s">
        <v>182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88</v>
      </c>
      <c r="BK115" s="224">
        <f>ROUND(I115*H115,2)</f>
        <v>0</v>
      </c>
      <c r="BL115" s="17" t="s">
        <v>190</v>
      </c>
      <c r="BM115" s="223" t="s">
        <v>477</v>
      </c>
    </row>
    <row r="116" spans="1:51" s="13" customFormat="1" ht="12">
      <c r="A116" s="13"/>
      <c r="B116" s="225"/>
      <c r="C116" s="226"/>
      <c r="D116" s="227" t="s">
        <v>203</v>
      </c>
      <c r="E116" s="228" t="s">
        <v>19</v>
      </c>
      <c r="F116" s="229" t="s">
        <v>478</v>
      </c>
      <c r="G116" s="226"/>
      <c r="H116" s="230">
        <v>60</v>
      </c>
      <c r="I116" s="231"/>
      <c r="J116" s="226"/>
      <c r="K116" s="226"/>
      <c r="L116" s="232"/>
      <c r="M116" s="233"/>
      <c r="N116" s="234"/>
      <c r="O116" s="234"/>
      <c r="P116" s="234"/>
      <c r="Q116" s="234"/>
      <c r="R116" s="234"/>
      <c r="S116" s="234"/>
      <c r="T116" s="23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6" t="s">
        <v>203</v>
      </c>
      <c r="AU116" s="236" t="s">
        <v>88</v>
      </c>
      <c r="AV116" s="13" t="s">
        <v>88</v>
      </c>
      <c r="AW116" s="13" t="s">
        <v>35</v>
      </c>
      <c r="AX116" s="13" t="s">
        <v>80</v>
      </c>
      <c r="AY116" s="236" t="s">
        <v>182</v>
      </c>
    </row>
    <row r="117" spans="1:63" s="12" customFormat="1" ht="22.8" customHeight="1">
      <c r="A117" s="12"/>
      <c r="B117" s="196"/>
      <c r="C117" s="197"/>
      <c r="D117" s="198" t="s">
        <v>75</v>
      </c>
      <c r="E117" s="210" t="s">
        <v>210</v>
      </c>
      <c r="F117" s="210" t="s">
        <v>211</v>
      </c>
      <c r="G117" s="197"/>
      <c r="H117" s="197"/>
      <c r="I117" s="200"/>
      <c r="J117" s="211">
        <f>BK117</f>
        <v>0</v>
      </c>
      <c r="K117" s="197"/>
      <c r="L117" s="202"/>
      <c r="M117" s="203"/>
      <c r="N117" s="204"/>
      <c r="O117" s="204"/>
      <c r="P117" s="205">
        <f>SUM(P118:P122)</f>
        <v>0</v>
      </c>
      <c r="Q117" s="204"/>
      <c r="R117" s="205">
        <f>SUM(R118:R122)</f>
        <v>0</v>
      </c>
      <c r="S117" s="204"/>
      <c r="T117" s="206">
        <f>SUM(T118:T122)</f>
        <v>1.4509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7" t="s">
        <v>80</v>
      </c>
      <c r="AT117" s="208" t="s">
        <v>75</v>
      </c>
      <c r="AU117" s="208" t="s">
        <v>80</v>
      </c>
      <c r="AY117" s="207" t="s">
        <v>182</v>
      </c>
      <c r="BK117" s="209">
        <f>SUM(BK118:BK122)</f>
        <v>0</v>
      </c>
    </row>
    <row r="118" spans="1:65" s="2" customFormat="1" ht="14.4" customHeight="1">
      <c r="A118" s="38"/>
      <c r="B118" s="39"/>
      <c r="C118" s="212" t="s">
        <v>226</v>
      </c>
      <c r="D118" s="212" t="s">
        <v>185</v>
      </c>
      <c r="E118" s="213" t="s">
        <v>213</v>
      </c>
      <c r="F118" s="214" t="s">
        <v>214</v>
      </c>
      <c r="G118" s="215" t="s">
        <v>215</v>
      </c>
      <c r="H118" s="216">
        <v>100</v>
      </c>
      <c r="I118" s="217"/>
      <c r="J118" s="218">
        <f>ROUND(I118*H118,2)</f>
        <v>0</v>
      </c>
      <c r="K118" s="214" t="s">
        <v>189</v>
      </c>
      <c r="L118" s="44"/>
      <c r="M118" s="219" t="s">
        <v>19</v>
      </c>
      <c r="N118" s="220" t="s">
        <v>48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0.0067</v>
      </c>
      <c r="T118" s="222">
        <f>S118*H118</f>
        <v>0.67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216</v>
      </c>
      <c r="AT118" s="223" t="s">
        <v>185</v>
      </c>
      <c r="AU118" s="223" t="s">
        <v>88</v>
      </c>
      <c r="AY118" s="17" t="s">
        <v>182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88</v>
      </c>
      <c r="BK118" s="224">
        <f>ROUND(I118*H118,2)</f>
        <v>0</v>
      </c>
      <c r="BL118" s="17" t="s">
        <v>216</v>
      </c>
      <c r="BM118" s="223" t="s">
        <v>479</v>
      </c>
    </row>
    <row r="119" spans="1:65" s="2" customFormat="1" ht="24.15" customHeight="1">
      <c r="A119" s="38"/>
      <c r="B119" s="39"/>
      <c r="C119" s="212" t="s">
        <v>231</v>
      </c>
      <c r="D119" s="212" t="s">
        <v>185</v>
      </c>
      <c r="E119" s="213" t="s">
        <v>227</v>
      </c>
      <c r="F119" s="214" t="s">
        <v>228</v>
      </c>
      <c r="G119" s="215" t="s">
        <v>201</v>
      </c>
      <c r="H119" s="216">
        <v>18</v>
      </c>
      <c r="I119" s="217"/>
      <c r="J119" s="218">
        <f>ROUND(I119*H119,2)</f>
        <v>0</v>
      </c>
      <c r="K119" s="214" t="s">
        <v>189</v>
      </c>
      <c r="L119" s="44"/>
      <c r="M119" s="219" t="s">
        <v>19</v>
      </c>
      <c r="N119" s="220" t="s">
        <v>48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0.01725</v>
      </c>
      <c r="T119" s="222">
        <f>S119*H119</f>
        <v>0.3105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190</v>
      </c>
      <c r="AT119" s="223" t="s">
        <v>185</v>
      </c>
      <c r="AU119" s="223" t="s">
        <v>88</v>
      </c>
      <c r="AY119" s="17" t="s">
        <v>182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88</v>
      </c>
      <c r="BK119" s="224">
        <f>ROUND(I119*H119,2)</f>
        <v>0</v>
      </c>
      <c r="BL119" s="17" t="s">
        <v>190</v>
      </c>
      <c r="BM119" s="223" t="s">
        <v>553</v>
      </c>
    </row>
    <row r="120" spans="1:65" s="2" customFormat="1" ht="24.15" customHeight="1">
      <c r="A120" s="38"/>
      <c r="B120" s="39"/>
      <c r="C120" s="212" t="s">
        <v>242</v>
      </c>
      <c r="D120" s="212" t="s">
        <v>185</v>
      </c>
      <c r="E120" s="213" t="s">
        <v>484</v>
      </c>
      <c r="F120" s="214" t="s">
        <v>485</v>
      </c>
      <c r="G120" s="215" t="s">
        <v>188</v>
      </c>
      <c r="H120" s="216">
        <v>18</v>
      </c>
      <c r="I120" s="217"/>
      <c r="J120" s="218">
        <f>ROUND(I120*H120,2)</f>
        <v>0</v>
      </c>
      <c r="K120" s="214" t="s">
        <v>189</v>
      </c>
      <c r="L120" s="44"/>
      <c r="M120" s="219" t="s">
        <v>19</v>
      </c>
      <c r="N120" s="220" t="s">
        <v>48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0.008</v>
      </c>
      <c r="T120" s="222">
        <f>S120*H120</f>
        <v>0.14400000000000002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190</v>
      </c>
      <c r="AT120" s="223" t="s">
        <v>185</v>
      </c>
      <c r="AU120" s="223" t="s">
        <v>88</v>
      </c>
      <c r="AY120" s="17" t="s">
        <v>182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88</v>
      </c>
      <c r="BK120" s="224">
        <f>ROUND(I120*H120,2)</f>
        <v>0</v>
      </c>
      <c r="BL120" s="17" t="s">
        <v>190</v>
      </c>
      <c r="BM120" s="223" t="s">
        <v>486</v>
      </c>
    </row>
    <row r="121" spans="1:65" s="2" customFormat="1" ht="24.15" customHeight="1">
      <c r="A121" s="38"/>
      <c r="B121" s="39"/>
      <c r="C121" s="212" t="s">
        <v>248</v>
      </c>
      <c r="D121" s="212" t="s">
        <v>185</v>
      </c>
      <c r="E121" s="213" t="s">
        <v>487</v>
      </c>
      <c r="F121" s="214" t="s">
        <v>488</v>
      </c>
      <c r="G121" s="215" t="s">
        <v>201</v>
      </c>
      <c r="H121" s="216">
        <v>4.8</v>
      </c>
      <c r="I121" s="217"/>
      <c r="J121" s="218">
        <f>ROUND(I121*H121,2)</f>
        <v>0</v>
      </c>
      <c r="K121" s="214" t="s">
        <v>189</v>
      </c>
      <c r="L121" s="44"/>
      <c r="M121" s="219" t="s">
        <v>19</v>
      </c>
      <c r="N121" s="220" t="s">
        <v>48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0.068</v>
      </c>
      <c r="T121" s="222">
        <f>S121*H121</f>
        <v>0.3264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190</v>
      </c>
      <c r="AT121" s="223" t="s">
        <v>185</v>
      </c>
      <c r="AU121" s="223" t="s">
        <v>88</v>
      </c>
      <c r="AY121" s="17" t="s">
        <v>182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88</v>
      </c>
      <c r="BK121" s="224">
        <f>ROUND(I121*H121,2)</f>
        <v>0</v>
      </c>
      <c r="BL121" s="17" t="s">
        <v>190</v>
      </c>
      <c r="BM121" s="223" t="s">
        <v>489</v>
      </c>
    </row>
    <row r="122" spans="1:51" s="13" customFormat="1" ht="12">
      <c r="A122" s="13"/>
      <c r="B122" s="225"/>
      <c r="C122" s="226"/>
      <c r="D122" s="227" t="s">
        <v>203</v>
      </c>
      <c r="E122" s="228" t="s">
        <v>19</v>
      </c>
      <c r="F122" s="229" t="s">
        <v>554</v>
      </c>
      <c r="G122" s="226"/>
      <c r="H122" s="230">
        <v>4.8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203</v>
      </c>
      <c r="AU122" s="236" t="s">
        <v>88</v>
      </c>
      <c r="AV122" s="13" t="s">
        <v>88</v>
      </c>
      <c r="AW122" s="13" t="s">
        <v>35</v>
      </c>
      <c r="AX122" s="13" t="s">
        <v>80</v>
      </c>
      <c r="AY122" s="236" t="s">
        <v>182</v>
      </c>
    </row>
    <row r="123" spans="1:63" s="12" customFormat="1" ht="22.8" customHeight="1">
      <c r="A123" s="12"/>
      <c r="B123" s="196"/>
      <c r="C123" s="197"/>
      <c r="D123" s="198" t="s">
        <v>75</v>
      </c>
      <c r="E123" s="210" t="s">
        <v>246</v>
      </c>
      <c r="F123" s="210" t="s">
        <v>247</v>
      </c>
      <c r="G123" s="197"/>
      <c r="H123" s="197"/>
      <c r="I123" s="200"/>
      <c r="J123" s="211">
        <f>BK123</f>
        <v>0</v>
      </c>
      <c r="K123" s="197"/>
      <c r="L123" s="202"/>
      <c r="M123" s="203"/>
      <c r="N123" s="204"/>
      <c r="O123" s="204"/>
      <c r="P123" s="205">
        <f>SUM(P124:P128)</f>
        <v>0</v>
      </c>
      <c r="Q123" s="204"/>
      <c r="R123" s="205">
        <f>SUM(R124:R128)</f>
        <v>0</v>
      </c>
      <c r="S123" s="204"/>
      <c r="T123" s="206">
        <f>SUM(T124:T128)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7" t="s">
        <v>80</v>
      </c>
      <c r="AT123" s="208" t="s">
        <v>75</v>
      </c>
      <c r="AU123" s="208" t="s">
        <v>80</v>
      </c>
      <c r="AY123" s="207" t="s">
        <v>182</v>
      </c>
      <c r="BK123" s="209">
        <f>SUM(BK124:BK128)</f>
        <v>0</v>
      </c>
    </row>
    <row r="124" spans="1:65" s="2" customFormat="1" ht="24.15" customHeight="1">
      <c r="A124" s="38"/>
      <c r="B124" s="39"/>
      <c r="C124" s="212" t="s">
        <v>253</v>
      </c>
      <c r="D124" s="212" t="s">
        <v>185</v>
      </c>
      <c r="E124" s="213" t="s">
        <v>249</v>
      </c>
      <c r="F124" s="214" t="s">
        <v>250</v>
      </c>
      <c r="G124" s="215" t="s">
        <v>251</v>
      </c>
      <c r="H124" s="216">
        <v>1.548</v>
      </c>
      <c r="I124" s="217"/>
      <c r="J124" s="218">
        <f>ROUND(I124*H124,2)</f>
        <v>0</v>
      </c>
      <c r="K124" s="214" t="s">
        <v>189</v>
      </c>
      <c r="L124" s="44"/>
      <c r="M124" s="219" t="s">
        <v>19</v>
      </c>
      <c r="N124" s="220" t="s">
        <v>48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190</v>
      </c>
      <c r="AT124" s="223" t="s">
        <v>185</v>
      </c>
      <c r="AU124" s="223" t="s">
        <v>88</v>
      </c>
      <c r="AY124" s="17" t="s">
        <v>182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88</v>
      </c>
      <c r="BK124" s="224">
        <f>ROUND(I124*H124,2)</f>
        <v>0</v>
      </c>
      <c r="BL124" s="17" t="s">
        <v>190</v>
      </c>
      <c r="BM124" s="223" t="s">
        <v>491</v>
      </c>
    </row>
    <row r="125" spans="1:65" s="2" customFormat="1" ht="14.4" customHeight="1">
      <c r="A125" s="38"/>
      <c r="B125" s="39"/>
      <c r="C125" s="212" t="s">
        <v>257</v>
      </c>
      <c r="D125" s="212" t="s">
        <v>185</v>
      </c>
      <c r="E125" s="213" t="s">
        <v>254</v>
      </c>
      <c r="F125" s="214" t="s">
        <v>255</v>
      </c>
      <c r="G125" s="215" t="s">
        <v>251</v>
      </c>
      <c r="H125" s="216">
        <v>1.548</v>
      </c>
      <c r="I125" s="217"/>
      <c r="J125" s="218">
        <f>ROUND(I125*H125,2)</f>
        <v>0</v>
      </c>
      <c r="K125" s="214" t="s">
        <v>189</v>
      </c>
      <c r="L125" s="44"/>
      <c r="M125" s="219" t="s">
        <v>19</v>
      </c>
      <c r="N125" s="220" t="s">
        <v>48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190</v>
      </c>
      <c r="AT125" s="223" t="s">
        <v>185</v>
      </c>
      <c r="AU125" s="223" t="s">
        <v>88</v>
      </c>
      <c r="AY125" s="17" t="s">
        <v>182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88</v>
      </c>
      <c r="BK125" s="224">
        <f>ROUND(I125*H125,2)</f>
        <v>0</v>
      </c>
      <c r="BL125" s="17" t="s">
        <v>190</v>
      </c>
      <c r="BM125" s="223" t="s">
        <v>492</v>
      </c>
    </row>
    <row r="126" spans="1:65" s="2" customFormat="1" ht="24.15" customHeight="1">
      <c r="A126" s="38"/>
      <c r="B126" s="39"/>
      <c r="C126" s="212" t="s">
        <v>262</v>
      </c>
      <c r="D126" s="212" t="s">
        <v>185</v>
      </c>
      <c r="E126" s="213" t="s">
        <v>258</v>
      </c>
      <c r="F126" s="214" t="s">
        <v>259</v>
      </c>
      <c r="G126" s="215" t="s">
        <v>251</v>
      </c>
      <c r="H126" s="216">
        <v>21.672</v>
      </c>
      <c r="I126" s="217"/>
      <c r="J126" s="218">
        <f>ROUND(I126*H126,2)</f>
        <v>0</v>
      </c>
      <c r="K126" s="214" t="s">
        <v>189</v>
      </c>
      <c r="L126" s="44"/>
      <c r="M126" s="219" t="s">
        <v>19</v>
      </c>
      <c r="N126" s="220" t="s">
        <v>48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190</v>
      </c>
      <c r="AT126" s="223" t="s">
        <v>185</v>
      </c>
      <c r="AU126" s="223" t="s">
        <v>88</v>
      </c>
      <c r="AY126" s="17" t="s">
        <v>182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88</v>
      </c>
      <c r="BK126" s="224">
        <f>ROUND(I126*H126,2)</f>
        <v>0</v>
      </c>
      <c r="BL126" s="17" t="s">
        <v>190</v>
      </c>
      <c r="BM126" s="223" t="s">
        <v>493</v>
      </c>
    </row>
    <row r="127" spans="1:51" s="13" customFormat="1" ht="12">
      <c r="A127" s="13"/>
      <c r="B127" s="225"/>
      <c r="C127" s="226"/>
      <c r="D127" s="227" t="s">
        <v>203</v>
      </c>
      <c r="E127" s="226"/>
      <c r="F127" s="229" t="s">
        <v>555</v>
      </c>
      <c r="G127" s="226"/>
      <c r="H127" s="230">
        <v>21.672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203</v>
      </c>
      <c r="AU127" s="236" t="s">
        <v>88</v>
      </c>
      <c r="AV127" s="13" t="s">
        <v>88</v>
      </c>
      <c r="AW127" s="13" t="s">
        <v>4</v>
      </c>
      <c r="AX127" s="13" t="s">
        <v>80</v>
      </c>
      <c r="AY127" s="236" t="s">
        <v>182</v>
      </c>
    </row>
    <row r="128" spans="1:65" s="2" customFormat="1" ht="14.4" customHeight="1">
      <c r="A128" s="38"/>
      <c r="B128" s="39"/>
      <c r="C128" s="248" t="s">
        <v>8</v>
      </c>
      <c r="D128" s="248" t="s">
        <v>263</v>
      </c>
      <c r="E128" s="249" t="s">
        <v>264</v>
      </c>
      <c r="F128" s="250" t="s">
        <v>265</v>
      </c>
      <c r="G128" s="251" t="s">
        <v>251</v>
      </c>
      <c r="H128" s="252">
        <v>1.527</v>
      </c>
      <c r="I128" s="253"/>
      <c r="J128" s="254">
        <f>ROUND(I128*H128,2)</f>
        <v>0</v>
      </c>
      <c r="K128" s="250" t="s">
        <v>189</v>
      </c>
      <c r="L128" s="255"/>
      <c r="M128" s="256" t="s">
        <v>19</v>
      </c>
      <c r="N128" s="257" t="s">
        <v>48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226</v>
      </c>
      <c r="AT128" s="223" t="s">
        <v>263</v>
      </c>
      <c r="AU128" s="223" t="s">
        <v>88</v>
      </c>
      <c r="AY128" s="17" t="s">
        <v>182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88</v>
      </c>
      <c r="BK128" s="224">
        <f>ROUND(I128*H128,2)</f>
        <v>0</v>
      </c>
      <c r="BL128" s="17" t="s">
        <v>190</v>
      </c>
      <c r="BM128" s="223" t="s">
        <v>495</v>
      </c>
    </row>
    <row r="129" spans="1:63" s="12" customFormat="1" ht="22.8" customHeight="1">
      <c r="A129" s="12"/>
      <c r="B129" s="196"/>
      <c r="C129" s="197"/>
      <c r="D129" s="198" t="s">
        <v>75</v>
      </c>
      <c r="E129" s="210" t="s">
        <v>267</v>
      </c>
      <c r="F129" s="210" t="s">
        <v>268</v>
      </c>
      <c r="G129" s="197"/>
      <c r="H129" s="197"/>
      <c r="I129" s="200"/>
      <c r="J129" s="211">
        <f>BK129</f>
        <v>0</v>
      </c>
      <c r="K129" s="197"/>
      <c r="L129" s="202"/>
      <c r="M129" s="203"/>
      <c r="N129" s="204"/>
      <c r="O129" s="204"/>
      <c r="P129" s="205">
        <f>P130</f>
        <v>0</v>
      </c>
      <c r="Q129" s="204"/>
      <c r="R129" s="205">
        <f>R130</f>
        <v>0</v>
      </c>
      <c r="S129" s="204"/>
      <c r="T129" s="206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7" t="s">
        <v>80</v>
      </c>
      <c r="AT129" s="208" t="s">
        <v>75</v>
      </c>
      <c r="AU129" s="208" t="s">
        <v>80</v>
      </c>
      <c r="AY129" s="207" t="s">
        <v>182</v>
      </c>
      <c r="BK129" s="209">
        <f>BK130</f>
        <v>0</v>
      </c>
    </row>
    <row r="130" spans="1:65" s="2" customFormat="1" ht="24.15" customHeight="1">
      <c r="A130" s="38"/>
      <c r="B130" s="39"/>
      <c r="C130" s="212" t="s">
        <v>216</v>
      </c>
      <c r="D130" s="212" t="s">
        <v>185</v>
      </c>
      <c r="E130" s="213" t="s">
        <v>496</v>
      </c>
      <c r="F130" s="214" t="s">
        <v>497</v>
      </c>
      <c r="G130" s="215" t="s">
        <v>251</v>
      </c>
      <c r="H130" s="216">
        <v>0.537</v>
      </c>
      <c r="I130" s="217"/>
      <c r="J130" s="218">
        <f>ROUND(I130*H130,2)</f>
        <v>0</v>
      </c>
      <c r="K130" s="214" t="s">
        <v>189</v>
      </c>
      <c r="L130" s="44"/>
      <c r="M130" s="219" t="s">
        <v>19</v>
      </c>
      <c r="N130" s="220" t="s">
        <v>48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190</v>
      </c>
      <c r="AT130" s="223" t="s">
        <v>185</v>
      </c>
      <c r="AU130" s="223" t="s">
        <v>88</v>
      </c>
      <c r="AY130" s="17" t="s">
        <v>182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88</v>
      </c>
      <c r="BK130" s="224">
        <f>ROUND(I130*H130,2)</f>
        <v>0</v>
      </c>
      <c r="BL130" s="17" t="s">
        <v>190</v>
      </c>
      <c r="BM130" s="223" t="s">
        <v>498</v>
      </c>
    </row>
    <row r="131" spans="1:63" s="12" customFormat="1" ht="25.9" customHeight="1">
      <c r="A131" s="12"/>
      <c r="B131" s="196"/>
      <c r="C131" s="197"/>
      <c r="D131" s="198" t="s">
        <v>75</v>
      </c>
      <c r="E131" s="199" t="s">
        <v>272</v>
      </c>
      <c r="F131" s="199" t="s">
        <v>273</v>
      </c>
      <c r="G131" s="197"/>
      <c r="H131" s="197"/>
      <c r="I131" s="200"/>
      <c r="J131" s="201">
        <f>BK131</f>
        <v>0</v>
      </c>
      <c r="K131" s="197"/>
      <c r="L131" s="202"/>
      <c r="M131" s="203"/>
      <c r="N131" s="204"/>
      <c r="O131" s="204"/>
      <c r="P131" s="205">
        <f>P132+P143+P146+P149+P152+P163</f>
        <v>0</v>
      </c>
      <c r="Q131" s="204"/>
      <c r="R131" s="205">
        <f>R132+R143+R146+R149+R152+R163</f>
        <v>0.5210158</v>
      </c>
      <c r="S131" s="204"/>
      <c r="T131" s="206">
        <f>T132+T143+T146+T149+T152+T163</f>
        <v>0.097152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7" t="s">
        <v>88</v>
      </c>
      <c r="AT131" s="208" t="s">
        <v>75</v>
      </c>
      <c r="AU131" s="208" t="s">
        <v>76</v>
      </c>
      <c r="AY131" s="207" t="s">
        <v>182</v>
      </c>
      <c r="BK131" s="209">
        <f>BK132+BK143+BK146+BK149+BK152+BK163</f>
        <v>0</v>
      </c>
    </row>
    <row r="132" spans="1:63" s="12" customFormat="1" ht="22.8" customHeight="1">
      <c r="A132" s="12"/>
      <c r="B132" s="196"/>
      <c r="C132" s="197"/>
      <c r="D132" s="198" t="s">
        <v>75</v>
      </c>
      <c r="E132" s="210" t="s">
        <v>274</v>
      </c>
      <c r="F132" s="210" t="s">
        <v>275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SUM(P133:P142)</f>
        <v>0</v>
      </c>
      <c r="Q132" s="204"/>
      <c r="R132" s="205">
        <f>SUM(R133:R142)</f>
        <v>0.13051999999999997</v>
      </c>
      <c r="S132" s="204"/>
      <c r="T132" s="206">
        <f>SUM(T133:T142)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88</v>
      </c>
      <c r="AT132" s="208" t="s">
        <v>75</v>
      </c>
      <c r="AU132" s="208" t="s">
        <v>80</v>
      </c>
      <c r="AY132" s="207" t="s">
        <v>182</v>
      </c>
      <c r="BK132" s="209">
        <f>SUM(BK133:BK142)</f>
        <v>0</v>
      </c>
    </row>
    <row r="133" spans="1:65" s="2" customFormat="1" ht="14.4" customHeight="1">
      <c r="A133" s="38"/>
      <c r="B133" s="39"/>
      <c r="C133" s="212" t="s">
        <v>281</v>
      </c>
      <c r="D133" s="212" t="s">
        <v>185</v>
      </c>
      <c r="E133" s="213" t="s">
        <v>276</v>
      </c>
      <c r="F133" s="214" t="s">
        <v>499</v>
      </c>
      <c r="G133" s="215" t="s">
        <v>278</v>
      </c>
      <c r="H133" s="216">
        <v>4</v>
      </c>
      <c r="I133" s="217"/>
      <c r="J133" s="218">
        <f>ROUND(I133*H133,2)</f>
        <v>0</v>
      </c>
      <c r="K133" s="214" t="s">
        <v>279</v>
      </c>
      <c r="L133" s="44"/>
      <c r="M133" s="219" t="s">
        <v>19</v>
      </c>
      <c r="N133" s="220" t="s">
        <v>48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216</v>
      </c>
      <c r="AT133" s="223" t="s">
        <v>185</v>
      </c>
      <c r="AU133" s="223" t="s">
        <v>88</v>
      </c>
      <c r="AY133" s="17" t="s">
        <v>182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88</v>
      </c>
      <c r="BK133" s="224">
        <f>ROUND(I133*H133,2)</f>
        <v>0</v>
      </c>
      <c r="BL133" s="17" t="s">
        <v>216</v>
      </c>
      <c r="BM133" s="223" t="s">
        <v>500</v>
      </c>
    </row>
    <row r="134" spans="1:65" s="2" customFormat="1" ht="14.4" customHeight="1">
      <c r="A134" s="38"/>
      <c r="B134" s="39"/>
      <c r="C134" s="212" t="s">
        <v>285</v>
      </c>
      <c r="D134" s="212" t="s">
        <v>185</v>
      </c>
      <c r="E134" s="213" t="s">
        <v>556</v>
      </c>
      <c r="F134" s="214" t="s">
        <v>557</v>
      </c>
      <c r="G134" s="215" t="s">
        <v>215</v>
      </c>
      <c r="H134" s="216">
        <v>4</v>
      </c>
      <c r="I134" s="217"/>
      <c r="J134" s="218">
        <f>ROUND(I134*H134,2)</f>
        <v>0</v>
      </c>
      <c r="K134" s="214" t="s">
        <v>189</v>
      </c>
      <c r="L134" s="44"/>
      <c r="M134" s="219" t="s">
        <v>19</v>
      </c>
      <c r="N134" s="220" t="s">
        <v>48</v>
      </c>
      <c r="O134" s="84"/>
      <c r="P134" s="221">
        <f>O134*H134</f>
        <v>0</v>
      </c>
      <c r="Q134" s="221">
        <v>0.00051</v>
      </c>
      <c r="R134" s="221">
        <f>Q134*H134</f>
        <v>0.00204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216</v>
      </c>
      <c r="AT134" s="223" t="s">
        <v>185</v>
      </c>
      <c r="AU134" s="223" t="s">
        <v>88</v>
      </c>
      <c r="AY134" s="17" t="s">
        <v>182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88</v>
      </c>
      <c r="BK134" s="224">
        <f>ROUND(I134*H134,2)</f>
        <v>0</v>
      </c>
      <c r="BL134" s="17" t="s">
        <v>216</v>
      </c>
      <c r="BM134" s="223" t="s">
        <v>558</v>
      </c>
    </row>
    <row r="135" spans="1:65" s="2" customFormat="1" ht="14.4" customHeight="1">
      <c r="A135" s="38"/>
      <c r="B135" s="39"/>
      <c r="C135" s="212" t="s">
        <v>289</v>
      </c>
      <c r="D135" s="212" t="s">
        <v>185</v>
      </c>
      <c r="E135" s="213" t="s">
        <v>282</v>
      </c>
      <c r="F135" s="214" t="s">
        <v>283</v>
      </c>
      <c r="G135" s="215" t="s">
        <v>215</v>
      </c>
      <c r="H135" s="216">
        <v>56</v>
      </c>
      <c r="I135" s="217"/>
      <c r="J135" s="218">
        <f>ROUND(I135*H135,2)</f>
        <v>0</v>
      </c>
      <c r="K135" s="214" t="s">
        <v>189</v>
      </c>
      <c r="L135" s="44"/>
      <c r="M135" s="219" t="s">
        <v>19</v>
      </c>
      <c r="N135" s="220" t="s">
        <v>48</v>
      </c>
      <c r="O135" s="84"/>
      <c r="P135" s="221">
        <f>O135*H135</f>
        <v>0</v>
      </c>
      <c r="Q135" s="221">
        <v>0.00084</v>
      </c>
      <c r="R135" s="221">
        <f>Q135*H135</f>
        <v>0.04704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216</v>
      </c>
      <c r="AT135" s="223" t="s">
        <v>185</v>
      </c>
      <c r="AU135" s="223" t="s">
        <v>88</v>
      </c>
      <c r="AY135" s="17" t="s">
        <v>182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88</v>
      </c>
      <c r="BK135" s="224">
        <f>ROUND(I135*H135,2)</f>
        <v>0</v>
      </c>
      <c r="BL135" s="17" t="s">
        <v>216</v>
      </c>
      <c r="BM135" s="223" t="s">
        <v>501</v>
      </c>
    </row>
    <row r="136" spans="1:65" s="2" customFormat="1" ht="14.4" customHeight="1">
      <c r="A136" s="38"/>
      <c r="B136" s="39"/>
      <c r="C136" s="212" t="s">
        <v>293</v>
      </c>
      <c r="D136" s="212" t="s">
        <v>185</v>
      </c>
      <c r="E136" s="213" t="s">
        <v>286</v>
      </c>
      <c r="F136" s="214" t="s">
        <v>287</v>
      </c>
      <c r="G136" s="215" t="s">
        <v>215</v>
      </c>
      <c r="H136" s="216">
        <v>40</v>
      </c>
      <c r="I136" s="217"/>
      <c r="J136" s="218">
        <f>ROUND(I136*H136,2)</f>
        <v>0</v>
      </c>
      <c r="K136" s="214" t="s">
        <v>189</v>
      </c>
      <c r="L136" s="44"/>
      <c r="M136" s="219" t="s">
        <v>19</v>
      </c>
      <c r="N136" s="220" t="s">
        <v>48</v>
      </c>
      <c r="O136" s="84"/>
      <c r="P136" s="221">
        <f>O136*H136</f>
        <v>0</v>
      </c>
      <c r="Q136" s="221">
        <v>0.00116</v>
      </c>
      <c r="R136" s="221">
        <f>Q136*H136</f>
        <v>0.0464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216</v>
      </c>
      <c r="AT136" s="223" t="s">
        <v>185</v>
      </c>
      <c r="AU136" s="223" t="s">
        <v>88</v>
      </c>
      <c r="AY136" s="17" t="s">
        <v>182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88</v>
      </c>
      <c r="BK136" s="224">
        <f>ROUND(I136*H136,2)</f>
        <v>0</v>
      </c>
      <c r="BL136" s="17" t="s">
        <v>216</v>
      </c>
      <c r="BM136" s="223" t="s">
        <v>502</v>
      </c>
    </row>
    <row r="137" spans="1:65" s="2" customFormat="1" ht="24.15" customHeight="1">
      <c r="A137" s="38"/>
      <c r="B137" s="39"/>
      <c r="C137" s="212" t="s">
        <v>7</v>
      </c>
      <c r="D137" s="212" t="s">
        <v>185</v>
      </c>
      <c r="E137" s="213" t="s">
        <v>301</v>
      </c>
      <c r="F137" s="214" t="s">
        <v>302</v>
      </c>
      <c r="G137" s="215" t="s">
        <v>215</v>
      </c>
      <c r="H137" s="216">
        <v>100</v>
      </c>
      <c r="I137" s="217"/>
      <c r="J137" s="218">
        <f>ROUND(I137*H137,2)</f>
        <v>0</v>
      </c>
      <c r="K137" s="214" t="s">
        <v>189</v>
      </c>
      <c r="L137" s="44"/>
      <c r="M137" s="219" t="s">
        <v>19</v>
      </c>
      <c r="N137" s="220" t="s">
        <v>48</v>
      </c>
      <c r="O137" s="84"/>
      <c r="P137" s="221">
        <f>O137*H137</f>
        <v>0</v>
      </c>
      <c r="Q137" s="221">
        <v>7E-05</v>
      </c>
      <c r="R137" s="221">
        <f>Q137*H137</f>
        <v>0.006999999999999999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216</v>
      </c>
      <c r="AT137" s="223" t="s">
        <v>185</v>
      </c>
      <c r="AU137" s="223" t="s">
        <v>88</v>
      </c>
      <c r="AY137" s="17" t="s">
        <v>182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88</v>
      </c>
      <c r="BK137" s="224">
        <f>ROUND(I137*H137,2)</f>
        <v>0</v>
      </c>
      <c r="BL137" s="17" t="s">
        <v>216</v>
      </c>
      <c r="BM137" s="223" t="s">
        <v>504</v>
      </c>
    </row>
    <row r="138" spans="1:65" s="2" customFormat="1" ht="14.4" customHeight="1">
      <c r="A138" s="38"/>
      <c r="B138" s="39"/>
      <c r="C138" s="212" t="s">
        <v>300</v>
      </c>
      <c r="D138" s="212" t="s">
        <v>185</v>
      </c>
      <c r="E138" s="213" t="s">
        <v>334</v>
      </c>
      <c r="F138" s="214" t="s">
        <v>335</v>
      </c>
      <c r="G138" s="215" t="s">
        <v>188</v>
      </c>
      <c r="H138" s="216">
        <v>8</v>
      </c>
      <c r="I138" s="217"/>
      <c r="J138" s="218">
        <f>ROUND(I138*H138,2)</f>
        <v>0</v>
      </c>
      <c r="K138" s="214" t="s">
        <v>189</v>
      </c>
      <c r="L138" s="44"/>
      <c r="M138" s="219" t="s">
        <v>19</v>
      </c>
      <c r="N138" s="220" t="s">
        <v>48</v>
      </c>
      <c r="O138" s="84"/>
      <c r="P138" s="221">
        <f>O138*H138</f>
        <v>0</v>
      </c>
      <c r="Q138" s="221">
        <v>0.00057</v>
      </c>
      <c r="R138" s="221">
        <f>Q138*H138</f>
        <v>0.00456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216</v>
      </c>
      <c r="AT138" s="223" t="s">
        <v>185</v>
      </c>
      <c r="AU138" s="223" t="s">
        <v>88</v>
      </c>
      <c r="AY138" s="17" t="s">
        <v>182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88</v>
      </c>
      <c r="BK138" s="224">
        <f>ROUND(I138*H138,2)</f>
        <v>0</v>
      </c>
      <c r="BL138" s="17" t="s">
        <v>216</v>
      </c>
      <c r="BM138" s="223" t="s">
        <v>505</v>
      </c>
    </row>
    <row r="139" spans="1:65" s="2" customFormat="1" ht="14.4" customHeight="1">
      <c r="A139" s="38"/>
      <c r="B139" s="39"/>
      <c r="C139" s="212" t="s">
        <v>304</v>
      </c>
      <c r="D139" s="212" t="s">
        <v>185</v>
      </c>
      <c r="E139" s="213" t="s">
        <v>506</v>
      </c>
      <c r="F139" s="214" t="s">
        <v>507</v>
      </c>
      <c r="G139" s="215" t="s">
        <v>188</v>
      </c>
      <c r="H139" s="216">
        <v>4</v>
      </c>
      <c r="I139" s="217"/>
      <c r="J139" s="218">
        <f>ROUND(I139*H139,2)</f>
        <v>0</v>
      </c>
      <c r="K139" s="214" t="s">
        <v>189</v>
      </c>
      <c r="L139" s="44"/>
      <c r="M139" s="219" t="s">
        <v>19</v>
      </c>
      <c r="N139" s="220" t="s">
        <v>48</v>
      </c>
      <c r="O139" s="84"/>
      <c r="P139" s="221">
        <f>O139*H139</f>
        <v>0</v>
      </c>
      <c r="Q139" s="221">
        <v>0.00087</v>
      </c>
      <c r="R139" s="221">
        <f>Q139*H139</f>
        <v>0.00348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216</v>
      </c>
      <c r="AT139" s="223" t="s">
        <v>185</v>
      </c>
      <c r="AU139" s="223" t="s">
        <v>88</v>
      </c>
      <c r="AY139" s="17" t="s">
        <v>182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88</v>
      </c>
      <c r="BK139" s="224">
        <f>ROUND(I139*H139,2)</f>
        <v>0</v>
      </c>
      <c r="BL139" s="17" t="s">
        <v>216</v>
      </c>
      <c r="BM139" s="223" t="s">
        <v>508</v>
      </c>
    </row>
    <row r="140" spans="1:65" s="2" customFormat="1" ht="24.15" customHeight="1">
      <c r="A140" s="38"/>
      <c r="B140" s="39"/>
      <c r="C140" s="212" t="s">
        <v>308</v>
      </c>
      <c r="D140" s="212" t="s">
        <v>185</v>
      </c>
      <c r="E140" s="213" t="s">
        <v>354</v>
      </c>
      <c r="F140" s="214" t="s">
        <v>355</v>
      </c>
      <c r="G140" s="215" t="s">
        <v>215</v>
      </c>
      <c r="H140" s="216">
        <v>100</v>
      </c>
      <c r="I140" s="217"/>
      <c r="J140" s="218">
        <f>ROUND(I140*H140,2)</f>
        <v>0</v>
      </c>
      <c r="K140" s="214" t="s">
        <v>189</v>
      </c>
      <c r="L140" s="44"/>
      <c r="M140" s="219" t="s">
        <v>19</v>
      </c>
      <c r="N140" s="220" t="s">
        <v>48</v>
      </c>
      <c r="O140" s="84"/>
      <c r="P140" s="221">
        <f>O140*H140</f>
        <v>0</v>
      </c>
      <c r="Q140" s="221">
        <v>0.00019</v>
      </c>
      <c r="R140" s="221">
        <f>Q140*H140</f>
        <v>0.019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216</v>
      </c>
      <c r="AT140" s="223" t="s">
        <v>185</v>
      </c>
      <c r="AU140" s="223" t="s">
        <v>88</v>
      </c>
      <c r="AY140" s="17" t="s">
        <v>182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88</v>
      </c>
      <c r="BK140" s="224">
        <f>ROUND(I140*H140,2)</f>
        <v>0</v>
      </c>
      <c r="BL140" s="17" t="s">
        <v>216</v>
      </c>
      <c r="BM140" s="223" t="s">
        <v>509</v>
      </c>
    </row>
    <row r="141" spans="1:65" s="2" customFormat="1" ht="14.4" customHeight="1">
      <c r="A141" s="38"/>
      <c r="B141" s="39"/>
      <c r="C141" s="212" t="s">
        <v>313</v>
      </c>
      <c r="D141" s="212" t="s">
        <v>185</v>
      </c>
      <c r="E141" s="213" t="s">
        <v>358</v>
      </c>
      <c r="F141" s="214" t="s">
        <v>359</v>
      </c>
      <c r="G141" s="215" t="s">
        <v>215</v>
      </c>
      <c r="H141" s="216">
        <v>100</v>
      </c>
      <c r="I141" s="217"/>
      <c r="J141" s="218">
        <f>ROUND(I141*H141,2)</f>
        <v>0</v>
      </c>
      <c r="K141" s="214" t="s">
        <v>189</v>
      </c>
      <c r="L141" s="44"/>
      <c r="M141" s="219" t="s">
        <v>19</v>
      </c>
      <c r="N141" s="220" t="s">
        <v>48</v>
      </c>
      <c r="O141" s="84"/>
      <c r="P141" s="221">
        <f>O141*H141</f>
        <v>0</v>
      </c>
      <c r="Q141" s="221">
        <v>1E-05</v>
      </c>
      <c r="R141" s="221">
        <f>Q141*H141</f>
        <v>0.001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216</v>
      </c>
      <c r="AT141" s="223" t="s">
        <v>185</v>
      </c>
      <c r="AU141" s="223" t="s">
        <v>88</v>
      </c>
      <c r="AY141" s="17" t="s">
        <v>182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88</v>
      </c>
      <c r="BK141" s="224">
        <f>ROUND(I141*H141,2)</f>
        <v>0</v>
      </c>
      <c r="BL141" s="17" t="s">
        <v>216</v>
      </c>
      <c r="BM141" s="223" t="s">
        <v>510</v>
      </c>
    </row>
    <row r="142" spans="1:65" s="2" customFormat="1" ht="24.15" customHeight="1">
      <c r="A142" s="38"/>
      <c r="B142" s="39"/>
      <c r="C142" s="212" t="s">
        <v>317</v>
      </c>
      <c r="D142" s="212" t="s">
        <v>185</v>
      </c>
      <c r="E142" s="213" t="s">
        <v>511</v>
      </c>
      <c r="F142" s="214" t="s">
        <v>512</v>
      </c>
      <c r="G142" s="215" t="s">
        <v>251</v>
      </c>
      <c r="H142" s="216">
        <v>0.131</v>
      </c>
      <c r="I142" s="217"/>
      <c r="J142" s="218">
        <f>ROUND(I142*H142,2)</f>
        <v>0</v>
      </c>
      <c r="K142" s="214" t="s">
        <v>189</v>
      </c>
      <c r="L142" s="44"/>
      <c r="M142" s="219" t="s">
        <v>19</v>
      </c>
      <c r="N142" s="220" t="s">
        <v>48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216</v>
      </c>
      <c r="AT142" s="223" t="s">
        <v>185</v>
      </c>
      <c r="AU142" s="223" t="s">
        <v>88</v>
      </c>
      <c r="AY142" s="17" t="s">
        <v>182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88</v>
      </c>
      <c r="BK142" s="224">
        <f>ROUND(I142*H142,2)</f>
        <v>0</v>
      </c>
      <c r="BL142" s="17" t="s">
        <v>216</v>
      </c>
      <c r="BM142" s="223" t="s">
        <v>513</v>
      </c>
    </row>
    <row r="143" spans="1:63" s="12" customFormat="1" ht="22.8" customHeight="1">
      <c r="A143" s="12"/>
      <c r="B143" s="196"/>
      <c r="C143" s="197"/>
      <c r="D143" s="198" t="s">
        <v>75</v>
      </c>
      <c r="E143" s="210" t="s">
        <v>365</v>
      </c>
      <c r="F143" s="210" t="s">
        <v>366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SUM(P144:P145)</f>
        <v>0</v>
      </c>
      <c r="Q143" s="204"/>
      <c r="R143" s="205">
        <f>SUM(R144:R145)</f>
        <v>0.00062</v>
      </c>
      <c r="S143" s="204"/>
      <c r="T143" s="206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88</v>
      </c>
      <c r="AT143" s="208" t="s">
        <v>75</v>
      </c>
      <c r="AU143" s="208" t="s">
        <v>80</v>
      </c>
      <c r="AY143" s="207" t="s">
        <v>182</v>
      </c>
      <c r="BK143" s="209">
        <f>SUM(BK144:BK145)</f>
        <v>0</v>
      </c>
    </row>
    <row r="144" spans="1:65" s="2" customFormat="1" ht="14.4" customHeight="1">
      <c r="A144" s="38"/>
      <c r="B144" s="39"/>
      <c r="C144" s="212" t="s">
        <v>321</v>
      </c>
      <c r="D144" s="212" t="s">
        <v>185</v>
      </c>
      <c r="E144" s="213" t="s">
        <v>514</v>
      </c>
      <c r="F144" s="214" t="s">
        <v>515</v>
      </c>
      <c r="G144" s="215" t="s">
        <v>188</v>
      </c>
      <c r="H144" s="216">
        <v>2</v>
      </c>
      <c r="I144" s="217"/>
      <c r="J144" s="218">
        <f>ROUND(I144*H144,2)</f>
        <v>0</v>
      </c>
      <c r="K144" s="214" t="s">
        <v>279</v>
      </c>
      <c r="L144" s="44"/>
      <c r="M144" s="219" t="s">
        <v>19</v>
      </c>
      <c r="N144" s="220" t="s">
        <v>48</v>
      </c>
      <c r="O144" s="84"/>
      <c r="P144" s="221">
        <f>O144*H144</f>
        <v>0</v>
      </c>
      <c r="Q144" s="221">
        <v>0.00031</v>
      </c>
      <c r="R144" s="221">
        <f>Q144*H144</f>
        <v>0.00062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216</v>
      </c>
      <c r="AT144" s="223" t="s">
        <v>185</v>
      </c>
      <c r="AU144" s="223" t="s">
        <v>88</v>
      </c>
      <c r="AY144" s="17" t="s">
        <v>182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88</v>
      </c>
      <c r="BK144" s="224">
        <f>ROUND(I144*H144,2)</f>
        <v>0</v>
      </c>
      <c r="BL144" s="17" t="s">
        <v>216</v>
      </c>
      <c r="BM144" s="223" t="s">
        <v>516</v>
      </c>
    </row>
    <row r="145" spans="1:65" s="2" customFormat="1" ht="24.15" customHeight="1">
      <c r="A145" s="38"/>
      <c r="B145" s="39"/>
      <c r="C145" s="212" t="s">
        <v>325</v>
      </c>
      <c r="D145" s="212" t="s">
        <v>185</v>
      </c>
      <c r="E145" s="213" t="s">
        <v>517</v>
      </c>
      <c r="F145" s="214" t="s">
        <v>518</v>
      </c>
      <c r="G145" s="215" t="s">
        <v>251</v>
      </c>
      <c r="H145" s="216">
        <v>0.001</v>
      </c>
      <c r="I145" s="217"/>
      <c r="J145" s="218">
        <f>ROUND(I145*H145,2)</f>
        <v>0</v>
      </c>
      <c r="K145" s="214" t="s">
        <v>189</v>
      </c>
      <c r="L145" s="44"/>
      <c r="M145" s="219" t="s">
        <v>19</v>
      </c>
      <c r="N145" s="220" t="s">
        <v>48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216</v>
      </c>
      <c r="AT145" s="223" t="s">
        <v>185</v>
      </c>
      <c r="AU145" s="223" t="s">
        <v>88</v>
      </c>
      <c r="AY145" s="17" t="s">
        <v>182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88</v>
      </c>
      <c r="BK145" s="224">
        <f>ROUND(I145*H145,2)</f>
        <v>0</v>
      </c>
      <c r="BL145" s="17" t="s">
        <v>216</v>
      </c>
      <c r="BM145" s="223" t="s">
        <v>545</v>
      </c>
    </row>
    <row r="146" spans="1:63" s="12" customFormat="1" ht="22.8" customHeight="1">
      <c r="A146" s="12"/>
      <c r="B146" s="196"/>
      <c r="C146" s="197"/>
      <c r="D146" s="198" t="s">
        <v>75</v>
      </c>
      <c r="E146" s="210" t="s">
        <v>379</v>
      </c>
      <c r="F146" s="210" t="s">
        <v>380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SUM(P147:P148)</f>
        <v>0</v>
      </c>
      <c r="Q146" s="204"/>
      <c r="R146" s="205">
        <f>SUM(R147:R148)</f>
        <v>0</v>
      </c>
      <c r="S146" s="204"/>
      <c r="T146" s="206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88</v>
      </c>
      <c r="AT146" s="208" t="s">
        <v>75</v>
      </c>
      <c r="AU146" s="208" t="s">
        <v>80</v>
      </c>
      <c r="AY146" s="207" t="s">
        <v>182</v>
      </c>
      <c r="BK146" s="209">
        <f>SUM(BK147:BK148)</f>
        <v>0</v>
      </c>
    </row>
    <row r="147" spans="1:65" s="2" customFormat="1" ht="24.15" customHeight="1">
      <c r="A147" s="38"/>
      <c r="B147" s="39"/>
      <c r="C147" s="212" t="s">
        <v>329</v>
      </c>
      <c r="D147" s="212" t="s">
        <v>185</v>
      </c>
      <c r="E147" s="213" t="s">
        <v>382</v>
      </c>
      <c r="F147" s="214" t="s">
        <v>520</v>
      </c>
      <c r="G147" s="215" t="s">
        <v>188</v>
      </c>
      <c r="H147" s="216">
        <v>18</v>
      </c>
      <c r="I147" s="217"/>
      <c r="J147" s="218">
        <f>ROUND(I147*H147,2)</f>
        <v>0</v>
      </c>
      <c r="K147" s="214" t="s">
        <v>279</v>
      </c>
      <c r="L147" s="44"/>
      <c r="M147" s="219" t="s">
        <v>19</v>
      </c>
      <c r="N147" s="220" t="s">
        <v>48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216</v>
      </c>
      <c r="AT147" s="223" t="s">
        <v>185</v>
      </c>
      <c r="AU147" s="223" t="s">
        <v>88</v>
      </c>
      <c r="AY147" s="17" t="s">
        <v>182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88</v>
      </c>
      <c r="BK147" s="224">
        <f>ROUND(I147*H147,2)</f>
        <v>0</v>
      </c>
      <c r="BL147" s="17" t="s">
        <v>216</v>
      </c>
      <c r="BM147" s="223" t="s">
        <v>580</v>
      </c>
    </row>
    <row r="148" spans="1:47" s="2" customFormat="1" ht="12">
      <c r="A148" s="38"/>
      <c r="B148" s="39"/>
      <c r="C148" s="40"/>
      <c r="D148" s="227" t="s">
        <v>385</v>
      </c>
      <c r="E148" s="40"/>
      <c r="F148" s="258" t="s">
        <v>386</v>
      </c>
      <c r="G148" s="40"/>
      <c r="H148" s="40"/>
      <c r="I148" s="259"/>
      <c r="J148" s="40"/>
      <c r="K148" s="40"/>
      <c r="L148" s="44"/>
      <c r="M148" s="260"/>
      <c r="N148" s="261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385</v>
      </c>
      <c r="AU148" s="17" t="s">
        <v>88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387</v>
      </c>
      <c r="F149" s="210" t="s">
        <v>388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SUM(P150:P151)</f>
        <v>0</v>
      </c>
      <c r="Q149" s="204"/>
      <c r="R149" s="205">
        <f>SUM(R150:R151)</f>
        <v>0.21834</v>
      </c>
      <c r="S149" s="204"/>
      <c r="T149" s="206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88</v>
      </c>
      <c r="AT149" s="208" t="s">
        <v>75</v>
      </c>
      <c r="AU149" s="208" t="s">
        <v>80</v>
      </c>
      <c r="AY149" s="207" t="s">
        <v>182</v>
      </c>
      <c r="BK149" s="209">
        <f>SUM(BK150:BK151)</f>
        <v>0</v>
      </c>
    </row>
    <row r="150" spans="1:65" s="2" customFormat="1" ht="24.15" customHeight="1">
      <c r="A150" s="38"/>
      <c r="B150" s="39"/>
      <c r="C150" s="212" t="s">
        <v>333</v>
      </c>
      <c r="D150" s="212" t="s">
        <v>185</v>
      </c>
      <c r="E150" s="213" t="s">
        <v>560</v>
      </c>
      <c r="F150" s="214" t="s">
        <v>561</v>
      </c>
      <c r="G150" s="215" t="s">
        <v>201</v>
      </c>
      <c r="H150" s="216">
        <v>18</v>
      </c>
      <c r="I150" s="217"/>
      <c r="J150" s="218">
        <f>ROUND(I150*H150,2)</f>
        <v>0</v>
      </c>
      <c r="K150" s="214" t="s">
        <v>189</v>
      </c>
      <c r="L150" s="44"/>
      <c r="M150" s="219" t="s">
        <v>19</v>
      </c>
      <c r="N150" s="220" t="s">
        <v>48</v>
      </c>
      <c r="O150" s="84"/>
      <c r="P150" s="221">
        <f>O150*H150</f>
        <v>0</v>
      </c>
      <c r="Q150" s="221">
        <v>0.01213</v>
      </c>
      <c r="R150" s="221">
        <f>Q150*H150</f>
        <v>0.21834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216</v>
      </c>
      <c r="AT150" s="223" t="s">
        <v>185</v>
      </c>
      <c r="AU150" s="223" t="s">
        <v>88</v>
      </c>
      <c r="AY150" s="17" t="s">
        <v>182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88</v>
      </c>
      <c r="BK150" s="224">
        <f>ROUND(I150*H150,2)</f>
        <v>0</v>
      </c>
      <c r="BL150" s="17" t="s">
        <v>216</v>
      </c>
      <c r="BM150" s="223" t="s">
        <v>562</v>
      </c>
    </row>
    <row r="151" spans="1:65" s="2" customFormat="1" ht="37.8" customHeight="1">
      <c r="A151" s="38"/>
      <c r="B151" s="39"/>
      <c r="C151" s="212" t="s">
        <v>337</v>
      </c>
      <c r="D151" s="212" t="s">
        <v>185</v>
      </c>
      <c r="E151" s="213" t="s">
        <v>563</v>
      </c>
      <c r="F151" s="214" t="s">
        <v>564</v>
      </c>
      <c r="G151" s="215" t="s">
        <v>251</v>
      </c>
      <c r="H151" s="216">
        <v>0.218</v>
      </c>
      <c r="I151" s="217"/>
      <c r="J151" s="218">
        <f>ROUND(I151*H151,2)</f>
        <v>0</v>
      </c>
      <c r="K151" s="214" t="s">
        <v>189</v>
      </c>
      <c r="L151" s="44"/>
      <c r="M151" s="219" t="s">
        <v>19</v>
      </c>
      <c r="N151" s="220" t="s">
        <v>48</v>
      </c>
      <c r="O151" s="84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216</v>
      </c>
      <c r="AT151" s="223" t="s">
        <v>185</v>
      </c>
      <c r="AU151" s="223" t="s">
        <v>88</v>
      </c>
      <c r="AY151" s="17" t="s">
        <v>182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88</v>
      </c>
      <c r="BK151" s="224">
        <f>ROUND(I151*H151,2)</f>
        <v>0</v>
      </c>
      <c r="BL151" s="17" t="s">
        <v>216</v>
      </c>
      <c r="BM151" s="223" t="s">
        <v>565</v>
      </c>
    </row>
    <row r="152" spans="1:63" s="12" customFormat="1" ht="22.8" customHeight="1">
      <c r="A152" s="12"/>
      <c r="B152" s="196"/>
      <c r="C152" s="197"/>
      <c r="D152" s="198" t="s">
        <v>75</v>
      </c>
      <c r="E152" s="210" t="s">
        <v>418</v>
      </c>
      <c r="F152" s="210" t="s">
        <v>419</v>
      </c>
      <c r="G152" s="197"/>
      <c r="H152" s="197"/>
      <c r="I152" s="200"/>
      <c r="J152" s="211">
        <f>BK152</f>
        <v>0</v>
      </c>
      <c r="K152" s="197"/>
      <c r="L152" s="202"/>
      <c r="M152" s="203"/>
      <c r="N152" s="204"/>
      <c r="O152" s="204"/>
      <c r="P152" s="205">
        <f>SUM(P153:P162)</f>
        <v>0</v>
      </c>
      <c r="Q152" s="204"/>
      <c r="R152" s="205">
        <f>SUM(R153:R162)</f>
        <v>0.06916800000000001</v>
      </c>
      <c r="S152" s="204"/>
      <c r="T152" s="206">
        <f>SUM(T153:T162)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7" t="s">
        <v>88</v>
      </c>
      <c r="AT152" s="208" t="s">
        <v>75</v>
      </c>
      <c r="AU152" s="208" t="s">
        <v>80</v>
      </c>
      <c r="AY152" s="207" t="s">
        <v>182</v>
      </c>
      <c r="BK152" s="209">
        <f>SUM(BK153:BK162)</f>
        <v>0</v>
      </c>
    </row>
    <row r="153" spans="1:65" s="2" customFormat="1" ht="14.4" customHeight="1">
      <c r="A153" s="38"/>
      <c r="B153" s="39"/>
      <c r="C153" s="212" t="s">
        <v>341</v>
      </c>
      <c r="D153" s="212" t="s">
        <v>185</v>
      </c>
      <c r="E153" s="213" t="s">
        <v>421</v>
      </c>
      <c r="F153" s="214" t="s">
        <v>422</v>
      </c>
      <c r="G153" s="215" t="s">
        <v>423</v>
      </c>
      <c r="H153" s="216">
        <v>69</v>
      </c>
      <c r="I153" s="217"/>
      <c r="J153" s="218">
        <f>ROUND(I153*H153,2)</f>
        <v>0</v>
      </c>
      <c r="K153" s="214" t="s">
        <v>189</v>
      </c>
      <c r="L153" s="44"/>
      <c r="M153" s="219" t="s">
        <v>19</v>
      </c>
      <c r="N153" s="220" t="s">
        <v>48</v>
      </c>
      <c r="O153" s="84"/>
      <c r="P153" s="221">
        <f>O153*H153</f>
        <v>0</v>
      </c>
      <c r="Q153" s="221">
        <v>7E-05</v>
      </c>
      <c r="R153" s="221">
        <f>Q153*H153</f>
        <v>0.004829999999999999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216</v>
      </c>
      <c r="AT153" s="223" t="s">
        <v>185</v>
      </c>
      <c r="AU153" s="223" t="s">
        <v>88</v>
      </c>
      <c r="AY153" s="17" t="s">
        <v>182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88</v>
      </c>
      <c r="BK153" s="224">
        <f>ROUND(I153*H153,2)</f>
        <v>0</v>
      </c>
      <c r="BL153" s="17" t="s">
        <v>216</v>
      </c>
      <c r="BM153" s="223" t="s">
        <v>522</v>
      </c>
    </row>
    <row r="154" spans="1:47" s="2" customFormat="1" ht="12">
      <c r="A154" s="38"/>
      <c r="B154" s="39"/>
      <c r="C154" s="40"/>
      <c r="D154" s="227" t="s">
        <v>385</v>
      </c>
      <c r="E154" s="40"/>
      <c r="F154" s="258" t="s">
        <v>523</v>
      </c>
      <c r="G154" s="40"/>
      <c r="H154" s="40"/>
      <c r="I154" s="259"/>
      <c r="J154" s="40"/>
      <c r="K154" s="40"/>
      <c r="L154" s="44"/>
      <c r="M154" s="260"/>
      <c r="N154" s="26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385</v>
      </c>
      <c r="AU154" s="17" t="s">
        <v>88</v>
      </c>
    </row>
    <row r="155" spans="1:65" s="2" customFormat="1" ht="14.4" customHeight="1">
      <c r="A155" s="38"/>
      <c r="B155" s="39"/>
      <c r="C155" s="248" t="s">
        <v>345</v>
      </c>
      <c r="D155" s="248" t="s">
        <v>263</v>
      </c>
      <c r="E155" s="249" t="s">
        <v>427</v>
      </c>
      <c r="F155" s="250" t="s">
        <v>428</v>
      </c>
      <c r="G155" s="251" t="s">
        <v>251</v>
      </c>
      <c r="H155" s="252">
        <v>0.03</v>
      </c>
      <c r="I155" s="253"/>
      <c r="J155" s="254">
        <f>ROUND(I155*H155,2)</f>
        <v>0</v>
      </c>
      <c r="K155" s="250" t="s">
        <v>189</v>
      </c>
      <c r="L155" s="255"/>
      <c r="M155" s="256" t="s">
        <v>19</v>
      </c>
      <c r="N155" s="257" t="s">
        <v>48</v>
      </c>
      <c r="O155" s="84"/>
      <c r="P155" s="221">
        <f>O155*H155</f>
        <v>0</v>
      </c>
      <c r="Q155" s="221">
        <v>1</v>
      </c>
      <c r="R155" s="221">
        <f>Q155*H155</f>
        <v>0.03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341</v>
      </c>
      <c r="AT155" s="223" t="s">
        <v>263</v>
      </c>
      <c r="AU155" s="223" t="s">
        <v>88</v>
      </c>
      <c r="AY155" s="17" t="s">
        <v>182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88</v>
      </c>
      <c r="BK155" s="224">
        <f>ROUND(I155*H155,2)</f>
        <v>0</v>
      </c>
      <c r="BL155" s="17" t="s">
        <v>216</v>
      </c>
      <c r="BM155" s="223" t="s">
        <v>524</v>
      </c>
    </row>
    <row r="156" spans="1:65" s="2" customFormat="1" ht="24.15" customHeight="1">
      <c r="A156" s="38"/>
      <c r="B156" s="39"/>
      <c r="C156" s="248" t="s">
        <v>349</v>
      </c>
      <c r="D156" s="248" t="s">
        <v>263</v>
      </c>
      <c r="E156" s="249" t="s">
        <v>431</v>
      </c>
      <c r="F156" s="250" t="s">
        <v>432</v>
      </c>
      <c r="G156" s="251" t="s">
        <v>433</v>
      </c>
      <c r="H156" s="252">
        <v>0.9</v>
      </c>
      <c r="I156" s="253"/>
      <c r="J156" s="254">
        <f>ROUND(I156*H156,2)</f>
        <v>0</v>
      </c>
      <c r="K156" s="250" t="s">
        <v>189</v>
      </c>
      <c r="L156" s="255"/>
      <c r="M156" s="256" t="s">
        <v>19</v>
      </c>
      <c r="N156" s="257" t="s">
        <v>48</v>
      </c>
      <c r="O156" s="84"/>
      <c r="P156" s="221">
        <f>O156*H156</f>
        <v>0</v>
      </c>
      <c r="Q156" s="221">
        <v>0.00041</v>
      </c>
      <c r="R156" s="221">
        <f>Q156*H156</f>
        <v>0.000369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341</v>
      </c>
      <c r="AT156" s="223" t="s">
        <v>263</v>
      </c>
      <c r="AU156" s="223" t="s">
        <v>88</v>
      </c>
      <c r="AY156" s="17" t="s">
        <v>182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88</v>
      </c>
      <c r="BK156" s="224">
        <f>ROUND(I156*H156,2)</f>
        <v>0</v>
      </c>
      <c r="BL156" s="17" t="s">
        <v>216</v>
      </c>
      <c r="BM156" s="223" t="s">
        <v>525</v>
      </c>
    </row>
    <row r="157" spans="1:51" s="13" customFormat="1" ht="12">
      <c r="A157" s="13"/>
      <c r="B157" s="225"/>
      <c r="C157" s="226"/>
      <c r="D157" s="227" t="s">
        <v>203</v>
      </c>
      <c r="E157" s="226"/>
      <c r="F157" s="229" t="s">
        <v>435</v>
      </c>
      <c r="G157" s="226"/>
      <c r="H157" s="230">
        <v>0.9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203</v>
      </c>
      <c r="AU157" s="236" t="s">
        <v>88</v>
      </c>
      <c r="AV157" s="13" t="s">
        <v>88</v>
      </c>
      <c r="AW157" s="13" t="s">
        <v>4</v>
      </c>
      <c r="AX157" s="13" t="s">
        <v>80</v>
      </c>
      <c r="AY157" s="236" t="s">
        <v>182</v>
      </c>
    </row>
    <row r="158" spans="1:65" s="2" customFormat="1" ht="14.4" customHeight="1">
      <c r="A158" s="38"/>
      <c r="B158" s="39"/>
      <c r="C158" s="248" t="s">
        <v>353</v>
      </c>
      <c r="D158" s="248" t="s">
        <v>263</v>
      </c>
      <c r="E158" s="249" t="s">
        <v>437</v>
      </c>
      <c r="F158" s="250" t="s">
        <v>438</v>
      </c>
      <c r="G158" s="251" t="s">
        <v>215</v>
      </c>
      <c r="H158" s="252">
        <v>42</v>
      </c>
      <c r="I158" s="253"/>
      <c r="J158" s="254">
        <f>ROUND(I158*H158,2)</f>
        <v>0</v>
      </c>
      <c r="K158" s="250" t="s">
        <v>189</v>
      </c>
      <c r="L158" s="255"/>
      <c r="M158" s="256" t="s">
        <v>19</v>
      </c>
      <c r="N158" s="257" t="s">
        <v>48</v>
      </c>
      <c r="O158" s="84"/>
      <c r="P158" s="221">
        <f>O158*H158</f>
        <v>0</v>
      </c>
      <c r="Q158" s="221">
        <v>0.00046</v>
      </c>
      <c r="R158" s="221">
        <f>Q158*H158</f>
        <v>0.01932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341</v>
      </c>
      <c r="AT158" s="223" t="s">
        <v>263</v>
      </c>
      <c r="AU158" s="223" t="s">
        <v>88</v>
      </c>
      <c r="AY158" s="17" t="s">
        <v>182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88</v>
      </c>
      <c r="BK158" s="224">
        <f>ROUND(I158*H158,2)</f>
        <v>0</v>
      </c>
      <c r="BL158" s="17" t="s">
        <v>216</v>
      </c>
      <c r="BM158" s="223" t="s">
        <v>526</v>
      </c>
    </row>
    <row r="159" spans="1:65" s="2" customFormat="1" ht="24.15" customHeight="1">
      <c r="A159" s="38"/>
      <c r="B159" s="39"/>
      <c r="C159" s="248" t="s">
        <v>357</v>
      </c>
      <c r="D159" s="248" t="s">
        <v>263</v>
      </c>
      <c r="E159" s="249" t="s">
        <v>441</v>
      </c>
      <c r="F159" s="250" t="s">
        <v>442</v>
      </c>
      <c r="G159" s="251" t="s">
        <v>433</v>
      </c>
      <c r="H159" s="252">
        <v>0.9</v>
      </c>
      <c r="I159" s="253"/>
      <c r="J159" s="254">
        <f>ROUND(I159*H159,2)</f>
        <v>0</v>
      </c>
      <c r="K159" s="250" t="s">
        <v>189</v>
      </c>
      <c r="L159" s="255"/>
      <c r="M159" s="256" t="s">
        <v>19</v>
      </c>
      <c r="N159" s="257" t="s">
        <v>48</v>
      </c>
      <c r="O159" s="84"/>
      <c r="P159" s="221">
        <f>O159*H159</f>
        <v>0</v>
      </c>
      <c r="Q159" s="221">
        <v>0.00041</v>
      </c>
      <c r="R159" s="221">
        <f>Q159*H159</f>
        <v>0.000369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341</v>
      </c>
      <c r="AT159" s="223" t="s">
        <v>263</v>
      </c>
      <c r="AU159" s="223" t="s">
        <v>88</v>
      </c>
      <c r="AY159" s="17" t="s">
        <v>182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88</v>
      </c>
      <c r="BK159" s="224">
        <f>ROUND(I159*H159,2)</f>
        <v>0</v>
      </c>
      <c r="BL159" s="17" t="s">
        <v>216</v>
      </c>
      <c r="BM159" s="223" t="s">
        <v>527</v>
      </c>
    </row>
    <row r="160" spans="1:51" s="13" customFormat="1" ht="12">
      <c r="A160" s="13"/>
      <c r="B160" s="225"/>
      <c r="C160" s="226"/>
      <c r="D160" s="227" t="s">
        <v>203</v>
      </c>
      <c r="E160" s="226"/>
      <c r="F160" s="229" t="s">
        <v>435</v>
      </c>
      <c r="G160" s="226"/>
      <c r="H160" s="230">
        <v>0.9</v>
      </c>
      <c r="I160" s="231"/>
      <c r="J160" s="226"/>
      <c r="K160" s="226"/>
      <c r="L160" s="232"/>
      <c r="M160" s="233"/>
      <c r="N160" s="234"/>
      <c r="O160" s="234"/>
      <c r="P160" s="234"/>
      <c r="Q160" s="234"/>
      <c r="R160" s="234"/>
      <c r="S160" s="234"/>
      <c r="T160" s="23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6" t="s">
        <v>203</v>
      </c>
      <c r="AU160" s="236" t="s">
        <v>88</v>
      </c>
      <c r="AV160" s="13" t="s">
        <v>88</v>
      </c>
      <c r="AW160" s="13" t="s">
        <v>4</v>
      </c>
      <c r="AX160" s="13" t="s">
        <v>80</v>
      </c>
      <c r="AY160" s="236" t="s">
        <v>182</v>
      </c>
    </row>
    <row r="161" spans="1:65" s="2" customFormat="1" ht="14.4" customHeight="1">
      <c r="A161" s="38"/>
      <c r="B161" s="39"/>
      <c r="C161" s="248" t="s">
        <v>361</v>
      </c>
      <c r="D161" s="248" t="s">
        <v>263</v>
      </c>
      <c r="E161" s="249" t="s">
        <v>445</v>
      </c>
      <c r="F161" s="250" t="s">
        <v>446</v>
      </c>
      <c r="G161" s="251" t="s">
        <v>188</v>
      </c>
      <c r="H161" s="252">
        <v>84</v>
      </c>
      <c r="I161" s="253"/>
      <c r="J161" s="254">
        <f>ROUND(I161*H161,2)</f>
        <v>0</v>
      </c>
      <c r="K161" s="250" t="s">
        <v>189</v>
      </c>
      <c r="L161" s="255"/>
      <c r="M161" s="256" t="s">
        <v>19</v>
      </c>
      <c r="N161" s="257" t="s">
        <v>48</v>
      </c>
      <c r="O161" s="84"/>
      <c r="P161" s="221">
        <f>O161*H161</f>
        <v>0</v>
      </c>
      <c r="Q161" s="221">
        <v>0.00017</v>
      </c>
      <c r="R161" s="221">
        <f>Q161*H161</f>
        <v>0.014280000000000001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341</v>
      </c>
      <c r="AT161" s="223" t="s">
        <v>263</v>
      </c>
      <c r="AU161" s="223" t="s">
        <v>88</v>
      </c>
      <c r="AY161" s="17" t="s">
        <v>182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88</v>
      </c>
      <c r="BK161" s="224">
        <f>ROUND(I161*H161,2)</f>
        <v>0</v>
      </c>
      <c r="BL161" s="17" t="s">
        <v>216</v>
      </c>
      <c r="BM161" s="223" t="s">
        <v>528</v>
      </c>
    </row>
    <row r="162" spans="1:65" s="2" customFormat="1" ht="24.15" customHeight="1">
      <c r="A162" s="38"/>
      <c r="B162" s="39"/>
      <c r="C162" s="212" t="s">
        <v>367</v>
      </c>
      <c r="D162" s="212" t="s">
        <v>185</v>
      </c>
      <c r="E162" s="213" t="s">
        <v>449</v>
      </c>
      <c r="F162" s="214" t="s">
        <v>450</v>
      </c>
      <c r="G162" s="215" t="s">
        <v>251</v>
      </c>
      <c r="H162" s="216">
        <v>0.069</v>
      </c>
      <c r="I162" s="217"/>
      <c r="J162" s="218">
        <f>ROUND(I162*H162,2)</f>
        <v>0</v>
      </c>
      <c r="K162" s="214" t="s">
        <v>189</v>
      </c>
      <c r="L162" s="44"/>
      <c r="M162" s="219" t="s">
        <v>19</v>
      </c>
      <c r="N162" s="220" t="s">
        <v>48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216</v>
      </c>
      <c r="AT162" s="223" t="s">
        <v>185</v>
      </c>
      <c r="AU162" s="223" t="s">
        <v>88</v>
      </c>
      <c r="AY162" s="17" t="s">
        <v>182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88</v>
      </c>
      <c r="BK162" s="224">
        <f>ROUND(I162*H162,2)</f>
        <v>0</v>
      </c>
      <c r="BL162" s="17" t="s">
        <v>216</v>
      </c>
      <c r="BM162" s="223" t="s">
        <v>529</v>
      </c>
    </row>
    <row r="163" spans="1:63" s="12" customFormat="1" ht="22.8" customHeight="1">
      <c r="A163" s="12"/>
      <c r="B163" s="196"/>
      <c r="C163" s="197"/>
      <c r="D163" s="198" t="s">
        <v>75</v>
      </c>
      <c r="E163" s="210" t="s">
        <v>530</v>
      </c>
      <c r="F163" s="210" t="s">
        <v>531</v>
      </c>
      <c r="G163" s="197"/>
      <c r="H163" s="197"/>
      <c r="I163" s="200"/>
      <c r="J163" s="211">
        <f>BK163</f>
        <v>0</v>
      </c>
      <c r="K163" s="197"/>
      <c r="L163" s="202"/>
      <c r="M163" s="203"/>
      <c r="N163" s="204"/>
      <c r="O163" s="204"/>
      <c r="P163" s="205">
        <f>SUM(P164:P168)</f>
        <v>0</v>
      </c>
      <c r="Q163" s="204"/>
      <c r="R163" s="205">
        <f>SUM(R164:R168)</f>
        <v>0.10236780000000001</v>
      </c>
      <c r="S163" s="204"/>
      <c r="T163" s="206">
        <f>SUM(T164:T168)</f>
        <v>0.097152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7" t="s">
        <v>88</v>
      </c>
      <c r="AT163" s="208" t="s">
        <v>75</v>
      </c>
      <c r="AU163" s="208" t="s">
        <v>80</v>
      </c>
      <c r="AY163" s="207" t="s">
        <v>182</v>
      </c>
      <c r="BK163" s="209">
        <f>SUM(BK164:BK168)</f>
        <v>0</v>
      </c>
    </row>
    <row r="164" spans="1:65" s="2" customFormat="1" ht="14.4" customHeight="1">
      <c r="A164" s="38"/>
      <c r="B164" s="39"/>
      <c r="C164" s="212" t="s">
        <v>371</v>
      </c>
      <c r="D164" s="212" t="s">
        <v>185</v>
      </c>
      <c r="E164" s="213" t="s">
        <v>532</v>
      </c>
      <c r="F164" s="214" t="s">
        <v>533</v>
      </c>
      <c r="G164" s="215" t="s">
        <v>188</v>
      </c>
      <c r="H164" s="216">
        <v>105.6</v>
      </c>
      <c r="I164" s="217"/>
      <c r="J164" s="218">
        <f>ROUND(I164*H164,2)</f>
        <v>0</v>
      </c>
      <c r="K164" s="214" t="s">
        <v>189</v>
      </c>
      <c r="L164" s="44"/>
      <c r="M164" s="219" t="s">
        <v>19</v>
      </c>
      <c r="N164" s="220" t="s">
        <v>48</v>
      </c>
      <c r="O164" s="84"/>
      <c r="P164" s="221">
        <f>O164*H164</f>
        <v>0</v>
      </c>
      <c r="Q164" s="221">
        <v>0.00024</v>
      </c>
      <c r="R164" s="221">
        <f>Q164*H164</f>
        <v>0.025344</v>
      </c>
      <c r="S164" s="221">
        <v>0.00092</v>
      </c>
      <c r="T164" s="222">
        <f>S164*H164</f>
        <v>0.097152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216</v>
      </c>
      <c r="AT164" s="223" t="s">
        <v>185</v>
      </c>
      <c r="AU164" s="223" t="s">
        <v>88</v>
      </c>
      <c r="AY164" s="17" t="s">
        <v>182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88</v>
      </c>
      <c r="BK164" s="224">
        <f>ROUND(I164*H164,2)</f>
        <v>0</v>
      </c>
      <c r="BL164" s="17" t="s">
        <v>216</v>
      </c>
      <c r="BM164" s="223" t="s">
        <v>534</v>
      </c>
    </row>
    <row r="165" spans="1:51" s="13" customFormat="1" ht="12">
      <c r="A165" s="13"/>
      <c r="B165" s="225"/>
      <c r="C165" s="226"/>
      <c r="D165" s="227" t="s">
        <v>203</v>
      </c>
      <c r="E165" s="228" t="s">
        <v>19</v>
      </c>
      <c r="F165" s="229" t="s">
        <v>566</v>
      </c>
      <c r="G165" s="226"/>
      <c r="H165" s="230">
        <v>105.6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203</v>
      </c>
      <c r="AU165" s="236" t="s">
        <v>88</v>
      </c>
      <c r="AV165" s="13" t="s">
        <v>88</v>
      </c>
      <c r="AW165" s="13" t="s">
        <v>35</v>
      </c>
      <c r="AX165" s="13" t="s">
        <v>80</v>
      </c>
      <c r="AY165" s="236" t="s">
        <v>182</v>
      </c>
    </row>
    <row r="166" spans="1:65" s="2" customFormat="1" ht="14.4" customHeight="1">
      <c r="A166" s="38"/>
      <c r="B166" s="39"/>
      <c r="C166" s="248" t="s">
        <v>375</v>
      </c>
      <c r="D166" s="248" t="s">
        <v>263</v>
      </c>
      <c r="E166" s="249" t="s">
        <v>536</v>
      </c>
      <c r="F166" s="250" t="s">
        <v>537</v>
      </c>
      <c r="G166" s="251" t="s">
        <v>201</v>
      </c>
      <c r="H166" s="252">
        <v>6.113</v>
      </c>
      <c r="I166" s="253"/>
      <c r="J166" s="254">
        <f>ROUND(I166*H166,2)</f>
        <v>0</v>
      </c>
      <c r="K166" s="250" t="s">
        <v>189</v>
      </c>
      <c r="L166" s="255"/>
      <c r="M166" s="256" t="s">
        <v>19</v>
      </c>
      <c r="N166" s="257" t="s">
        <v>48</v>
      </c>
      <c r="O166" s="84"/>
      <c r="P166" s="221">
        <f>O166*H166</f>
        <v>0</v>
      </c>
      <c r="Q166" s="221">
        <v>0.0126</v>
      </c>
      <c r="R166" s="221">
        <f>Q166*H166</f>
        <v>0.0770238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341</v>
      </c>
      <c r="AT166" s="223" t="s">
        <v>263</v>
      </c>
      <c r="AU166" s="223" t="s">
        <v>88</v>
      </c>
      <c r="AY166" s="17" t="s">
        <v>182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88</v>
      </c>
      <c r="BK166" s="224">
        <f>ROUND(I166*H166,2)</f>
        <v>0</v>
      </c>
      <c r="BL166" s="17" t="s">
        <v>216</v>
      </c>
      <c r="BM166" s="223" t="s">
        <v>538</v>
      </c>
    </row>
    <row r="167" spans="1:51" s="13" customFormat="1" ht="12">
      <c r="A167" s="13"/>
      <c r="B167" s="225"/>
      <c r="C167" s="226"/>
      <c r="D167" s="227" t="s">
        <v>203</v>
      </c>
      <c r="E167" s="226"/>
      <c r="F167" s="229" t="s">
        <v>567</v>
      </c>
      <c r="G167" s="226"/>
      <c r="H167" s="230">
        <v>6.113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203</v>
      </c>
      <c r="AU167" s="236" t="s">
        <v>88</v>
      </c>
      <c r="AV167" s="13" t="s">
        <v>88</v>
      </c>
      <c r="AW167" s="13" t="s">
        <v>4</v>
      </c>
      <c r="AX167" s="13" t="s">
        <v>80</v>
      </c>
      <c r="AY167" s="236" t="s">
        <v>182</v>
      </c>
    </row>
    <row r="168" spans="1:65" s="2" customFormat="1" ht="24.15" customHeight="1">
      <c r="A168" s="38"/>
      <c r="B168" s="39"/>
      <c r="C168" s="212" t="s">
        <v>381</v>
      </c>
      <c r="D168" s="212" t="s">
        <v>185</v>
      </c>
      <c r="E168" s="213" t="s">
        <v>540</v>
      </c>
      <c r="F168" s="214" t="s">
        <v>541</v>
      </c>
      <c r="G168" s="215" t="s">
        <v>251</v>
      </c>
      <c r="H168" s="216">
        <v>0.102</v>
      </c>
      <c r="I168" s="217"/>
      <c r="J168" s="218">
        <f>ROUND(I168*H168,2)</f>
        <v>0</v>
      </c>
      <c r="K168" s="214" t="s">
        <v>189</v>
      </c>
      <c r="L168" s="44"/>
      <c r="M168" s="262" t="s">
        <v>19</v>
      </c>
      <c r="N168" s="263" t="s">
        <v>48</v>
      </c>
      <c r="O168" s="264"/>
      <c r="P168" s="265">
        <f>O168*H168</f>
        <v>0</v>
      </c>
      <c r="Q168" s="265">
        <v>0</v>
      </c>
      <c r="R168" s="265">
        <f>Q168*H168</f>
        <v>0</v>
      </c>
      <c r="S168" s="265">
        <v>0</v>
      </c>
      <c r="T168" s="26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216</v>
      </c>
      <c r="AT168" s="223" t="s">
        <v>185</v>
      </c>
      <c r="AU168" s="223" t="s">
        <v>88</v>
      </c>
      <c r="AY168" s="17" t="s">
        <v>182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88</v>
      </c>
      <c r="BK168" s="224">
        <f>ROUND(I168*H168,2)</f>
        <v>0</v>
      </c>
      <c r="BL168" s="17" t="s">
        <v>216</v>
      </c>
      <c r="BM168" s="223" t="s">
        <v>542</v>
      </c>
    </row>
    <row r="169" spans="1:31" s="2" customFormat="1" ht="6.95" customHeight="1">
      <c r="A169" s="38"/>
      <c r="B169" s="59"/>
      <c r="C169" s="60"/>
      <c r="D169" s="60"/>
      <c r="E169" s="60"/>
      <c r="F169" s="60"/>
      <c r="G169" s="60"/>
      <c r="H169" s="60"/>
      <c r="I169" s="60"/>
      <c r="J169" s="60"/>
      <c r="K169" s="60"/>
      <c r="L169" s="44"/>
      <c r="M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</row>
  </sheetData>
  <sheetProtection password="CC35" sheet="1" objects="1" scenarios="1" formatColumns="0" formatRows="0" autoFilter="0"/>
  <autoFilter ref="C99:K16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144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26.25" customHeight="1">
      <c r="B7" s="20"/>
      <c r="E7" s="143" t="str">
        <f>'Rekapitulace stavby'!K6</f>
        <v>Výměna vnitřního rozvodu teplé a studené vody v objektu bytového domu Dvořákova 1331/20 a 1330/22, Děčín</v>
      </c>
      <c r="F7" s="142"/>
      <c r="G7" s="142"/>
      <c r="H7" s="142"/>
      <c r="L7" s="20"/>
    </row>
    <row r="8" spans="2:12" s="1" customFormat="1" ht="12" customHeight="1">
      <c r="B8" s="20"/>
      <c r="D8" s="142" t="s">
        <v>145</v>
      </c>
      <c r="L8" s="20"/>
    </row>
    <row r="9" spans="1:31" s="2" customFormat="1" ht="16.5" customHeight="1">
      <c r="A9" s="38"/>
      <c r="B9" s="44"/>
      <c r="C9" s="38"/>
      <c r="D9" s="38"/>
      <c r="E9" s="143" t="s">
        <v>146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147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581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19. 5. 2021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36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>69288992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>Vladimír Vidai</v>
      </c>
      <c r="F26" s="38"/>
      <c r="G26" s="38"/>
      <c r="H26" s="38"/>
      <c r="I26" s="142" t="s">
        <v>29</v>
      </c>
      <c r="J26" s="133" t="str">
        <f>IF('Rekapitulace stavby'!AN20="","",'Rekapitulace stavby'!AN20)</f>
        <v>CZ5705170625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40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42</v>
      </c>
      <c r="E32" s="38"/>
      <c r="F32" s="38"/>
      <c r="G32" s="38"/>
      <c r="H32" s="38"/>
      <c r="I32" s="38"/>
      <c r="J32" s="153">
        <f>ROUND(J100,2)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44</v>
      </c>
      <c r="G34" s="38"/>
      <c r="H34" s="38"/>
      <c r="I34" s="154" t="s">
        <v>43</v>
      </c>
      <c r="J34" s="154" t="s">
        <v>45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46</v>
      </c>
      <c r="E35" s="142" t="s">
        <v>47</v>
      </c>
      <c r="F35" s="156">
        <f>ROUND((SUM(BE100:BE177)),2)</f>
        <v>0</v>
      </c>
      <c r="G35" s="38"/>
      <c r="H35" s="38"/>
      <c r="I35" s="157">
        <v>0.21</v>
      </c>
      <c r="J35" s="156">
        <f>ROUND(((SUM(BE100:BE177))*I35),2)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48</v>
      </c>
      <c r="F36" s="156">
        <f>ROUND((SUM(BF100:BF177)),2)</f>
        <v>0</v>
      </c>
      <c r="G36" s="38"/>
      <c r="H36" s="38"/>
      <c r="I36" s="157">
        <v>0.15</v>
      </c>
      <c r="J36" s="156">
        <f>ROUND(((SUM(BF100:BF177))*I36),2)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56">
        <f>ROUND((SUM(BG100:BG177)),2)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50</v>
      </c>
      <c r="F38" s="156">
        <f>ROUND((SUM(BH100:BH177)),2)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51</v>
      </c>
      <c r="F39" s="156">
        <f>ROUND((SUM(BI100:BI177)),2)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52</v>
      </c>
      <c r="E41" s="160"/>
      <c r="F41" s="160"/>
      <c r="G41" s="161" t="s">
        <v>53</v>
      </c>
      <c r="H41" s="162" t="s">
        <v>54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149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169" t="str">
        <f>E7</f>
        <v>Výměna vnitřního rozvodu teplé a studené vody v objektu bytového domu Dvořákova 1331/20 a 1330/22, Děčín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145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146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147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1.08 - Stoupací potrubí V7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</v>
      </c>
      <c r="G56" s="40"/>
      <c r="H56" s="40"/>
      <c r="I56" s="32" t="s">
        <v>23</v>
      </c>
      <c r="J56" s="72" t="str">
        <f>IF(J14="","",J14)</f>
        <v>19. 5. 2021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David Šašek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36</v>
      </c>
      <c r="J59" s="36" t="str">
        <f>E26</f>
        <v>Vladimír Vidai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150</v>
      </c>
      <c r="D61" s="171"/>
      <c r="E61" s="171"/>
      <c r="F61" s="171"/>
      <c r="G61" s="171"/>
      <c r="H61" s="171"/>
      <c r="I61" s="171"/>
      <c r="J61" s="172" t="s">
        <v>151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74</v>
      </c>
      <c r="D63" s="40"/>
      <c r="E63" s="40"/>
      <c r="F63" s="40"/>
      <c r="G63" s="40"/>
      <c r="H63" s="40"/>
      <c r="I63" s="40"/>
      <c r="J63" s="102">
        <f>J100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152</v>
      </c>
    </row>
    <row r="64" spans="1:31" s="9" customFormat="1" ht="24.95" customHeight="1">
      <c r="A64" s="9"/>
      <c r="B64" s="174"/>
      <c r="C64" s="175"/>
      <c r="D64" s="176" t="s">
        <v>153</v>
      </c>
      <c r="E64" s="177"/>
      <c r="F64" s="177"/>
      <c r="G64" s="177"/>
      <c r="H64" s="177"/>
      <c r="I64" s="177"/>
      <c r="J64" s="178">
        <f>J101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154</v>
      </c>
      <c r="E65" s="182"/>
      <c r="F65" s="182"/>
      <c r="G65" s="182"/>
      <c r="H65" s="182"/>
      <c r="I65" s="182"/>
      <c r="J65" s="183">
        <f>J102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453</v>
      </c>
      <c r="E66" s="182"/>
      <c r="F66" s="182"/>
      <c r="G66" s="182"/>
      <c r="H66" s="182"/>
      <c r="I66" s="182"/>
      <c r="J66" s="183">
        <f>J107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155</v>
      </c>
      <c r="E67" s="182"/>
      <c r="F67" s="182"/>
      <c r="G67" s="182"/>
      <c r="H67" s="182"/>
      <c r="I67" s="182"/>
      <c r="J67" s="183">
        <f>J109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156</v>
      </c>
      <c r="E68" s="182"/>
      <c r="F68" s="182"/>
      <c r="G68" s="182"/>
      <c r="H68" s="182"/>
      <c r="I68" s="182"/>
      <c r="J68" s="183">
        <f>J116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157</v>
      </c>
      <c r="E69" s="182"/>
      <c r="F69" s="182"/>
      <c r="G69" s="182"/>
      <c r="H69" s="182"/>
      <c r="I69" s="182"/>
      <c r="J69" s="183">
        <f>J119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158</v>
      </c>
      <c r="E70" s="182"/>
      <c r="F70" s="182"/>
      <c r="G70" s="182"/>
      <c r="H70" s="182"/>
      <c r="I70" s="182"/>
      <c r="J70" s="183">
        <f>J122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159</v>
      </c>
      <c r="E71" s="182"/>
      <c r="F71" s="182"/>
      <c r="G71" s="182"/>
      <c r="H71" s="182"/>
      <c r="I71" s="182"/>
      <c r="J71" s="183">
        <f>J134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160</v>
      </c>
      <c r="E72" s="182"/>
      <c r="F72" s="182"/>
      <c r="G72" s="182"/>
      <c r="H72" s="182"/>
      <c r="I72" s="182"/>
      <c r="J72" s="183">
        <f>J140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4"/>
      <c r="C73" s="175"/>
      <c r="D73" s="176" t="s">
        <v>161</v>
      </c>
      <c r="E73" s="177"/>
      <c r="F73" s="177"/>
      <c r="G73" s="177"/>
      <c r="H73" s="177"/>
      <c r="I73" s="177"/>
      <c r="J73" s="178">
        <f>J142</f>
        <v>0</v>
      </c>
      <c r="K73" s="175"/>
      <c r="L73" s="17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0"/>
      <c r="C74" s="125"/>
      <c r="D74" s="181" t="s">
        <v>162</v>
      </c>
      <c r="E74" s="182"/>
      <c r="F74" s="182"/>
      <c r="G74" s="182"/>
      <c r="H74" s="182"/>
      <c r="I74" s="182"/>
      <c r="J74" s="183">
        <f>J143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163</v>
      </c>
      <c r="E75" s="182"/>
      <c r="F75" s="182"/>
      <c r="G75" s="182"/>
      <c r="H75" s="182"/>
      <c r="I75" s="182"/>
      <c r="J75" s="183">
        <f>J155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164</v>
      </c>
      <c r="E76" s="182"/>
      <c r="F76" s="182"/>
      <c r="G76" s="182"/>
      <c r="H76" s="182"/>
      <c r="I76" s="182"/>
      <c r="J76" s="183">
        <f>J158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166</v>
      </c>
      <c r="E77" s="182"/>
      <c r="F77" s="182"/>
      <c r="G77" s="182"/>
      <c r="H77" s="182"/>
      <c r="I77" s="182"/>
      <c r="J77" s="183">
        <f>J161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454</v>
      </c>
      <c r="E78" s="182"/>
      <c r="F78" s="182"/>
      <c r="G78" s="182"/>
      <c r="H78" s="182"/>
      <c r="I78" s="182"/>
      <c r="J78" s="183">
        <f>J172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4" spans="1:31" s="2" customFormat="1" ht="6.95" customHeight="1">
      <c r="A84" s="38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4.95" customHeight="1">
      <c r="A85" s="38"/>
      <c r="B85" s="39"/>
      <c r="C85" s="23" t="s">
        <v>167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16</v>
      </c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6.25" customHeight="1">
      <c r="A88" s="38"/>
      <c r="B88" s="39"/>
      <c r="C88" s="40"/>
      <c r="D88" s="40"/>
      <c r="E88" s="169" t="str">
        <f>E7</f>
        <v>Výměna vnitřního rozvodu teplé a studené vody v objektu bytového domu Dvořákova 1331/20 a 1330/22, Děčín</v>
      </c>
      <c r="F88" s="32"/>
      <c r="G88" s="32"/>
      <c r="H88" s="32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2:12" s="1" customFormat="1" ht="12" customHeight="1">
      <c r="B89" s="21"/>
      <c r="C89" s="32" t="s">
        <v>145</v>
      </c>
      <c r="D89" s="22"/>
      <c r="E89" s="22"/>
      <c r="F89" s="22"/>
      <c r="G89" s="22"/>
      <c r="H89" s="22"/>
      <c r="I89" s="22"/>
      <c r="J89" s="22"/>
      <c r="K89" s="22"/>
      <c r="L89" s="20"/>
    </row>
    <row r="90" spans="1:31" s="2" customFormat="1" ht="16.5" customHeight="1">
      <c r="A90" s="38"/>
      <c r="B90" s="39"/>
      <c r="C90" s="40"/>
      <c r="D90" s="40"/>
      <c r="E90" s="169" t="s">
        <v>146</v>
      </c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147</v>
      </c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6.5" customHeight="1">
      <c r="A92" s="38"/>
      <c r="B92" s="39"/>
      <c r="C92" s="40"/>
      <c r="D92" s="40"/>
      <c r="E92" s="69" t="str">
        <f>E11</f>
        <v>1.08 - Stoupací potrubí V7</v>
      </c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2" customHeight="1">
      <c r="A94" s="38"/>
      <c r="B94" s="39"/>
      <c r="C94" s="32" t="s">
        <v>21</v>
      </c>
      <c r="D94" s="40"/>
      <c r="E94" s="40"/>
      <c r="F94" s="27" t="str">
        <f>F14</f>
        <v>Děčín</v>
      </c>
      <c r="G94" s="40"/>
      <c r="H94" s="40"/>
      <c r="I94" s="32" t="s">
        <v>23</v>
      </c>
      <c r="J94" s="72" t="str">
        <f>IF(J14="","",J14)</f>
        <v>19. 5. 2021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25</v>
      </c>
      <c r="D96" s="40"/>
      <c r="E96" s="40"/>
      <c r="F96" s="27" t="str">
        <f>E17</f>
        <v>Statutární město Děčín</v>
      </c>
      <c r="G96" s="40"/>
      <c r="H96" s="40"/>
      <c r="I96" s="32" t="s">
        <v>32</v>
      </c>
      <c r="J96" s="36" t="str">
        <f>E23</f>
        <v>David Šašek</v>
      </c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30</v>
      </c>
      <c r="D97" s="40"/>
      <c r="E97" s="40"/>
      <c r="F97" s="27" t="str">
        <f>IF(E20="","",E20)</f>
        <v>Vyplň údaj</v>
      </c>
      <c r="G97" s="40"/>
      <c r="H97" s="40"/>
      <c r="I97" s="32" t="s">
        <v>36</v>
      </c>
      <c r="J97" s="36" t="str">
        <f>E26</f>
        <v>Vladimír Vidai</v>
      </c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11" customFormat="1" ht="29.25" customHeight="1">
      <c r="A99" s="185"/>
      <c r="B99" s="186"/>
      <c r="C99" s="187" t="s">
        <v>168</v>
      </c>
      <c r="D99" s="188" t="s">
        <v>61</v>
      </c>
      <c r="E99" s="188" t="s">
        <v>57</v>
      </c>
      <c r="F99" s="188" t="s">
        <v>58</v>
      </c>
      <c r="G99" s="188" t="s">
        <v>169</v>
      </c>
      <c r="H99" s="188" t="s">
        <v>170</v>
      </c>
      <c r="I99" s="188" t="s">
        <v>171</v>
      </c>
      <c r="J99" s="188" t="s">
        <v>151</v>
      </c>
      <c r="K99" s="189" t="s">
        <v>172</v>
      </c>
      <c r="L99" s="190"/>
      <c r="M99" s="92" t="s">
        <v>19</v>
      </c>
      <c r="N99" s="93" t="s">
        <v>46</v>
      </c>
      <c r="O99" s="93" t="s">
        <v>173</v>
      </c>
      <c r="P99" s="93" t="s">
        <v>174</v>
      </c>
      <c r="Q99" s="93" t="s">
        <v>175</v>
      </c>
      <c r="R99" s="93" t="s">
        <v>176</v>
      </c>
      <c r="S99" s="93" t="s">
        <v>177</v>
      </c>
      <c r="T99" s="94" t="s">
        <v>178</v>
      </c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</row>
    <row r="100" spans="1:63" s="2" customFormat="1" ht="22.8" customHeight="1">
      <c r="A100" s="38"/>
      <c r="B100" s="39"/>
      <c r="C100" s="99" t="s">
        <v>179</v>
      </c>
      <c r="D100" s="40"/>
      <c r="E100" s="40"/>
      <c r="F100" s="40"/>
      <c r="G100" s="40"/>
      <c r="H100" s="40"/>
      <c r="I100" s="40"/>
      <c r="J100" s="191">
        <f>BK100</f>
        <v>0</v>
      </c>
      <c r="K100" s="40"/>
      <c r="L100" s="44"/>
      <c r="M100" s="95"/>
      <c r="N100" s="192"/>
      <c r="O100" s="96"/>
      <c r="P100" s="193">
        <f>P101+P142</f>
        <v>0</v>
      </c>
      <c r="Q100" s="96"/>
      <c r="R100" s="193">
        <f>R101+R142</f>
        <v>0.9632881</v>
      </c>
      <c r="S100" s="96"/>
      <c r="T100" s="194">
        <f>T101+T142</f>
        <v>1.9595000000000002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75</v>
      </c>
      <c r="AU100" s="17" t="s">
        <v>152</v>
      </c>
      <c r="BK100" s="195">
        <f>BK101+BK142</f>
        <v>0</v>
      </c>
    </row>
    <row r="101" spans="1:63" s="12" customFormat="1" ht="25.9" customHeight="1">
      <c r="A101" s="12"/>
      <c r="B101" s="196"/>
      <c r="C101" s="197"/>
      <c r="D101" s="198" t="s">
        <v>75</v>
      </c>
      <c r="E101" s="199" t="s">
        <v>180</v>
      </c>
      <c r="F101" s="199" t="s">
        <v>181</v>
      </c>
      <c r="G101" s="197"/>
      <c r="H101" s="197"/>
      <c r="I101" s="200"/>
      <c r="J101" s="201">
        <f>BK101</f>
        <v>0</v>
      </c>
      <c r="K101" s="197"/>
      <c r="L101" s="202"/>
      <c r="M101" s="203"/>
      <c r="N101" s="204"/>
      <c r="O101" s="204"/>
      <c r="P101" s="205">
        <f>P102+P107+P109+P116+P119+P122+P134+P140</f>
        <v>0</v>
      </c>
      <c r="Q101" s="204"/>
      <c r="R101" s="205">
        <f>R102+R107+R109+R116+R119+R122+R134+R140</f>
        <v>0.7146325</v>
      </c>
      <c r="S101" s="204"/>
      <c r="T101" s="206">
        <f>T102+T107+T109+T116+T119+T122+T134+T140</f>
        <v>1.8836000000000002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80</v>
      </c>
      <c r="AT101" s="208" t="s">
        <v>75</v>
      </c>
      <c r="AU101" s="208" t="s">
        <v>76</v>
      </c>
      <c r="AY101" s="207" t="s">
        <v>182</v>
      </c>
      <c r="BK101" s="209">
        <f>BK102+BK107+BK109+BK116+BK119+BK122+BK134+BK140</f>
        <v>0</v>
      </c>
    </row>
    <row r="102" spans="1:63" s="12" customFormat="1" ht="22.8" customHeight="1">
      <c r="A102" s="12"/>
      <c r="B102" s="196"/>
      <c r="C102" s="197"/>
      <c r="D102" s="198" t="s">
        <v>75</v>
      </c>
      <c r="E102" s="210" t="s">
        <v>183</v>
      </c>
      <c r="F102" s="210" t="s">
        <v>184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SUM(P103:P106)</f>
        <v>0</v>
      </c>
      <c r="Q102" s="204"/>
      <c r="R102" s="205">
        <f>SUM(R103:R106)</f>
        <v>0.2369</v>
      </c>
      <c r="S102" s="204"/>
      <c r="T102" s="206">
        <f>SUM(T103:T106)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80</v>
      </c>
      <c r="AT102" s="208" t="s">
        <v>75</v>
      </c>
      <c r="AU102" s="208" t="s">
        <v>80</v>
      </c>
      <c r="AY102" s="207" t="s">
        <v>182</v>
      </c>
      <c r="BK102" s="209">
        <f>SUM(BK103:BK106)</f>
        <v>0</v>
      </c>
    </row>
    <row r="103" spans="1:65" s="2" customFormat="1" ht="24.15" customHeight="1">
      <c r="A103" s="38"/>
      <c r="B103" s="39"/>
      <c r="C103" s="212" t="s">
        <v>80</v>
      </c>
      <c r="D103" s="212" t="s">
        <v>185</v>
      </c>
      <c r="E103" s="213" t="s">
        <v>455</v>
      </c>
      <c r="F103" s="214" t="s">
        <v>456</v>
      </c>
      <c r="G103" s="215" t="s">
        <v>188</v>
      </c>
      <c r="H103" s="216">
        <v>10</v>
      </c>
      <c r="I103" s="217"/>
      <c r="J103" s="218">
        <f>ROUND(I103*H103,2)</f>
        <v>0</v>
      </c>
      <c r="K103" s="214" t="s">
        <v>189</v>
      </c>
      <c r="L103" s="44"/>
      <c r="M103" s="219" t="s">
        <v>19</v>
      </c>
      <c r="N103" s="220" t="s">
        <v>48</v>
      </c>
      <c r="O103" s="84"/>
      <c r="P103" s="221">
        <f>O103*H103</f>
        <v>0</v>
      </c>
      <c r="Q103" s="221">
        <v>0.02369</v>
      </c>
      <c r="R103" s="221">
        <f>Q103*H103</f>
        <v>0.2369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190</v>
      </c>
      <c r="AT103" s="223" t="s">
        <v>185</v>
      </c>
      <c r="AU103" s="223" t="s">
        <v>88</v>
      </c>
      <c r="AY103" s="17" t="s">
        <v>182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88</v>
      </c>
      <c r="BK103" s="224">
        <f>ROUND(I103*H103,2)</f>
        <v>0</v>
      </c>
      <c r="BL103" s="17" t="s">
        <v>190</v>
      </c>
      <c r="BM103" s="223" t="s">
        <v>457</v>
      </c>
    </row>
    <row r="104" spans="1:51" s="13" customFormat="1" ht="12">
      <c r="A104" s="13"/>
      <c r="B104" s="225"/>
      <c r="C104" s="226"/>
      <c r="D104" s="227" t="s">
        <v>203</v>
      </c>
      <c r="E104" s="228" t="s">
        <v>19</v>
      </c>
      <c r="F104" s="229" t="s">
        <v>458</v>
      </c>
      <c r="G104" s="226"/>
      <c r="H104" s="230">
        <v>5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203</v>
      </c>
      <c r="AU104" s="236" t="s">
        <v>88</v>
      </c>
      <c r="AV104" s="13" t="s">
        <v>88</v>
      </c>
      <c r="AW104" s="13" t="s">
        <v>35</v>
      </c>
      <c r="AX104" s="13" t="s">
        <v>76</v>
      </c>
      <c r="AY104" s="236" t="s">
        <v>182</v>
      </c>
    </row>
    <row r="105" spans="1:51" s="13" customFormat="1" ht="12">
      <c r="A105" s="13"/>
      <c r="B105" s="225"/>
      <c r="C105" s="226"/>
      <c r="D105" s="227" t="s">
        <v>203</v>
      </c>
      <c r="E105" s="228" t="s">
        <v>19</v>
      </c>
      <c r="F105" s="229" t="s">
        <v>459</v>
      </c>
      <c r="G105" s="226"/>
      <c r="H105" s="230">
        <v>5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203</v>
      </c>
      <c r="AU105" s="236" t="s">
        <v>88</v>
      </c>
      <c r="AV105" s="13" t="s">
        <v>88</v>
      </c>
      <c r="AW105" s="13" t="s">
        <v>35</v>
      </c>
      <c r="AX105" s="13" t="s">
        <v>76</v>
      </c>
      <c r="AY105" s="236" t="s">
        <v>182</v>
      </c>
    </row>
    <row r="106" spans="1:51" s="14" customFormat="1" ht="12">
      <c r="A106" s="14"/>
      <c r="B106" s="237"/>
      <c r="C106" s="238"/>
      <c r="D106" s="227" t="s">
        <v>203</v>
      </c>
      <c r="E106" s="239" t="s">
        <v>19</v>
      </c>
      <c r="F106" s="240" t="s">
        <v>241</v>
      </c>
      <c r="G106" s="238"/>
      <c r="H106" s="241">
        <v>10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203</v>
      </c>
      <c r="AU106" s="247" t="s">
        <v>88</v>
      </c>
      <c r="AV106" s="14" t="s">
        <v>190</v>
      </c>
      <c r="AW106" s="14" t="s">
        <v>35</v>
      </c>
      <c r="AX106" s="14" t="s">
        <v>80</v>
      </c>
      <c r="AY106" s="247" t="s">
        <v>182</v>
      </c>
    </row>
    <row r="107" spans="1:63" s="12" customFormat="1" ht="22.8" customHeight="1">
      <c r="A107" s="12"/>
      <c r="B107" s="196"/>
      <c r="C107" s="197"/>
      <c r="D107" s="198" t="s">
        <v>75</v>
      </c>
      <c r="E107" s="210" t="s">
        <v>190</v>
      </c>
      <c r="F107" s="210" t="s">
        <v>460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P108</f>
        <v>0</v>
      </c>
      <c r="Q107" s="204"/>
      <c r="R107" s="205">
        <f>R108</f>
        <v>0.2955</v>
      </c>
      <c r="S107" s="204"/>
      <c r="T107" s="206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80</v>
      </c>
      <c r="AT107" s="208" t="s">
        <v>75</v>
      </c>
      <c r="AU107" s="208" t="s">
        <v>80</v>
      </c>
      <c r="AY107" s="207" t="s">
        <v>182</v>
      </c>
      <c r="BK107" s="209">
        <f>BK108</f>
        <v>0</v>
      </c>
    </row>
    <row r="108" spans="1:65" s="2" customFormat="1" ht="24.15" customHeight="1">
      <c r="A108" s="38"/>
      <c r="B108" s="39"/>
      <c r="C108" s="212" t="s">
        <v>88</v>
      </c>
      <c r="D108" s="212" t="s">
        <v>185</v>
      </c>
      <c r="E108" s="213" t="s">
        <v>461</v>
      </c>
      <c r="F108" s="214" t="s">
        <v>462</v>
      </c>
      <c r="G108" s="215" t="s">
        <v>188</v>
      </c>
      <c r="H108" s="216">
        <v>15</v>
      </c>
      <c r="I108" s="217"/>
      <c r="J108" s="218">
        <f>ROUND(I108*H108,2)</f>
        <v>0</v>
      </c>
      <c r="K108" s="214" t="s">
        <v>189</v>
      </c>
      <c r="L108" s="44"/>
      <c r="M108" s="219" t="s">
        <v>19</v>
      </c>
      <c r="N108" s="220" t="s">
        <v>48</v>
      </c>
      <c r="O108" s="84"/>
      <c r="P108" s="221">
        <f>O108*H108</f>
        <v>0</v>
      </c>
      <c r="Q108" s="221">
        <v>0.0197</v>
      </c>
      <c r="R108" s="221">
        <f>Q108*H108</f>
        <v>0.2955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190</v>
      </c>
      <c r="AT108" s="223" t="s">
        <v>185</v>
      </c>
      <c r="AU108" s="223" t="s">
        <v>88</v>
      </c>
      <c r="AY108" s="17" t="s">
        <v>182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88</v>
      </c>
      <c r="BK108" s="224">
        <f>ROUND(I108*H108,2)</f>
        <v>0</v>
      </c>
      <c r="BL108" s="17" t="s">
        <v>190</v>
      </c>
      <c r="BM108" s="223" t="s">
        <v>463</v>
      </c>
    </row>
    <row r="109" spans="1:63" s="12" customFormat="1" ht="22.8" customHeight="1">
      <c r="A109" s="12"/>
      <c r="B109" s="196"/>
      <c r="C109" s="197"/>
      <c r="D109" s="198" t="s">
        <v>75</v>
      </c>
      <c r="E109" s="210" t="s">
        <v>192</v>
      </c>
      <c r="F109" s="210" t="s">
        <v>193</v>
      </c>
      <c r="G109" s="197"/>
      <c r="H109" s="197"/>
      <c r="I109" s="200"/>
      <c r="J109" s="211">
        <f>BK109</f>
        <v>0</v>
      </c>
      <c r="K109" s="197"/>
      <c r="L109" s="202"/>
      <c r="M109" s="203"/>
      <c r="N109" s="204"/>
      <c r="O109" s="204"/>
      <c r="P109" s="205">
        <f>SUM(P110:P115)</f>
        <v>0</v>
      </c>
      <c r="Q109" s="204"/>
      <c r="R109" s="205">
        <f>SUM(R110:R115)</f>
        <v>0.1804125</v>
      </c>
      <c r="S109" s="204"/>
      <c r="T109" s="206">
        <f>SUM(T110:T115)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80</v>
      </c>
      <c r="AT109" s="208" t="s">
        <v>75</v>
      </c>
      <c r="AU109" s="208" t="s">
        <v>80</v>
      </c>
      <c r="AY109" s="207" t="s">
        <v>182</v>
      </c>
      <c r="BK109" s="209">
        <f>SUM(BK110:BK115)</f>
        <v>0</v>
      </c>
    </row>
    <row r="110" spans="1:65" s="2" customFormat="1" ht="14.4" customHeight="1">
      <c r="A110" s="38"/>
      <c r="B110" s="39"/>
      <c r="C110" s="212" t="s">
        <v>183</v>
      </c>
      <c r="D110" s="212" t="s">
        <v>185</v>
      </c>
      <c r="E110" s="213" t="s">
        <v>464</v>
      </c>
      <c r="F110" s="214" t="s">
        <v>465</v>
      </c>
      <c r="G110" s="215" t="s">
        <v>201</v>
      </c>
      <c r="H110" s="216">
        <v>3.75</v>
      </c>
      <c r="I110" s="217"/>
      <c r="J110" s="218">
        <f>ROUND(I110*H110,2)</f>
        <v>0</v>
      </c>
      <c r="K110" s="214" t="s">
        <v>189</v>
      </c>
      <c r="L110" s="44"/>
      <c r="M110" s="219" t="s">
        <v>19</v>
      </c>
      <c r="N110" s="220" t="s">
        <v>48</v>
      </c>
      <c r="O110" s="84"/>
      <c r="P110" s="221">
        <f>O110*H110</f>
        <v>0</v>
      </c>
      <c r="Q110" s="221">
        <v>0.00735</v>
      </c>
      <c r="R110" s="221">
        <f>Q110*H110</f>
        <v>0.0275625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190</v>
      </c>
      <c r="AT110" s="223" t="s">
        <v>185</v>
      </c>
      <c r="AU110" s="223" t="s">
        <v>88</v>
      </c>
      <c r="AY110" s="17" t="s">
        <v>182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88</v>
      </c>
      <c r="BK110" s="224">
        <f>ROUND(I110*H110,2)</f>
        <v>0</v>
      </c>
      <c r="BL110" s="17" t="s">
        <v>190</v>
      </c>
      <c r="BM110" s="223" t="s">
        <v>466</v>
      </c>
    </row>
    <row r="111" spans="1:51" s="13" customFormat="1" ht="12">
      <c r="A111" s="13"/>
      <c r="B111" s="225"/>
      <c r="C111" s="226"/>
      <c r="D111" s="227" t="s">
        <v>203</v>
      </c>
      <c r="E111" s="228" t="s">
        <v>19</v>
      </c>
      <c r="F111" s="229" t="s">
        <v>467</v>
      </c>
      <c r="G111" s="226"/>
      <c r="H111" s="230">
        <v>3.75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203</v>
      </c>
      <c r="AU111" s="236" t="s">
        <v>88</v>
      </c>
      <c r="AV111" s="13" t="s">
        <v>88</v>
      </c>
      <c r="AW111" s="13" t="s">
        <v>35</v>
      </c>
      <c r="AX111" s="13" t="s">
        <v>80</v>
      </c>
      <c r="AY111" s="236" t="s">
        <v>182</v>
      </c>
    </row>
    <row r="112" spans="1:65" s="2" customFormat="1" ht="24.15" customHeight="1">
      <c r="A112" s="38"/>
      <c r="B112" s="39"/>
      <c r="C112" s="212" t="s">
        <v>190</v>
      </c>
      <c r="D112" s="212" t="s">
        <v>185</v>
      </c>
      <c r="E112" s="213" t="s">
        <v>468</v>
      </c>
      <c r="F112" s="214" t="s">
        <v>469</v>
      </c>
      <c r="G112" s="215" t="s">
        <v>201</v>
      </c>
      <c r="H112" s="216">
        <v>3.75</v>
      </c>
      <c r="I112" s="217"/>
      <c r="J112" s="218">
        <f>ROUND(I112*H112,2)</f>
        <v>0</v>
      </c>
      <c r="K112" s="214" t="s">
        <v>189</v>
      </c>
      <c r="L112" s="44"/>
      <c r="M112" s="219" t="s">
        <v>19</v>
      </c>
      <c r="N112" s="220" t="s">
        <v>48</v>
      </c>
      <c r="O112" s="84"/>
      <c r="P112" s="221">
        <f>O112*H112</f>
        <v>0</v>
      </c>
      <c r="Q112" s="221">
        <v>0.0154</v>
      </c>
      <c r="R112" s="221">
        <f>Q112*H112</f>
        <v>0.05775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190</v>
      </c>
      <c r="AT112" s="223" t="s">
        <v>185</v>
      </c>
      <c r="AU112" s="223" t="s">
        <v>88</v>
      </c>
      <c r="AY112" s="17" t="s">
        <v>182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88</v>
      </c>
      <c r="BK112" s="224">
        <f>ROUND(I112*H112,2)</f>
        <v>0</v>
      </c>
      <c r="BL112" s="17" t="s">
        <v>190</v>
      </c>
      <c r="BM112" s="223" t="s">
        <v>470</v>
      </c>
    </row>
    <row r="113" spans="1:65" s="2" customFormat="1" ht="14.4" customHeight="1">
      <c r="A113" s="38"/>
      <c r="B113" s="39"/>
      <c r="C113" s="212" t="s">
        <v>212</v>
      </c>
      <c r="D113" s="212" t="s">
        <v>185</v>
      </c>
      <c r="E113" s="213" t="s">
        <v>471</v>
      </c>
      <c r="F113" s="214" t="s">
        <v>472</v>
      </c>
      <c r="G113" s="215" t="s">
        <v>201</v>
      </c>
      <c r="H113" s="216">
        <v>3.75</v>
      </c>
      <c r="I113" s="217"/>
      <c r="J113" s="218">
        <f>ROUND(I113*H113,2)</f>
        <v>0</v>
      </c>
      <c r="K113" s="214" t="s">
        <v>189</v>
      </c>
      <c r="L113" s="44"/>
      <c r="M113" s="219" t="s">
        <v>19</v>
      </c>
      <c r="N113" s="220" t="s">
        <v>48</v>
      </c>
      <c r="O113" s="84"/>
      <c r="P113" s="221">
        <f>O113*H113</f>
        <v>0</v>
      </c>
      <c r="Q113" s="221">
        <v>0.02048</v>
      </c>
      <c r="R113" s="221">
        <f>Q113*H113</f>
        <v>0.07680000000000001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190</v>
      </c>
      <c r="AT113" s="223" t="s">
        <v>185</v>
      </c>
      <c r="AU113" s="223" t="s">
        <v>88</v>
      </c>
      <c r="AY113" s="17" t="s">
        <v>182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88</v>
      </c>
      <c r="BK113" s="224">
        <f>ROUND(I113*H113,2)</f>
        <v>0</v>
      </c>
      <c r="BL113" s="17" t="s">
        <v>190</v>
      </c>
      <c r="BM113" s="223" t="s">
        <v>473</v>
      </c>
    </row>
    <row r="114" spans="1:65" s="2" customFormat="1" ht="14.4" customHeight="1">
      <c r="A114" s="38"/>
      <c r="B114" s="39"/>
      <c r="C114" s="212" t="s">
        <v>218</v>
      </c>
      <c r="D114" s="212" t="s">
        <v>185</v>
      </c>
      <c r="E114" s="213" t="s">
        <v>194</v>
      </c>
      <c r="F114" s="214" t="s">
        <v>195</v>
      </c>
      <c r="G114" s="215" t="s">
        <v>188</v>
      </c>
      <c r="H114" s="216">
        <v>5</v>
      </c>
      <c r="I114" s="217"/>
      <c r="J114" s="218">
        <f>ROUND(I114*H114,2)</f>
        <v>0</v>
      </c>
      <c r="K114" s="214" t="s">
        <v>189</v>
      </c>
      <c r="L114" s="44"/>
      <c r="M114" s="219" t="s">
        <v>19</v>
      </c>
      <c r="N114" s="220" t="s">
        <v>48</v>
      </c>
      <c r="O114" s="84"/>
      <c r="P114" s="221">
        <f>O114*H114</f>
        <v>0</v>
      </c>
      <c r="Q114" s="221">
        <v>0.00366</v>
      </c>
      <c r="R114" s="221">
        <f>Q114*H114</f>
        <v>0.0183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190</v>
      </c>
      <c r="AT114" s="223" t="s">
        <v>185</v>
      </c>
      <c r="AU114" s="223" t="s">
        <v>88</v>
      </c>
      <c r="AY114" s="17" t="s">
        <v>182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88</v>
      </c>
      <c r="BK114" s="224">
        <f>ROUND(I114*H114,2)</f>
        <v>0</v>
      </c>
      <c r="BL114" s="17" t="s">
        <v>190</v>
      </c>
      <c r="BM114" s="223" t="s">
        <v>474</v>
      </c>
    </row>
    <row r="115" spans="1:51" s="13" customFormat="1" ht="12">
      <c r="A115" s="13"/>
      <c r="B115" s="225"/>
      <c r="C115" s="226"/>
      <c r="D115" s="227" t="s">
        <v>203</v>
      </c>
      <c r="E115" s="228" t="s">
        <v>19</v>
      </c>
      <c r="F115" s="229" t="s">
        <v>458</v>
      </c>
      <c r="G115" s="226"/>
      <c r="H115" s="230">
        <v>5</v>
      </c>
      <c r="I115" s="231"/>
      <c r="J115" s="226"/>
      <c r="K115" s="226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203</v>
      </c>
      <c r="AU115" s="236" t="s">
        <v>88</v>
      </c>
      <c r="AV115" s="13" t="s">
        <v>88</v>
      </c>
      <c r="AW115" s="13" t="s">
        <v>35</v>
      </c>
      <c r="AX115" s="13" t="s">
        <v>80</v>
      </c>
      <c r="AY115" s="236" t="s">
        <v>182</v>
      </c>
    </row>
    <row r="116" spans="1:63" s="12" customFormat="1" ht="22.8" customHeight="1">
      <c r="A116" s="12"/>
      <c r="B116" s="196"/>
      <c r="C116" s="197"/>
      <c r="D116" s="198" t="s">
        <v>75</v>
      </c>
      <c r="E116" s="210" t="s">
        <v>197</v>
      </c>
      <c r="F116" s="210" t="s">
        <v>198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SUM(P117:P118)</f>
        <v>0</v>
      </c>
      <c r="Q116" s="204"/>
      <c r="R116" s="205">
        <f>SUM(R117:R118)</f>
        <v>0.0018199999999999998</v>
      </c>
      <c r="S116" s="204"/>
      <c r="T116" s="206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80</v>
      </c>
      <c r="AT116" s="208" t="s">
        <v>75</v>
      </c>
      <c r="AU116" s="208" t="s">
        <v>80</v>
      </c>
      <c r="AY116" s="207" t="s">
        <v>182</v>
      </c>
      <c r="BK116" s="209">
        <f>SUM(BK117:BK118)</f>
        <v>0</v>
      </c>
    </row>
    <row r="117" spans="1:65" s="2" customFormat="1" ht="24.15" customHeight="1">
      <c r="A117" s="38"/>
      <c r="B117" s="39"/>
      <c r="C117" s="212" t="s">
        <v>222</v>
      </c>
      <c r="D117" s="212" t="s">
        <v>185</v>
      </c>
      <c r="E117" s="213" t="s">
        <v>199</v>
      </c>
      <c r="F117" s="214" t="s">
        <v>200</v>
      </c>
      <c r="G117" s="215" t="s">
        <v>201</v>
      </c>
      <c r="H117" s="216">
        <v>14</v>
      </c>
      <c r="I117" s="217"/>
      <c r="J117" s="218">
        <f>ROUND(I117*H117,2)</f>
        <v>0</v>
      </c>
      <c r="K117" s="214" t="s">
        <v>189</v>
      </c>
      <c r="L117" s="44"/>
      <c r="M117" s="219" t="s">
        <v>19</v>
      </c>
      <c r="N117" s="220" t="s">
        <v>48</v>
      </c>
      <c r="O117" s="84"/>
      <c r="P117" s="221">
        <f>O117*H117</f>
        <v>0</v>
      </c>
      <c r="Q117" s="221">
        <v>0.00013</v>
      </c>
      <c r="R117" s="221">
        <f>Q117*H117</f>
        <v>0.0018199999999999998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190</v>
      </c>
      <c r="AT117" s="223" t="s">
        <v>185</v>
      </c>
      <c r="AU117" s="223" t="s">
        <v>88</v>
      </c>
      <c r="AY117" s="17" t="s">
        <v>182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88</v>
      </c>
      <c r="BK117" s="224">
        <f>ROUND(I117*H117,2)</f>
        <v>0</v>
      </c>
      <c r="BL117" s="17" t="s">
        <v>190</v>
      </c>
      <c r="BM117" s="223" t="s">
        <v>475</v>
      </c>
    </row>
    <row r="118" spans="1:51" s="13" customFormat="1" ht="12">
      <c r="A118" s="13"/>
      <c r="B118" s="225"/>
      <c r="C118" s="226"/>
      <c r="D118" s="227" t="s">
        <v>203</v>
      </c>
      <c r="E118" s="228" t="s">
        <v>19</v>
      </c>
      <c r="F118" s="229" t="s">
        <v>476</v>
      </c>
      <c r="G118" s="226"/>
      <c r="H118" s="230">
        <v>14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203</v>
      </c>
      <c r="AU118" s="236" t="s">
        <v>88</v>
      </c>
      <c r="AV118" s="13" t="s">
        <v>88</v>
      </c>
      <c r="AW118" s="13" t="s">
        <v>35</v>
      </c>
      <c r="AX118" s="13" t="s">
        <v>80</v>
      </c>
      <c r="AY118" s="236" t="s">
        <v>182</v>
      </c>
    </row>
    <row r="119" spans="1:63" s="12" customFormat="1" ht="22.8" customHeight="1">
      <c r="A119" s="12"/>
      <c r="B119" s="196"/>
      <c r="C119" s="197"/>
      <c r="D119" s="198" t="s">
        <v>75</v>
      </c>
      <c r="E119" s="210" t="s">
        <v>205</v>
      </c>
      <c r="F119" s="210" t="s">
        <v>206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SUM(P120:P121)</f>
        <v>0</v>
      </c>
      <c r="Q119" s="204"/>
      <c r="R119" s="205">
        <f>SUM(R120:R121)</f>
        <v>0</v>
      </c>
      <c r="S119" s="204"/>
      <c r="T119" s="206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7" t="s">
        <v>80</v>
      </c>
      <c r="AT119" s="208" t="s">
        <v>75</v>
      </c>
      <c r="AU119" s="208" t="s">
        <v>80</v>
      </c>
      <c r="AY119" s="207" t="s">
        <v>182</v>
      </c>
      <c r="BK119" s="209">
        <f>SUM(BK120:BK121)</f>
        <v>0</v>
      </c>
    </row>
    <row r="120" spans="1:65" s="2" customFormat="1" ht="14.4" customHeight="1">
      <c r="A120" s="38"/>
      <c r="B120" s="39"/>
      <c r="C120" s="212" t="s">
        <v>226</v>
      </c>
      <c r="D120" s="212" t="s">
        <v>185</v>
      </c>
      <c r="E120" s="213" t="s">
        <v>207</v>
      </c>
      <c r="F120" s="214" t="s">
        <v>208</v>
      </c>
      <c r="G120" s="215" t="s">
        <v>201</v>
      </c>
      <c r="H120" s="216">
        <v>60</v>
      </c>
      <c r="I120" s="217"/>
      <c r="J120" s="218">
        <f>ROUND(I120*H120,2)</f>
        <v>0</v>
      </c>
      <c r="K120" s="214" t="s">
        <v>189</v>
      </c>
      <c r="L120" s="44"/>
      <c r="M120" s="219" t="s">
        <v>19</v>
      </c>
      <c r="N120" s="220" t="s">
        <v>48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190</v>
      </c>
      <c r="AT120" s="223" t="s">
        <v>185</v>
      </c>
      <c r="AU120" s="223" t="s">
        <v>88</v>
      </c>
      <c r="AY120" s="17" t="s">
        <v>182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88</v>
      </c>
      <c r="BK120" s="224">
        <f>ROUND(I120*H120,2)</f>
        <v>0</v>
      </c>
      <c r="BL120" s="17" t="s">
        <v>190</v>
      </c>
      <c r="BM120" s="223" t="s">
        <v>477</v>
      </c>
    </row>
    <row r="121" spans="1:51" s="13" customFormat="1" ht="12">
      <c r="A121" s="13"/>
      <c r="B121" s="225"/>
      <c r="C121" s="226"/>
      <c r="D121" s="227" t="s">
        <v>203</v>
      </c>
      <c r="E121" s="228" t="s">
        <v>19</v>
      </c>
      <c r="F121" s="229" t="s">
        <v>478</v>
      </c>
      <c r="G121" s="226"/>
      <c r="H121" s="230">
        <v>60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203</v>
      </c>
      <c r="AU121" s="236" t="s">
        <v>88</v>
      </c>
      <c r="AV121" s="13" t="s">
        <v>88</v>
      </c>
      <c r="AW121" s="13" t="s">
        <v>35</v>
      </c>
      <c r="AX121" s="13" t="s">
        <v>80</v>
      </c>
      <c r="AY121" s="236" t="s">
        <v>182</v>
      </c>
    </row>
    <row r="122" spans="1:63" s="12" customFormat="1" ht="22.8" customHeight="1">
      <c r="A122" s="12"/>
      <c r="B122" s="196"/>
      <c r="C122" s="197"/>
      <c r="D122" s="198" t="s">
        <v>75</v>
      </c>
      <c r="E122" s="210" t="s">
        <v>210</v>
      </c>
      <c r="F122" s="210" t="s">
        <v>211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SUM(P123:P133)</f>
        <v>0</v>
      </c>
      <c r="Q122" s="204"/>
      <c r="R122" s="205">
        <f>SUM(R123:R133)</f>
        <v>0</v>
      </c>
      <c r="S122" s="204"/>
      <c r="T122" s="206">
        <f>SUM(T123:T133)</f>
        <v>1.8836000000000002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80</v>
      </c>
      <c r="AT122" s="208" t="s">
        <v>75</v>
      </c>
      <c r="AU122" s="208" t="s">
        <v>80</v>
      </c>
      <c r="AY122" s="207" t="s">
        <v>182</v>
      </c>
      <c r="BK122" s="209">
        <f>SUM(BK123:BK133)</f>
        <v>0</v>
      </c>
    </row>
    <row r="123" spans="1:65" s="2" customFormat="1" ht="14.4" customHeight="1">
      <c r="A123" s="38"/>
      <c r="B123" s="39"/>
      <c r="C123" s="212" t="s">
        <v>231</v>
      </c>
      <c r="D123" s="212" t="s">
        <v>185</v>
      </c>
      <c r="E123" s="213" t="s">
        <v>213</v>
      </c>
      <c r="F123" s="214" t="s">
        <v>214</v>
      </c>
      <c r="G123" s="215" t="s">
        <v>215</v>
      </c>
      <c r="H123" s="216">
        <v>58</v>
      </c>
      <c r="I123" s="217"/>
      <c r="J123" s="218">
        <f>ROUND(I123*H123,2)</f>
        <v>0</v>
      </c>
      <c r="K123" s="214" t="s">
        <v>189</v>
      </c>
      <c r="L123" s="44"/>
      <c r="M123" s="219" t="s">
        <v>19</v>
      </c>
      <c r="N123" s="220" t="s">
        <v>48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0.0067</v>
      </c>
      <c r="T123" s="222">
        <f>S123*H123</f>
        <v>0.3886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216</v>
      </c>
      <c r="AT123" s="223" t="s">
        <v>185</v>
      </c>
      <c r="AU123" s="223" t="s">
        <v>88</v>
      </c>
      <c r="AY123" s="17" t="s">
        <v>182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88</v>
      </c>
      <c r="BK123" s="224">
        <f>ROUND(I123*H123,2)</f>
        <v>0</v>
      </c>
      <c r="BL123" s="17" t="s">
        <v>216</v>
      </c>
      <c r="BM123" s="223" t="s">
        <v>479</v>
      </c>
    </row>
    <row r="124" spans="1:65" s="2" customFormat="1" ht="24.15" customHeight="1">
      <c r="A124" s="38"/>
      <c r="B124" s="39"/>
      <c r="C124" s="212" t="s">
        <v>242</v>
      </c>
      <c r="D124" s="212" t="s">
        <v>185</v>
      </c>
      <c r="E124" s="213" t="s">
        <v>480</v>
      </c>
      <c r="F124" s="214" t="s">
        <v>481</v>
      </c>
      <c r="G124" s="215" t="s">
        <v>188</v>
      </c>
      <c r="H124" s="216">
        <v>15</v>
      </c>
      <c r="I124" s="217"/>
      <c r="J124" s="218">
        <f>ROUND(I124*H124,2)</f>
        <v>0</v>
      </c>
      <c r="K124" s="214" t="s">
        <v>189</v>
      </c>
      <c r="L124" s="44"/>
      <c r="M124" s="219" t="s">
        <v>19</v>
      </c>
      <c r="N124" s="220" t="s">
        <v>48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0.069</v>
      </c>
      <c r="T124" s="222">
        <f>S124*H124</f>
        <v>1.0350000000000001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190</v>
      </c>
      <c r="AT124" s="223" t="s">
        <v>185</v>
      </c>
      <c r="AU124" s="223" t="s">
        <v>88</v>
      </c>
      <c r="AY124" s="17" t="s">
        <v>182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88</v>
      </c>
      <c r="BK124" s="224">
        <f>ROUND(I124*H124,2)</f>
        <v>0</v>
      </c>
      <c r="BL124" s="17" t="s">
        <v>190</v>
      </c>
      <c r="BM124" s="223" t="s">
        <v>482</v>
      </c>
    </row>
    <row r="125" spans="1:51" s="13" customFormat="1" ht="12">
      <c r="A125" s="13"/>
      <c r="B125" s="225"/>
      <c r="C125" s="226"/>
      <c r="D125" s="227" t="s">
        <v>203</v>
      </c>
      <c r="E125" s="228" t="s">
        <v>19</v>
      </c>
      <c r="F125" s="229" t="s">
        <v>458</v>
      </c>
      <c r="G125" s="226"/>
      <c r="H125" s="230">
        <v>5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203</v>
      </c>
      <c r="AU125" s="236" t="s">
        <v>88</v>
      </c>
      <c r="AV125" s="13" t="s">
        <v>88</v>
      </c>
      <c r="AW125" s="13" t="s">
        <v>35</v>
      </c>
      <c r="AX125" s="13" t="s">
        <v>76</v>
      </c>
      <c r="AY125" s="236" t="s">
        <v>182</v>
      </c>
    </row>
    <row r="126" spans="1:51" s="13" customFormat="1" ht="12">
      <c r="A126" s="13"/>
      <c r="B126" s="225"/>
      <c r="C126" s="226"/>
      <c r="D126" s="227" t="s">
        <v>203</v>
      </c>
      <c r="E126" s="228" t="s">
        <v>19</v>
      </c>
      <c r="F126" s="229" t="s">
        <v>548</v>
      </c>
      <c r="G126" s="226"/>
      <c r="H126" s="230">
        <v>5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203</v>
      </c>
      <c r="AU126" s="236" t="s">
        <v>88</v>
      </c>
      <c r="AV126" s="13" t="s">
        <v>88</v>
      </c>
      <c r="AW126" s="13" t="s">
        <v>35</v>
      </c>
      <c r="AX126" s="13" t="s">
        <v>76</v>
      </c>
      <c r="AY126" s="236" t="s">
        <v>182</v>
      </c>
    </row>
    <row r="127" spans="1:51" s="13" customFormat="1" ht="12">
      <c r="A127" s="13"/>
      <c r="B127" s="225"/>
      <c r="C127" s="226"/>
      <c r="D127" s="227" t="s">
        <v>203</v>
      </c>
      <c r="E127" s="228" t="s">
        <v>19</v>
      </c>
      <c r="F127" s="229" t="s">
        <v>459</v>
      </c>
      <c r="G127" s="226"/>
      <c r="H127" s="230">
        <v>5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203</v>
      </c>
      <c r="AU127" s="236" t="s">
        <v>88</v>
      </c>
      <c r="AV127" s="13" t="s">
        <v>88</v>
      </c>
      <c r="AW127" s="13" t="s">
        <v>35</v>
      </c>
      <c r="AX127" s="13" t="s">
        <v>76</v>
      </c>
      <c r="AY127" s="236" t="s">
        <v>182</v>
      </c>
    </row>
    <row r="128" spans="1:51" s="14" customFormat="1" ht="12">
      <c r="A128" s="14"/>
      <c r="B128" s="237"/>
      <c r="C128" s="238"/>
      <c r="D128" s="227" t="s">
        <v>203</v>
      </c>
      <c r="E128" s="239" t="s">
        <v>19</v>
      </c>
      <c r="F128" s="240" t="s">
        <v>241</v>
      </c>
      <c r="G128" s="238"/>
      <c r="H128" s="241">
        <v>15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203</v>
      </c>
      <c r="AU128" s="247" t="s">
        <v>88</v>
      </c>
      <c r="AV128" s="14" t="s">
        <v>190</v>
      </c>
      <c r="AW128" s="14" t="s">
        <v>35</v>
      </c>
      <c r="AX128" s="14" t="s">
        <v>80</v>
      </c>
      <c r="AY128" s="247" t="s">
        <v>182</v>
      </c>
    </row>
    <row r="129" spans="1:65" s="2" customFormat="1" ht="24.15" customHeight="1">
      <c r="A129" s="38"/>
      <c r="B129" s="39"/>
      <c r="C129" s="212" t="s">
        <v>248</v>
      </c>
      <c r="D129" s="212" t="s">
        <v>185</v>
      </c>
      <c r="E129" s="213" t="s">
        <v>484</v>
      </c>
      <c r="F129" s="214" t="s">
        <v>485</v>
      </c>
      <c r="G129" s="215" t="s">
        <v>188</v>
      </c>
      <c r="H129" s="216">
        <v>15</v>
      </c>
      <c r="I129" s="217"/>
      <c r="J129" s="218">
        <f>ROUND(I129*H129,2)</f>
        <v>0</v>
      </c>
      <c r="K129" s="214" t="s">
        <v>189</v>
      </c>
      <c r="L129" s="44"/>
      <c r="M129" s="219" t="s">
        <v>19</v>
      </c>
      <c r="N129" s="220" t="s">
        <v>48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0.008</v>
      </c>
      <c r="T129" s="222">
        <f>S129*H129</f>
        <v>0.12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190</v>
      </c>
      <c r="AT129" s="223" t="s">
        <v>185</v>
      </c>
      <c r="AU129" s="223" t="s">
        <v>88</v>
      </c>
      <c r="AY129" s="17" t="s">
        <v>182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88</v>
      </c>
      <c r="BK129" s="224">
        <f>ROUND(I129*H129,2)</f>
        <v>0</v>
      </c>
      <c r="BL129" s="17" t="s">
        <v>190</v>
      </c>
      <c r="BM129" s="223" t="s">
        <v>486</v>
      </c>
    </row>
    <row r="130" spans="1:65" s="2" customFormat="1" ht="24.15" customHeight="1">
      <c r="A130" s="38"/>
      <c r="B130" s="39"/>
      <c r="C130" s="212" t="s">
        <v>253</v>
      </c>
      <c r="D130" s="212" t="s">
        <v>185</v>
      </c>
      <c r="E130" s="213" t="s">
        <v>487</v>
      </c>
      <c r="F130" s="214" t="s">
        <v>488</v>
      </c>
      <c r="G130" s="215" t="s">
        <v>201</v>
      </c>
      <c r="H130" s="216">
        <v>5</v>
      </c>
      <c r="I130" s="217"/>
      <c r="J130" s="218">
        <f>ROUND(I130*H130,2)</f>
        <v>0</v>
      </c>
      <c r="K130" s="214" t="s">
        <v>189</v>
      </c>
      <c r="L130" s="44"/>
      <c r="M130" s="219" t="s">
        <v>19</v>
      </c>
      <c r="N130" s="220" t="s">
        <v>48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0.068</v>
      </c>
      <c r="T130" s="222">
        <f>S130*H130</f>
        <v>0.34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190</v>
      </c>
      <c r="AT130" s="223" t="s">
        <v>185</v>
      </c>
      <c r="AU130" s="223" t="s">
        <v>88</v>
      </c>
      <c r="AY130" s="17" t="s">
        <v>182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88</v>
      </c>
      <c r="BK130" s="224">
        <f>ROUND(I130*H130,2)</f>
        <v>0</v>
      </c>
      <c r="BL130" s="17" t="s">
        <v>190</v>
      </c>
      <c r="BM130" s="223" t="s">
        <v>489</v>
      </c>
    </row>
    <row r="131" spans="1:51" s="13" customFormat="1" ht="12">
      <c r="A131" s="13"/>
      <c r="B131" s="225"/>
      <c r="C131" s="226"/>
      <c r="D131" s="227" t="s">
        <v>203</v>
      </c>
      <c r="E131" s="228" t="s">
        <v>19</v>
      </c>
      <c r="F131" s="229" t="s">
        <v>549</v>
      </c>
      <c r="G131" s="226"/>
      <c r="H131" s="230">
        <v>1.25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203</v>
      </c>
      <c r="AU131" s="236" t="s">
        <v>88</v>
      </c>
      <c r="AV131" s="13" t="s">
        <v>88</v>
      </c>
      <c r="AW131" s="13" t="s">
        <v>35</v>
      </c>
      <c r="AX131" s="13" t="s">
        <v>76</v>
      </c>
      <c r="AY131" s="236" t="s">
        <v>182</v>
      </c>
    </row>
    <row r="132" spans="1:51" s="13" customFormat="1" ht="12">
      <c r="A132" s="13"/>
      <c r="B132" s="225"/>
      <c r="C132" s="226"/>
      <c r="D132" s="227" t="s">
        <v>203</v>
      </c>
      <c r="E132" s="228" t="s">
        <v>19</v>
      </c>
      <c r="F132" s="229" t="s">
        <v>467</v>
      </c>
      <c r="G132" s="226"/>
      <c r="H132" s="230">
        <v>3.75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203</v>
      </c>
      <c r="AU132" s="236" t="s">
        <v>88</v>
      </c>
      <c r="AV132" s="13" t="s">
        <v>88</v>
      </c>
      <c r="AW132" s="13" t="s">
        <v>35</v>
      </c>
      <c r="AX132" s="13" t="s">
        <v>76</v>
      </c>
      <c r="AY132" s="236" t="s">
        <v>182</v>
      </c>
    </row>
    <row r="133" spans="1:51" s="14" customFormat="1" ht="12">
      <c r="A133" s="14"/>
      <c r="B133" s="237"/>
      <c r="C133" s="238"/>
      <c r="D133" s="227" t="s">
        <v>203</v>
      </c>
      <c r="E133" s="239" t="s">
        <v>19</v>
      </c>
      <c r="F133" s="240" t="s">
        <v>241</v>
      </c>
      <c r="G133" s="238"/>
      <c r="H133" s="241">
        <v>5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203</v>
      </c>
      <c r="AU133" s="247" t="s">
        <v>88</v>
      </c>
      <c r="AV133" s="14" t="s">
        <v>190</v>
      </c>
      <c r="AW133" s="14" t="s">
        <v>35</v>
      </c>
      <c r="AX133" s="14" t="s">
        <v>80</v>
      </c>
      <c r="AY133" s="247" t="s">
        <v>182</v>
      </c>
    </row>
    <row r="134" spans="1:63" s="12" customFormat="1" ht="22.8" customHeight="1">
      <c r="A134" s="12"/>
      <c r="B134" s="196"/>
      <c r="C134" s="197"/>
      <c r="D134" s="198" t="s">
        <v>75</v>
      </c>
      <c r="E134" s="210" t="s">
        <v>246</v>
      </c>
      <c r="F134" s="210" t="s">
        <v>247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SUM(P135:P139)</f>
        <v>0</v>
      </c>
      <c r="Q134" s="204"/>
      <c r="R134" s="205">
        <f>SUM(R135:R139)</f>
        <v>0</v>
      </c>
      <c r="S134" s="204"/>
      <c r="T134" s="206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80</v>
      </c>
      <c r="AT134" s="208" t="s">
        <v>75</v>
      </c>
      <c r="AU134" s="208" t="s">
        <v>80</v>
      </c>
      <c r="AY134" s="207" t="s">
        <v>182</v>
      </c>
      <c r="BK134" s="209">
        <f>SUM(BK135:BK139)</f>
        <v>0</v>
      </c>
    </row>
    <row r="135" spans="1:65" s="2" customFormat="1" ht="24.15" customHeight="1">
      <c r="A135" s="38"/>
      <c r="B135" s="39"/>
      <c r="C135" s="212" t="s">
        <v>257</v>
      </c>
      <c r="D135" s="212" t="s">
        <v>185</v>
      </c>
      <c r="E135" s="213" t="s">
        <v>249</v>
      </c>
      <c r="F135" s="214" t="s">
        <v>250</v>
      </c>
      <c r="G135" s="215" t="s">
        <v>251</v>
      </c>
      <c r="H135" s="216">
        <v>1.96</v>
      </c>
      <c r="I135" s="217"/>
      <c r="J135" s="218">
        <f>ROUND(I135*H135,2)</f>
        <v>0</v>
      </c>
      <c r="K135" s="214" t="s">
        <v>189</v>
      </c>
      <c r="L135" s="44"/>
      <c r="M135" s="219" t="s">
        <v>19</v>
      </c>
      <c r="N135" s="220" t="s">
        <v>48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190</v>
      </c>
      <c r="AT135" s="223" t="s">
        <v>185</v>
      </c>
      <c r="AU135" s="223" t="s">
        <v>88</v>
      </c>
      <c r="AY135" s="17" t="s">
        <v>182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88</v>
      </c>
      <c r="BK135" s="224">
        <f>ROUND(I135*H135,2)</f>
        <v>0</v>
      </c>
      <c r="BL135" s="17" t="s">
        <v>190</v>
      </c>
      <c r="BM135" s="223" t="s">
        <v>491</v>
      </c>
    </row>
    <row r="136" spans="1:65" s="2" customFormat="1" ht="14.4" customHeight="1">
      <c r="A136" s="38"/>
      <c r="B136" s="39"/>
      <c r="C136" s="212" t="s">
        <v>262</v>
      </c>
      <c r="D136" s="212" t="s">
        <v>185</v>
      </c>
      <c r="E136" s="213" t="s">
        <v>254</v>
      </c>
      <c r="F136" s="214" t="s">
        <v>255</v>
      </c>
      <c r="G136" s="215" t="s">
        <v>251</v>
      </c>
      <c r="H136" s="216">
        <v>1.96</v>
      </c>
      <c r="I136" s="217"/>
      <c r="J136" s="218">
        <f>ROUND(I136*H136,2)</f>
        <v>0</v>
      </c>
      <c r="K136" s="214" t="s">
        <v>189</v>
      </c>
      <c r="L136" s="44"/>
      <c r="M136" s="219" t="s">
        <v>19</v>
      </c>
      <c r="N136" s="220" t="s">
        <v>48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190</v>
      </c>
      <c r="AT136" s="223" t="s">
        <v>185</v>
      </c>
      <c r="AU136" s="223" t="s">
        <v>88</v>
      </c>
      <c r="AY136" s="17" t="s">
        <v>182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88</v>
      </c>
      <c r="BK136" s="224">
        <f>ROUND(I136*H136,2)</f>
        <v>0</v>
      </c>
      <c r="BL136" s="17" t="s">
        <v>190</v>
      </c>
      <c r="BM136" s="223" t="s">
        <v>492</v>
      </c>
    </row>
    <row r="137" spans="1:65" s="2" customFormat="1" ht="24.15" customHeight="1">
      <c r="A137" s="38"/>
      <c r="B137" s="39"/>
      <c r="C137" s="212" t="s">
        <v>8</v>
      </c>
      <c r="D137" s="212" t="s">
        <v>185</v>
      </c>
      <c r="E137" s="213" t="s">
        <v>258</v>
      </c>
      <c r="F137" s="214" t="s">
        <v>259</v>
      </c>
      <c r="G137" s="215" t="s">
        <v>251</v>
      </c>
      <c r="H137" s="216">
        <v>27.44</v>
      </c>
      <c r="I137" s="217"/>
      <c r="J137" s="218">
        <f>ROUND(I137*H137,2)</f>
        <v>0</v>
      </c>
      <c r="K137" s="214" t="s">
        <v>189</v>
      </c>
      <c r="L137" s="44"/>
      <c r="M137" s="219" t="s">
        <v>19</v>
      </c>
      <c r="N137" s="220" t="s">
        <v>48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190</v>
      </c>
      <c r="AT137" s="223" t="s">
        <v>185</v>
      </c>
      <c r="AU137" s="223" t="s">
        <v>88</v>
      </c>
      <c r="AY137" s="17" t="s">
        <v>182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88</v>
      </c>
      <c r="BK137" s="224">
        <f>ROUND(I137*H137,2)</f>
        <v>0</v>
      </c>
      <c r="BL137" s="17" t="s">
        <v>190</v>
      </c>
      <c r="BM137" s="223" t="s">
        <v>493</v>
      </c>
    </row>
    <row r="138" spans="1:51" s="13" customFormat="1" ht="12">
      <c r="A138" s="13"/>
      <c r="B138" s="225"/>
      <c r="C138" s="226"/>
      <c r="D138" s="227" t="s">
        <v>203</v>
      </c>
      <c r="E138" s="226"/>
      <c r="F138" s="229" t="s">
        <v>582</v>
      </c>
      <c r="G138" s="226"/>
      <c r="H138" s="230">
        <v>27.44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203</v>
      </c>
      <c r="AU138" s="236" t="s">
        <v>88</v>
      </c>
      <c r="AV138" s="13" t="s">
        <v>88</v>
      </c>
      <c r="AW138" s="13" t="s">
        <v>4</v>
      </c>
      <c r="AX138" s="13" t="s">
        <v>80</v>
      </c>
      <c r="AY138" s="236" t="s">
        <v>182</v>
      </c>
    </row>
    <row r="139" spans="1:65" s="2" customFormat="1" ht="14.4" customHeight="1">
      <c r="A139" s="38"/>
      <c r="B139" s="39"/>
      <c r="C139" s="248" t="s">
        <v>216</v>
      </c>
      <c r="D139" s="248" t="s">
        <v>263</v>
      </c>
      <c r="E139" s="249" t="s">
        <v>264</v>
      </c>
      <c r="F139" s="250" t="s">
        <v>265</v>
      </c>
      <c r="G139" s="251" t="s">
        <v>251</v>
      </c>
      <c r="H139" s="252">
        <v>1.96</v>
      </c>
      <c r="I139" s="253"/>
      <c r="J139" s="254">
        <f>ROUND(I139*H139,2)</f>
        <v>0</v>
      </c>
      <c r="K139" s="250" t="s">
        <v>189</v>
      </c>
      <c r="L139" s="255"/>
      <c r="M139" s="256" t="s">
        <v>19</v>
      </c>
      <c r="N139" s="257" t="s">
        <v>48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226</v>
      </c>
      <c r="AT139" s="223" t="s">
        <v>263</v>
      </c>
      <c r="AU139" s="223" t="s">
        <v>88</v>
      </c>
      <c r="AY139" s="17" t="s">
        <v>182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88</v>
      </c>
      <c r="BK139" s="224">
        <f>ROUND(I139*H139,2)</f>
        <v>0</v>
      </c>
      <c r="BL139" s="17" t="s">
        <v>190</v>
      </c>
      <c r="BM139" s="223" t="s">
        <v>495</v>
      </c>
    </row>
    <row r="140" spans="1:63" s="12" customFormat="1" ht="22.8" customHeight="1">
      <c r="A140" s="12"/>
      <c r="B140" s="196"/>
      <c r="C140" s="197"/>
      <c r="D140" s="198" t="s">
        <v>75</v>
      </c>
      <c r="E140" s="210" t="s">
        <v>267</v>
      </c>
      <c r="F140" s="210" t="s">
        <v>268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P141</f>
        <v>0</v>
      </c>
      <c r="Q140" s="204"/>
      <c r="R140" s="205">
        <f>R141</f>
        <v>0</v>
      </c>
      <c r="S140" s="204"/>
      <c r="T140" s="206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80</v>
      </c>
      <c r="AT140" s="208" t="s">
        <v>75</v>
      </c>
      <c r="AU140" s="208" t="s">
        <v>80</v>
      </c>
      <c r="AY140" s="207" t="s">
        <v>182</v>
      </c>
      <c r="BK140" s="209">
        <f>BK141</f>
        <v>0</v>
      </c>
    </row>
    <row r="141" spans="1:65" s="2" customFormat="1" ht="24.15" customHeight="1">
      <c r="A141" s="38"/>
      <c r="B141" s="39"/>
      <c r="C141" s="212" t="s">
        <v>281</v>
      </c>
      <c r="D141" s="212" t="s">
        <v>185</v>
      </c>
      <c r="E141" s="213" t="s">
        <v>496</v>
      </c>
      <c r="F141" s="214" t="s">
        <v>497</v>
      </c>
      <c r="G141" s="215" t="s">
        <v>251</v>
      </c>
      <c r="H141" s="216">
        <v>0.715</v>
      </c>
      <c r="I141" s="217"/>
      <c r="J141" s="218">
        <f>ROUND(I141*H141,2)</f>
        <v>0</v>
      </c>
      <c r="K141" s="214" t="s">
        <v>189</v>
      </c>
      <c r="L141" s="44"/>
      <c r="M141" s="219" t="s">
        <v>19</v>
      </c>
      <c r="N141" s="220" t="s">
        <v>48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190</v>
      </c>
      <c r="AT141" s="223" t="s">
        <v>185</v>
      </c>
      <c r="AU141" s="223" t="s">
        <v>88</v>
      </c>
      <c r="AY141" s="17" t="s">
        <v>182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88</v>
      </c>
      <c r="BK141" s="224">
        <f>ROUND(I141*H141,2)</f>
        <v>0</v>
      </c>
      <c r="BL141" s="17" t="s">
        <v>190</v>
      </c>
      <c r="BM141" s="223" t="s">
        <v>498</v>
      </c>
    </row>
    <row r="142" spans="1:63" s="12" customFormat="1" ht="25.9" customHeight="1">
      <c r="A142" s="12"/>
      <c r="B142" s="196"/>
      <c r="C142" s="197"/>
      <c r="D142" s="198" t="s">
        <v>75</v>
      </c>
      <c r="E142" s="199" t="s">
        <v>272</v>
      </c>
      <c r="F142" s="199" t="s">
        <v>273</v>
      </c>
      <c r="G142" s="197"/>
      <c r="H142" s="197"/>
      <c r="I142" s="200"/>
      <c r="J142" s="201">
        <f>BK142</f>
        <v>0</v>
      </c>
      <c r="K142" s="197"/>
      <c r="L142" s="202"/>
      <c r="M142" s="203"/>
      <c r="N142" s="204"/>
      <c r="O142" s="204"/>
      <c r="P142" s="205">
        <f>P143+P155+P158+P161+P172</f>
        <v>0</v>
      </c>
      <c r="Q142" s="204"/>
      <c r="R142" s="205">
        <f>R143+R155+R158+R161+R172</f>
        <v>0.24865559999999998</v>
      </c>
      <c r="S142" s="204"/>
      <c r="T142" s="206">
        <f>T143+T155+T158+T161+T172</f>
        <v>0.07590000000000001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88</v>
      </c>
      <c r="AT142" s="208" t="s">
        <v>75</v>
      </c>
      <c r="AU142" s="208" t="s">
        <v>76</v>
      </c>
      <c r="AY142" s="207" t="s">
        <v>182</v>
      </c>
      <c r="BK142" s="209">
        <f>BK143+BK155+BK158+BK161+BK172</f>
        <v>0</v>
      </c>
    </row>
    <row r="143" spans="1:63" s="12" customFormat="1" ht="22.8" customHeight="1">
      <c r="A143" s="12"/>
      <c r="B143" s="196"/>
      <c r="C143" s="197"/>
      <c r="D143" s="198" t="s">
        <v>75</v>
      </c>
      <c r="E143" s="210" t="s">
        <v>274</v>
      </c>
      <c r="F143" s="210" t="s">
        <v>275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SUM(P144:P154)</f>
        <v>0</v>
      </c>
      <c r="Q143" s="204"/>
      <c r="R143" s="205">
        <f>SUM(R144:R154)</f>
        <v>0.09796</v>
      </c>
      <c r="S143" s="204"/>
      <c r="T143" s="206">
        <f>SUM(T144:T154)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88</v>
      </c>
      <c r="AT143" s="208" t="s">
        <v>75</v>
      </c>
      <c r="AU143" s="208" t="s">
        <v>80</v>
      </c>
      <c r="AY143" s="207" t="s">
        <v>182</v>
      </c>
      <c r="BK143" s="209">
        <f>SUM(BK144:BK154)</f>
        <v>0</v>
      </c>
    </row>
    <row r="144" spans="1:65" s="2" customFormat="1" ht="14.4" customHeight="1">
      <c r="A144" s="38"/>
      <c r="B144" s="39"/>
      <c r="C144" s="212" t="s">
        <v>285</v>
      </c>
      <c r="D144" s="212" t="s">
        <v>185</v>
      </c>
      <c r="E144" s="213" t="s">
        <v>276</v>
      </c>
      <c r="F144" s="214" t="s">
        <v>499</v>
      </c>
      <c r="G144" s="215" t="s">
        <v>278</v>
      </c>
      <c r="H144" s="216">
        <v>10</v>
      </c>
      <c r="I144" s="217"/>
      <c r="J144" s="218">
        <f>ROUND(I144*H144,2)</f>
        <v>0</v>
      </c>
      <c r="K144" s="214" t="s">
        <v>279</v>
      </c>
      <c r="L144" s="44"/>
      <c r="M144" s="219" t="s">
        <v>19</v>
      </c>
      <c r="N144" s="220" t="s">
        <v>48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216</v>
      </c>
      <c r="AT144" s="223" t="s">
        <v>185</v>
      </c>
      <c r="AU144" s="223" t="s">
        <v>88</v>
      </c>
      <c r="AY144" s="17" t="s">
        <v>182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88</v>
      </c>
      <c r="BK144" s="224">
        <f>ROUND(I144*H144,2)</f>
        <v>0</v>
      </c>
      <c r="BL144" s="17" t="s">
        <v>216</v>
      </c>
      <c r="BM144" s="223" t="s">
        <v>500</v>
      </c>
    </row>
    <row r="145" spans="1:65" s="2" customFormat="1" ht="14.4" customHeight="1">
      <c r="A145" s="38"/>
      <c r="B145" s="39"/>
      <c r="C145" s="212" t="s">
        <v>289</v>
      </c>
      <c r="D145" s="212" t="s">
        <v>185</v>
      </c>
      <c r="E145" s="213" t="s">
        <v>556</v>
      </c>
      <c r="F145" s="214" t="s">
        <v>557</v>
      </c>
      <c r="G145" s="215" t="s">
        <v>215</v>
      </c>
      <c r="H145" s="216">
        <v>4</v>
      </c>
      <c r="I145" s="217"/>
      <c r="J145" s="218">
        <f>ROUND(I145*H145,2)</f>
        <v>0</v>
      </c>
      <c r="K145" s="214" t="s">
        <v>189</v>
      </c>
      <c r="L145" s="44"/>
      <c r="M145" s="219" t="s">
        <v>19</v>
      </c>
      <c r="N145" s="220" t="s">
        <v>48</v>
      </c>
      <c r="O145" s="84"/>
      <c r="P145" s="221">
        <f>O145*H145</f>
        <v>0</v>
      </c>
      <c r="Q145" s="221">
        <v>0.00051</v>
      </c>
      <c r="R145" s="221">
        <f>Q145*H145</f>
        <v>0.00204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216</v>
      </c>
      <c r="AT145" s="223" t="s">
        <v>185</v>
      </c>
      <c r="AU145" s="223" t="s">
        <v>88</v>
      </c>
      <c r="AY145" s="17" t="s">
        <v>182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88</v>
      </c>
      <c r="BK145" s="224">
        <f>ROUND(I145*H145,2)</f>
        <v>0</v>
      </c>
      <c r="BL145" s="17" t="s">
        <v>216</v>
      </c>
      <c r="BM145" s="223" t="s">
        <v>583</v>
      </c>
    </row>
    <row r="146" spans="1:65" s="2" customFormat="1" ht="14.4" customHeight="1">
      <c r="A146" s="38"/>
      <c r="B146" s="39"/>
      <c r="C146" s="212" t="s">
        <v>293</v>
      </c>
      <c r="D146" s="212" t="s">
        <v>185</v>
      </c>
      <c r="E146" s="213" t="s">
        <v>282</v>
      </c>
      <c r="F146" s="214" t="s">
        <v>283</v>
      </c>
      <c r="G146" s="215" t="s">
        <v>215</v>
      </c>
      <c r="H146" s="216">
        <v>20</v>
      </c>
      <c r="I146" s="217"/>
      <c r="J146" s="218">
        <f>ROUND(I146*H146,2)</f>
        <v>0</v>
      </c>
      <c r="K146" s="214" t="s">
        <v>189</v>
      </c>
      <c r="L146" s="44"/>
      <c r="M146" s="219" t="s">
        <v>19</v>
      </c>
      <c r="N146" s="220" t="s">
        <v>48</v>
      </c>
      <c r="O146" s="84"/>
      <c r="P146" s="221">
        <f>O146*H146</f>
        <v>0</v>
      </c>
      <c r="Q146" s="221">
        <v>0.00084</v>
      </c>
      <c r="R146" s="221">
        <f>Q146*H146</f>
        <v>0.016800000000000002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216</v>
      </c>
      <c r="AT146" s="223" t="s">
        <v>185</v>
      </c>
      <c r="AU146" s="223" t="s">
        <v>88</v>
      </c>
      <c r="AY146" s="17" t="s">
        <v>182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88</v>
      </c>
      <c r="BK146" s="224">
        <f>ROUND(I146*H146,2)</f>
        <v>0</v>
      </c>
      <c r="BL146" s="17" t="s">
        <v>216</v>
      </c>
      <c r="BM146" s="223" t="s">
        <v>501</v>
      </c>
    </row>
    <row r="147" spans="1:65" s="2" customFormat="1" ht="14.4" customHeight="1">
      <c r="A147" s="38"/>
      <c r="B147" s="39"/>
      <c r="C147" s="212" t="s">
        <v>7</v>
      </c>
      <c r="D147" s="212" t="s">
        <v>185</v>
      </c>
      <c r="E147" s="213" t="s">
        <v>286</v>
      </c>
      <c r="F147" s="214" t="s">
        <v>287</v>
      </c>
      <c r="G147" s="215" t="s">
        <v>215</v>
      </c>
      <c r="H147" s="216">
        <v>20</v>
      </c>
      <c r="I147" s="217"/>
      <c r="J147" s="218">
        <f>ROUND(I147*H147,2)</f>
        <v>0</v>
      </c>
      <c r="K147" s="214" t="s">
        <v>189</v>
      </c>
      <c r="L147" s="44"/>
      <c r="M147" s="219" t="s">
        <v>19</v>
      </c>
      <c r="N147" s="220" t="s">
        <v>48</v>
      </c>
      <c r="O147" s="84"/>
      <c r="P147" s="221">
        <f>O147*H147</f>
        <v>0</v>
      </c>
      <c r="Q147" s="221">
        <v>0.00116</v>
      </c>
      <c r="R147" s="221">
        <f>Q147*H147</f>
        <v>0.0232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216</v>
      </c>
      <c r="AT147" s="223" t="s">
        <v>185</v>
      </c>
      <c r="AU147" s="223" t="s">
        <v>88</v>
      </c>
      <c r="AY147" s="17" t="s">
        <v>182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88</v>
      </c>
      <c r="BK147" s="224">
        <f>ROUND(I147*H147,2)</f>
        <v>0</v>
      </c>
      <c r="BL147" s="17" t="s">
        <v>216</v>
      </c>
      <c r="BM147" s="223" t="s">
        <v>502</v>
      </c>
    </row>
    <row r="148" spans="1:65" s="2" customFormat="1" ht="14.4" customHeight="1">
      <c r="A148" s="38"/>
      <c r="B148" s="39"/>
      <c r="C148" s="212" t="s">
        <v>300</v>
      </c>
      <c r="D148" s="212" t="s">
        <v>185</v>
      </c>
      <c r="E148" s="213" t="s">
        <v>290</v>
      </c>
      <c r="F148" s="214" t="s">
        <v>291</v>
      </c>
      <c r="G148" s="215" t="s">
        <v>215</v>
      </c>
      <c r="H148" s="216">
        <v>14</v>
      </c>
      <c r="I148" s="217"/>
      <c r="J148" s="218">
        <f>ROUND(I148*H148,2)</f>
        <v>0</v>
      </c>
      <c r="K148" s="214" t="s">
        <v>189</v>
      </c>
      <c r="L148" s="44"/>
      <c r="M148" s="219" t="s">
        <v>19</v>
      </c>
      <c r="N148" s="220" t="s">
        <v>48</v>
      </c>
      <c r="O148" s="84"/>
      <c r="P148" s="221">
        <f>O148*H148</f>
        <v>0</v>
      </c>
      <c r="Q148" s="221">
        <v>0.00144</v>
      </c>
      <c r="R148" s="221">
        <f>Q148*H148</f>
        <v>0.02016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216</v>
      </c>
      <c r="AT148" s="223" t="s">
        <v>185</v>
      </c>
      <c r="AU148" s="223" t="s">
        <v>88</v>
      </c>
      <c r="AY148" s="17" t="s">
        <v>182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88</v>
      </c>
      <c r="BK148" s="224">
        <f>ROUND(I148*H148,2)</f>
        <v>0</v>
      </c>
      <c r="BL148" s="17" t="s">
        <v>216</v>
      </c>
      <c r="BM148" s="223" t="s">
        <v>503</v>
      </c>
    </row>
    <row r="149" spans="1:65" s="2" customFormat="1" ht="24.15" customHeight="1">
      <c r="A149" s="38"/>
      <c r="B149" s="39"/>
      <c r="C149" s="212" t="s">
        <v>304</v>
      </c>
      <c r="D149" s="212" t="s">
        <v>185</v>
      </c>
      <c r="E149" s="213" t="s">
        <v>301</v>
      </c>
      <c r="F149" s="214" t="s">
        <v>302</v>
      </c>
      <c r="G149" s="215" t="s">
        <v>215</v>
      </c>
      <c r="H149" s="216">
        <v>58</v>
      </c>
      <c r="I149" s="217"/>
      <c r="J149" s="218">
        <f>ROUND(I149*H149,2)</f>
        <v>0</v>
      </c>
      <c r="K149" s="214" t="s">
        <v>189</v>
      </c>
      <c r="L149" s="44"/>
      <c r="M149" s="219" t="s">
        <v>19</v>
      </c>
      <c r="N149" s="220" t="s">
        <v>48</v>
      </c>
      <c r="O149" s="84"/>
      <c r="P149" s="221">
        <f>O149*H149</f>
        <v>0</v>
      </c>
      <c r="Q149" s="221">
        <v>7E-05</v>
      </c>
      <c r="R149" s="221">
        <f>Q149*H149</f>
        <v>0.004059999999999999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216</v>
      </c>
      <c r="AT149" s="223" t="s">
        <v>185</v>
      </c>
      <c r="AU149" s="223" t="s">
        <v>88</v>
      </c>
      <c r="AY149" s="17" t="s">
        <v>182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88</v>
      </c>
      <c r="BK149" s="224">
        <f>ROUND(I149*H149,2)</f>
        <v>0</v>
      </c>
      <c r="BL149" s="17" t="s">
        <v>216</v>
      </c>
      <c r="BM149" s="223" t="s">
        <v>504</v>
      </c>
    </row>
    <row r="150" spans="1:65" s="2" customFormat="1" ht="14.4" customHeight="1">
      <c r="A150" s="38"/>
      <c r="B150" s="39"/>
      <c r="C150" s="212" t="s">
        <v>308</v>
      </c>
      <c r="D150" s="212" t="s">
        <v>185</v>
      </c>
      <c r="E150" s="213" t="s">
        <v>334</v>
      </c>
      <c r="F150" s="214" t="s">
        <v>335</v>
      </c>
      <c r="G150" s="215" t="s">
        <v>188</v>
      </c>
      <c r="H150" s="216">
        <v>20</v>
      </c>
      <c r="I150" s="217"/>
      <c r="J150" s="218">
        <f>ROUND(I150*H150,2)</f>
        <v>0</v>
      </c>
      <c r="K150" s="214" t="s">
        <v>189</v>
      </c>
      <c r="L150" s="44"/>
      <c r="M150" s="219" t="s">
        <v>19</v>
      </c>
      <c r="N150" s="220" t="s">
        <v>48</v>
      </c>
      <c r="O150" s="84"/>
      <c r="P150" s="221">
        <f>O150*H150</f>
        <v>0</v>
      </c>
      <c r="Q150" s="221">
        <v>0.00057</v>
      </c>
      <c r="R150" s="221">
        <f>Q150*H150</f>
        <v>0.0114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216</v>
      </c>
      <c r="AT150" s="223" t="s">
        <v>185</v>
      </c>
      <c r="AU150" s="223" t="s">
        <v>88</v>
      </c>
      <c r="AY150" s="17" t="s">
        <v>182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88</v>
      </c>
      <c r="BK150" s="224">
        <f>ROUND(I150*H150,2)</f>
        <v>0</v>
      </c>
      <c r="BL150" s="17" t="s">
        <v>216</v>
      </c>
      <c r="BM150" s="223" t="s">
        <v>505</v>
      </c>
    </row>
    <row r="151" spans="1:65" s="2" customFormat="1" ht="14.4" customHeight="1">
      <c r="A151" s="38"/>
      <c r="B151" s="39"/>
      <c r="C151" s="212" t="s">
        <v>313</v>
      </c>
      <c r="D151" s="212" t="s">
        <v>185</v>
      </c>
      <c r="E151" s="213" t="s">
        <v>506</v>
      </c>
      <c r="F151" s="214" t="s">
        <v>507</v>
      </c>
      <c r="G151" s="215" t="s">
        <v>188</v>
      </c>
      <c r="H151" s="216">
        <v>10</v>
      </c>
      <c r="I151" s="217"/>
      <c r="J151" s="218">
        <f>ROUND(I151*H151,2)</f>
        <v>0</v>
      </c>
      <c r="K151" s="214" t="s">
        <v>189</v>
      </c>
      <c r="L151" s="44"/>
      <c r="M151" s="219" t="s">
        <v>19</v>
      </c>
      <c r="N151" s="220" t="s">
        <v>48</v>
      </c>
      <c r="O151" s="84"/>
      <c r="P151" s="221">
        <f>O151*H151</f>
        <v>0</v>
      </c>
      <c r="Q151" s="221">
        <v>0.00087</v>
      </c>
      <c r="R151" s="221">
        <f>Q151*H151</f>
        <v>0.0087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216</v>
      </c>
      <c r="AT151" s="223" t="s">
        <v>185</v>
      </c>
      <c r="AU151" s="223" t="s">
        <v>88</v>
      </c>
      <c r="AY151" s="17" t="s">
        <v>182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88</v>
      </c>
      <c r="BK151" s="224">
        <f>ROUND(I151*H151,2)</f>
        <v>0</v>
      </c>
      <c r="BL151" s="17" t="s">
        <v>216</v>
      </c>
      <c r="BM151" s="223" t="s">
        <v>508</v>
      </c>
    </row>
    <row r="152" spans="1:65" s="2" customFormat="1" ht="24.15" customHeight="1">
      <c r="A152" s="38"/>
      <c r="B152" s="39"/>
      <c r="C152" s="212" t="s">
        <v>317</v>
      </c>
      <c r="D152" s="212" t="s">
        <v>185</v>
      </c>
      <c r="E152" s="213" t="s">
        <v>354</v>
      </c>
      <c r="F152" s="214" t="s">
        <v>355</v>
      </c>
      <c r="G152" s="215" t="s">
        <v>215</v>
      </c>
      <c r="H152" s="216">
        <v>58</v>
      </c>
      <c r="I152" s="217"/>
      <c r="J152" s="218">
        <f>ROUND(I152*H152,2)</f>
        <v>0</v>
      </c>
      <c r="K152" s="214" t="s">
        <v>189</v>
      </c>
      <c r="L152" s="44"/>
      <c r="M152" s="219" t="s">
        <v>19</v>
      </c>
      <c r="N152" s="220" t="s">
        <v>48</v>
      </c>
      <c r="O152" s="84"/>
      <c r="P152" s="221">
        <f>O152*H152</f>
        <v>0</v>
      </c>
      <c r="Q152" s="221">
        <v>0.00019</v>
      </c>
      <c r="R152" s="221">
        <f>Q152*H152</f>
        <v>0.01102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216</v>
      </c>
      <c r="AT152" s="223" t="s">
        <v>185</v>
      </c>
      <c r="AU152" s="223" t="s">
        <v>88</v>
      </c>
      <c r="AY152" s="17" t="s">
        <v>182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88</v>
      </c>
      <c r="BK152" s="224">
        <f>ROUND(I152*H152,2)</f>
        <v>0</v>
      </c>
      <c r="BL152" s="17" t="s">
        <v>216</v>
      </c>
      <c r="BM152" s="223" t="s">
        <v>509</v>
      </c>
    </row>
    <row r="153" spans="1:65" s="2" customFormat="1" ht="14.4" customHeight="1">
      <c r="A153" s="38"/>
      <c r="B153" s="39"/>
      <c r="C153" s="212" t="s">
        <v>321</v>
      </c>
      <c r="D153" s="212" t="s">
        <v>185</v>
      </c>
      <c r="E153" s="213" t="s">
        <v>358</v>
      </c>
      <c r="F153" s="214" t="s">
        <v>359</v>
      </c>
      <c r="G153" s="215" t="s">
        <v>215</v>
      </c>
      <c r="H153" s="216">
        <v>58</v>
      </c>
      <c r="I153" s="217"/>
      <c r="J153" s="218">
        <f>ROUND(I153*H153,2)</f>
        <v>0</v>
      </c>
      <c r="K153" s="214" t="s">
        <v>189</v>
      </c>
      <c r="L153" s="44"/>
      <c r="M153" s="219" t="s">
        <v>19</v>
      </c>
      <c r="N153" s="220" t="s">
        <v>48</v>
      </c>
      <c r="O153" s="84"/>
      <c r="P153" s="221">
        <f>O153*H153</f>
        <v>0</v>
      </c>
      <c r="Q153" s="221">
        <v>1E-05</v>
      </c>
      <c r="R153" s="221">
        <f>Q153*H153</f>
        <v>0.00058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216</v>
      </c>
      <c r="AT153" s="223" t="s">
        <v>185</v>
      </c>
      <c r="AU153" s="223" t="s">
        <v>88</v>
      </c>
      <c r="AY153" s="17" t="s">
        <v>182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88</v>
      </c>
      <c r="BK153" s="224">
        <f>ROUND(I153*H153,2)</f>
        <v>0</v>
      </c>
      <c r="BL153" s="17" t="s">
        <v>216</v>
      </c>
      <c r="BM153" s="223" t="s">
        <v>510</v>
      </c>
    </row>
    <row r="154" spans="1:65" s="2" customFormat="1" ht="24.15" customHeight="1">
      <c r="A154" s="38"/>
      <c r="B154" s="39"/>
      <c r="C154" s="212" t="s">
        <v>325</v>
      </c>
      <c r="D154" s="212" t="s">
        <v>185</v>
      </c>
      <c r="E154" s="213" t="s">
        <v>511</v>
      </c>
      <c r="F154" s="214" t="s">
        <v>512</v>
      </c>
      <c r="G154" s="215" t="s">
        <v>251</v>
      </c>
      <c r="H154" s="216">
        <v>0.098</v>
      </c>
      <c r="I154" s="217"/>
      <c r="J154" s="218">
        <f>ROUND(I154*H154,2)</f>
        <v>0</v>
      </c>
      <c r="K154" s="214" t="s">
        <v>189</v>
      </c>
      <c r="L154" s="44"/>
      <c r="M154" s="219" t="s">
        <v>19</v>
      </c>
      <c r="N154" s="220" t="s">
        <v>48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216</v>
      </c>
      <c r="AT154" s="223" t="s">
        <v>185</v>
      </c>
      <c r="AU154" s="223" t="s">
        <v>88</v>
      </c>
      <c r="AY154" s="17" t="s">
        <v>182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88</v>
      </c>
      <c r="BK154" s="224">
        <f>ROUND(I154*H154,2)</f>
        <v>0</v>
      </c>
      <c r="BL154" s="17" t="s">
        <v>216</v>
      </c>
      <c r="BM154" s="223" t="s">
        <v>513</v>
      </c>
    </row>
    <row r="155" spans="1:63" s="12" customFormat="1" ht="22.8" customHeight="1">
      <c r="A155" s="12"/>
      <c r="B155" s="196"/>
      <c r="C155" s="197"/>
      <c r="D155" s="198" t="s">
        <v>75</v>
      </c>
      <c r="E155" s="210" t="s">
        <v>365</v>
      </c>
      <c r="F155" s="210" t="s">
        <v>366</v>
      </c>
      <c r="G155" s="197"/>
      <c r="H155" s="197"/>
      <c r="I155" s="200"/>
      <c r="J155" s="211">
        <f>BK155</f>
        <v>0</v>
      </c>
      <c r="K155" s="197"/>
      <c r="L155" s="202"/>
      <c r="M155" s="203"/>
      <c r="N155" s="204"/>
      <c r="O155" s="204"/>
      <c r="P155" s="205">
        <f>SUM(P156:P157)</f>
        <v>0</v>
      </c>
      <c r="Q155" s="204"/>
      <c r="R155" s="205">
        <f>SUM(R156:R157)</f>
        <v>0.00155</v>
      </c>
      <c r="S155" s="204"/>
      <c r="T155" s="206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7" t="s">
        <v>88</v>
      </c>
      <c r="AT155" s="208" t="s">
        <v>75</v>
      </c>
      <c r="AU155" s="208" t="s">
        <v>80</v>
      </c>
      <c r="AY155" s="207" t="s">
        <v>182</v>
      </c>
      <c r="BK155" s="209">
        <f>SUM(BK156:BK157)</f>
        <v>0</v>
      </c>
    </row>
    <row r="156" spans="1:65" s="2" customFormat="1" ht="14.4" customHeight="1">
      <c r="A156" s="38"/>
      <c r="B156" s="39"/>
      <c r="C156" s="212" t="s">
        <v>329</v>
      </c>
      <c r="D156" s="212" t="s">
        <v>185</v>
      </c>
      <c r="E156" s="213" t="s">
        <v>514</v>
      </c>
      <c r="F156" s="214" t="s">
        <v>515</v>
      </c>
      <c r="G156" s="215" t="s">
        <v>188</v>
      </c>
      <c r="H156" s="216">
        <v>5</v>
      </c>
      <c r="I156" s="217"/>
      <c r="J156" s="218">
        <f>ROUND(I156*H156,2)</f>
        <v>0</v>
      </c>
      <c r="K156" s="214" t="s">
        <v>279</v>
      </c>
      <c r="L156" s="44"/>
      <c r="M156" s="219" t="s">
        <v>19</v>
      </c>
      <c r="N156" s="220" t="s">
        <v>48</v>
      </c>
      <c r="O156" s="84"/>
      <c r="P156" s="221">
        <f>O156*H156</f>
        <v>0</v>
      </c>
      <c r="Q156" s="221">
        <v>0.00031</v>
      </c>
      <c r="R156" s="221">
        <f>Q156*H156</f>
        <v>0.00155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216</v>
      </c>
      <c r="AT156" s="223" t="s">
        <v>185</v>
      </c>
      <c r="AU156" s="223" t="s">
        <v>88</v>
      </c>
      <c r="AY156" s="17" t="s">
        <v>182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88</v>
      </c>
      <c r="BK156" s="224">
        <f>ROUND(I156*H156,2)</f>
        <v>0</v>
      </c>
      <c r="BL156" s="17" t="s">
        <v>216</v>
      </c>
      <c r="BM156" s="223" t="s">
        <v>516</v>
      </c>
    </row>
    <row r="157" spans="1:65" s="2" customFormat="1" ht="24.15" customHeight="1">
      <c r="A157" s="38"/>
      <c r="B157" s="39"/>
      <c r="C157" s="212" t="s">
        <v>333</v>
      </c>
      <c r="D157" s="212" t="s">
        <v>185</v>
      </c>
      <c r="E157" s="213" t="s">
        <v>517</v>
      </c>
      <c r="F157" s="214" t="s">
        <v>518</v>
      </c>
      <c r="G157" s="215" t="s">
        <v>251</v>
      </c>
      <c r="H157" s="216">
        <v>0.002</v>
      </c>
      <c r="I157" s="217"/>
      <c r="J157" s="218">
        <f>ROUND(I157*H157,2)</f>
        <v>0</v>
      </c>
      <c r="K157" s="214" t="s">
        <v>189</v>
      </c>
      <c r="L157" s="44"/>
      <c r="M157" s="219" t="s">
        <v>19</v>
      </c>
      <c r="N157" s="220" t="s">
        <v>48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216</v>
      </c>
      <c r="AT157" s="223" t="s">
        <v>185</v>
      </c>
      <c r="AU157" s="223" t="s">
        <v>88</v>
      </c>
      <c r="AY157" s="17" t="s">
        <v>182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88</v>
      </c>
      <c r="BK157" s="224">
        <f>ROUND(I157*H157,2)</f>
        <v>0</v>
      </c>
      <c r="BL157" s="17" t="s">
        <v>216</v>
      </c>
      <c r="BM157" s="223" t="s">
        <v>545</v>
      </c>
    </row>
    <row r="158" spans="1:63" s="12" customFormat="1" ht="22.8" customHeight="1">
      <c r="A158" s="12"/>
      <c r="B158" s="196"/>
      <c r="C158" s="197"/>
      <c r="D158" s="198" t="s">
        <v>75</v>
      </c>
      <c r="E158" s="210" t="s">
        <v>379</v>
      </c>
      <c r="F158" s="210" t="s">
        <v>380</v>
      </c>
      <c r="G158" s="197"/>
      <c r="H158" s="197"/>
      <c r="I158" s="200"/>
      <c r="J158" s="211">
        <f>BK158</f>
        <v>0</v>
      </c>
      <c r="K158" s="197"/>
      <c r="L158" s="202"/>
      <c r="M158" s="203"/>
      <c r="N158" s="204"/>
      <c r="O158" s="204"/>
      <c r="P158" s="205">
        <f>SUM(P159:P160)</f>
        <v>0</v>
      </c>
      <c r="Q158" s="204"/>
      <c r="R158" s="205">
        <f>SUM(R159:R160)</f>
        <v>0</v>
      </c>
      <c r="S158" s="204"/>
      <c r="T158" s="206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7" t="s">
        <v>88</v>
      </c>
      <c r="AT158" s="208" t="s">
        <v>75</v>
      </c>
      <c r="AU158" s="208" t="s">
        <v>80</v>
      </c>
      <c r="AY158" s="207" t="s">
        <v>182</v>
      </c>
      <c r="BK158" s="209">
        <f>SUM(BK159:BK160)</f>
        <v>0</v>
      </c>
    </row>
    <row r="159" spans="1:65" s="2" customFormat="1" ht="24.15" customHeight="1">
      <c r="A159" s="38"/>
      <c r="B159" s="39"/>
      <c r="C159" s="212" t="s">
        <v>337</v>
      </c>
      <c r="D159" s="212" t="s">
        <v>185</v>
      </c>
      <c r="E159" s="213" t="s">
        <v>382</v>
      </c>
      <c r="F159" s="214" t="s">
        <v>520</v>
      </c>
      <c r="G159" s="215" t="s">
        <v>188</v>
      </c>
      <c r="H159" s="216">
        <v>15</v>
      </c>
      <c r="I159" s="217"/>
      <c r="J159" s="218">
        <f>ROUND(I159*H159,2)</f>
        <v>0</v>
      </c>
      <c r="K159" s="214" t="s">
        <v>279</v>
      </c>
      <c r="L159" s="44"/>
      <c r="M159" s="219" t="s">
        <v>19</v>
      </c>
      <c r="N159" s="220" t="s">
        <v>48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216</v>
      </c>
      <c r="AT159" s="223" t="s">
        <v>185</v>
      </c>
      <c r="AU159" s="223" t="s">
        <v>88</v>
      </c>
      <c r="AY159" s="17" t="s">
        <v>182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88</v>
      </c>
      <c r="BK159" s="224">
        <f>ROUND(I159*H159,2)</f>
        <v>0</v>
      </c>
      <c r="BL159" s="17" t="s">
        <v>216</v>
      </c>
      <c r="BM159" s="223" t="s">
        <v>584</v>
      </c>
    </row>
    <row r="160" spans="1:47" s="2" customFormat="1" ht="12">
      <c r="A160" s="38"/>
      <c r="B160" s="39"/>
      <c r="C160" s="40"/>
      <c r="D160" s="227" t="s">
        <v>385</v>
      </c>
      <c r="E160" s="40"/>
      <c r="F160" s="258" t="s">
        <v>386</v>
      </c>
      <c r="G160" s="40"/>
      <c r="H160" s="40"/>
      <c r="I160" s="259"/>
      <c r="J160" s="40"/>
      <c r="K160" s="40"/>
      <c r="L160" s="44"/>
      <c r="M160" s="260"/>
      <c r="N160" s="26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385</v>
      </c>
      <c r="AU160" s="17" t="s">
        <v>88</v>
      </c>
    </row>
    <row r="161" spans="1:63" s="12" customFormat="1" ht="22.8" customHeight="1">
      <c r="A161" s="12"/>
      <c r="B161" s="196"/>
      <c r="C161" s="197"/>
      <c r="D161" s="198" t="s">
        <v>75</v>
      </c>
      <c r="E161" s="210" t="s">
        <v>418</v>
      </c>
      <c r="F161" s="210" t="s">
        <v>419</v>
      </c>
      <c r="G161" s="197"/>
      <c r="H161" s="197"/>
      <c r="I161" s="200"/>
      <c r="J161" s="211">
        <f>BK161</f>
        <v>0</v>
      </c>
      <c r="K161" s="197"/>
      <c r="L161" s="202"/>
      <c r="M161" s="203"/>
      <c r="N161" s="204"/>
      <c r="O161" s="204"/>
      <c r="P161" s="205">
        <f>SUM(P162:P171)</f>
        <v>0</v>
      </c>
      <c r="Q161" s="204"/>
      <c r="R161" s="205">
        <f>SUM(R162:R171)</f>
        <v>0.06916800000000001</v>
      </c>
      <c r="S161" s="204"/>
      <c r="T161" s="206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7" t="s">
        <v>88</v>
      </c>
      <c r="AT161" s="208" t="s">
        <v>75</v>
      </c>
      <c r="AU161" s="208" t="s">
        <v>80</v>
      </c>
      <c r="AY161" s="207" t="s">
        <v>182</v>
      </c>
      <c r="BK161" s="209">
        <f>SUM(BK162:BK171)</f>
        <v>0</v>
      </c>
    </row>
    <row r="162" spans="1:65" s="2" customFormat="1" ht="14.4" customHeight="1">
      <c r="A162" s="38"/>
      <c r="B162" s="39"/>
      <c r="C162" s="212" t="s">
        <v>341</v>
      </c>
      <c r="D162" s="212" t="s">
        <v>185</v>
      </c>
      <c r="E162" s="213" t="s">
        <v>421</v>
      </c>
      <c r="F162" s="214" t="s">
        <v>422</v>
      </c>
      <c r="G162" s="215" t="s">
        <v>423</v>
      </c>
      <c r="H162" s="216">
        <v>69</v>
      </c>
      <c r="I162" s="217"/>
      <c r="J162" s="218">
        <f>ROUND(I162*H162,2)</f>
        <v>0</v>
      </c>
      <c r="K162" s="214" t="s">
        <v>189</v>
      </c>
      <c r="L162" s="44"/>
      <c r="M162" s="219" t="s">
        <v>19</v>
      </c>
      <c r="N162" s="220" t="s">
        <v>48</v>
      </c>
      <c r="O162" s="84"/>
      <c r="P162" s="221">
        <f>O162*H162</f>
        <v>0</v>
      </c>
      <c r="Q162" s="221">
        <v>7E-05</v>
      </c>
      <c r="R162" s="221">
        <f>Q162*H162</f>
        <v>0.004829999999999999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216</v>
      </c>
      <c r="AT162" s="223" t="s">
        <v>185</v>
      </c>
      <c r="AU162" s="223" t="s">
        <v>88</v>
      </c>
      <c r="AY162" s="17" t="s">
        <v>182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88</v>
      </c>
      <c r="BK162" s="224">
        <f>ROUND(I162*H162,2)</f>
        <v>0</v>
      </c>
      <c r="BL162" s="17" t="s">
        <v>216</v>
      </c>
      <c r="BM162" s="223" t="s">
        <v>522</v>
      </c>
    </row>
    <row r="163" spans="1:47" s="2" customFormat="1" ht="12">
      <c r="A163" s="38"/>
      <c r="B163" s="39"/>
      <c r="C163" s="40"/>
      <c r="D163" s="227" t="s">
        <v>385</v>
      </c>
      <c r="E163" s="40"/>
      <c r="F163" s="258" t="s">
        <v>523</v>
      </c>
      <c r="G163" s="40"/>
      <c r="H163" s="40"/>
      <c r="I163" s="259"/>
      <c r="J163" s="40"/>
      <c r="K163" s="40"/>
      <c r="L163" s="44"/>
      <c r="M163" s="260"/>
      <c r="N163" s="26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385</v>
      </c>
      <c r="AU163" s="17" t="s">
        <v>88</v>
      </c>
    </row>
    <row r="164" spans="1:65" s="2" customFormat="1" ht="14.4" customHeight="1">
      <c r="A164" s="38"/>
      <c r="B164" s="39"/>
      <c r="C164" s="248" t="s">
        <v>345</v>
      </c>
      <c r="D164" s="248" t="s">
        <v>263</v>
      </c>
      <c r="E164" s="249" t="s">
        <v>427</v>
      </c>
      <c r="F164" s="250" t="s">
        <v>428</v>
      </c>
      <c r="G164" s="251" t="s">
        <v>251</v>
      </c>
      <c r="H164" s="252">
        <v>0.03</v>
      </c>
      <c r="I164" s="253"/>
      <c r="J164" s="254">
        <f>ROUND(I164*H164,2)</f>
        <v>0</v>
      </c>
      <c r="K164" s="250" t="s">
        <v>189</v>
      </c>
      <c r="L164" s="255"/>
      <c r="M164" s="256" t="s">
        <v>19</v>
      </c>
      <c r="N164" s="257" t="s">
        <v>48</v>
      </c>
      <c r="O164" s="84"/>
      <c r="P164" s="221">
        <f>O164*H164</f>
        <v>0</v>
      </c>
      <c r="Q164" s="221">
        <v>1</v>
      </c>
      <c r="R164" s="221">
        <f>Q164*H164</f>
        <v>0.03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341</v>
      </c>
      <c r="AT164" s="223" t="s">
        <v>263</v>
      </c>
      <c r="AU164" s="223" t="s">
        <v>88</v>
      </c>
      <c r="AY164" s="17" t="s">
        <v>182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88</v>
      </c>
      <c r="BK164" s="224">
        <f>ROUND(I164*H164,2)</f>
        <v>0</v>
      </c>
      <c r="BL164" s="17" t="s">
        <v>216</v>
      </c>
      <c r="BM164" s="223" t="s">
        <v>524</v>
      </c>
    </row>
    <row r="165" spans="1:65" s="2" customFormat="1" ht="24.15" customHeight="1">
      <c r="A165" s="38"/>
      <c r="B165" s="39"/>
      <c r="C165" s="248" t="s">
        <v>349</v>
      </c>
      <c r="D165" s="248" t="s">
        <v>263</v>
      </c>
      <c r="E165" s="249" t="s">
        <v>431</v>
      </c>
      <c r="F165" s="250" t="s">
        <v>432</v>
      </c>
      <c r="G165" s="251" t="s">
        <v>433</v>
      </c>
      <c r="H165" s="252">
        <v>0.9</v>
      </c>
      <c r="I165" s="253"/>
      <c r="J165" s="254">
        <f>ROUND(I165*H165,2)</f>
        <v>0</v>
      </c>
      <c r="K165" s="250" t="s">
        <v>189</v>
      </c>
      <c r="L165" s="255"/>
      <c r="M165" s="256" t="s">
        <v>19</v>
      </c>
      <c r="N165" s="257" t="s">
        <v>48</v>
      </c>
      <c r="O165" s="84"/>
      <c r="P165" s="221">
        <f>O165*H165</f>
        <v>0</v>
      </c>
      <c r="Q165" s="221">
        <v>0.00041</v>
      </c>
      <c r="R165" s="221">
        <f>Q165*H165</f>
        <v>0.000369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341</v>
      </c>
      <c r="AT165" s="223" t="s">
        <v>263</v>
      </c>
      <c r="AU165" s="223" t="s">
        <v>88</v>
      </c>
      <c r="AY165" s="17" t="s">
        <v>182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88</v>
      </c>
      <c r="BK165" s="224">
        <f>ROUND(I165*H165,2)</f>
        <v>0</v>
      </c>
      <c r="BL165" s="17" t="s">
        <v>216</v>
      </c>
      <c r="BM165" s="223" t="s">
        <v>525</v>
      </c>
    </row>
    <row r="166" spans="1:51" s="13" customFormat="1" ht="12">
      <c r="A166" s="13"/>
      <c r="B166" s="225"/>
      <c r="C166" s="226"/>
      <c r="D166" s="227" t="s">
        <v>203</v>
      </c>
      <c r="E166" s="226"/>
      <c r="F166" s="229" t="s">
        <v>435</v>
      </c>
      <c r="G166" s="226"/>
      <c r="H166" s="230">
        <v>0.9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203</v>
      </c>
      <c r="AU166" s="236" t="s">
        <v>88</v>
      </c>
      <c r="AV166" s="13" t="s">
        <v>88</v>
      </c>
      <c r="AW166" s="13" t="s">
        <v>4</v>
      </c>
      <c r="AX166" s="13" t="s">
        <v>80</v>
      </c>
      <c r="AY166" s="236" t="s">
        <v>182</v>
      </c>
    </row>
    <row r="167" spans="1:65" s="2" customFormat="1" ht="14.4" customHeight="1">
      <c r="A167" s="38"/>
      <c r="B167" s="39"/>
      <c r="C167" s="248" t="s">
        <v>353</v>
      </c>
      <c r="D167" s="248" t="s">
        <v>263</v>
      </c>
      <c r="E167" s="249" t="s">
        <v>437</v>
      </c>
      <c r="F167" s="250" t="s">
        <v>438</v>
      </c>
      <c r="G167" s="251" t="s">
        <v>215</v>
      </c>
      <c r="H167" s="252">
        <v>42</v>
      </c>
      <c r="I167" s="253"/>
      <c r="J167" s="254">
        <f>ROUND(I167*H167,2)</f>
        <v>0</v>
      </c>
      <c r="K167" s="250" t="s">
        <v>189</v>
      </c>
      <c r="L167" s="255"/>
      <c r="M167" s="256" t="s">
        <v>19</v>
      </c>
      <c r="N167" s="257" t="s">
        <v>48</v>
      </c>
      <c r="O167" s="84"/>
      <c r="P167" s="221">
        <f>O167*H167</f>
        <v>0</v>
      </c>
      <c r="Q167" s="221">
        <v>0.00046</v>
      </c>
      <c r="R167" s="221">
        <f>Q167*H167</f>
        <v>0.01932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341</v>
      </c>
      <c r="AT167" s="223" t="s">
        <v>263</v>
      </c>
      <c r="AU167" s="223" t="s">
        <v>88</v>
      </c>
      <c r="AY167" s="17" t="s">
        <v>182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88</v>
      </c>
      <c r="BK167" s="224">
        <f>ROUND(I167*H167,2)</f>
        <v>0</v>
      </c>
      <c r="BL167" s="17" t="s">
        <v>216</v>
      </c>
      <c r="BM167" s="223" t="s">
        <v>526</v>
      </c>
    </row>
    <row r="168" spans="1:65" s="2" customFormat="1" ht="24.15" customHeight="1">
      <c r="A168" s="38"/>
      <c r="B168" s="39"/>
      <c r="C168" s="248" t="s">
        <v>357</v>
      </c>
      <c r="D168" s="248" t="s">
        <v>263</v>
      </c>
      <c r="E168" s="249" t="s">
        <v>441</v>
      </c>
      <c r="F168" s="250" t="s">
        <v>442</v>
      </c>
      <c r="G168" s="251" t="s">
        <v>433</v>
      </c>
      <c r="H168" s="252">
        <v>0.9</v>
      </c>
      <c r="I168" s="253"/>
      <c r="J168" s="254">
        <f>ROUND(I168*H168,2)</f>
        <v>0</v>
      </c>
      <c r="K168" s="250" t="s">
        <v>189</v>
      </c>
      <c r="L168" s="255"/>
      <c r="M168" s="256" t="s">
        <v>19</v>
      </c>
      <c r="N168" s="257" t="s">
        <v>48</v>
      </c>
      <c r="O168" s="84"/>
      <c r="P168" s="221">
        <f>O168*H168</f>
        <v>0</v>
      </c>
      <c r="Q168" s="221">
        <v>0.00041</v>
      </c>
      <c r="R168" s="221">
        <f>Q168*H168</f>
        <v>0.000369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341</v>
      </c>
      <c r="AT168" s="223" t="s">
        <v>263</v>
      </c>
      <c r="AU168" s="223" t="s">
        <v>88</v>
      </c>
      <c r="AY168" s="17" t="s">
        <v>182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88</v>
      </c>
      <c r="BK168" s="224">
        <f>ROUND(I168*H168,2)</f>
        <v>0</v>
      </c>
      <c r="BL168" s="17" t="s">
        <v>216</v>
      </c>
      <c r="BM168" s="223" t="s">
        <v>527</v>
      </c>
    </row>
    <row r="169" spans="1:51" s="13" customFormat="1" ht="12">
      <c r="A169" s="13"/>
      <c r="B169" s="225"/>
      <c r="C169" s="226"/>
      <c r="D169" s="227" t="s">
        <v>203</v>
      </c>
      <c r="E169" s="226"/>
      <c r="F169" s="229" t="s">
        <v>435</v>
      </c>
      <c r="G169" s="226"/>
      <c r="H169" s="230">
        <v>0.9</v>
      </c>
      <c r="I169" s="231"/>
      <c r="J169" s="226"/>
      <c r="K169" s="226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203</v>
      </c>
      <c r="AU169" s="236" t="s">
        <v>88</v>
      </c>
      <c r="AV169" s="13" t="s">
        <v>88</v>
      </c>
      <c r="AW169" s="13" t="s">
        <v>4</v>
      </c>
      <c r="AX169" s="13" t="s">
        <v>80</v>
      </c>
      <c r="AY169" s="236" t="s">
        <v>182</v>
      </c>
    </row>
    <row r="170" spans="1:65" s="2" customFormat="1" ht="14.4" customHeight="1">
      <c r="A170" s="38"/>
      <c r="B170" s="39"/>
      <c r="C170" s="248" t="s">
        <v>361</v>
      </c>
      <c r="D170" s="248" t="s">
        <v>263</v>
      </c>
      <c r="E170" s="249" t="s">
        <v>445</v>
      </c>
      <c r="F170" s="250" t="s">
        <v>446</v>
      </c>
      <c r="G170" s="251" t="s">
        <v>188</v>
      </c>
      <c r="H170" s="252">
        <v>84</v>
      </c>
      <c r="I170" s="253"/>
      <c r="J170" s="254">
        <f>ROUND(I170*H170,2)</f>
        <v>0</v>
      </c>
      <c r="K170" s="250" t="s">
        <v>189</v>
      </c>
      <c r="L170" s="255"/>
      <c r="M170" s="256" t="s">
        <v>19</v>
      </c>
      <c r="N170" s="257" t="s">
        <v>48</v>
      </c>
      <c r="O170" s="84"/>
      <c r="P170" s="221">
        <f>O170*H170</f>
        <v>0</v>
      </c>
      <c r="Q170" s="221">
        <v>0.00017</v>
      </c>
      <c r="R170" s="221">
        <f>Q170*H170</f>
        <v>0.014280000000000001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341</v>
      </c>
      <c r="AT170" s="223" t="s">
        <v>263</v>
      </c>
      <c r="AU170" s="223" t="s">
        <v>88</v>
      </c>
      <c r="AY170" s="17" t="s">
        <v>182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88</v>
      </c>
      <c r="BK170" s="224">
        <f>ROUND(I170*H170,2)</f>
        <v>0</v>
      </c>
      <c r="BL170" s="17" t="s">
        <v>216</v>
      </c>
      <c r="BM170" s="223" t="s">
        <v>528</v>
      </c>
    </row>
    <row r="171" spans="1:65" s="2" customFormat="1" ht="24.15" customHeight="1">
      <c r="A171" s="38"/>
      <c r="B171" s="39"/>
      <c r="C171" s="212" t="s">
        <v>367</v>
      </c>
      <c r="D171" s="212" t="s">
        <v>185</v>
      </c>
      <c r="E171" s="213" t="s">
        <v>449</v>
      </c>
      <c r="F171" s="214" t="s">
        <v>450</v>
      </c>
      <c r="G171" s="215" t="s">
        <v>251</v>
      </c>
      <c r="H171" s="216">
        <v>0.069</v>
      </c>
      <c r="I171" s="217"/>
      <c r="J171" s="218">
        <f>ROUND(I171*H171,2)</f>
        <v>0</v>
      </c>
      <c r="K171" s="214" t="s">
        <v>189</v>
      </c>
      <c r="L171" s="44"/>
      <c r="M171" s="219" t="s">
        <v>19</v>
      </c>
      <c r="N171" s="220" t="s">
        <v>48</v>
      </c>
      <c r="O171" s="84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216</v>
      </c>
      <c r="AT171" s="223" t="s">
        <v>185</v>
      </c>
      <c r="AU171" s="223" t="s">
        <v>88</v>
      </c>
      <c r="AY171" s="17" t="s">
        <v>182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88</v>
      </c>
      <c r="BK171" s="224">
        <f>ROUND(I171*H171,2)</f>
        <v>0</v>
      </c>
      <c r="BL171" s="17" t="s">
        <v>216</v>
      </c>
      <c r="BM171" s="223" t="s">
        <v>529</v>
      </c>
    </row>
    <row r="172" spans="1:63" s="12" customFormat="1" ht="22.8" customHeight="1">
      <c r="A172" s="12"/>
      <c r="B172" s="196"/>
      <c r="C172" s="197"/>
      <c r="D172" s="198" t="s">
        <v>75</v>
      </c>
      <c r="E172" s="210" t="s">
        <v>530</v>
      </c>
      <c r="F172" s="210" t="s">
        <v>531</v>
      </c>
      <c r="G172" s="197"/>
      <c r="H172" s="197"/>
      <c r="I172" s="200"/>
      <c r="J172" s="211">
        <f>BK172</f>
        <v>0</v>
      </c>
      <c r="K172" s="197"/>
      <c r="L172" s="202"/>
      <c r="M172" s="203"/>
      <c r="N172" s="204"/>
      <c r="O172" s="204"/>
      <c r="P172" s="205">
        <f>SUM(P173:P177)</f>
        <v>0</v>
      </c>
      <c r="Q172" s="204"/>
      <c r="R172" s="205">
        <f>SUM(R173:R177)</f>
        <v>0.0799776</v>
      </c>
      <c r="S172" s="204"/>
      <c r="T172" s="206">
        <f>SUM(T173:T177)</f>
        <v>0.07590000000000001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7" t="s">
        <v>88</v>
      </c>
      <c r="AT172" s="208" t="s">
        <v>75</v>
      </c>
      <c r="AU172" s="208" t="s">
        <v>80</v>
      </c>
      <c r="AY172" s="207" t="s">
        <v>182</v>
      </c>
      <c r="BK172" s="209">
        <f>SUM(BK173:BK177)</f>
        <v>0</v>
      </c>
    </row>
    <row r="173" spans="1:65" s="2" customFormat="1" ht="14.4" customHeight="1">
      <c r="A173" s="38"/>
      <c r="B173" s="39"/>
      <c r="C173" s="212" t="s">
        <v>371</v>
      </c>
      <c r="D173" s="212" t="s">
        <v>185</v>
      </c>
      <c r="E173" s="213" t="s">
        <v>532</v>
      </c>
      <c r="F173" s="214" t="s">
        <v>533</v>
      </c>
      <c r="G173" s="215" t="s">
        <v>188</v>
      </c>
      <c r="H173" s="216">
        <v>82.5</v>
      </c>
      <c r="I173" s="217"/>
      <c r="J173" s="218">
        <f>ROUND(I173*H173,2)</f>
        <v>0</v>
      </c>
      <c r="K173" s="214" t="s">
        <v>189</v>
      </c>
      <c r="L173" s="44"/>
      <c r="M173" s="219" t="s">
        <v>19</v>
      </c>
      <c r="N173" s="220" t="s">
        <v>48</v>
      </c>
      <c r="O173" s="84"/>
      <c r="P173" s="221">
        <f>O173*H173</f>
        <v>0</v>
      </c>
      <c r="Q173" s="221">
        <v>0.00024</v>
      </c>
      <c r="R173" s="221">
        <f>Q173*H173</f>
        <v>0.0198</v>
      </c>
      <c r="S173" s="221">
        <v>0.00092</v>
      </c>
      <c r="T173" s="222">
        <f>S173*H173</f>
        <v>0.07590000000000001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216</v>
      </c>
      <c r="AT173" s="223" t="s">
        <v>185</v>
      </c>
      <c r="AU173" s="223" t="s">
        <v>88</v>
      </c>
      <c r="AY173" s="17" t="s">
        <v>182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88</v>
      </c>
      <c r="BK173" s="224">
        <f>ROUND(I173*H173,2)</f>
        <v>0</v>
      </c>
      <c r="BL173" s="17" t="s">
        <v>216</v>
      </c>
      <c r="BM173" s="223" t="s">
        <v>534</v>
      </c>
    </row>
    <row r="174" spans="1:51" s="13" customFormat="1" ht="12">
      <c r="A174" s="13"/>
      <c r="B174" s="225"/>
      <c r="C174" s="226"/>
      <c r="D174" s="227" t="s">
        <v>203</v>
      </c>
      <c r="E174" s="228" t="s">
        <v>19</v>
      </c>
      <c r="F174" s="229" t="s">
        <v>535</v>
      </c>
      <c r="G174" s="226"/>
      <c r="H174" s="230">
        <v>82.5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203</v>
      </c>
      <c r="AU174" s="236" t="s">
        <v>88</v>
      </c>
      <c r="AV174" s="13" t="s">
        <v>88</v>
      </c>
      <c r="AW174" s="13" t="s">
        <v>35</v>
      </c>
      <c r="AX174" s="13" t="s">
        <v>80</v>
      </c>
      <c r="AY174" s="236" t="s">
        <v>182</v>
      </c>
    </row>
    <row r="175" spans="1:65" s="2" customFormat="1" ht="14.4" customHeight="1">
      <c r="A175" s="38"/>
      <c r="B175" s="39"/>
      <c r="C175" s="248" t="s">
        <v>375</v>
      </c>
      <c r="D175" s="248" t="s">
        <v>263</v>
      </c>
      <c r="E175" s="249" t="s">
        <v>536</v>
      </c>
      <c r="F175" s="250" t="s">
        <v>537</v>
      </c>
      <c r="G175" s="251" t="s">
        <v>201</v>
      </c>
      <c r="H175" s="252">
        <v>4.776</v>
      </c>
      <c r="I175" s="253"/>
      <c r="J175" s="254">
        <f>ROUND(I175*H175,2)</f>
        <v>0</v>
      </c>
      <c r="K175" s="250" t="s">
        <v>189</v>
      </c>
      <c r="L175" s="255"/>
      <c r="M175" s="256" t="s">
        <v>19</v>
      </c>
      <c r="N175" s="257" t="s">
        <v>48</v>
      </c>
      <c r="O175" s="84"/>
      <c r="P175" s="221">
        <f>O175*H175</f>
        <v>0</v>
      </c>
      <c r="Q175" s="221">
        <v>0.0126</v>
      </c>
      <c r="R175" s="221">
        <f>Q175*H175</f>
        <v>0.0601776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341</v>
      </c>
      <c r="AT175" s="223" t="s">
        <v>263</v>
      </c>
      <c r="AU175" s="223" t="s">
        <v>88</v>
      </c>
      <c r="AY175" s="17" t="s">
        <v>182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88</v>
      </c>
      <c r="BK175" s="224">
        <f>ROUND(I175*H175,2)</f>
        <v>0</v>
      </c>
      <c r="BL175" s="17" t="s">
        <v>216</v>
      </c>
      <c r="BM175" s="223" t="s">
        <v>538</v>
      </c>
    </row>
    <row r="176" spans="1:51" s="13" customFormat="1" ht="12">
      <c r="A176" s="13"/>
      <c r="B176" s="225"/>
      <c r="C176" s="226"/>
      <c r="D176" s="227" t="s">
        <v>203</v>
      </c>
      <c r="E176" s="226"/>
      <c r="F176" s="229" t="s">
        <v>539</v>
      </c>
      <c r="G176" s="226"/>
      <c r="H176" s="230">
        <v>4.776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203</v>
      </c>
      <c r="AU176" s="236" t="s">
        <v>88</v>
      </c>
      <c r="AV176" s="13" t="s">
        <v>88</v>
      </c>
      <c r="AW176" s="13" t="s">
        <v>4</v>
      </c>
      <c r="AX176" s="13" t="s">
        <v>80</v>
      </c>
      <c r="AY176" s="236" t="s">
        <v>182</v>
      </c>
    </row>
    <row r="177" spans="1:65" s="2" customFormat="1" ht="24.15" customHeight="1">
      <c r="A177" s="38"/>
      <c r="B177" s="39"/>
      <c r="C177" s="212" t="s">
        <v>381</v>
      </c>
      <c r="D177" s="212" t="s">
        <v>185</v>
      </c>
      <c r="E177" s="213" t="s">
        <v>540</v>
      </c>
      <c r="F177" s="214" t="s">
        <v>541</v>
      </c>
      <c r="G177" s="215" t="s">
        <v>251</v>
      </c>
      <c r="H177" s="216">
        <v>0.08</v>
      </c>
      <c r="I177" s="217"/>
      <c r="J177" s="218">
        <f>ROUND(I177*H177,2)</f>
        <v>0</v>
      </c>
      <c r="K177" s="214" t="s">
        <v>189</v>
      </c>
      <c r="L177" s="44"/>
      <c r="M177" s="262" t="s">
        <v>19</v>
      </c>
      <c r="N177" s="263" t="s">
        <v>48</v>
      </c>
      <c r="O177" s="264"/>
      <c r="P177" s="265">
        <f>O177*H177</f>
        <v>0</v>
      </c>
      <c r="Q177" s="265">
        <v>0</v>
      </c>
      <c r="R177" s="265">
        <f>Q177*H177</f>
        <v>0</v>
      </c>
      <c r="S177" s="265">
        <v>0</v>
      </c>
      <c r="T177" s="26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216</v>
      </c>
      <c r="AT177" s="223" t="s">
        <v>185</v>
      </c>
      <c r="AU177" s="223" t="s">
        <v>88</v>
      </c>
      <c r="AY177" s="17" t="s">
        <v>182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88</v>
      </c>
      <c r="BK177" s="224">
        <f>ROUND(I177*H177,2)</f>
        <v>0</v>
      </c>
      <c r="BL177" s="17" t="s">
        <v>216</v>
      </c>
      <c r="BM177" s="223" t="s">
        <v>542</v>
      </c>
    </row>
    <row r="178" spans="1:31" s="2" customFormat="1" ht="6.95" customHeight="1">
      <c r="A178" s="38"/>
      <c r="B178" s="59"/>
      <c r="C178" s="60"/>
      <c r="D178" s="60"/>
      <c r="E178" s="60"/>
      <c r="F178" s="60"/>
      <c r="G178" s="60"/>
      <c r="H178" s="60"/>
      <c r="I178" s="60"/>
      <c r="J178" s="60"/>
      <c r="K178" s="60"/>
      <c r="L178" s="44"/>
      <c r="M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</row>
  </sheetData>
  <sheetProtection password="CC35" sheet="1" objects="1" scenarios="1" formatColumns="0" formatRows="0" autoFilter="0"/>
  <autoFilter ref="C99:K17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TATA\pc</cp:lastModifiedBy>
  <dcterms:created xsi:type="dcterms:W3CDTF">2021-05-20T17:22:52Z</dcterms:created>
  <dcterms:modified xsi:type="dcterms:W3CDTF">2021-05-20T17:23:32Z</dcterms:modified>
  <cp:category/>
  <cp:version/>
  <cp:contentType/>
  <cp:contentStatus/>
</cp:coreProperties>
</file>