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firstSheet="1" activeTab="1"/>
  </bookViews>
  <sheets>
    <sheet name="Rekapitulace stavby" sheetId="1" state="veryHidden" r:id="rId1"/>
    <sheet name="2 - Varianta 2 (vitráž 1 ..." sheetId="2" r:id="rId2"/>
  </sheets>
  <definedNames>
    <definedName name="_xlnm.Print_Area" localSheetId="0">'Rekapitulace stavby'!$D$4:$AO$36,'Rekapitulace stavby'!$C$42:$AQ$56</definedName>
    <definedName name="_xlnm._FilterDatabase" localSheetId="1" hidden="1">'2 - Varianta 2 (vitráž 1 ...'!$C$87:$K$151</definedName>
    <definedName name="_xlnm.Print_Area" localSheetId="1">'2 - Varianta 2 (vitráž 1 ...'!$C$4:$J$39,'2 - Varianta 2 (vitráž 1 ...'!$C$45:$J$69,'2 - Varianta 2 (vitráž 1 ...'!$C$75:$K$151</definedName>
    <definedName name="_xlnm.Print_Titles" localSheetId="0">'Rekapitulace stavby'!$52:$52</definedName>
    <definedName name="_xlnm.Print_Titles" localSheetId="1">'2 - Varianta 2 (vitráž 1 ...'!$87:$87</definedName>
  </definedNames>
  <calcPr fullCalcOnLoad="1"/>
</workbook>
</file>

<file path=xl/sharedStrings.xml><?xml version="1.0" encoding="utf-8"?>
<sst xmlns="http://schemas.openxmlformats.org/spreadsheetml/2006/main" count="913" uniqueCount="294">
  <si>
    <t>Export Komplet</t>
  </si>
  <si>
    <t>VZ</t>
  </si>
  <si>
    <t>2.0</t>
  </si>
  <si>
    <t>ZAMOK</t>
  </si>
  <si>
    <t>False</t>
  </si>
  <si>
    <t>{729d5055-1e6c-46bf-8adb-03cb924868bd}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</si>
  <si>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</si>
  <si>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</si>
  <si>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</si>
  <si>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</si>
  <si>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</si>
  <si>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</si>
  <si>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</si>
  <si>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</si>
  <si>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041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</si>
  <si>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</si>
  <si>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</si>
  <si>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Kostel Povýšení sv. Kříže – výměna oken v kopuli a v lucerně</t>
  </si>
  <si>
    <t>KSO:</t>
  </si>
  <si>
    <t/>
  </si>
  <si>
    <t>CC-CZ:</t>
  </si>
  <si>
    <t>Místo:</t>
  </si>
  <si>
    <t>p.č. 134, k.ú. Děčín</t>
  </si>
  <si>
    <t>Datum:</t>
  </si>
  <si>
    <t>10. 1. 2020</t>
  </si>
  <si>
    <t>Zadavatel:</t>
  </si>
  <si>
    <t>IČ:</t>
  </si>
  <si>
    <t>261238</t>
  </si>
  <si>
    <t>Statutární město Děčín</t>
  </si>
  <si>
    <t>DIČ:</t>
  </si>
  <si>
    <t>Uchazeč:</t>
  </si>
  <si>
    <t>Vyplň údaj</t>
  </si>
  <si>
    <t>Projektant:</t>
  </si>
  <si>
    <t>69288992</t>
  </si>
  <si>
    <t>Vladimír Vidai</t>
  </si>
  <si>
    <t>CZ5705170625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</si>
  <si>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</si>
  <si>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</si>
  <si>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</si>
  <si>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</si>
  <si>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</si>
  <si>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</si>
  <si>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</si>
  <si>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</si>
  <si>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</si>
  <si>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</si>
  <si>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</si>
  <si>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</si>
  <si>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</si>
  <si>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</si>
  <si>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</si>
  <si>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</si>
  <si>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</si>
  <si>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</si>
  <si>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</si>
  <si>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</si>
  <si>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</si>
  <si>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</si>
  <si>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</si>
  <si>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</si>
  <si>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</si>
  <si>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</si>
  <si>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</si>
  <si>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</si>
  <si>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</si>
  <si>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</si>
  <si>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</si>
  <si>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</si>
  <si>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</si>
  <si>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</si>
  <si>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</si>
  <si>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</si>
  <si>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</si>
  <si>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</si>
  <si>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</si>
  <si>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</si>
  <si>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</si>
  <si>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</si>
  <si>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</si>
  <si>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</si>
  <si>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</t>
  </si>
  <si>
    <t>Varianta 2 (vitráž 1 okno v kupoli)</t>
  </si>
  <si>
    <t>STA</t>
  </si>
  <si>
    <t>1</t>
  </si>
  <si>
    <t>{bfde3820-8953-48d7-909b-66a2b111d958}</t>
  </si>
  <si>
    <t>KRYCÍ LIST SOUPISU PRACÍ</t>
  </si>
  <si>
    <t>Objekt:</t>
  </si>
  <si>
    <t>2 - Varianta 2 (vitráž 1 okno v kupoli)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</si>
  <si>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</si>
  <si>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</si>
  <si>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</si>
  <si>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</si>
  <si>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</si>
  <si>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61 - Úprava povrchů vnitřních</t>
  </si>
  <si>
    <t xml:space="preserve">    94 - Lešení </t>
  </si>
  <si>
    <t xml:space="preserve">    95 - Různé konstrukce a práce</t>
  </si>
  <si>
    <t xml:space="preserve">    96 - Bourání konstrukcí</t>
  </si>
  <si>
    <t xml:space="preserve">    997 - Přesun sutě</t>
  </si>
  <si>
    <t>PSV - Práce a dodávky PSV</t>
  </si>
  <si>
    <t xml:space="preserve">    741 - Elektroinstalace - silnoproud</t>
  </si>
  <si>
    <t xml:space="preserve">    766 - Konstrukce truhlářské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</si>
  <si>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</si>
  <si>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</si>
  <si>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</si>
  <si>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</si>
  <si>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</si>
  <si>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</si>
  <si>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</si>
  <si>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</si>
  <si>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</si>
  <si>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</si>
  <si>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</si>
  <si>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</si>
  <si>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</si>
  <si>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</si>
  <si>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</si>
  <si>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</si>
  <si>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61</t>
  </si>
  <si>
    <t>Úprava povrchů vnitřních</t>
  </si>
  <si>
    <t>K</t>
  </si>
  <si>
    <t>6186121-R</t>
  </si>
  <si>
    <t>Očištění dvou říms v kupoli</t>
  </si>
  <si>
    <t>m2</t>
  </si>
  <si>
    <t>R-položka</t>
  </si>
  <si>
    <t>4</t>
  </si>
  <si>
    <t>-751878577</t>
  </si>
  <si>
    <t>VV</t>
  </si>
  <si>
    <t>2*PI*9,90*1,10</t>
  </si>
  <si>
    <t>94</t>
  </si>
  <si>
    <t xml:space="preserve">Lešení </t>
  </si>
  <si>
    <t>94321111R</t>
  </si>
  <si>
    <t>Montáž lešení prostorového rámového lehkého pracovního s podlahami s provozním zatížením tř. 3 do 200 kg/m2, výšky přes 25 m</t>
  </si>
  <si>
    <t>m3</t>
  </si>
  <si>
    <t>-1459894525</t>
  </si>
  <si>
    <t>PSC</t>
  </si>
  <si>
    <t xml:space="preserve">Poznámka k souboru cen:
1. Montáž lešení prostorového rámového lehkého výšky přes 25 m se oceňuje individuálně.
</t>
  </si>
  <si>
    <t>(PI*4,95*4,95*26,50)</t>
  </si>
  <si>
    <t>3</t>
  </si>
  <si>
    <t>94321121R</t>
  </si>
  <si>
    <t>Montáž lešení prostorového rámového lehkého pracovního s podlahami Příplatek za první a každý další den použití lešení k ceně -1112</t>
  </si>
  <si>
    <t>522415730</t>
  </si>
  <si>
    <t>2039,887*90 'Přepočtené koeficientem množství</t>
  </si>
  <si>
    <t>94321181R</t>
  </si>
  <si>
    <t>Demontáž lešení prostorového rámového lehkého pracovního s podlahami s provozním zatížením tř. 3 do 200 kg/m2, výšky přes 25 m</t>
  </si>
  <si>
    <t>-1285345962</t>
  </si>
  <si>
    <t xml:space="preserve">Poznámka k souboru cen:
1. Demontáž lešení prostorového rámového lehkého výšky přes 25 m se oceňuje individuálně.
</t>
  </si>
  <si>
    <t>95</t>
  </si>
  <si>
    <t>Různé konstrukce a práce</t>
  </si>
  <si>
    <t>5</t>
  </si>
  <si>
    <t>91999101R</t>
  </si>
  <si>
    <t xml:space="preserve">Zakrytí, ochrana včetně pozdějšího odkrytí konstrukcí a prvků, konstrukcí, inventáře kostela obedněním, obalením fólií proti prachu a poškození </t>
  </si>
  <si>
    <t>kpl</t>
  </si>
  <si>
    <t>2144235997</t>
  </si>
  <si>
    <t>6</t>
  </si>
  <si>
    <t>91999102R</t>
  </si>
  <si>
    <t>D+M větrací mřížka V3 protidešťová žaluziová 300 x 300 mm</t>
  </si>
  <si>
    <t>kus</t>
  </si>
  <si>
    <t>246275532</t>
  </si>
  <si>
    <t>P</t>
  </si>
  <si>
    <t>Poznámka k položce:
Rozměr mřížky je informativní
V realizaci bude rozměr mřížky atualizován</t>
  </si>
  <si>
    <t>96</t>
  </si>
  <si>
    <t>Bourání konstrukcí</t>
  </si>
  <si>
    <t>7</t>
  </si>
  <si>
    <t>9680622R1</t>
  </si>
  <si>
    <t>Vybourání dřevěných rámů oken s křídly v lucerně, plochy do 1 m2</t>
  </si>
  <si>
    <t>1100070662</t>
  </si>
  <si>
    <t xml:space="preserve">Poznámka k souboru cen:
1. V cenách -2244 až -2747 jsou započteny i náklady na vyvěšení křídel.
</t>
  </si>
  <si>
    <t>8*0,58*1,40</t>
  </si>
  <si>
    <t>8</t>
  </si>
  <si>
    <t>9680622R2</t>
  </si>
  <si>
    <t>Vybourání dřevěných rámů oken s křídly v kupoli, plochy do 4 m2</t>
  </si>
  <si>
    <t>-483740763</t>
  </si>
  <si>
    <t>8*1,41*2,49</t>
  </si>
  <si>
    <t>9</t>
  </si>
  <si>
    <t>7513988-R</t>
  </si>
  <si>
    <t>Demontáž větrací mřížky V3, průřezu do 0,200 m2</t>
  </si>
  <si>
    <t>-1698563211</t>
  </si>
  <si>
    <t>997</t>
  </si>
  <si>
    <t>Přesun sutě</t>
  </si>
  <si>
    <t>10</t>
  </si>
  <si>
    <t>997013217</t>
  </si>
  <si>
    <t>Vnitrostaveništní doprava suti a vybouraných hmot vodorovně do 50 m svisle ručně pro budovy a haly výšky přes 21 do 24 m</t>
  </si>
  <si>
    <t>t</t>
  </si>
  <si>
    <t>CS ÚRS 2020 01</t>
  </si>
  <si>
    <t>1403528404</t>
  </si>
  <si>
    <t xml:space="preserve">Poznámka k souboru cen:
1. V cenách -3111 až -3217 jsou započteny i náklady na:
a) vodorovnou dopravu na uvedenou vzdálenost,
b) svislou dopravu pro uvedenou výšku budovy,
c) naložení na vodorovný dopravní prostředek pro odvoz na skládku nebo meziskládku,
d) náklady na rozhrnutí a urovnání suti na dopravním prostředku.
2. Jestliže se pro svislý přesun použije shoz nebo zařízení investora (např. výtah v budově), užijí se pro ocenění vodorovné dopravy suti ceny -3111, 3151 a -3211 pro budovy a haly výšky do 6 m.
3. Montáž, demontáž a pronájem shozu se ocení cenami souboru cen 997 01-33 Shoz suti.
4. Ceny -3151 až -3162 lze použít v případě, kdy dochází ke ztížení dopravy suti např. tím, že není možné instalovat jeřáb.
</t>
  </si>
  <si>
    <t>11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</si>
  <si>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</si>
  <si>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</si>
  <si>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1508097393</t>
  </si>
  <si>
    <t>1,026*3 'Přepočtené koeficientem množství</t>
  </si>
  <si>
    <t>12</t>
  </si>
  <si>
    <t>997013511</t>
  </si>
  <si>
    <t>Odvoz suti a vybouraných hmot z meziskládky na skládku s naložením a se složením, na vzdálenost do 1 km</t>
  </si>
  <si>
    <t>1736718751</t>
  </si>
  <si>
    <t xml:space="preserve">Poznámka k souboru cen:
1. Délka odvozu suti je vzdálenost od místa naložení suti na dopravní prostředek na meziskládce až po místo složení na určené skládce.
2. V ceně jsou započteny i náklady na naložení suti na dopravní prostředek a její složení na skládku.
3. Cena je určena pro odvoz suti na skládku jakýmkoliv způsobem silniční dopravy (i prostřednictvím kontejnerů).
4. Příplatek k ceně za každý další i započatý 1 km přes 1 km se oceňuje cenou 997 01-3509.
</t>
  </si>
  <si>
    <t>13</t>
  </si>
  <si>
    <t>997013509</t>
  </si>
  <si>
    <t>Odvoz suti a vybouraných hmot na skládku nebo meziskládku se složením, na vzdálenost Příplatek k ceně za každý další i započatý 1 km přes 1 km</t>
  </si>
  <si>
    <t>-1722575555</t>
  </si>
  <si>
    <t xml:space="preserve">Poznámka k souboru cen:
1. Délka odvozu suti je vzdálenost od místa naložení suti na dopravní prostředek až po místo složení na určené skládce nebo meziskládce.
2. V ceně -3501 jsou započteny i náklady na složení suti na skládku nebo meziskládku.
3. Ceny jsou určeny pro odvoz suti na skládku nebo meziskládku jakýmkoliv způsobem silniční dopravy (i prostřednictvím kontejnerů).
4. Odvoz suti z meziskládky se oceňuje cenou 997 01-3511.
</t>
  </si>
  <si>
    <t>1,026*15 'Přepočtené koeficientem množství</t>
  </si>
  <si>
    <t>14</t>
  </si>
  <si>
    <t>M</t>
  </si>
  <si>
    <t>94620250</t>
  </si>
  <si>
    <t>poplatek za uložení směsného stavebního a demoličního odpadu zatříděného kódem 17 09 04</t>
  </si>
  <si>
    <t>1370812101</t>
  </si>
  <si>
    <t>PSV</t>
  </si>
  <si>
    <t>Práce a dodávky PSV</t>
  </si>
  <si>
    <t>741</t>
  </si>
  <si>
    <t>Elektroinstalace - silnoproud</t>
  </si>
  <si>
    <t>741.1</t>
  </si>
  <si>
    <t>Elektroinstalace - napájení a ovládání řetězového pohonu ventilačních okének</t>
  </si>
  <si>
    <t>16</t>
  </si>
  <si>
    <t>1001609049</t>
  </si>
  <si>
    <t>Poznámka k položce:
- destruktivní průzkum
- endoskopický průzkum
- D+M kabel CYKY 4x2,5 v chráničce   -  500 m
- D+M vypínač  -  16 kusů
- Připojení řetězového pohohu okna 16 kusů
- Úprava rozvačeče s doplněním jističů
- zednické opravy
- Revize
Upřesnění v realizaci</t>
  </si>
  <si>
    <t>766</t>
  </si>
  <si>
    <t>Konstrukce truhlářské</t>
  </si>
  <si>
    <t>76662.1</t>
  </si>
  <si>
    <t>Osazení a montáž oken v kupoli</t>
  </si>
  <si>
    <t>1218748169</t>
  </si>
  <si>
    <t xml:space="preserve">Poznámka k položce:
V ceně montáže oken jsou započteny i náklady na zaměření, vyklínování, horizontální i vertikální vyrovnání okenního rámu, osazení parapetu, ukotvení a vyplnění spáry mezi rámem a ostěním, včetně zednického začištění.
</t>
  </si>
  <si>
    <t>17</t>
  </si>
  <si>
    <t>OZN. 0.40</t>
  </si>
  <si>
    <t>okno v kupoli 1410 x 2490 mm orientované na jihovýchod s ventilačním okénkem a řetězovým pohonem včetně vnitřního parapetu s okapničkou</t>
  </si>
  <si>
    <t>32</t>
  </si>
  <si>
    <t>2087116340</t>
  </si>
  <si>
    <t>18</t>
  </si>
  <si>
    <t>OZN. 0.41</t>
  </si>
  <si>
    <t>okno v kupoli 1410 x 2490 mm orientované na východ s vitrážovou výplní včetně vnitřního parapetu s okapničkou s malovanou figurální vitráží dle dochované archivní fotografie, včetně vypracování grafického návrhu 1:1 a výroby vitraje</t>
  </si>
  <si>
    <t>1394586556</t>
  </si>
  <si>
    <t>19</t>
  </si>
  <si>
    <t>OZN. 0.42</t>
  </si>
  <si>
    <t>okno v kupoli 1410 x 2490 mm orientované na severovýchod s ventilačním okénkem a řetězovým pohonem včetně vnitřního parapetu s okapničkou</t>
  </si>
  <si>
    <t>1729859924</t>
  </si>
  <si>
    <t>20</t>
  </si>
  <si>
    <t>OZN. 0.43</t>
  </si>
  <si>
    <t>okno v kupoli 1410 x 2490 mm orientované na sever s ventilačním okénkem a řetězovým pohonem včetně vnitřního parapetu s okapničkou</t>
  </si>
  <si>
    <t>-621809066</t>
  </si>
  <si>
    <t>OZN. 0.44</t>
  </si>
  <si>
    <t>okno v kupoli 1410 x 2490 mm orientované na severozápad s ventilačním okénkem a řetězovým pohonem včetně vnitřního parapetu s okapničkou</t>
  </si>
  <si>
    <t>178180879</t>
  </si>
  <si>
    <t>22</t>
  </si>
  <si>
    <t>OZN. 0.45</t>
  </si>
  <si>
    <t>okno v kupoli 1410 x 2490 mm orientované na západ s ventilačním okénkem a řetězovým pohonem včetně vnitřního parapetu s okapničkou</t>
  </si>
  <si>
    <t>1176111999</t>
  </si>
  <si>
    <t>23</t>
  </si>
  <si>
    <t>OZN. 0.46</t>
  </si>
  <si>
    <t>okno v kupoli 1410 x 2490 mm orientované na jihozápad s ventilačním okénkem a řetězovým pohonem včetně vnitřního parapetu s okapničkou</t>
  </si>
  <si>
    <t>163818996</t>
  </si>
  <si>
    <t>24</t>
  </si>
  <si>
    <t>OZN. 0.47</t>
  </si>
  <si>
    <t>okno v kupoli 1410 x 2490 mm orientované na jih s ventilačním okénkem a řetězovým pohonem včetně vnitřního parapetu s okapničkou</t>
  </si>
  <si>
    <t>642829632</t>
  </si>
  <si>
    <t>25</t>
  </si>
  <si>
    <t>76662.2</t>
  </si>
  <si>
    <t>Osazení a montáž oken v lucerně</t>
  </si>
  <si>
    <t>-228389579</t>
  </si>
  <si>
    <t>26</t>
  </si>
  <si>
    <t>OZN. 0.50</t>
  </si>
  <si>
    <t>okno v lucerně 580 x 140 mm orientované na jihovýchod s ventilačním okénkem a řetězovým pohonem včetně vnitřního parapetu s okapničkou</t>
  </si>
  <si>
    <t>-1366169513</t>
  </si>
  <si>
    <t>27</t>
  </si>
  <si>
    <t>OZN. 0.51</t>
  </si>
  <si>
    <t>okno v lucerně 580 x 140 mm orientované na východ s ventilačním okénkem a řetězovým pohonem včetně vnitřního parapetu s okapničkou</t>
  </si>
  <si>
    <t>-343163485</t>
  </si>
  <si>
    <t>28</t>
  </si>
  <si>
    <t>OZN. 0.52</t>
  </si>
  <si>
    <t>okno v lucerně 580 x 140 mm orientované na severovýchod s ventilačním okénkem a řetězovým pohonem včetně vnitřního parapetu s okapničkou</t>
  </si>
  <si>
    <t>1753359820</t>
  </si>
  <si>
    <t>29</t>
  </si>
  <si>
    <t>OZN. 0.53</t>
  </si>
  <si>
    <t>okno v lucerně 580 x 140 mm orientované na sever s ventilačním okénkem a řetězovým pohonem včetně vnitřního parapetu s okapničkou</t>
  </si>
  <si>
    <t>-322898954</t>
  </si>
  <si>
    <t>30</t>
  </si>
  <si>
    <t>OZN. 0.54</t>
  </si>
  <si>
    <t>okno v lucerně 580 x 140 mm orientované na severozápad s ventilačním okénkem a řetězovým pohonem včetně vnitřního parapetu s okapničkou</t>
  </si>
  <si>
    <t>1957293909</t>
  </si>
  <si>
    <t>31</t>
  </si>
  <si>
    <t>OZN. 0.55</t>
  </si>
  <si>
    <t>okno v lucerně 580 x 140 mm orientované na západ s ventilačním okénkem a řetězovým pohonem včetně vnitřního parapetu s okapničkou</t>
  </si>
  <si>
    <t>1460407250</t>
  </si>
  <si>
    <t>OZN. 0.56</t>
  </si>
  <si>
    <t>okno v lucerně 580 x 140 mm orientované na jihozápad s ventilačním okénkem a řetězovým pohonem včetně vnitřního parapetu s okapničkou</t>
  </si>
  <si>
    <t>-1361466576</t>
  </si>
  <si>
    <t>33</t>
  </si>
  <si>
    <t>OZN. 0.57</t>
  </si>
  <si>
    <t>okno v lucerně 580 x 140 mm orientované na jih s ventilačním okénkem a řetězovým pohonem včetně vnitřního parapetu s okapničkou</t>
  </si>
  <si>
    <t>-1126831908</t>
  </si>
  <si>
    <t>34</t>
  </si>
  <si>
    <t>998766</t>
  </si>
  <si>
    <t>Doprava a manipulace</t>
  </si>
  <si>
    <t>%</t>
  </si>
  <si>
    <t>-520758694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</si>
</sst>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3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19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23</v>
      </c>
      <c r="AL8" s="20"/>
      <c r="AM8" s="20"/>
      <c r="AN8" s="31" t="s">
        <v>24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26</v>
      </c>
      <c r="AL10" s="20"/>
      <c r="AM10" s="20"/>
      <c r="AN10" s="25" t="s">
        <v>27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28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29</v>
      </c>
      <c r="AL11" s="20"/>
      <c r="AM11" s="20"/>
      <c r="AN11" s="25" t="s">
        <v>19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30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26</v>
      </c>
      <c r="AL13" s="20"/>
      <c r="AM13" s="20"/>
      <c r="AN13" s="32" t="s">
        <v>31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31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29</v>
      </c>
      <c r="AL14" s="20"/>
      <c r="AM14" s="20"/>
      <c r="AN14" s="32" t="s">
        <v>31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26</v>
      </c>
      <c r="AL16" s="20"/>
      <c r="AM16" s="20"/>
      <c r="AN16" s="25" t="s">
        <v>33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29</v>
      </c>
      <c r="AL17" s="20"/>
      <c r="AM17" s="20"/>
      <c r="AN17" s="25" t="s">
        <v>35</v>
      </c>
      <c r="AO17" s="20"/>
      <c r="AP17" s="20"/>
      <c r="AQ17" s="20"/>
      <c r="AR17" s="18"/>
      <c r="BE17" s="29"/>
      <c r="BS17" s="15" t="s">
        <v>36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37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26</v>
      </c>
      <c r="AL19" s="20"/>
      <c r="AM19" s="20"/>
      <c r="AN19" s="25" t="s">
        <v>19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38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29</v>
      </c>
      <c r="AL20" s="20"/>
      <c r="AM20" s="20"/>
      <c r="AN20" s="25" t="s">
        <v>19</v>
      </c>
      <c r="AO20" s="20"/>
      <c r="AP20" s="20"/>
      <c r="AQ20" s="20"/>
      <c r="AR20" s="18"/>
      <c r="BE20" s="29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39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47.25" customHeight="1">
      <c r="B23" s="19"/>
      <c r="C23" s="20"/>
      <c r="D23" s="20"/>
      <c r="E23" s="34" t="s">
        <v>40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41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42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43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44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45</v>
      </c>
      <c r="E29" s="45"/>
      <c r="F29" s="30" t="s">
        <v>46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47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48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49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50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6"/>
    </row>
    <row r="35" spans="1:57" s="2" customFormat="1" ht="25.9" customHeight="1">
      <c r="A35" s="36"/>
      <c r="B35" s="37"/>
      <c r="C35" s="50"/>
      <c r="D35" s="51" t="s">
        <v>51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52</v>
      </c>
      <c r="U35" s="52"/>
      <c r="V35" s="52"/>
      <c r="W35" s="52"/>
      <c r="X35" s="54" t="s">
        <v>53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6.95" customHeight="1">
      <c r="A37" s="36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2"/>
      <c r="BE37" s="36"/>
    </row>
    <row r="41" spans="1:57" s="2" customFormat="1" ht="6.95" customHeight="1">
      <c r="A41" s="36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2"/>
      <c r="BE41" s="36"/>
    </row>
    <row r="42" spans="1:57" s="2" customFormat="1" ht="24.95" customHeight="1">
      <c r="A42" s="36"/>
      <c r="B42" s="37"/>
      <c r="C42" s="21" t="s">
        <v>54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  <c r="BE43" s="36"/>
    </row>
    <row r="44" spans="1:57" s="4" customFormat="1" ht="12" customHeight="1">
      <c r="A44" s="4"/>
      <c r="B44" s="61"/>
      <c r="C44" s="30" t="s">
        <v>13</v>
      </c>
      <c r="D44" s="62"/>
      <c r="E44" s="62"/>
      <c r="F44" s="62"/>
      <c r="G44" s="62"/>
      <c r="H44" s="62"/>
      <c r="I44" s="62"/>
      <c r="J44" s="62"/>
      <c r="K44" s="62"/>
      <c r="L44" s="62" t="str">
        <f>K5</f>
        <v>041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3"/>
      <c r="BE44" s="4"/>
    </row>
    <row r="45" spans="1:57" s="5" customFormat="1" ht="36.95" customHeight="1">
      <c r="A45" s="5"/>
      <c r="B45" s="64"/>
      <c r="C45" s="65" t="s">
        <v>16</v>
      </c>
      <c r="D45" s="66"/>
      <c r="E45" s="66"/>
      <c r="F45" s="66"/>
      <c r="G45" s="66"/>
      <c r="H45" s="66"/>
      <c r="I45" s="66"/>
      <c r="J45" s="66"/>
      <c r="K45" s="66"/>
      <c r="L45" s="67" t="str">
        <f>K6</f>
        <v>Kostel Povýšení sv. Kříže – výměna oken v kopuli a v lucerně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8"/>
      <c r="BE45" s="5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  <c r="BE46" s="36"/>
    </row>
    <row r="47" spans="1:57" s="2" customFormat="1" ht="12" customHeight="1">
      <c r="A47" s="36"/>
      <c r="B47" s="37"/>
      <c r="C47" s="30" t="s">
        <v>21</v>
      </c>
      <c r="D47" s="38"/>
      <c r="E47" s="38"/>
      <c r="F47" s="38"/>
      <c r="G47" s="38"/>
      <c r="H47" s="38"/>
      <c r="I47" s="38"/>
      <c r="J47" s="38"/>
      <c r="K47" s="38"/>
      <c r="L47" s="69" t="str">
        <f>IF(K8="","",K8)</f>
        <v>p.č. 134, k.ú. Děčín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23</v>
      </c>
      <c r="AJ47" s="38"/>
      <c r="AK47" s="38"/>
      <c r="AL47" s="38"/>
      <c r="AM47" s="70" t="str">
        <f>IF(AN8="","",AN8)</f>
        <v>10. 1. 2020</v>
      </c>
      <c r="AN47" s="70"/>
      <c r="AO47" s="38"/>
      <c r="AP47" s="38"/>
      <c r="AQ47" s="38"/>
      <c r="AR47" s="42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  <c r="BE48" s="36"/>
    </row>
    <row r="49" spans="1:57" s="2" customFormat="1" ht="15.15" customHeight="1">
      <c r="A49" s="36"/>
      <c r="B49" s="37"/>
      <c r="C49" s="30" t="s">
        <v>25</v>
      </c>
      <c r="D49" s="38"/>
      <c r="E49" s="38"/>
      <c r="F49" s="38"/>
      <c r="G49" s="38"/>
      <c r="H49" s="38"/>
      <c r="I49" s="38"/>
      <c r="J49" s="38"/>
      <c r="K49" s="38"/>
      <c r="L49" s="62" t="str">
        <f>IF(E11="","",E11)</f>
        <v>Statutární město Děčín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32</v>
      </c>
      <c r="AJ49" s="38"/>
      <c r="AK49" s="38"/>
      <c r="AL49" s="38"/>
      <c r="AM49" s="71" t="str">
        <f>IF(E17="","",E17)</f>
        <v>Vladimír Vidai</v>
      </c>
      <c r="AN49" s="62"/>
      <c r="AO49" s="62"/>
      <c r="AP49" s="62"/>
      <c r="AQ49" s="38"/>
      <c r="AR49" s="42"/>
      <c r="AS49" s="72" t="s">
        <v>55</v>
      </c>
      <c r="AT49" s="73"/>
      <c r="AU49" s="74"/>
      <c r="AV49" s="74"/>
      <c r="AW49" s="74"/>
      <c r="AX49" s="74"/>
      <c r="AY49" s="74"/>
      <c r="AZ49" s="74"/>
      <c r="BA49" s="74"/>
      <c r="BB49" s="74"/>
      <c r="BC49" s="74"/>
      <c r="BD49" s="75"/>
      <c r="BE49" s="36"/>
    </row>
    <row r="50" spans="1:57" s="2" customFormat="1" ht="15.15" customHeight="1">
      <c r="A50" s="36"/>
      <c r="B50" s="37"/>
      <c r="C50" s="30" t="s">
        <v>30</v>
      </c>
      <c r="D50" s="38"/>
      <c r="E50" s="38"/>
      <c r="F50" s="38"/>
      <c r="G50" s="38"/>
      <c r="H50" s="38"/>
      <c r="I50" s="38"/>
      <c r="J50" s="38"/>
      <c r="K50" s="38"/>
      <c r="L50" s="62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37</v>
      </c>
      <c r="AJ50" s="38"/>
      <c r="AK50" s="38"/>
      <c r="AL50" s="38"/>
      <c r="AM50" s="71" t="str">
        <f>IF(E20="","",E20)</f>
        <v xml:space="preserve"> </v>
      </c>
      <c r="AN50" s="62"/>
      <c r="AO50" s="62"/>
      <c r="AP50" s="62"/>
      <c r="AQ50" s="38"/>
      <c r="AR50" s="42"/>
      <c r="AS50" s="76"/>
      <c r="AT50" s="77"/>
      <c r="AU50" s="78"/>
      <c r="AV50" s="78"/>
      <c r="AW50" s="78"/>
      <c r="AX50" s="78"/>
      <c r="AY50" s="78"/>
      <c r="AZ50" s="78"/>
      <c r="BA50" s="78"/>
      <c r="BB50" s="78"/>
      <c r="BC50" s="78"/>
      <c r="BD50" s="79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80"/>
      <c r="AT51" s="81"/>
      <c r="AU51" s="82"/>
      <c r="AV51" s="82"/>
      <c r="AW51" s="82"/>
      <c r="AX51" s="82"/>
      <c r="AY51" s="82"/>
      <c r="AZ51" s="82"/>
      <c r="BA51" s="82"/>
      <c r="BB51" s="82"/>
      <c r="BC51" s="82"/>
      <c r="BD51" s="83"/>
      <c r="BE51" s="36"/>
    </row>
    <row r="52" spans="1:57" s="2" customFormat="1" ht="29.25" customHeight="1">
      <c r="A52" s="36"/>
      <c r="B52" s="37"/>
      <c r="C52" s="84" t="s">
        <v>56</v>
      </c>
      <c r="D52" s="85"/>
      <c r="E52" s="85"/>
      <c r="F52" s="85"/>
      <c r="G52" s="85"/>
      <c r="H52" s="86"/>
      <c r="I52" s="87" t="s">
        <v>57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8" t="s">
        <v>58</v>
      </c>
      <c r="AH52" s="85"/>
      <c r="AI52" s="85"/>
      <c r="AJ52" s="85"/>
      <c r="AK52" s="85"/>
      <c r="AL52" s="85"/>
      <c r="AM52" s="85"/>
      <c r="AN52" s="87" t="s">
        <v>59</v>
      </c>
      <c r="AO52" s="85"/>
      <c r="AP52" s="85"/>
      <c r="AQ52" s="89" t="s">
        <v>60</v>
      </c>
      <c r="AR52" s="42"/>
      <c r="AS52" s="90" t="s">
        <v>61</v>
      </c>
      <c r="AT52" s="91" t="s">
        <v>62</v>
      </c>
      <c r="AU52" s="91" t="s">
        <v>63</v>
      </c>
      <c r="AV52" s="91" t="s">
        <v>64</v>
      </c>
      <c r="AW52" s="91" t="s">
        <v>65</v>
      </c>
      <c r="AX52" s="91" t="s">
        <v>66</v>
      </c>
      <c r="AY52" s="91" t="s">
        <v>67</v>
      </c>
      <c r="AZ52" s="91" t="s">
        <v>68</v>
      </c>
      <c r="BA52" s="91" t="s">
        <v>69</v>
      </c>
      <c r="BB52" s="91" t="s">
        <v>70</v>
      </c>
      <c r="BC52" s="91" t="s">
        <v>71</v>
      </c>
      <c r="BD52" s="92" t="s">
        <v>72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5"/>
      <c r="BE53" s="36"/>
    </row>
    <row r="54" spans="1:90" s="6" customFormat="1" ht="32.4" customHeight="1">
      <c r="A54" s="6"/>
      <c r="B54" s="96"/>
      <c r="C54" s="97" t="s">
        <v>73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9">
        <f>ROUND(AG55,2)</f>
        <v>0</v>
      </c>
      <c r="AH54" s="99"/>
      <c r="AI54" s="99"/>
      <c r="AJ54" s="99"/>
      <c r="AK54" s="99"/>
      <c r="AL54" s="99"/>
      <c r="AM54" s="99"/>
      <c r="AN54" s="100">
        <f>SUM(AG54,AT54)</f>
        <v>0</v>
      </c>
      <c r="AO54" s="100"/>
      <c r="AP54" s="100"/>
      <c r="AQ54" s="101" t="s">
        <v>19</v>
      </c>
      <c r="AR54" s="102"/>
      <c r="AS54" s="103">
        <f>ROUND(AS55,2)</f>
        <v>0</v>
      </c>
      <c r="AT54" s="104">
        <f>ROUND(SUM(AV54:AW54),2)</f>
        <v>0</v>
      </c>
      <c r="AU54" s="105">
        <f>ROUND(AU55,5)</f>
        <v>0</v>
      </c>
      <c r="AV54" s="104">
        <f>ROUND(AZ54*L29,2)</f>
        <v>0</v>
      </c>
      <c r="AW54" s="104">
        <f>ROUND(BA54*L30,2)</f>
        <v>0</v>
      </c>
      <c r="AX54" s="104">
        <f>ROUND(BB54*L29,2)</f>
        <v>0</v>
      </c>
      <c r="AY54" s="104">
        <f>ROUND(BC54*L30,2)</f>
        <v>0</v>
      </c>
      <c r="AZ54" s="104">
        <f>ROUND(AZ55,2)</f>
        <v>0</v>
      </c>
      <c r="BA54" s="104">
        <f>ROUND(BA55,2)</f>
        <v>0</v>
      </c>
      <c r="BB54" s="104">
        <f>ROUND(BB55,2)</f>
        <v>0</v>
      </c>
      <c r="BC54" s="104">
        <f>ROUND(BC55,2)</f>
        <v>0</v>
      </c>
      <c r="BD54" s="106">
        <f>ROUND(BD55,2)</f>
        <v>0</v>
      </c>
      <c r="BE54" s="6"/>
      <c r="BS54" s="107" t="s">
        <v>74</v>
      </c>
      <c r="BT54" s="107" t="s">
        <v>75</v>
      </c>
      <c r="BU54" s="108" t="s">
        <v>76</v>
      </c>
      <c r="BV54" s="107" t="s">
        <v>77</v>
      </c>
      <c r="BW54" s="107" t="s">
        <v>5</v>
      </c>
      <c r="BX54" s="107" t="s">
        <v>78</v>
      </c>
      <c r="CL54" s="107" t="s">
        <v>19</v>
      </c>
    </row>
    <row r="55" spans="1:91" s="7" customFormat="1" ht="16.5" customHeight="1">
      <c r="A55" s="109" t="s">
        <v>79</v>
      </c>
      <c r="B55" s="110"/>
      <c r="C55" s="111"/>
      <c r="D55" s="112" t="s">
        <v>80</v>
      </c>
      <c r="E55" s="112"/>
      <c r="F55" s="112"/>
      <c r="G55" s="112"/>
      <c r="H55" s="112"/>
      <c r="I55" s="113"/>
      <c r="J55" s="112" t="s">
        <v>81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'2 - Varianta 2 (vitráž 1 ...'!J30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82</v>
      </c>
      <c r="AR55" s="116"/>
      <c r="AS55" s="117">
        <v>0</v>
      </c>
      <c r="AT55" s="118">
        <f>ROUND(SUM(AV55:AW55),2)</f>
        <v>0</v>
      </c>
      <c r="AU55" s="119">
        <f>'2 - Varianta 2 (vitráž 1 ...'!P88</f>
        <v>0</v>
      </c>
      <c r="AV55" s="118">
        <f>'2 - Varianta 2 (vitráž 1 ...'!J33</f>
        <v>0</v>
      </c>
      <c r="AW55" s="118">
        <f>'2 - Varianta 2 (vitráž 1 ...'!J34</f>
        <v>0</v>
      </c>
      <c r="AX55" s="118">
        <f>'2 - Varianta 2 (vitráž 1 ...'!J35</f>
        <v>0</v>
      </c>
      <c r="AY55" s="118">
        <f>'2 - Varianta 2 (vitráž 1 ...'!J36</f>
        <v>0</v>
      </c>
      <c r="AZ55" s="118">
        <f>'2 - Varianta 2 (vitráž 1 ...'!F33</f>
        <v>0</v>
      </c>
      <c r="BA55" s="118">
        <f>'2 - Varianta 2 (vitráž 1 ...'!F34</f>
        <v>0</v>
      </c>
      <c r="BB55" s="118">
        <f>'2 - Varianta 2 (vitráž 1 ...'!F35</f>
        <v>0</v>
      </c>
      <c r="BC55" s="118">
        <f>'2 - Varianta 2 (vitráž 1 ...'!F36</f>
        <v>0</v>
      </c>
      <c r="BD55" s="120">
        <f>'2 - Varianta 2 (vitráž 1 ...'!F37</f>
        <v>0</v>
      </c>
      <c r="BE55" s="7"/>
      <c r="BT55" s="121" t="s">
        <v>83</v>
      </c>
      <c r="BV55" s="121" t="s">
        <v>77</v>
      </c>
      <c r="BW55" s="121" t="s">
        <v>84</v>
      </c>
      <c r="BX55" s="121" t="s">
        <v>5</v>
      </c>
      <c r="CL55" s="121" t="s">
        <v>19</v>
      </c>
      <c r="CM55" s="121" t="s">
        <v>80</v>
      </c>
    </row>
    <row r="56" spans="1:57" s="2" customFormat="1" ht="30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42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s="2" customFormat="1" ht="6.95" customHeight="1">
      <c r="A57" s="36"/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42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 - Varianta 2 (vitráž 1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84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80</v>
      </c>
    </row>
    <row r="4" spans="2:46" s="1" customFormat="1" ht="24.95" customHeight="1">
      <c r="B4" s="18"/>
      <c r="D4" s="126" t="s">
        <v>85</v>
      </c>
      <c r="I4" s="122"/>
      <c r="L4" s="18"/>
      <c r="M4" s="127" t="s">
        <v>10</v>
      </c>
      <c r="AT4" s="15" t="s">
        <v>4</v>
      </c>
    </row>
    <row r="5" spans="2:12" s="1" customFormat="1" ht="6.95" customHeight="1">
      <c r="B5" s="18"/>
      <c r="I5" s="122"/>
      <c r="L5" s="18"/>
    </row>
    <row r="6" spans="2:12" s="1" customFormat="1" ht="12" customHeight="1">
      <c r="B6" s="18"/>
      <c r="D6" s="128" t="s">
        <v>16</v>
      </c>
      <c r="I6" s="122"/>
      <c r="L6" s="18"/>
    </row>
    <row r="7" spans="2:12" s="1" customFormat="1" ht="16.5" customHeight="1">
      <c r="B7" s="18"/>
      <c r="E7" s="129" t="str">
        <f>'Rekapitulace stavby'!K6</f>
        <v>Kostel Povýšení sv. Kříže – výměna oken v kopuli a v lucerně</v>
      </c>
      <c r="F7" s="128"/>
      <c r="G7" s="128"/>
      <c r="H7" s="128"/>
      <c r="I7" s="122"/>
      <c r="L7" s="18"/>
    </row>
    <row r="8" spans="1:31" s="2" customFormat="1" ht="12" customHeight="1">
      <c r="A8" s="36"/>
      <c r="B8" s="42"/>
      <c r="C8" s="36"/>
      <c r="D8" s="128" t="s">
        <v>86</v>
      </c>
      <c r="E8" s="36"/>
      <c r="F8" s="36"/>
      <c r="G8" s="36"/>
      <c r="H8" s="36"/>
      <c r="I8" s="130"/>
      <c r="J8" s="36"/>
      <c r="K8" s="36"/>
      <c r="L8" s="13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32" t="s">
        <v>87</v>
      </c>
      <c r="F9" s="36"/>
      <c r="G9" s="36"/>
      <c r="H9" s="36"/>
      <c r="I9" s="130"/>
      <c r="J9" s="36"/>
      <c r="K9" s="36"/>
      <c r="L9" s="13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30"/>
      <c r="J10" s="36"/>
      <c r="K10" s="36"/>
      <c r="L10" s="13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28" t="s">
        <v>18</v>
      </c>
      <c r="E11" s="36"/>
      <c r="F11" s="133" t="s">
        <v>19</v>
      </c>
      <c r="G11" s="36"/>
      <c r="H11" s="36"/>
      <c r="I11" s="134" t="s">
        <v>20</v>
      </c>
      <c r="J11" s="133" t="s">
        <v>19</v>
      </c>
      <c r="K11" s="36"/>
      <c r="L11" s="13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28" t="s">
        <v>21</v>
      </c>
      <c r="E12" s="36"/>
      <c r="F12" s="133" t="s">
        <v>22</v>
      </c>
      <c r="G12" s="36"/>
      <c r="H12" s="36"/>
      <c r="I12" s="134" t="s">
        <v>23</v>
      </c>
      <c r="J12" s="135" t="str">
        <f>'Rekapitulace stavby'!AN8</f>
        <v>10. 1. 2020</v>
      </c>
      <c r="K12" s="36"/>
      <c r="L12" s="13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30"/>
      <c r="J13" s="36"/>
      <c r="K13" s="36"/>
      <c r="L13" s="13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28" t="s">
        <v>25</v>
      </c>
      <c r="E14" s="36"/>
      <c r="F14" s="36"/>
      <c r="G14" s="36"/>
      <c r="H14" s="36"/>
      <c r="I14" s="134" t="s">
        <v>26</v>
      </c>
      <c r="J14" s="133" t="s">
        <v>27</v>
      </c>
      <c r="K14" s="36"/>
      <c r="L14" s="13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3" t="s">
        <v>28</v>
      </c>
      <c r="F15" s="36"/>
      <c r="G15" s="36"/>
      <c r="H15" s="36"/>
      <c r="I15" s="134" t="s">
        <v>29</v>
      </c>
      <c r="J15" s="133" t="s">
        <v>19</v>
      </c>
      <c r="K15" s="36"/>
      <c r="L15" s="13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30"/>
      <c r="J16" s="36"/>
      <c r="K16" s="36"/>
      <c r="L16" s="13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28" t="s">
        <v>30</v>
      </c>
      <c r="E17" s="36"/>
      <c r="F17" s="36"/>
      <c r="G17" s="36"/>
      <c r="H17" s="36"/>
      <c r="I17" s="134" t="s">
        <v>26</v>
      </c>
      <c r="J17" s="31" t="str">
        <f>'Rekapitulace stavby'!AN13</f>
        <v>Vyplň údaj</v>
      </c>
      <c r="K17" s="36"/>
      <c r="L17" s="13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3"/>
      <c r="G18" s="133"/>
      <c r="H18" s="133"/>
      <c r="I18" s="134" t="s">
        <v>29</v>
      </c>
      <c r="J18" s="31" t="str">
        <f>'Rekapitulace stavby'!AN14</f>
        <v>Vyplň údaj</v>
      </c>
      <c r="K18" s="36"/>
      <c r="L18" s="13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30"/>
      <c r="J19" s="36"/>
      <c r="K19" s="36"/>
      <c r="L19" s="13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28" t="s">
        <v>32</v>
      </c>
      <c r="E20" s="36"/>
      <c r="F20" s="36"/>
      <c r="G20" s="36"/>
      <c r="H20" s="36"/>
      <c r="I20" s="134" t="s">
        <v>26</v>
      </c>
      <c r="J20" s="133" t="s">
        <v>33</v>
      </c>
      <c r="K20" s="36"/>
      <c r="L20" s="13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3" t="s">
        <v>34</v>
      </c>
      <c r="F21" s="36"/>
      <c r="G21" s="36"/>
      <c r="H21" s="36"/>
      <c r="I21" s="134" t="s">
        <v>29</v>
      </c>
      <c r="J21" s="133" t="s">
        <v>35</v>
      </c>
      <c r="K21" s="36"/>
      <c r="L21" s="13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30"/>
      <c r="J22" s="36"/>
      <c r="K22" s="36"/>
      <c r="L22" s="13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28" t="s">
        <v>37</v>
      </c>
      <c r="E23" s="36"/>
      <c r="F23" s="36"/>
      <c r="G23" s="36"/>
      <c r="H23" s="36"/>
      <c r="I23" s="134" t="s">
        <v>26</v>
      </c>
      <c r="J23" s="133" t="str">
        <f>IF('Rekapitulace stavby'!AN19="","",'Rekapitulace stavby'!AN19)</f>
        <v/>
      </c>
      <c r="K23" s="36"/>
      <c r="L23" s="13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3" t="str">
        <f>IF('Rekapitulace stavby'!E20="","",'Rekapitulace stavby'!E20)</f>
        <v xml:space="preserve"> </v>
      </c>
      <c r="F24" s="36"/>
      <c r="G24" s="36"/>
      <c r="H24" s="36"/>
      <c r="I24" s="134" t="s">
        <v>29</v>
      </c>
      <c r="J24" s="133" t="str">
        <f>IF('Rekapitulace stavby'!AN20="","",'Rekapitulace stavby'!AN20)</f>
        <v/>
      </c>
      <c r="K24" s="36"/>
      <c r="L24" s="13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30"/>
      <c r="J25" s="36"/>
      <c r="K25" s="36"/>
      <c r="L25" s="13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28" t="s">
        <v>39</v>
      </c>
      <c r="E26" s="36"/>
      <c r="F26" s="36"/>
      <c r="G26" s="36"/>
      <c r="H26" s="36"/>
      <c r="I26" s="130"/>
      <c r="J26" s="36"/>
      <c r="K26" s="36"/>
      <c r="L26" s="13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6"/>
      <c r="B27" s="137"/>
      <c r="C27" s="136"/>
      <c r="D27" s="136"/>
      <c r="E27" s="138" t="s">
        <v>19</v>
      </c>
      <c r="F27" s="138"/>
      <c r="G27" s="138"/>
      <c r="H27" s="138"/>
      <c r="I27" s="139"/>
      <c r="J27" s="136"/>
      <c r="K27" s="136"/>
      <c r="L27" s="140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30"/>
      <c r="J28" s="36"/>
      <c r="K28" s="36"/>
      <c r="L28" s="13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1"/>
      <c r="E29" s="141"/>
      <c r="F29" s="141"/>
      <c r="G29" s="141"/>
      <c r="H29" s="141"/>
      <c r="I29" s="142"/>
      <c r="J29" s="141"/>
      <c r="K29" s="141"/>
      <c r="L29" s="13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3" t="s">
        <v>41</v>
      </c>
      <c r="E30" s="36"/>
      <c r="F30" s="36"/>
      <c r="G30" s="36"/>
      <c r="H30" s="36"/>
      <c r="I30" s="130"/>
      <c r="J30" s="144">
        <f>ROUND(J88,2)</f>
        <v>0</v>
      </c>
      <c r="K30" s="36"/>
      <c r="L30" s="13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1"/>
      <c r="E31" s="141"/>
      <c r="F31" s="141"/>
      <c r="G31" s="141"/>
      <c r="H31" s="141"/>
      <c r="I31" s="142"/>
      <c r="J31" s="141"/>
      <c r="K31" s="141"/>
      <c r="L31" s="13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45" t="s">
        <v>43</v>
      </c>
      <c r="G32" s="36"/>
      <c r="H32" s="36"/>
      <c r="I32" s="146" t="s">
        <v>42</v>
      </c>
      <c r="J32" s="145" t="s">
        <v>44</v>
      </c>
      <c r="K32" s="36"/>
      <c r="L32" s="13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47" t="s">
        <v>45</v>
      </c>
      <c r="E33" s="128" t="s">
        <v>46</v>
      </c>
      <c r="F33" s="148">
        <f>ROUND((SUM(BE88:BE151)),2)</f>
        <v>0</v>
      </c>
      <c r="G33" s="36"/>
      <c r="H33" s="36"/>
      <c r="I33" s="149">
        <v>0.21</v>
      </c>
      <c r="J33" s="148">
        <f>ROUND(((SUM(BE88:BE151))*I33),2)</f>
        <v>0</v>
      </c>
      <c r="K33" s="36"/>
      <c r="L33" s="13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28" t="s">
        <v>47</v>
      </c>
      <c r="F34" s="148">
        <f>ROUND((SUM(BF88:BF151)),2)</f>
        <v>0</v>
      </c>
      <c r="G34" s="36"/>
      <c r="H34" s="36"/>
      <c r="I34" s="149">
        <v>0.15</v>
      </c>
      <c r="J34" s="148">
        <f>ROUND(((SUM(BF88:BF151))*I34),2)</f>
        <v>0</v>
      </c>
      <c r="K34" s="36"/>
      <c r="L34" s="13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28" t="s">
        <v>48</v>
      </c>
      <c r="F35" s="148">
        <f>ROUND((SUM(BG88:BG151)),2)</f>
        <v>0</v>
      </c>
      <c r="G35" s="36"/>
      <c r="H35" s="36"/>
      <c r="I35" s="149">
        <v>0.21</v>
      </c>
      <c r="J35" s="148">
        <f>0</f>
        <v>0</v>
      </c>
      <c r="K35" s="36"/>
      <c r="L35" s="13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28" t="s">
        <v>49</v>
      </c>
      <c r="F36" s="148">
        <f>ROUND((SUM(BH88:BH151)),2)</f>
        <v>0</v>
      </c>
      <c r="G36" s="36"/>
      <c r="H36" s="36"/>
      <c r="I36" s="149">
        <v>0.15</v>
      </c>
      <c r="J36" s="148">
        <f>0</f>
        <v>0</v>
      </c>
      <c r="K36" s="36"/>
      <c r="L36" s="13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28" t="s">
        <v>50</v>
      </c>
      <c r="F37" s="148">
        <f>ROUND((SUM(BI88:BI151)),2)</f>
        <v>0</v>
      </c>
      <c r="G37" s="36"/>
      <c r="H37" s="36"/>
      <c r="I37" s="149">
        <v>0</v>
      </c>
      <c r="J37" s="148">
        <f>0</f>
        <v>0</v>
      </c>
      <c r="K37" s="36"/>
      <c r="L37" s="13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30"/>
      <c r="J38" s="36"/>
      <c r="K38" s="36"/>
      <c r="L38" s="13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0"/>
      <c r="D39" s="151" t="s">
        <v>51</v>
      </c>
      <c r="E39" s="152"/>
      <c r="F39" s="152"/>
      <c r="G39" s="153" t="s">
        <v>52</v>
      </c>
      <c r="H39" s="154" t="s">
        <v>53</v>
      </c>
      <c r="I39" s="155"/>
      <c r="J39" s="156">
        <f>SUM(J30:J37)</f>
        <v>0</v>
      </c>
      <c r="K39" s="157"/>
      <c r="L39" s="13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58"/>
      <c r="C40" s="159"/>
      <c r="D40" s="159"/>
      <c r="E40" s="159"/>
      <c r="F40" s="159"/>
      <c r="G40" s="159"/>
      <c r="H40" s="159"/>
      <c r="I40" s="160"/>
      <c r="J40" s="159"/>
      <c r="K40" s="159"/>
      <c r="L40" s="13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61"/>
      <c r="C44" s="162"/>
      <c r="D44" s="162"/>
      <c r="E44" s="162"/>
      <c r="F44" s="162"/>
      <c r="G44" s="162"/>
      <c r="H44" s="162"/>
      <c r="I44" s="163"/>
      <c r="J44" s="162"/>
      <c r="K44" s="162"/>
      <c r="L44" s="13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1" t="s">
        <v>88</v>
      </c>
      <c r="D45" s="38"/>
      <c r="E45" s="38"/>
      <c r="F45" s="38"/>
      <c r="G45" s="38"/>
      <c r="H45" s="38"/>
      <c r="I45" s="130"/>
      <c r="J45" s="38"/>
      <c r="K45" s="38"/>
      <c r="L45" s="13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30"/>
      <c r="J46" s="38"/>
      <c r="K46" s="38"/>
      <c r="L46" s="13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30"/>
      <c r="J47" s="38"/>
      <c r="K47" s="38"/>
      <c r="L47" s="13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164" t="str">
        <f>E7</f>
        <v>Kostel Povýšení sv. Kříže – výměna oken v kopuli a v lucerně</v>
      </c>
      <c r="F48" s="30"/>
      <c r="G48" s="30"/>
      <c r="H48" s="30"/>
      <c r="I48" s="130"/>
      <c r="J48" s="38"/>
      <c r="K48" s="38"/>
      <c r="L48" s="13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86</v>
      </c>
      <c r="D49" s="38"/>
      <c r="E49" s="38"/>
      <c r="F49" s="38"/>
      <c r="G49" s="38"/>
      <c r="H49" s="38"/>
      <c r="I49" s="130"/>
      <c r="J49" s="38"/>
      <c r="K49" s="38"/>
      <c r="L49" s="13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67" t="str">
        <f>E9</f>
        <v>2 - Varianta 2 (vitráž 1 okno v kupoli)</v>
      </c>
      <c r="F50" s="38"/>
      <c r="G50" s="38"/>
      <c r="H50" s="38"/>
      <c r="I50" s="130"/>
      <c r="J50" s="38"/>
      <c r="K50" s="38"/>
      <c r="L50" s="13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30"/>
      <c r="J51" s="38"/>
      <c r="K51" s="38"/>
      <c r="L51" s="13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21</v>
      </c>
      <c r="D52" s="38"/>
      <c r="E52" s="38"/>
      <c r="F52" s="25" t="str">
        <f>F12</f>
        <v>p.č. 134, k.ú. Děčín</v>
      </c>
      <c r="G52" s="38"/>
      <c r="H52" s="38"/>
      <c r="I52" s="134" t="s">
        <v>23</v>
      </c>
      <c r="J52" s="70" t="str">
        <f>IF(J12="","",J12)</f>
        <v>10. 1. 2020</v>
      </c>
      <c r="K52" s="38"/>
      <c r="L52" s="13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30"/>
      <c r="J53" s="38"/>
      <c r="K53" s="38"/>
      <c r="L53" s="13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0" t="s">
        <v>25</v>
      </c>
      <c r="D54" s="38"/>
      <c r="E54" s="38"/>
      <c r="F54" s="25" t="str">
        <f>E15</f>
        <v>Statutární město Děčín</v>
      </c>
      <c r="G54" s="38"/>
      <c r="H54" s="38"/>
      <c r="I54" s="134" t="s">
        <v>32</v>
      </c>
      <c r="J54" s="34" t="str">
        <f>E21</f>
        <v>Vladimír Vidai</v>
      </c>
      <c r="K54" s="38"/>
      <c r="L54" s="13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0" t="s">
        <v>30</v>
      </c>
      <c r="D55" s="38"/>
      <c r="E55" s="38"/>
      <c r="F55" s="25" t="str">
        <f>IF(E18="","",E18)</f>
        <v>Vyplň údaj</v>
      </c>
      <c r="G55" s="38"/>
      <c r="H55" s="38"/>
      <c r="I55" s="134" t="s">
        <v>37</v>
      </c>
      <c r="J55" s="34" t="str">
        <f>E24</f>
        <v xml:space="preserve"> </v>
      </c>
      <c r="K55" s="38"/>
      <c r="L55" s="13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>
      <c r="A56" s="36"/>
      <c r="B56" s="37"/>
      <c r="C56" s="38"/>
      <c r="D56" s="38"/>
      <c r="E56" s="38"/>
      <c r="F56" s="38"/>
      <c r="G56" s="38"/>
      <c r="H56" s="38"/>
      <c r="I56" s="130"/>
      <c r="J56" s="38"/>
      <c r="K56" s="38"/>
      <c r="L56" s="13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65" t="s">
        <v>89</v>
      </c>
      <c r="D57" s="166"/>
      <c r="E57" s="166"/>
      <c r="F57" s="166"/>
      <c r="G57" s="166"/>
      <c r="H57" s="166"/>
      <c r="I57" s="167"/>
      <c r="J57" s="168" t="s">
        <v>90</v>
      </c>
      <c r="K57" s="166"/>
      <c r="L57" s="13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>
      <c r="A58" s="36"/>
      <c r="B58" s="37"/>
      <c r="C58" s="38"/>
      <c r="D58" s="38"/>
      <c r="E58" s="38"/>
      <c r="F58" s="38"/>
      <c r="G58" s="38"/>
      <c r="H58" s="38"/>
      <c r="I58" s="130"/>
      <c r="J58" s="38"/>
      <c r="K58" s="38"/>
      <c r="L58" s="13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69" t="s">
        <v>73</v>
      </c>
      <c r="D59" s="38"/>
      <c r="E59" s="38"/>
      <c r="F59" s="38"/>
      <c r="G59" s="38"/>
      <c r="H59" s="38"/>
      <c r="I59" s="130"/>
      <c r="J59" s="100">
        <f>J88</f>
        <v>0</v>
      </c>
      <c r="K59" s="38"/>
      <c r="L59" s="13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91</v>
      </c>
    </row>
    <row r="60" spans="1:31" s="9" customFormat="1" ht="24.95" customHeight="1">
      <c r="A60" s="9"/>
      <c r="B60" s="170"/>
      <c r="C60" s="171"/>
      <c r="D60" s="172" t="s">
        <v>92</v>
      </c>
      <c r="E60" s="173"/>
      <c r="F60" s="173"/>
      <c r="G60" s="173"/>
      <c r="H60" s="173"/>
      <c r="I60" s="174"/>
      <c r="J60" s="175">
        <f>J89</f>
        <v>0</v>
      </c>
      <c r="K60" s="171"/>
      <c r="L60" s="17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7"/>
      <c r="C61" s="178"/>
      <c r="D61" s="179" t="s">
        <v>93</v>
      </c>
      <c r="E61" s="180"/>
      <c r="F61" s="180"/>
      <c r="G61" s="180"/>
      <c r="H61" s="180"/>
      <c r="I61" s="181"/>
      <c r="J61" s="182">
        <f>J90</f>
        <v>0</v>
      </c>
      <c r="K61" s="178"/>
      <c r="L61" s="18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7"/>
      <c r="C62" s="178"/>
      <c r="D62" s="179" t="s">
        <v>94</v>
      </c>
      <c r="E62" s="180"/>
      <c r="F62" s="180"/>
      <c r="G62" s="180"/>
      <c r="H62" s="180"/>
      <c r="I62" s="181"/>
      <c r="J62" s="182">
        <f>J93</f>
        <v>0</v>
      </c>
      <c r="K62" s="178"/>
      <c r="L62" s="18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7"/>
      <c r="C63" s="178"/>
      <c r="D63" s="179" t="s">
        <v>95</v>
      </c>
      <c r="E63" s="180"/>
      <c r="F63" s="180"/>
      <c r="G63" s="180"/>
      <c r="H63" s="180"/>
      <c r="I63" s="181"/>
      <c r="J63" s="182">
        <f>J102</f>
        <v>0</v>
      </c>
      <c r="K63" s="178"/>
      <c r="L63" s="18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7"/>
      <c r="C64" s="178"/>
      <c r="D64" s="179" t="s">
        <v>96</v>
      </c>
      <c r="E64" s="180"/>
      <c r="F64" s="180"/>
      <c r="G64" s="180"/>
      <c r="H64" s="180"/>
      <c r="I64" s="181"/>
      <c r="J64" s="182">
        <f>J106</f>
        <v>0</v>
      </c>
      <c r="K64" s="178"/>
      <c r="L64" s="18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7"/>
      <c r="C65" s="178"/>
      <c r="D65" s="179" t="s">
        <v>97</v>
      </c>
      <c r="E65" s="180"/>
      <c r="F65" s="180"/>
      <c r="G65" s="180"/>
      <c r="H65" s="180"/>
      <c r="I65" s="181"/>
      <c r="J65" s="182">
        <f>J114</f>
        <v>0</v>
      </c>
      <c r="K65" s="178"/>
      <c r="L65" s="18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0"/>
      <c r="C66" s="171"/>
      <c r="D66" s="172" t="s">
        <v>98</v>
      </c>
      <c r="E66" s="173"/>
      <c r="F66" s="173"/>
      <c r="G66" s="173"/>
      <c r="H66" s="173"/>
      <c r="I66" s="174"/>
      <c r="J66" s="175">
        <f>J126</f>
        <v>0</v>
      </c>
      <c r="K66" s="171"/>
      <c r="L66" s="176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7"/>
      <c r="C67" s="178"/>
      <c r="D67" s="179" t="s">
        <v>99</v>
      </c>
      <c r="E67" s="180"/>
      <c r="F67" s="180"/>
      <c r="G67" s="180"/>
      <c r="H67" s="180"/>
      <c r="I67" s="181"/>
      <c r="J67" s="182">
        <f>J127</f>
        <v>0</v>
      </c>
      <c r="K67" s="178"/>
      <c r="L67" s="18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7"/>
      <c r="C68" s="178"/>
      <c r="D68" s="179" t="s">
        <v>100</v>
      </c>
      <c r="E68" s="180"/>
      <c r="F68" s="180"/>
      <c r="G68" s="180"/>
      <c r="H68" s="180"/>
      <c r="I68" s="181"/>
      <c r="J68" s="182">
        <f>J130</f>
        <v>0</v>
      </c>
      <c r="K68" s="178"/>
      <c r="L68" s="18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6"/>
      <c r="B69" s="37"/>
      <c r="C69" s="38"/>
      <c r="D69" s="38"/>
      <c r="E69" s="38"/>
      <c r="F69" s="38"/>
      <c r="G69" s="38"/>
      <c r="H69" s="38"/>
      <c r="I69" s="130"/>
      <c r="J69" s="38"/>
      <c r="K69" s="38"/>
      <c r="L69" s="131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57"/>
      <c r="C70" s="58"/>
      <c r="D70" s="58"/>
      <c r="E70" s="58"/>
      <c r="F70" s="58"/>
      <c r="G70" s="58"/>
      <c r="H70" s="58"/>
      <c r="I70" s="160"/>
      <c r="J70" s="58"/>
      <c r="K70" s="58"/>
      <c r="L70" s="131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6.95" customHeight="1">
      <c r="A74" s="36"/>
      <c r="B74" s="59"/>
      <c r="C74" s="60"/>
      <c r="D74" s="60"/>
      <c r="E74" s="60"/>
      <c r="F74" s="60"/>
      <c r="G74" s="60"/>
      <c r="H74" s="60"/>
      <c r="I74" s="163"/>
      <c r="J74" s="60"/>
      <c r="K74" s="60"/>
      <c r="L74" s="131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5" customHeight="1">
      <c r="A75" s="36"/>
      <c r="B75" s="37"/>
      <c r="C75" s="21" t="s">
        <v>101</v>
      </c>
      <c r="D75" s="38"/>
      <c r="E75" s="38"/>
      <c r="F75" s="38"/>
      <c r="G75" s="38"/>
      <c r="H75" s="38"/>
      <c r="I75" s="130"/>
      <c r="J75" s="38"/>
      <c r="K75" s="38"/>
      <c r="L75" s="131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130"/>
      <c r="J76" s="38"/>
      <c r="K76" s="38"/>
      <c r="L76" s="13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0" t="s">
        <v>16</v>
      </c>
      <c r="D77" s="38"/>
      <c r="E77" s="38"/>
      <c r="F77" s="38"/>
      <c r="G77" s="38"/>
      <c r="H77" s="38"/>
      <c r="I77" s="130"/>
      <c r="J77" s="38"/>
      <c r="K77" s="38"/>
      <c r="L77" s="13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164" t="str">
        <f>E7</f>
        <v>Kostel Povýšení sv. Kříže – výměna oken v kopuli a v lucerně</v>
      </c>
      <c r="F78" s="30"/>
      <c r="G78" s="30"/>
      <c r="H78" s="30"/>
      <c r="I78" s="130"/>
      <c r="J78" s="38"/>
      <c r="K78" s="38"/>
      <c r="L78" s="131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0" t="s">
        <v>86</v>
      </c>
      <c r="D79" s="38"/>
      <c r="E79" s="38"/>
      <c r="F79" s="38"/>
      <c r="G79" s="38"/>
      <c r="H79" s="38"/>
      <c r="I79" s="130"/>
      <c r="J79" s="38"/>
      <c r="K79" s="38"/>
      <c r="L79" s="13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67" t="str">
        <f>E9</f>
        <v>2 - Varianta 2 (vitráž 1 okno v kupoli)</v>
      </c>
      <c r="F80" s="38"/>
      <c r="G80" s="38"/>
      <c r="H80" s="38"/>
      <c r="I80" s="130"/>
      <c r="J80" s="38"/>
      <c r="K80" s="38"/>
      <c r="L80" s="131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130"/>
      <c r="J81" s="38"/>
      <c r="K81" s="38"/>
      <c r="L81" s="13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0" t="s">
        <v>21</v>
      </c>
      <c r="D82" s="38"/>
      <c r="E82" s="38"/>
      <c r="F82" s="25" t="str">
        <f>F12</f>
        <v>p.č. 134, k.ú. Děčín</v>
      </c>
      <c r="G82" s="38"/>
      <c r="H82" s="38"/>
      <c r="I82" s="134" t="s">
        <v>23</v>
      </c>
      <c r="J82" s="70" t="str">
        <f>IF(J12="","",J12)</f>
        <v>10. 1. 2020</v>
      </c>
      <c r="K82" s="38"/>
      <c r="L82" s="13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30"/>
      <c r="J83" s="38"/>
      <c r="K83" s="38"/>
      <c r="L83" s="13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15" customHeight="1">
      <c r="A84" s="36"/>
      <c r="B84" s="37"/>
      <c r="C84" s="30" t="s">
        <v>25</v>
      </c>
      <c r="D84" s="38"/>
      <c r="E84" s="38"/>
      <c r="F84" s="25" t="str">
        <f>E15</f>
        <v>Statutární město Děčín</v>
      </c>
      <c r="G84" s="38"/>
      <c r="H84" s="38"/>
      <c r="I84" s="134" t="s">
        <v>32</v>
      </c>
      <c r="J84" s="34" t="str">
        <f>E21</f>
        <v>Vladimír Vidai</v>
      </c>
      <c r="K84" s="38"/>
      <c r="L84" s="13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15" customHeight="1">
      <c r="A85" s="36"/>
      <c r="B85" s="37"/>
      <c r="C85" s="30" t="s">
        <v>30</v>
      </c>
      <c r="D85" s="38"/>
      <c r="E85" s="38"/>
      <c r="F85" s="25" t="str">
        <f>IF(E18="","",E18)</f>
        <v>Vyplň údaj</v>
      </c>
      <c r="G85" s="38"/>
      <c r="H85" s="38"/>
      <c r="I85" s="134" t="s">
        <v>37</v>
      </c>
      <c r="J85" s="34" t="str">
        <f>E24</f>
        <v xml:space="preserve"> </v>
      </c>
      <c r="K85" s="38"/>
      <c r="L85" s="13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" customHeight="1">
      <c r="A86" s="36"/>
      <c r="B86" s="37"/>
      <c r="C86" s="38"/>
      <c r="D86" s="38"/>
      <c r="E86" s="38"/>
      <c r="F86" s="38"/>
      <c r="G86" s="38"/>
      <c r="H86" s="38"/>
      <c r="I86" s="130"/>
      <c r="J86" s="38"/>
      <c r="K86" s="38"/>
      <c r="L86" s="13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84"/>
      <c r="B87" s="185"/>
      <c r="C87" s="186" t="s">
        <v>102</v>
      </c>
      <c r="D87" s="187" t="s">
        <v>60</v>
      </c>
      <c r="E87" s="187" t="s">
        <v>56</v>
      </c>
      <c r="F87" s="187" t="s">
        <v>57</v>
      </c>
      <c r="G87" s="187" t="s">
        <v>103</v>
      </c>
      <c r="H87" s="187" t="s">
        <v>104</v>
      </c>
      <c r="I87" s="188" t="s">
        <v>105</v>
      </c>
      <c r="J87" s="187" t="s">
        <v>90</v>
      </c>
      <c r="K87" s="189" t="s">
        <v>106</v>
      </c>
      <c r="L87" s="190"/>
      <c r="M87" s="90" t="s">
        <v>19</v>
      </c>
      <c r="N87" s="91" t="s">
        <v>45</v>
      </c>
      <c r="O87" s="91" t="s">
        <v>107</v>
      </c>
      <c r="P87" s="91" t="s">
        <v>108</v>
      </c>
      <c r="Q87" s="91" t="s">
        <v>109</v>
      </c>
      <c r="R87" s="91" t="s">
        <v>110</v>
      </c>
      <c r="S87" s="91" t="s">
        <v>111</v>
      </c>
      <c r="T87" s="92" t="s">
        <v>112</v>
      </c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</row>
    <row r="88" spans="1:63" s="2" customFormat="1" ht="22.8" customHeight="1">
      <c r="A88" s="36"/>
      <c r="B88" s="37"/>
      <c r="C88" s="97" t="s">
        <v>113</v>
      </c>
      <c r="D88" s="38"/>
      <c r="E88" s="38"/>
      <c r="F88" s="38"/>
      <c r="G88" s="38"/>
      <c r="H88" s="38"/>
      <c r="I88" s="130"/>
      <c r="J88" s="191">
        <f>BK88</f>
        <v>0</v>
      </c>
      <c r="K88" s="38"/>
      <c r="L88" s="42"/>
      <c r="M88" s="93"/>
      <c r="N88" s="192"/>
      <c r="O88" s="94"/>
      <c r="P88" s="193">
        <f>P89+P126</f>
        <v>0</v>
      </c>
      <c r="Q88" s="94"/>
      <c r="R88" s="193">
        <f>R89+R126</f>
        <v>0.054054960000000006</v>
      </c>
      <c r="S88" s="94"/>
      <c r="T88" s="194">
        <f>T89+T126</f>
        <v>1.025885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5" t="s">
        <v>74</v>
      </c>
      <c r="AU88" s="15" t="s">
        <v>91</v>
      </c>
      <c r="BK88" s="195">
        <f>BK89+BK126</f>
        <v>0</v>
      </c>
    </row>
    <row r="89" spans="1:63" s="12" customFormat="1" ht="25.9" customHeight="1">
      <c r="A89" s="12"/>
      <c r="B89" s="196"/>
      <c r="C89" s="197"/>
      <c r="D89" s="198" t="s">
        <v>74</v>
      </c>
      <c r="E89" s="199" t="s">
        <v>114</v>
      </c>
      <c r="F89" s="199" t="s">
        <v>115</v>
      </c>
      <c r="G89" s="197"/>
      <c r="H89" s="197"/>
      <c r="I89" s="200"/>
      <c r="J89" s="201">
        <f>BK89</f>
        <v>0</v>
      </c>
      <c r="K89" s="197"/>
      <c r="L89" s="202"/>
      <c r="M89" s="203"/>
      <c r="N89" s="204"/>
      <c r="O89" s="204"/>
      <c r="P89" s="205">
        <f>P90+P93+P102+P106+P114</f>
        <v>0</v>
      </c>
      <c r="Q89" s="204"/>
      <c r="R89" s="205">
        <f>R90+R93+R102+R106+R114</f>
        <v>0.054054960000000006</v>
      </c>
      <c r="S89" s="204"/>
      <c r="T89" s="206">
        <f>T90+T93+T102+T106+T114</f>
        <v>1.025885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7" t="s">
        <v>83</v>
      </c>
      <c r="AT89" s="208" t="s">
        <v>74</v>
      </c>
      <c r="AU89" s="208" t="s">
        <v>75</v>
      </c>
      <c r="AY89" s="207" t="s">
        <v>116</v>
      </c>
      <c r="BK89" s="209">
        <f>BK90+BK93+BK102+BK106+BK114</f>
        <v>0</v>
      </c>
    </row>
    <row r="90" spans="1:63" s="12" customFormat="1" ht="22.8" customHeight="1">
      <c r="A90" s="12"/>
      <c r="B90" s="196"/>
      <c r="C90" s="197"/>
      <c r="D90" s="198" t="s">
        <v>74</v>
      </c>
      <c r="E90" s="210" t="s">
        <v>117</v>
      </c>
      <c r="F90" s="210" t="s">
        <v>118</v>
      </c>
      <c r="G90" s="197"/>
      <c r="H90" s="197"/>
      <c r="I90" s="200"/>
      <c r="J90" s="211">
        <f>BK90</f>
        <v>0</v>
      </c>
      <c r="K90" s="197"/>
      <c r="L90" s="202"/>
      <c r="M90" s="203"/>
      <c r="N90" s="204"/>
      <c r="O90" s="204"/>
      <c r="P90" s="205">
        <f>SUM(P91:P92)</f>
        <v>0</v>
      </c>
      <c r="Q90" s="204"/>
      <c r="R90" s="205">
        <f>SUM(R91:R92)</f>
        <v>0.054054960000000006</v>
      </c>
      <c r="S90" s="204"/>
      <c r="T90" s="206">
        <f>SUM(T91:T92)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7" t="s">
        <v>83</v>
      </c>
      <c r="AT90" s="208" t="s">
        <v>74</v>
      </c>
      <c r="AU90" s="208" t="s">
        <v>83</v>
      </c>
      <c r="AY90" s="207" t="s">
        <v>116</v>
      </c>
      <c r="BK90" s="209">
        <f>SUM(BK91:BK92)</f>
        <v>0</v>
      </c>
    </row>
    <row r="91" spans="1:65" s="2" customFormat="1" ht="16.5" customHeight="1">
      <c r="A91" s="36"/>
      <c r="B91" s="37"/>
      <c r="C91" s="212" t="s">
        <v>83</v>
      </c>
      <c r="D91" s="212" t="s">
        <v>119</v>
      </c>
      <c r="E91" s="213" t="s">
        <v>120</v>
      </c>
      <c r="F91" s="214" t="s">
        <v>121</v>
      </c>
      <c r="G91" s="215" t="s">
        <v>122</v>
      </c>
      <c r="H91" s="216">
        <v>68.424</v>
      </c>
      <c r="I91" s="217"/>
      <c r="J91" s="218">
        <f>ROUND(I91*H91,2)</f>
        <v>0</v>
      </c>
      <c r="K91" s="214" t="s">
        <v>123</v>
      </c>
      <c r="L91" s="42"/>
      <c r="M91" s="219" t="s">
        <v>19</v>
      </c>
      <c r="N91" s="220" t="s">
        <v>46</v>
      </c>
      <c r="O91" s="82"/>
      <c r="P91" s="221">
        <f>O91*H91</f>
        <v>0</v>
      </c>
      <c r="Q91" s="221">
        <v>0.00079</v>
      </c>
      <c r="R91" s="221">
        <f>Q91*H91</f>
        <v>0.054054960000000006</v>
      </c>
      <c r="S91" s="221">
        <v>0</v>
      </c>
      <c r="T91" s="222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23" t="s">
        <v>124</v>
      </c>
      <c r="AT91" s="223" t="s">
        <v>119</v>
      </c>
      <c r="AU91" s="223" t="s">
        <v>80</v>
      </c>
      <c r="AY91" s="15" t="s">
        <v>116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5" t="s">
        <v>83</v>
      </c>
      <c r="BK91" s="224">
        <f>ROUND(I91*H91,2)</f>
        <v>0</v>
      </c>
      <c r="BL91" s="15" t="s">
        <v>124</v>
      </c>
      <c r="BM91" s="223" t="s">
        <v>125</v>
      </c>
    </row>
    <row r="92" spans="1:51" s="13" customFormat="1" ht="12">
      <c r="A92" s="13"/>
      <c r="B92" s="225"/>
      <c r="C92" s="226"/>
      <c r="D92" s="227" t="s">
        <v>126</v>
      </c>
      <c r="E92" s="228" t="s">
        <v>19</v>
      </c>
      <c r="F92" s="229" t="s">
        <v>127</v>
      </c>
      <c r="G92" s="226"/>
      <c r="H92" s="230">
        <v>68.424</v>
      </c>
      <c r="I92" s="231"/>
      <c r="J92" s="226"/>
      <c r="K92" s="226"/>
      <c r="L92" s="232"/>
      <c r="M92" s="233"/>
      <c r="N92" s="234"/>
      <c r="O92" s="234"/>
      <c r="P92" s="234"/>
      <c r="Q92" s="234"/>
      <c r="R92" s="234"/>
      <c r="S92" s="234"/>
      <c r="T92" s="23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6" t="s">
        <v>126</v>
      </c>
      <c r="AU92" s="236" t="s">
        <v>80</v>
      </c>
      <c r="AV92" s="13" t="s">
        <v>80</v>
      </c>
      <c r="AW92" s="13" t="s">
        <v>36</v>
      </c>
      <c r="AX92" s="13" t="s">
        <v>83</v>
      </c>
      <c r="AY92" s="236" t="s">
        <v>116</v>
      </c>
    </row>
    <row r="93" spans="1:63" s="12" customFormat="1" ht="22.8" customHeight="1">
      <c r="A93" s="12"/>
      <c r="B93" s="196"/>
      <c r="C93" s="197"/>
      <c r="D93" s="198" t="s">
        <v>74</v>
      </c>
      <c r="E93" s="210" t="s">
        <v>128</v>
      </c>
      <c r="F93" s="210" t="s">
        <v>129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SUM(P94:P101)</f>
        <v>0</v>
      </c>
      <c r="Q93" s="204"/>
      <c r="R93" s="205">
        <f>SUM(R94:R101)</f>
        <v>0</v>
      </c>
      <c r="S93" s="204"/>
      <c r="T93" s="206">
        <f>SUM(T94:T101)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83</v>
      </c>
      <c r="AT93" s="208" t="s">
        <v>74</v>
      </c>
      <c r="AU93" s="208" t="s">
        <v>83</v>
      </c>
      <c r="AY93" s="207" t="s">
        <v>116</v>
      </c>
      <c r="BK93" s="209">
        <f>SUM(BK94:BK101)</f>
        <v>0</v>
      </c>
    </row>
    <row r="94" spans="1:65" s="2" customFormat="1" ht="21.75" customHeight="1">
      <c r="A94" s="36"/>
      <c r="B94" s="37"/>
      <c r="C94" s="212" t="s">
        <v>80</v>
      </c>
      <c r="D94" s="212" t="s">
        <v>119</v>
      </c>
      <c r="E94" s="213" t="s">
        <v>130</v>
      </c>
      <c r="F94" s="214" t="s">
        <v>131</v>
      </c>
      <c r="G94" s="215" t="s">
        <v>132</v>
      </c>
      <c r="H94" s="216">
        <v>2039.887</v>
      </c>
      <c r="I94" s="217"/>
      <c r="J94" s="218">
        <f>ROUND(I94*H94,2)</f>
        <v>0</v>
      </c>
      <c r="K94" s="214" t="s">
        <v>123</v>
      </c>
      <c r="L94" s="42"/>
      <c r="M94" s="219" t="s">
        <v>19</v>
      </c>
      <c r="N94" s="220" t="s">
        <v>46</v>
      </c>
      <c r="O94" s="82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23" t="s">
        <v>124</v>
      </c>
      <c r="AT94" s="223" t="s">
        <v>119</v>
      </c>
      <c r="AU94" s="223" t="s">
        <v>80</v>
      </c>
      <c r="AY94" s="15" t="s">
        <v>116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5" t="s">
        <v>83</v>
      </c>
      <c r="BK94" s="224">
        <f>ROUND(I94*H94,2)</f>
        <v>0</v>
      </c>
      <c r="BL94" s="15" t="s">
        <v>124</v>
      </c>
      <c r="BM94" s="223" t="s">
        <v>133</v>
      </c>
    </row>
    <row r="95" spans="1:47" s="2" customFormat="1" ht="12">
      <c r="A95" s="36"/>
      <c r="B95" s="37"/>
      <c r="C95" s="38"/>
      <c r="D95" s="227" t="s">
        <v>134</v>
      </c>
      <c r="E95" s="38"/>
      <c r="F95" s="237" t="s">
        <v>135</v>
      </c>
      <c r="G95" s="38"/>
      <c r="H95" s="38"/>
      <c r="I95" s="130"/>
      <c r="J95" s="38"/>
      <c r="K95" s="38"/>
      <c r="L95" s="42"/>
      <c r="M95" s="238"/>
      <c r="N95" s="239"/>
      <c r="O95" s="82"/>
      <c r="P95" s="82"/>
      <c r="Q95" s="82"/>
      <c r="R95" s="82"/>
      <c r="S95" s="82"/>
      <c r="T95" s="83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5" t="s">
        <v>134</v>
      </c>
      <c r="AU95" s="15" t="s">
        <v>80</v>
      </c>
    </row>
    <row r="96" spans="1:51" s="13" customFormat="1" ht="12">
      <c r="A96" s="13"/>
      <c r="B96" s="225"/>
      <c r="C96" s="226"/>
      <c r="D96" s="227" t="s">
        <v>126</v>
      </c>
      <c r="E96" s="228" t="s">
        <v>19</v>
      </c>
      <c r="F96" s="229" t="s">
        <v>136</v>
      </c>
      <c r="G96" s="226"/>
      <c r="H96" s="230">
        <v>2039.887</v>
      </c>
      <c r="I96" s="231"/>
      <c r="J96" s="226"/>
      <c r="K96" s="226"/>
      <c r="L96" s="232"/>
      <c r="M96" s="233"/>
      <c r="N96" s="234"/>
      <c r="O96" s="234"/>
      <c r="P96" s="234"/>
      <c r="Q96" s="234"/>
      <c r="R96" s="234"/>
      <c r="S96" s="234"/>
      <c r="T96" s="23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6" t="s">
        <v>126</v>
      </c>
      <c r="AU96" s="236" t="s">
        <v>80</v>
      </c>
      <c r="AV96" s="13" t="s">
        <v>80</v>
      </c>
      <c r="AW96" s="13" t="s">
        <v>36</v>
      </c>
      <c r="AX96" s="13" t="s">
        <v>83</v>
      </c>
      <c r="AY96" s="236" t="s">
        <v>116</v>
      </c>
    </row>
    <row r="97" spans="1:65" s="2" customFormat="1" ht="21.75" customHeight="1">
      <c r="A97" s="36"/>
      <c r="B97" s="37"/>
      <c r="C97" s="212" t="s">
        <v>137</v>
      </c>
      <c r="D97" s="212" t="s">
        <v>119</v>
      </c>
      <c r="E97" s="213" t="s">
        <v>138</v>
      </c>
      <c r="F97" s="214" t="s">
        <v>139</v>
      </c>
      <c r="G97" s="215" t="s">
        <v>132</v>
      </c>
      <c r="H97" s="216">
        <v>183589.83</v>
      </c>
      <c r="I97" s="217"/>
      <c r="J97" s="218">
        <f>ROUND(I97*H97,2)</f>
        <v>0</v>
      </c>
      <c r="K97" s="214" t="s">
        <v>123</v>
      </c>
      <c r="L97" s="42"/>
      <c r="M97" s="219" t="s">
        <v>19</v>
      </c>
      <c r="N97" s="220" t="s">
        <v>46</v>
      </c>
      <c r="O97" s="82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23" t="s">
        <v>124</v>
      </c>
      <c r="AT97" s="223" t="s">
        <v>119</v>
      </c>
      <c r="AU97" s="223" t="s">
        <v>80</v>
      </c>
      <c r="AY97" s="15" t="s">
        <v>116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5" t="s">
        <v>83</v>
      </c>
      <c r="BK97" s="224">
        <f>ROUND(I97*H97,2)</f>
        <v>0</v>
      </c>
      <c r="BL97" s="15" t="s">
        <v>124</v>
      </c>
      <c r="BM97" s="223" t="s">
        <v>140</v>
      </c>
    </row>
    <row r="98" spans="1:47" s="2" customFormat="1" ht="12">
      <c r="A98" s="36"/>
      <c r="B98" s="37"/>
      <c r="C98" s="38"/>
      <c r="D98" s="227" t="s">
        <v>134</v>
      </c>
      <c r="E98" s="38"/>
      <c r="F98" s="237" t="s">
        <v>135</v>
      </c>
      <c r="G98" s="38"/>
      <c r="H98" s="38"/>
      <c r="I98" s="130"/>
      <c r="J98" s="38"/>
      <c r="K98" s="38"/>
      <c r="L98" s="42"/>
      <c r="M98" s="238"/>
      <c r="N98" s="239"/>
      <c r="O98" s="82"/>
      <c r="P98" s="82"/>
      <c r="Q98" s="82"/>
      <c r="R98" s="82"/>
      <c r="S98" s="82"/>
      <c r="T98" s="83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5" t="s">
        <v>134</v>
      </c>
      <c r="AU98" s="15" t="s">
        <v>80</v>
      </c>
    </row>
    <row r="99" spans="1:51" s="13" customFormat="1" ht="12">
      <c r="A99" s="13"/>
      <c r="B99" s="225"/>
      <c r="C99" s="226"/>
      <c r="D99" s="227" t="s">
        <v>126</v>
      </c>
      <c r="E99" s="226"/>
      <c r="F99" s="229" t="s">
        <v>141</v>
      </c>
      <c r="G99" s="226"/>
      <c r="H99" s="230">
        <v>183589.83</v>
      </c>
      <c r="I99" s="231"/>
      <c r="J99" s="226"/>
      <c r="K99" s="226"/>
      <c r="L99" s="232"/>
      <c r="M99" s="233"/>
      <c r="N99" s="234"/>
      <c r="O99" s="234"/>
      <c r="P99" s="234"/>
      <c r="Q99" s="234"/>
      <c r="R99" s="234"/>
      <c r="S99" s="234"/>
      <c r="T99" s="23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6" t="s">
        <v>126</v>
      </c>
      <c r="AU99" s="236" t="s">
        <v>80</v>
      </c>
      <c r="AV99" s="13" t="s">
        <v>80</v>
      </c>
      <c r="AW99" s="13" t="s">
        <v>4</v>
      </c>
      <c r="AX99" s="13" t="s">
        <v>83</v>
      </c>
      <c r="AY99" s="236" t="s">
        <v>116</v>
      </c>
    </row>
    <row r="100" spans="1:65" s="2" customFormat="1" ht="21.75" customHeight="1">
      <c r="A100" s="36"/>
      <c r="B100" s="37"/>
      <c r="C100" s="212" t="s">
        <v>124</v>
      </c>
      <c r="D100" s="212" t="s">
        <v>119</v>
      </c>
      <c r="E100" s="213" t="s">
        <v>142</v>
      </c>
      <c r="F100" s="214" t="s">
        <v>143</v>
      </c>
      <c r="G100" s="215" t="s">
        <v>132</v>
      </c>
      <c r="H100" s="216">
        <v>2039.887</v>
      </c>
      <c r="I100" s="217"/>
      <c r="J100" s="218">
        <f>ROUND(I100*H100,2)</f>
        <v>0</v>
      </c>
      <c r="K100" s="214" t="s">
        <v>123</v>
      </c>
      <c r="L100" s="42"/>
      <c r="M100" s="219" t="s">
        <v>19</v>
      </c>
      <c r="N100" s="220" t="s">
        <v>46</v>
      </c>
      <c r="O100" s="82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23" t="s">
        <v>124</v>
      </c>
      <c r="AT100" s="223" t="s">
        <v>119</v>
      </c>
      <c r="AU100" s="223" t="s">
        <v>80</v>
      </c>
      <c r="AY100" s="15" t="s">
        <v>116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5" t="s">
        <v>83</v>
      </c>
      <c r="BK100" s="224">
        <f>ROUND(I100*H100,2)</f>
        <v>0</v>
      </c>
      <c r="BL100" s="15" t="s">
        <v>124</v>
      </c>
      <c r="BM100" s="223" t="s">
        <v>144</v>
      </c>
    </row>
    <row r="101" spans="1:47" s="2" customFormat="1" ht="12">
      <c r="A101" s="36"/>
      <c r="B101" s="37"/>
      <c r="C101" s="38"/>
      <c r="D101" s="227" t="s">
        <v>134</v>
      </c>
      <c r="E101" s="38"/>
      <c r="F101" s="237" t="s">
        <v>145</v>
      </c>
      <c r="G101" s="38"/>
      <c r="H101" s="38"/>
      <c r="I101" s="130"/>
      <c r="J101" s="38"/>
      <c r="K101" s="38"/>
      <c r="L101" s="42"/>
      <c r="M101" s="238"/>
      <c r="N101" s="239"/>
      <c r="O101" s="82"/>
      <c r="P101" s="82"/>
      <c r="Q101" s="82"/>
      <c r="R101" s="82"/>
      <c r="S101" s="82"/>
      <c r="T101" s="83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5" t="s">
        <v>134</v>
      </c>
      <c r="AU101" s="15" t="s">
        <v>80</v>
      </c>
    </row>
    <row r="102" spans="1:63" s="12" customFormat="1" ht="22.8" customHeight="1">
      <c r="A102" s="12"/>
      <c r="B102" s="196"/>
      <c r="C102" s="197"/>
      <c r="D102" s="198" t="s">
        <v>74</v>
      </c>
      <c r="E102" s="210" t="s">
        <v>146</v>
      </c>
      <c r="F102" s="210" t="s">
        <v>147</v>
      </c>
      <c r="G102" s="197"/>
      <c r="H102" s="197"/>
      <c r="I102" s="200"/>
      <c r="J102" s="211">
        <f>BK102</f>
        <v>0</v>
      </c>
      <c r="K102" s="197"/>
      <c r="L102" s="202"/>
      <c r="M102" s="203"/>
      <c r="N102" s="204"/>
      <c r="O102" s="204"/>
      <c r="P102" s="205">
        <f>SUM(P103:P105)</f>
        <v>0</v>
      </c>
      <c r="Q102" s="204"/>
      <c r="R102" s="205">
        <f>SUM(R103:R105)</f>
        <v>0</v>
      </c>
      <c r="S102" s="204"/>
      <c r="T102" s="206">
        <f>SUM(T103:T105)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7" t="s">
        <v>83</v>
      </c>
      <c r="AT102" s="208" t="s">
        <v>74</v>
      </c>
      <c r="AU102" s="208" t="s">
        <v>83</v>
      </c>
      <c r="AY102" s="207" t="s">
        <v>116</v>
      </c>
      <c r="BK102" s="209">
        <f>SUM(BK103:BK105)</f>
        <v>0</v>
      </c>
    </row>
    <row r="103" spans="1:65" s="2" customFormat="1" ht="21.75" customHeight="1">
      <c r="A103" s="36"/>
      <c r="B103" s="37"/>
      <c r="C103" s="212" t="s">
        <v>148</v>
      </c>
      <c r="D103" s="212" t="s">
        <v>119</v>
      </c>
      <c r="E103" s="213" t="s">
        <v>149</v>
      </c>
      <c r="F103" s="214" t="s">
        <v>150</v>
      </c>
      <c r="G103" s="215" t="s">
        <v>151</v>
      </c>
      <c r="H103" s="216">
        <v>1</v>
      </c>
      <c r="I103" s="217"/>
      <c r="J103" s="218">
        <f>ROUND(I103*H103,2)</f>
        <v>0</v>
      </c>
      <c r="K103" s="214" t="s">
        <v>123</v>
      </c>
      <c r="L103" s="42"/>
      <c r="M103" s="219" t="s">
        <v>19</v>
      </c>
      <c r="N103" s="220" t="s">
        <v>46</v>
      </c>
      <c r="O103" s="82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23" t="s">
        <v>124</v>
      </c>
      <c r="AT103" s="223" t="s">
        <v>119</v>
      </c>
      <c r="AU103" s="223" t="s">
        <v>80</v>
      </c>
      <c r="AY103" s="15" t="s">
        <v>116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5" t="s">
        <v>83</v>
      </c>
      <c r="BK103" s="224">
        <f>ROUND(I103*H103,2)</f>
        <v>0</v>
      </c>
      <c r="BL103" s="15" t="s">
        <v>124</v>
      </c>
      <c r="BM103" s="223" t="s">
        <v>152</v>
      </c>
    </row>
    <row r="104" spans="1:65" s="2" customFormat="1" ht="16.5" customHeight="1">
      <c r="A104" s="36"/>
      <c r="B104" s="37"/>
      <c r="C104" s="212" t="s">
        <v>153</v>
      </c>
      <c r="D104" s="212" t="s">
        <v>119</v>
      </c>
      <c r="E104" s="213" t="s">
        <v>154</v>
      </c>
      <c r="F104" s="214" t="s">
        <v>155</v>
      </c>
      <c r="G104" s="215" t="s">
        <v>156</v>
      </c>
      <c r="H104" s="216">
        <v>8</v>
      </c>
      <c r="I104" s="217"/>
      <c r="J104" s="218">
        <f>ROUND(I104*H104,2)</f>
        <v>0</v>
      </c>
      <c r="K104" s="214" t="s">
        <v>123</v>
      </c>
      <c r="L104" s="42"/>
      <c r="M104" s="219" t="s">
        <v>19</v>
      </c>
      <c r="N104" s="220" t="s">
        <v>46</v>
      </c>
      <c r="O104" s="82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23" t="s">
        <v>124</v>
      </c>
      <c r="AT104" s="223" t="s">
        <v>119</v>
      </c>
      <c r="AU104" s="223" t="s">
        <v>80</v>
      </c>
      <c r="AY104" s="15" t="s">
        <v>116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5" t="s">
        <v>83</v>
      </c>
      <c r="BK104" s="224">
        <f>ROUND(I104*H104,2)</f>
        <v>0</v>
      </c>
      <c r="BL104" s="15" t="s">
        <v>124</v>
      </c>
      <c r="BM104" s="223" t="s">
        <v>157</v>
      </c>
    </row>
    <row r="105" spans="1:47" s="2" customFormat="1" ht="12">
      <c r="A105" s="36"/>
      <c r="B105" s="37"/>
      <c r="C105" s="38"/>
      <c r="D105" s="227" t="s">
        <v>158</v>
      </c>
      <c r="E105" s="38"/>
      <c r="F105" s="237" t="s">
        <v>159</v>
      </c>
      <c r="G105" s="38"/>
      <c r="H105" s="38"/>
      <c r="I105" s="130"/>
      <c r="J105" s="38"/>
      <c r="K105" s="38"/>
      <c r="L105" s="42"/>
      <c r="M105" s="238"/>
      <c r="N105" s="239"/>
      <c r="O105" s="82"/>
      <c r="P105" s="82"/>
      <c r="Q105" s="82"/>
      <c r="R105" s="82"/>
      <c r="S105" s="82"/>
      <c r="T105" s="83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5" t="s">
        <v>158</v>
      </c>
      <c r="AU105" s="15" t="s">
        <v>80</v>
      </c>
    </row>
    <row r="106" spans="1:63" s="12" customFormat="1" ht="22.8" customHeight="1">
      <c r="A106" s="12"/>
      <c r="B106" s="196"/>
      <c r="C106" s="197"/>
      <c r="D106" s="198" t="s">
        <v>74</v>
      </c>
      <c r="E106" s="210" t="s">
        <v>160</v>
      </c>
      <c r="F106" s="210" t="s">
        <v>161</v>
      </c>
      <c r="G106" s="197"/>
      <c r="H106" s="197"/>
      <c r="I106" s="200"/>
      <c r="J106" s="211">
        <f>BK106</f>
        <v>0</v>
      </c>
      <c r="K106" s="197"/>
      <c r="L106" s="202"/>
      <c r="M106" s="203"/>
      <c r="N106" s="204"/>
      <c r="O106" s="204"/>
      <c r="P106" s="205">
        <f>SUM(P107:P113)</f>
        <v>0</v>
      </c>
      <c r="Q106" s="204"/>
      <c r="R106" s="205">
        <f>SUM(R107:R113)</f>
        <v>0</v>
      </c>
      <c r="S106" s="204"/>
      <c r="T106" s="206">
        <f>SUM(T107:T113)</f>
        <v>1.025885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7" t="s">
        <v>83</v>
      </c>
      <c r="AT106" s="208" t="s">
        <v>74</v>
      </c>
      <c r="AU106" s="208" t="s">
        <v>83</v>
      </c>
      <c r="AY106" s="207" t="s">
        <v>116</v>
      </c>
      <c r="BK106" s="209">
        <f>SUM(BK107:BK113)</f>
        <v>0</v>
      </c>
    </row>
    <row r="107" spans="1:65" s="2" customFormat="1" ht="16.5" customHeight="1">
      <c r="A107" s="36"/>
      <c r="B107" s="37"/>
      <c r="C107" s="212" t="s">
        <v>162</v>
      </c>
      <c r="D107" s="212" t="s">
        <v>119</v>
      </c>
      <c r="E107" s="213" t="s">
        <v>163</v>
      </c>
      <c r="F107" s="214" t="s">
        <v>164</v>
      </c>
      <c r="G107" s="215" t="s">
        <v>122</v>
      </c>
      <c r="H107" s="216">
        <v>6.496</v>
      </c>
      <c r="I107" s="217"/>
      <c r="J107" s="218">
        <f>ROUND(I107*H107,2)</f>
        <v>0</v>
      </c>
      <c r="K107" s="214" t="s">
        <v>123</v>
      </c>
      <c r="L107" s="42"/>
      <c r="M107" s="219" t="s">
        <v>19</v>
      </c>
      <c r="N107" s="220" t="s">
        <v>46</v>
      </c>
      <c r="O107" s="82"/>
      <c r="P107" s="221">
        <f>O107*H107</f>
        <v>0</v>
      </c>
      <c r="Q107" s="221">
        <v>0</v>
      </c>
      <c r="R107" s="221">
        <f>Q107*H107</f>
        <v>0</v>
      </c>
      <c r="S107" s="221">
        <v>0.041</v>
      </c>
      <c r="T107" s="222">
        <f>S107*H107</f>
        <v>0.266336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23" t="s">
        <v>124</v>
      </c>
      <c r="AT107" s="223" t="s">
        <v>119</v>
      </c>
      <c r="AU107" s="223" t="s">
        <v>80</v>
      </c>
      <c r="AY107" s="15" t="s">
        <v>116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5" t="s">
        <v>83</v>
      </c>
      <c r="BK107" s="224">
        <f>ROUND(I107*H107,2)</f>
        <v>0</v>
      </c>
      <c r="BL107" s="15" t="s">
        <v>124</v>
      </c>
      <c r="BM107" s="223" t="s">
        <v>165</v>
      </c>
    </row>
    <row r="108" spans="1:47" s="2" customFormat="1" ht="12">
      <c r="A108" s="36"/>
      <c r="B108" s="37"/>
      <c r="C108" s="38"/>
      <c r="D108" s="227" t="s">
        <v>134</v>
      </c>
      <c r="E108" s="38"/>
      <c r="F108" s="237" t="s">
        <v>166</v>
      </c>
      <c r="G108" s="38"/>
      <c r="H108" s="38"/>
      <c r="I108" s="130"/>
      <c r="J108" s="38"/>
      <c r="K108" s="38"/>
      <c r="L108" s="42"/>
      <c r="M108" s="238"/>
      <c r="N108" s="239"/>
      <c r="O108" s="82"/>
      <c r="P108" s="82"/>
      <c r="Q108" s="82"/>
      <c r="R108" s="82"/>
      <c r="S108" s="82"/>
      <c r="T108" s="83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5" t="s">
        <v>134</v>
      </c>
      <c r="AU108" s="15" t="s">
        <v>80</v>
      </c>
    </row>
    <row r="109" spans="1:51" s="13" customFormat="1" ht="12">
      <c r="A109" s="13"/>
      <c r="B109" s="225"/>
      <c r="C109" s="226"/>
      <c r="D109" s="227" t="s">
        <v>126</v>
      </c>
      <c r="E109" s="228" t="s">
        <v>19</v>
      </c>
      <c r="F109" s="229" t="s">
        <v>167</v>
      </c>
      <c r="G109" s="226"/>
      <c r="H109" s="230">
        <v>6.496</v>
      </c>
      <c r="I109" s="231"/>
      <c r="J109" s="226"/>
      <c r="K109" s="226"/>
      <c r="L109" s="232"/>
      <c r="M109" s="233"/>
      <c r="N109" s="234"/>
      <c r="O109" s="234"/>
      <c r="P109" s="234"/>
      <c r="Q109" s="234"/>
      <c r="R109" s="234"/>
      <c r="S109" s="234"/>
      <c r="T109" s="23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6" t="s">
        <v>126</v>
      </c>
      <c r="AU109" s="236" t="s">
        <v>80</v>
      </c>
      <c r="AV109" s="13" t="s">
        <v>80</v>
      </c>
      <c r="AW109" s="13" t="s">
        <v>36</v>
      </c>
      <c r="AX109" s="13" t="s">
        <v>83</v>
      </c>
      <c r="AY109" s="236" t="s">
        <v>116</v>
      </c>
    </row>
    <row r="110" spans="1:65" s="2" customFormat="1" ht="16.5" customHeight="1">
      <c r="A110" s="36"/>
      <c r="B110" s="37"/>
      <c r="C110" s="212" t="s">
        <v>168</v>
      </c>
      <c r="D110" s="212" t="s">
        <v>119</v>
      </c>
      <c r="E110" s="213" t="s">
        <v>169</v>
      </c>
      <c r="F110" s="214" t="s">
        <v>170</v>
      </c>
      <c r="G110" s="215" t="s">
        <v>122</v>
      </c>
      <c r="H110" s="216">
        <v>28.087</v>
      </c>
      <c r="I110" s="217"/>
      <c r="J110" s="218">
        <f>ROUND(I110*H110,2)</f>
        <v>0</v>
      </c>
      <c r="K110" s="214" t="s">
        <v>123</v>
      </c>
      <c r="L110" s="42"/>
      <c r="M110" s="219" t="s">
        <v>19</v>
      </c>
      <c r="N110" s="220" t="s">
        <v>46</v>
      </c>
      <c r="O110" s="82"/>
      <c r="P110" s="221">
        <f>O110*H110</f>
        <v>0</v>
      </c>
      <c r="Q110" s="221">
        <v>0</v>
      </c>
      <c r="R110" s="221">
        <f>Q110*H110</f>
        <v>0</v>
      </c>
      <c r="S110" s="221">
        <v>0.027</v>
      </c>
      <c r="T110" s="222">
        <f>S110*H110</f>
        <v>0.7583489999999999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23" t="s">
        <v>124</v>
      </c>
      <c r="AT110" s="223" t="s">
        <v>119</v>
      </c>
      <c r="AU110" s="223" t="s">
        <v>80</v>
      </c>
      <c r="AY110" s="15" t="s">
        <v>116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5" t="s">
        <v>83</v>
      </c>
      <c r="BK110" s="224">
        <f>ROUND(I110*H110,2)</f>
        <v>0</v>
      </c>
      <c r="BL110" s="15" t="s">
        <v>124</v>
      </c>
      <c r="BM110" s="223" t="s">
        <v>171</v>
      </c>
    </row>
    <row r="111" spans="1:47" s="2" customFormat="1" ht="12">
      <c r="A111" s="36"/>
      <c r="B111" s="37"/>
      <c r="C111" s="38"/>
      <c r="D111" s="227" t="s">
        <v>134</v>
      </c>
      <c r="E111" s="38"/>
      <c r="F111" s="237" t="s">
        <v>166</v>
      </c>
      <c r="G111" s="38"/>
      <c r="H111" s="38"/>
      <c r="I111" s="130"/>
      <c r="J111" s="38"/>
      <c r="K111" s="38"/>
      <c r="L111" s="42"/>
      <c r="M111" s="238"/>
      <c r="N111" s="239"/>
      <c r="O111" s="82"/>
      <c r="P111" s="82"/>
      <c r="Q111" s="82"/>
      <c r="R111" s="82"/>
      <c r="S111" s="82"/>
      <c r="T111" s="83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5" t="s">
        <v>134</v>
      </c>
      <c r="AU111" s="15" t="s">
        <v>80</v>
      </c>
    </row>
    <row r="112" spans="1:51" s="13" customFormat="1" ht="12">
      <c r="A112" s="13"/>
      <c r="B112" s="225"/>
      <c r="C112" s="226"/>
      <c r="D112" s="227" t="s">
        <v>126</v>
      </c>
      <c r="E112" s="228" t="s">
        <v>19</v>
      </c>
      <c r="F112" s="229" t="s">
        <v>172</v>
      </c>
      <c r="G112" s="226"/>
      <c r="H112" s="230">
        <v>28.087</v>
      </c>
      <c r="I112" s="231"/>
      <c r="J112" s="226"/>
      <c r="K112" s="226"/>
      <c r="L112" s="232"/>
      <c r="M112" s="233"/>
      <c r="N112" s="234"/>
      <c r="O112" s="234"/>
      <c r="P112" s="234"/>
      <c r="Q112" s="234"/>
      <c r="R112" s="234"/>
      <c r="S112" s="234"/>
      <c r="T112" s="23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6" t="s">
        <v>126</v>
      </c>
      <c r="AU112" s="236" t="s">
        <v>80</v>
      </c>
      <c r="AV112" s="13" t="s">
        <v>80</v>
      </c>
      <c r="AW112" s="13" t="s">
        <v>36</v>
      </c>
      <c r="AX112" s="13" t="s">
        <v>83</v>
      </c>
      <c r="AY112" s="236" t="s">
        <v>116</v>
      </c>
    </row>
    <row r="113" spans="1:65" s="2" customFormat="1" ht="16.5" customHeight="1">
      <c r="A113" s="36"/>
      <c r="B113" s="37"/>
      <c r="C113" s="212" t="s">
        <v>173</v>
      </c>
      <c r="D113" s="212" t="s">
        <v>119</v>
      </c>
      <c r="E113" s="213" t="s">
        <v>174</v>
      </c>
      <c r="F113" s="214" t="s">
        <v>175</v>
      </c>
      <c r="G113" s="215" t="s">
        <v>156</v>
      </c>
      <c r="H113" s="216">
        <v>8</v>
      </c>
      <c r="I113" s="217"/>
      <c r="J113" s="218">
        <f>ROUND(I113*H113,2)</f>
        <v>0</v>
      </c>
      <c r="K113" s="214" t="s">
        <v>123</v>
      </c>
      <c r="L113" s="42"/>
      <c r="M113" s="219" t="s">
        <v>19</v>
      </c>
      <c r="N113" s="220" t="s">
        <v>46</v>
      </c>
      <c r="O113" s="82"/>
      <c r="P113" s="221">
        <f>O113*H113</f>
        <v>0</v>
      </c>
      <c r="Q113" s="221">
        <v>0</v>
      </c>
      <c r="R113" s="221">
        <f>Q113*H113</f>
        <v>0</v>
      </c>
      <c r="S113" s="221">
        <v>0.00015</v>
      </c>
      <c r="T113" s="222">
        <f>S113*H113</f>
        <v>0.0012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23" t="s">
        <v>124</v>
      </c>
      <c r="AT113" s="223" t="s">
        <v>119</v>
      </c>
      <c r="AU113" s="223" t="s">
        <v>80</v>
      </c>
      <c r="AY113" s="15" t="s">
        <v>116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5" t="s">
        <v>83</v>
      </c>
      <c r="BK113" s="224">
        <f>ROUND(I113*H113,2)</f>
        <v>0</v>
      </c>
      <c r="BL113" s="15" t="s">
        <v>124</v>
      </c>
      <c r="BM113" s="223" t="s">
        <v>176</v>
      </c>
    </row>
    <row r="114" spans="1:63" s="12" customFormat="1" ht="22.8" customHeight="1">
      <c r="A114" s="12"/>
      <c r="B114" s="196"/>
      <c r="C114" s="197"/>
      <c r="D114" s="198" t="s">
        <v>74</v>
      </c>
      <c r="E114" s="210" t="s">
        <v>177</v>
      </c>
      <c r="F114" s="210" t="s">
        <v>178</v>
      </c>
      <c r="G114" s="197"/>
      <c r="H114" s="197"/>
      <c r="I114" s="200"/>
      <c r="J114" s="211">
        <f>BK114</f>
        <v>0</v>
      </c>
      <c r="K114" s="197"/>
      <c r="L114" s="202"/>
      <c r="M114" s="203"/>
      <c r="N114" s="204"/>
      <c r="O114" s="204"/>
      <c r="P114" s="205">
        <f>SUM(P115:P125)</f>
        <v>0</v>
      </c>
      <c r="Q114" s="204"/>
      <c r="R114" s="205">
        <f>SUM(R115:R125)</f>
        <v>0</v>
      </c>
      <c r="S114" s="204"/>
      <c r="T114" s="206">
        <f>SUM(T115:T125)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7" t="s">
        <v>83</v>
      </c>
      <c r="AT114" s="208" t="s">
        <v>74</v>
      </c>
      <c r="AU114" s="208" t="s">
        <v>83</v>
      </c>
      <c r="AY114" s="207" t="s">
        <v>116</v>
      </c>
      <c r="BK114" s="209">
        <f>SUM(BK115:BK125)</f>
        <v>0</v>
      </c>
    </row>
    <row r="115" spans="1:65" s="2" customFormat="1" ht="21.75" customHeight="1">
      <c r="A115" s="36"/>
      <c r="B115" s="37"/>
      <c r="C115" s="212" t="s">
        <v>179</v>
      </c>
      <c r="D115" s="212" t="s">
        <v>119</v>
      </c>
      <c r="E115" s="213" t="s">
        <v>180</v>
      </c>
      <c r="F115" s="214" t="s">
        <v>181</v>
      </c>
      <c r="G115" s="215" t="s">
        <v>182</v>
      </c>
      <c r="H115" s="216">
        <v>1.026</v>
      </c>
      <c r="I115" s="217"/>
      <c r="J115" s="218">
        <f>ROUND(I115*H115,2)</f>
        <v>0</v>
      </c>
      <c r="K115" s="214" t="s">
        <v>183</v>
      </c>
      <c r="L115" s="42"/>
      <c r="M115" s="219" t="s">
        <v>19</v>
      </c>
      <c r="N115" s="220" t="s">
        <v>46</v>
      </c>
      <c r="O115" s="82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23" t="s">
        <v>124</v>
      </c>
      <c r="AT115" s="223" t="s">
        <v>119</v>
      </c>
      <c r="AU115" s="223" t="s">
        <v>80</v>
      </c>
      <c r="AY115" s="15" t="s">
        <v>116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5" t="s">
        <v>83</v>
      </c>
      <c r="BK115" s="224">
        <f>ROUND(I115*H115,2)</f>
        <v>0</v>
      </c>
      <c r="BL115" s="15" t="s">
        <v>124</v>
      </c>
      <c r="BM115" s="223" t="s">
        <v>184</v>
      </c>
    </row>
    <row r="116" spans="1:47" s="2" customFormat="1" ht="12">
      <c r="A116" s="36"/>
      <c r="B116" s="37"/>
      <c r="C116" s="38"/>
      <c r="D116" s="227" t="s">
        <v>134</v>
      </c>
      <c r="E116" s="38"/>
      <c r="F116" s="237" t="s">
        <v>185</v>
      </c>
      <c r="G116" s="38"/>
      <c r="H116" s="38"/>
      <c r="I116" s="130"/>
      <c r="J116" s="38"/>
      <c r="K116" s="38"/>
      <c r="L116" s="42"/>
      <c r="M116" s="238"/>
      <c r="N116" s="239"/>
      <c r="O116" s="82"/>
      <c r="P116" s="82"/>
      <c r="Q116" s="82"/>
      <c r="R116" s="82"/>
      <c r="S116" s="82"/>
      <c r="T116" s="83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5" t="s">
        <v>134</v>
      </c>
      <c r="AU116" s="15" t="s">
        <v>80</v>
      </c>
    </row>
    <row r="117" spans="1:65" s="2" customFormat="1" ht="21.75" customHeight="1">
      <c r="A117" s="36"/>
      <c r="B117" s="37"/>
      <c r="C117" s="212" t="s">
        <v>186</v>
      </c>
      <c r="D117" s="212" t="s">
        <v>119</v>
      </c>
      <c r="E117" s="213" t="s">
        <v>187</v>
      </c>
      <c r="F117" s="214" t="s">
        <v>188</v>
      </c>
      <c r="G117" s="215" t="s">
        <v>182</v>
      </c>
      <c r="H117" s="216">
        <v>3.078</v>
      </c>
      <c r="I117" s="217"/>
      <c r="J117" s="218">
        <f>ROUND(I117*H117,2)</f>
        <v>0</v>
      </c>
      <c r="K117" s="214" t="s">
        <v>183</v>
      </c>
      <c r="L117" s="42"/>
      <c r="M117" s="219" t="s">
        <v>19</v>
      </c>
      <c r="N117" s="220" t="s">
        <v>46</v>
      </c>
      <c r="O117" s="82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23" t="s">
        <v>124</v>
      </c>
      <c r="AT117" s="223" t="s">
        <v>119</v>
      </c>
      <c r="AU117" s="223" t="s">
        <v>80</v>
      </c>
      <c r="AY117" s="15" t="s">
        <v>116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5" t="s">
        <v>83</v>
      </c>
      <c r="BK117" s="224">
        <f>ROUND(I117*H117,2)</f>
        <v>0</v>
      </c>
      <c r="BL117" s="15" t="s">
        <v>124</v>
      </c>
      <c r="BM117" s="223" t="s">
        <v>189</v>
      </c>
    </row>
    <row r="118" spans="1:47" s="2" customFormat="1" ht="12">
      <c r="A118" s="36"/>
      <c r="B118" s="37"/>
      <c r="C118" s="38"/>
      <c r="D118" s="227" t="s">
        <v>134</v>
      </c>
      <c r="E118" s="38"/>
      <c r="F118" s="237" t="s">
        <v>185</v>
      </c>
      <c r="G118" s="38"/>
      <c r="H118" s="38"/>
      <c r="I118" s="130"/>
      <c r="J118" s="38"/>
      <c r="K118" s="38"/>
      <c r="L118" s="42"/>
      <c r="M118" s="238"/>
      <c r="N118" s="239"/>
      <c r="O118" s="82"/>
      <c r="P118" s="82"/>
      <c r="Q118" s="82"/>
      <c r="R118" s="82"/>
      <c r="S118" s="82"/>
      <c r="T118" s="83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5" t="s">
        <v>134</v>
      </c>
      <c r="AU118" s="15" t="s">
        <v>80</v>
      </c>
    </row>
    <row r="119" spans="1:51" s="13" customFormat="1" ht="12">
      <c r="A119" s="13"/>
      <c r="B119" s="225"/>
      <c r="C119" s="226"/>
      <c r="D119" s="227" t="s">
        <v>126</v>
      </c>
      <c r="E119" s="226"/>
      <c r="F119" s="229" t="s">
        <v>190</v>
      </c>
      <c r="G119" s="226"/>
      <c r="H119" s="230">
        <v>3.078</v>
      </c>
      <c r="I119" s="231"/>
      <c r="J119" s="226"/>
      <c r="K119" s="226"/>
      <c r="L119" s="232"/>
      <c r="M119" s="233"/>
      <c r="N119" s="234"/>
      <c r="O119" s="234"/>
      <c r="P119" s="234"/>
      <c r="Q119" s="234"/>
      <c r="R119" s="234"/>
      <c r="S119" s="234"/>
      <c r="T119" s="23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6" t="s">
        <v>126</v>
      </c>
      <c r="AU119" s="236" t="s">
        <v>80</v>
      </c>
      <c r="AV119" s="13" t="s">
        <v>80</v>
      </c>
      <c r="AW119" s="13" t="s">
        <v>4</v>
      </c>
      <c r="AX119" s="13" t="s">
        <v>83</v>
      </c>
      <c r="AY119" s="236" t="s">
        <v>116</v>
      </c>
    </row>
    <row r="120" spans="1:65" s="2" customFormat="1" ht="16.5" customHeight="1">
      <c r="A120" s="36"/>
      <c r="B120" s="37"/>
      <c r="C120" s="212" t="s">
        <v>191</v>
      </c>
      <c r="D120" s="212" t="s">
        <v>119</v>
      </c>
      <c r="E120" s="213" t="s">
        <v>192</v>
      </c>
      <c r="F120" s="214" t="s">
        <v>193</v>
      </c>
      <c r="G120" s="215" t="s">
        <v>182</v>
      </c>
      <c r="H120" s="216">
        <v>1.026</v>
      </c>
      <c r="I120" s="217"/>
      <c r="J120" s="218">
        <f>ROUND(I120*H120,2)</f>
        <v>0</v>
      </c>
      <c r="K120" s="214" t="s">
        <v>183</v>
      </c>
      <c r="L120" s="42"/>
      <c r="M120" s="219" t="s">
        <v>19</v>
      </c>
      <c r="N120" s="220" t="s">
        <v>46</v>
      </c>
      <c r="O120" s="82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23" t="s">
        <v>124</v>
      </c>
      <c r="AT120" s="223" t="s">
        <v>119</v>
      </c>
      <c r="AU120" s="223" t="s">
        <v>80</v>
      </c>
      <c r="AY120" s="15" t="s">
        <v>116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5" t="s">
        <v>83</v>
      </c>
      <c r="BK120" s="224">
        <f>ROUND(I120*H120,2)</f>
        <v>0</v>
      </c>
      <c r="BL120" s="15" t="s">
        <v>124</v>
      </c>
      <c r="BM120" s="223" t="s">
        <v>194</v>
      </c>
    </row>
    <row r="121" spans="1:47" s="2" customFormat="1" ht="12">
      <c r="A121" s="36"/>
      <c r="B121" s="37"/>
      <c r="C121" s="38"/>
      <c r="D121" s="227" t="s">
        <v>134</v>
      </c>
      <c r="E121" s="38"/>
      <c r="F121" s="237" t="s">
        <v>195</v>
      </c>
      <c r="G121" s="38"/>
      <c r="H121" s="38"/>
      <c r="I121" s="130"/>
      <c r="J121" s="38"/>
      <c r="K121" s="38"/>
      <c r="L121" s="42"/>
      <c r="M121" s="238"/>
      <c r="N121" s="239"/>
      <c r="O121" s="82"/>
      <c r="P121" s="82"/>
      <c r="Q121" s="82"/>
      <c r="R121" s="82"/>
      <c r="S121" s="82"/>
      <c r="T121" s="83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134</v>
      </c>
      <c r="AU121" s="15" t="s">
        <v>80</v>
      </c>
    </row>
    <row r="122" spans="1:65" s="2" customFormat="1" ht="21.75" customHeight="1">
      <c r="A122" s="36"/>
      <c r="B122" s="37"/>
      <c r="C122" s="212" t="s">
        <v>196</v>
      </c>
      <c r="D122" s="212" t="s">
        <v>119</v>
      </c>
      <c r="E122" s="213" t="s">
        <v>197</v>
      </c>
      <c r="F122" s="214" t="s">
        <v>198</v>
      </c>
      <c r="G122" s="215" t="s">
        <v>182</v>
      </c>
      <c r="H122" s="216">
        <v>15.39</v>
      </c>
      <c r="I122" s="217"/>
      <c r="J122" s="218">
        <f>ROUND(I122*H122,2)</f>
        <v>0</v>
      </c>
      <c r="K122" s="214" t="s">
        <v>183</v>
      </c>
      <c r="L122" s="42"/>
      <c r="M122" s="219" t="s">
        <v>19</v>
      </c>
      <c r="N122" s="220" t="s">
        <v>46</v>
      </c>
      <c r="O122" s="82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23" t="s">
        <v>124</v>
      </c>
      <c r="AT122" s="223" t="s">
        <v>119</v>
      </c>
      <c r="AU122" s="223" t="s">
        <v>80</v>
      </c>
      <c r="AY122" s="15" t="s">
        <v>116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5" t="s">
        <v>83</v>
      </c>
      <c r="BK122" s="224">
        <f>ROUND(I122*H122,2)</f>
        <v>0</v>
      </c>
      <c r="BL122" s="15" t="s">
        <v>124</v>
      </c>
      <c r="BM122" s="223" t="s">
        <v>199</v>
      </c>
    </row>
    <row r="123" spans="1:47" s="2" customFormat="1" ht="12">
      <c r="A123" s="36"/>
      <c r="B123" s="37"/>
      <c r="C123" s="38"/>
      <c r="D123" s="227" t="s">
        <v>134</v>
      </c>
      <c r="E123" s="38"/>
      <c r="F123" s="237" t="s">
        <v>200</v>
      </c>
      <c r="G123" s="38"/>
      <c r="H123" s="38"/>
      <c r="I123" s="130"/>
      <c r="J123" s="38"/>
      <c r="K123" s="38"/>
      <c r="L123" s="42"/>
      <c r="M123" s="238"/>
      <c r="N123" s="239"/>
      <c r="O123" s="82"/>
      <c r="P123" s="82"/>
      <c r="Q123" s="82"/>
      <c r="R123" s="82"/>
      <c r="S123" s="82"/>
      <c r="T123" s="83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5" t="s">
        <v>134</v>
      </c>
      <c r="AU123" s="15" t="s">
        <v>80</v>
      </c>
    </row>
    <row r="124" spans="1:51" s="13" customFormat="1" ht="12">
      <c r="A124" s="13"/>
      <c r="B124" s="225"/>
      <c r="C124" s="226"/>
      <c r="D124" s="227" t="s">
        <v>126</v>
      </c>
      <c r="E124" s="226"/>
      <c r="F124" s="229" t="s">
        <v>201</v>
      </c>
      <c r="G124" s="226"/>
      <c r="H124" s="230">
        <v>15.39</v>
      </c>
      <c r="I124" s="231"/>
      <c r="J124" s="226"/>
      <c r="K124" s="226"/>
      <c r="L124" s="232"/>
      <c r="M124" s="233"/>
      <c r="N124" s="234"/>
      <c r="O124" s="234"/>
      <c r="P124" s="234"/>
      <c r="Q124" s="234"/>
      <c r="R124" s="234"/>
      <c r="S124" s="234"/>
      <c r="T124" s="23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6" t="s">
        <v>126</v>
      </c>
      <c r="AU124" s="236" t="s">
        <v>80</v>
      </c>
      <c r="AV124" s="13" t="s">
        <v>80</v>
      </c>
      <c r="AW124" s="13" t="s">
        <v>4</v>
      </c>
      <c r="AX124" s="13" t="s">
        <v>83</v>
      </c>
      <c r="AY124" s="236" t="s">
        <v>116</v>
      </c>
    </row>
    <row r="125" spans="1:65" s="2" customFormat="1" ht="16.5" customHeight="1">
      <c r="A125" s="36"/>
      <c r="B125" s="37"/>
      <c r="C125" s="240" t="s">
        <v>202</v>
      </c>
      <c r="D125" s="240" t="s">
        <v>203</v>
      </c>
      <c r="E125" s="241" t="s">
        <v>204</v>
      </c>
      <c r="F125" s="242" t="s">
        <v>205</v>
      </c>
      <c r="G125" s="243" t="s">
        <v>182</v>
      </c>
      <c r="H125" s="244">
        <v>1.026</v>
      </c>
      <c r="I125" s="245"/>
      <c r="J125" s="246">
        <f>ROUND(I125*H125,2)</f>
        <v>0</v>
      </c>
      <c r="K125" s="242" t="s">
        <v>183</v>
      </c>
      <c r="L125" s="247"/>
      <c r="M125" s="248" t="s">
        <v>19</v>
      </c>
      <c r="N125" s="249" t="s">
        <v>46</v>
      </c>
      <c r="O125" s="82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3" t="s">
        <v>168</v>
      </c>
      <c r="AT125" s="223" t="s">
        <v>203</v>
      </c>
      <c r="AU125" s="223" t="s">
        <v>80</v>
      </c>
      <c r="AY125" s="15" t="s">
        <v>116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5" t="s">
        <v>83</v>
      </c>
      <c r="BK125" s="224">
        <f>ROUND(I125*H125,2)</f>
        <v>0</v>
      </c>
      <c r="BL125" s="15" t="s">
        <v>124</v>
      </c>
      <c r="BM125" s="223" t="s">
        <v>206</v>
      </c>
    </row>
    <row r="126" spans="1:63" s="12" customFormat="1" ht="25.9" customHeight="1">
      <c r="A126" s="12"/>
      <c r="B126" s="196"/>
      <c r="C126" s="197"/>
      <c r="D126" s="198" t="s">
        <v>74</v>
      </c>
      <c r="E126" s="199" t="s">
        <v>207</v>
      </c>
      <c r="F126" s="199" t="s">
        <v>208</v>
      </c>
      <c r="G126" s="197"/>
      <c r="H126" s="197"/>
      <c r="I126" s="200"/>
      <c r="J126" s="201">
        <f>BK126</f>
        <v>0</v>
      </c>
      <c r="K126" s="197"/>
      <c r="L126" s="202"/>
      <c r="M126" s="203"/>
      <c r="N126" s="204"/>
      <c r="O126" s="204"/>
      <c r="P126" s="205">
        <f>P127+P130</f>
        <v>0</v>
      </c>
      <c r="Q126" s="204"/>
      <c r="R126" s="205">
        <f>R127+R130</f>
        <v>0</v>
      </c>
      <c r="S126" s="204"/>
      <c r="T126" s="206">
        <f>T127+T130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7" t="s">
        <v>80</v>
      </c>
      <c r="AT126" s="208" t="s">
        <v>74</v>
      </c>
      <c r="AU126" s="208" t="s">
        <v>75</v>
      </c>
      <c r="AY126" s="207" t="s">
        <v>116</v>
      </c>
      <c r="BK126" s="209">
        <f>BK127+BK130</f>
        <v>0</v>
      </c>
    </row>
    <row r="127" spans="1:63" s="12" customFormat="1" ht="22.8" customHeight="1">
      <c r="A127" s="12"/>
      <c r="B127" s="196"/>
      <c r="C127" s="197"/>
      <c r="D127" s="198" t="s">
        <v>74</v>
      </c>
      <c r="E127" s="210" t="s">
        <v>209</v>
      </c>
      <c r="F127" s="210" t="s">
        <v>210</v>
      </c>
      <c r="G127" s="197"/>
      <c r="H127" s="197"/>
      <c r="I127" s="200"/>
      <c r="J127" s="211">
        <f>BK127</f>
        <v>0</v>
      </c>
      <c r="K127" s="197"/>
      <c r="L127" s="202"/>
      <c r="M127" s="203"/>
      <c r="N127" s="204"/>
      <c r="O127" s="204"/>
      <c r="P127" s="205">
        <f>SUM(P128:P129)</f>
        <v>0</v>
      </c>
      <c r="Q127" s="204"/>
      <c r="R127" s="205">
        <f>SUM(R128:R129)</f>
        <v>0</v>
      </c>
      <c r="S127" s="204"/>
      <c r="T127" s="206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7" t="s">
        <v>80</v>
      </c>
      <c r="AT127" s="208" t="s">
        <v>74</v>
      </c>
      <c r="AU127" s="208" t="s">
        <v>83</v>
      </c>
      <c r="AY127" s="207" t="s">
        <v>116</v>
      </c>
      <c r="BK127" s="209">
        <f>SUM(BK128:BK129)</f>
        <v>0</v>
      </c>
    </row>
    <row r="128" spans="1:65" s="2" customFormat="1" ht="16.5" customHeight="1">
      <c r="A128" s="36"/>
      <c r="B128" s="37"/>
      <c r="C128" s="212" t="s">
        <v>8</v>
      </c>
      <c r="D128" s="212" t="s">
        <v>119</v>
      </c>
      <c r="E128" s="213" t="s">
        <v>211</v>
      </c>
      <c r="F128" s="214" t="s">
        <v>212</v>
      </c>
      <c r="G128" s="215" t="s">
        <v>151</v>
      </c>
      <c r="H128" s="216">
        <v>1</v>
      </c>
      <c r="I128" s="217"/>
      <c r="J128" s="218">
        <f>ROUND(I128*H128,2)</f>
        <v>0</v>
      </c>
      <c r="K128" s="214" t="s">
        <v>123</v>
      </c>
      <c r="L128" s="42"/>
      <c r="M128" s="219" t="s">
        <v>19</v>
      </c>
      <c r="N128" s="220" t="s">
        <v>46</v>
      </c>
      <c r="O128" s="82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3" t="s">
        <v>213</v>
      </c>
      <c r="AT128" s="223" t="s">
        <v>119</v>
      </c>
      <c r="AU128" s="223" t="s">
        <v>80</v>
      </c>
      <c r="AY128" s="15" t="s">
        <v>116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5" t="s">
        <v>83</v>
      </c>
      <c r="BK128" s="224">
        <f>ROUND(I128*H128,2)</f>
        <v>0</v>
      </c>
      <c r="BL128" s="15" t="s">
        <v>213</v>
      </c>
      <c r="BM128" s="223" t="s">
        <v>214</v>
      </c>
    </row>
    <row r="129" spans="1:47" s="2" customFormat="1" ht="12">
      <c r="A129" s="36"/>
      <c r="B129" s="37"/>
      <c r="C129" s="38"/>
      <c r="D129" s="227" t="s">
        <v>158</v>
      </c>
      <c r="E129" s="38"/>
      <c r="F129" s="237" t="s">
        <v>215</v>
      </c>
      <c r="G129" s="38"/>
      <c r="H129" s="38"/>
      <c r="I129" s="130"/>
      <c r="J129" s="38"/>
      <c r="K129" s="38"/>
      <c r="L129" s="42"/>
      <c r="M129" s="238"/>
      <c r="N129" s="239"/>
      <c r="O129" s="82"/>
      <c r="P129" s="82"/>
      <c r="Q129" s="82"/>
      <c r="R129" s="82"/>
      <c r="S129" s="82"/>
      <c r="T129" s="83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158</v>
      </c>
      <c r="AU129" s="15" t="s">
        <v>80</v>
      </c>
    </row>
    <row r="130" spans="1:63" s="12" customFormat="1" ht="22.8" customHeight="1">
      <c r="A130" s="12"/>
      <c r="B130" s="196"/>
      <c r="C130" s="197"/>
      <c r="D130" s="198" t="s">
        <v>74</v>
      </c>
      <c r="E130" s="210" t="s">
        <v>216</v>
      </c>
      <c r="F130" s="210" t="s">
        <v>217</v>
      </c>
      <c r="G130" s="197"/>
      <c r="H130" s="197"/>
      <c r="I130" s="200"/>
      <c r="J130" s="211">
        <f>BK130</f>
        <v>0</v>
      </c>
      <c r="K130" s="197"/>
      <c r="L130" s="202"/>
      <c r="M130" s="203"/>
      <c r="N130" s="204"/>
      <c r="O130" s="204"/>
      <c r="P130" s="205">
        <f>SUM(P131:P151)</f>
        <v>0</v>
      </c>
      <c r="Q130" s="204"/>
      <c r="R130" s="205">
        <f>SUM(R131:R151)</f>
        <v>0</v>
      </c>
      <c r="S130" s="204"/>
      <c r="T130" s="206">
        <f>SUM(T131:T151)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7" t="s">
        <v>80</v>
      </c>
      <c r="AT130" s="208" t="s">
        <v>74</v>
      </c>
      <c r="AU130" s="208" t="s">
        <v>83</v>
      </c>
      <c r="AY130" s="207" t="s">
        <v>116</v>
      </c>
      <c r="BK130" s="209">
        <f>SUM(BK131:BK151)</f>
        <v>0</v>
      </c>
    </row>
    <row r="131" spans="1:65" s="2" customFormat="1" ht="16.5" customHeight="1">
      <c r="A131" s="36"/>
      <c r="B131" s="37"/>
      <c r="C131" s="212" t="s">
        <v>213</v>
      </c>
      <c r="D131" s="212" t="s">
        <v>119</v>
      </c>
      <c r="E131" s="213" t="s">
        <v>218</v>
      </c>
      <c r="F131" s="214" t="s">
        <v>219</v>
      </c>
      <c r="G131" s="215" t="s">
        <v>156</v>
      </c>
      <c r="H131" s="216">
        <v>8</v>
      </c>
      <c r="I131" s="217"/>
      <c r="J131" s="218">
        <f>ROUND(I131*H131,2)</f>
        <v>0</v>
      </c>
      <c r="K131" s="214" t="s">
        <v>123</v>
      </c>
      <c r="L131" s="42"/>
      <c r="M131" s="219" t="s">
        <v>19</v>
      </c>
      <c r="N131" s="220" t="s">
        <v>46</v>
      </c>
      <c r="O131" s="82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3" t="s">
        <v>213</v>
      </c>
      <c r="AT131" s="223" t="s">
        <v>119</v>
      </c>
      <c r="AU131" s="223" t="s">
        <v>80</v>
      </c>
      <c r="AY131" s="15" t="s">
        <v>116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5" t="s">
        <v>83</v>
      </c>
      <c r="BK131" s="224">
        <f>ROUND(I131*H131,2)</f>
        <v>0</v>
      </c>
      <c r="BL131" s="15" t="s">
        <v>213</v>
      </c>
      <c r="BM131" s="223" t="s">
        <v>220</v>
      </c>
    </row>
    <row r="132" spans="1:47" s="2" customFormat="1" ht="12">
      <c r="A132" s="36"/>
      <c r="B132" s="37"/>
      <c r="C132" s="38"/>
      <c r="D132" s="227" t="s">
        <v>158</v>
      </c>
      <c r="E132" s="38"/>
      <c r="F132" s="237" t="s">
        <v>221</v>
      </c>
      <c r="G132" s="38"/>
      <c r="H132" s="38"/>
      <c r="I132" s="130"/>
      <c r="J132" s="38"/>
      <c r="K132" s="38"/>
      <c r="L132" s="42"/>
      <c r="M132" s="238"/>
      <c r="N132" s="239"/>
      <c r="O132" s="82"/>
      <c r="P132" s="82"/>
      <c r="Q132" s="82"/>
      <c r="R132" s="82"/>
      <c r="S132" s="82"/>
      <c r="T132" s="83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158</v>
      </c>
      <c r="AU132" s="15" t="s">
        <v>80</v>
      </c>
    </row>
    <row r="133" spans="1:65" s="2" customFormat="1" ht="21.75" customHeight="1">
      <c r="A133" s="36"/>
      <c r="B133" s="37"/>
      <c r="C133" s="240" t="s">
        <v>222</v>
      </c>
      <c r="D133" s="240" t="s">
        <v>203</v>
      </c>
      <c r="E133" s="241" t="s">
        <v>223</v>
      </c>
      <c r="F133" s="242" t="s">
        <v>224</v>
      </c>
      <c r="G133" s="243" t="s">
        <v>156</v>
      </c>
      <c r="H133" s="244">
        <v>1</v>
      </c>
      <c r="I133" s="245"/>
      <c r="J133" s="246">
        <f>ROUND(I133*H133,2)</f>
        <v>0</v>
      </c>
      <c r="K133" s="242" t="s">
        <v>123</v>
      </c>
      <c r="L133" s="247"/>
      <c r="M133" s="248" t="s">
        <v>19</v>
      </c>
      <c r="N133" s="249" t="s">
        <v>46</v>
      </c>
      <c r="O133" s="82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3" t="s">
        <v>225</v>
      </c>
      <c r="AT133" s="223" t="s">
        <v>203</v>
      </c>
      <c r="AU133" s="223" t="s">
        <v>80</v>
      </c>
      <c r="AY133" s="15" t="s">
        <v>116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5" t="s">
        <v>83</v>
      </c>
      <c r="BK133" s="224">
        <f>ROUND(I133*H133,2)</f>
        <v>0</v>
      </c>
      <c r="BL133" s="15" t="s">
        <v>213</v>
      </c>
      <c r="BM133" s="223" t="s">
        <v>226</v>
      </c>
    </row>
    <row r="134" spans="1:65" s="2" customFormat="1" ht="33" customHeight="1">
      <c r="A134" s="36"/>
      <c r="B134" s="37"/>
      <c r="C134" s="240" t="s">
        <v>227</v>
      </c>
      <c r="D134" s="240" t="s">
        <v>203</v>
      </c>
      <c r="E134" s="241" t="s">
        <v>228</v>
      </c>
      <c r="F134" s="242" t="s">
        <v>229</v>
      </c>
      <c r="G134" s="243" t="s">
        <v>156</v>
      </c>
      <c r="H134" s="244">
        <v>1</v>
      </c>
      <c r="I134" s="245"/>
      <c r="J134" s="246">
        <f>ROUND(I134*H134,2)</f>
        <v>0</v>
      </c>
      <c r="K134" s="242" t="s">
        <v>123</v>
      </c>
      <c r="L134" s="247"/>
      <c r="M134" s="248" t="s">
        <v>19</v>
      </c>
      <c r="N134" s="249" t="s">
        <v>46</v>
      </c>
      <c r="O134" s="82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3" t="s">
        <v>225</v>
      </c>
      <c r="AT134" s="223" t="s">
        <v>203</v>
      </c>
      <c r="AU134" s="223" t="s">
        <v>80</v>
      </c>
      <c r="AY134" s="15" t="s">
        <v>116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5" t="s">
        <v>83</v>
      </c>
      <c r="BK134" s="224">
        <f>ROUND(I134*H134,2)</f>
        <v>0</v>
      </c>
      <c r="BL134" s="15" t="s">
        <v>213</v>
      </c>
      <c r="BM134" s="223" t="s">
        <v>230</v>
      </c>
    </row>
    <row r="135" spans="1:65" s="2" customFormat="1" ht="21.75" customHeight="1">
      <c r="A135" s="36"/>
      <c r="B135" s="37"/>
      <c r="C135" s="240" t="s">
        <v>231</v>
      </c>
      <c r="D135" s="240" t="s">
        <v>203</v>
      </c>
      <c r="E135" s="241" t="s">
        <v>232</v>
      </c>
      <c r="F135" s="242" t="s">
        <v>233</v>
      </c>
      <c r="G135" s="243" t="s">
        <v>156</v>
      </c>
      <c r="H135" s="244">
        <v>1</v>
      </c>
      <c r="I135" s="245"/>
      <c r="J135" s="246">
        <f>ROUND(I135*H135,2)</f>
        <v>0</v>
      </c>
      <c r="K135" s="242" t="s">
        <v>123</v>
      </c>
      <c r="L135" s="247"/>
      <c r="M135" s="248" t="s">
        <v>19</v>
      </c>
      <c r="N135" s="249" t="s">
        <v>46</v>
      </c>
      <c r="O135" s="82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3" t="s">
        <v>225</v>
      </c>
      <c r="AT135" s="223" t="s">
        <v>203</v>
      </c>
      <c r="AU135" s="223" t="s">
        <v>80</v>
      </c>
      <c r="AY135" s="15" t="s">
        <v>116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5" t="s">
        <v>83</v>
      </c>
      <c r="BK135" s="224">
        <f>ROUND(I135*H135,2)</f>
        <v>0</v>
      </c>
      <c r="BL135" s="15" t="s">
        <v>213</v>
      </c>
      <c r="BM135" s="223" t="s">
        <v>234</v>
      </c>
    </row>
    <row r="136" spans="1:65" s="2" customFormat="1" ht="21.75" customHeight="1">
      <c r="A136" s="36"/>
      <c r="B136" s="37"/>
      <c r="C136" s="240" t="s">
        <v>235</v>
      </c>
      <c r="D136" s="240" t="s">
        <v>203</v>
      </c>
      <c r="E136" s="241" t="s">
        <v>236</v>
      </c>
      <c r="F136" s="242" t="s">
        <v>237</v>
      </c>
      <c r="G136" s="243" t="s">
        <v>156</v>
      </c>
      <c r="H136" s="244">
        <v>1</v>
      </c>
      <c r="I136" s="245"/>
      <c r="J136" s="246">
        <f>ROUND(I136*H136,2)</f>
        <v>0</v>
      </c>
      <c r="K136" s="242" t="s">
        <v>123</v>
      </c>
      <c r="L136" s="247"/>
      <c r="M136" s="248" t="s">
        <v>19</v>
      </c>
      <c r="N136" s="249" t="s">
        <v>46</v>
      </c>
      <c r="O136" s="82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3" t="s">
        <v>225</v>
      </c>
      <c r="AT136" s="223" t="s">
        <v>203</v>
      </c>
      <c r="AU136" s="223" t="s">
        <v>80</v>
      </c>
      <c r="AY136" s="15" t="s">
        <v>116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5" t="s">
        <v>83</v>
      </c>
      <c r="BK136" s="224">
        <f>ROUND(I136*H136,2)</f>
        <v>0</v>
      </c>
      <c r="BL136" s="15" t="s">
        <v>213</v>
      </c>
      <c r="BM136" s="223" t="s">
        <v>238</v>
      </c>
    </row>
    <row r="137" spans="1:65" s="2" customFormat="1" ht="21.75" customHeight="1">
      <c r="A137" s="36"/>
      <c r="B137" s="37"/>
      <c r="C137" s="240" t="s">
        <v>7</v>
      </c>
      <c r="D137" s="240" t="s">
        <v>203</v>
      </c>
      <c r="E137" s="241" t="s">
        <v>239</v>
      </c>
      <c r="F137" s="242" t="s">
        <v>240</v>
      </c>
      <c r="G137" s="243" t="s">
        <v>156</v>
      </c>
      <c r="H137" s="244">
        <v>1</v>
      </c>
      <c r="I137" s="245"/>
      <c r="J137" s="246">
        <f>ROUND(I137*H137,2)</f>
        <v>0</v>
      </c>
      <c r="K137" s="242" t="s">
        <v>123</v>
      </c>
      <c r="L137" s="247"/>
      <c r="M137" s="248" t="s">
        <v>19</v>
      </c>
      <c r="N137" s="249" t="s">
        <v>46</v>
      </c>
      <c r="O137" s="82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3" t="s">
        <v>225</v>
      </c>
      <c r="AT137" s="223" t="s">
        <v>203</v>
      </c>
      <c r="AU137" s="223" t="s">
        <v>80</v>
      </c>
      <c r="AY137" s="15" t="s">
        <v>116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5" t="s">
        <v>83</v>
      </c>
      <c r="BK137" s="224">
        <f>ROUND(I137*H137,2)</f>
        <v>0</v>
      </c>
      <c r="BL137" s="15" t="s">
        <v>213</v>
      </c>
      <c r="BM137" s="223" t="s">
        <v>241</v>
      </c>
    </row>
    <row r="138" spans="1:65" s="2" customFormat="1" ht="21.75" customHeight="1">
      <c r="A138" s="36"/>
      <c r="B138" s="37"/>
      <c r="C138" s="240" t="s">
        <v>242</v>
      </c>
      <c r="D138" s="240" t="s">
        <v>203</v>
      </c>
      <c r="E138" s="241" t="s">
        <v>243</v>
      </c>
      <c r="F138" s="242" t="s">
        <v>244</v>
      </c>
      <c r="G138" s="243" t="s">
        <v>156</v>
      </c>
      <c r="H138" s="244">
        <v>1</v>
      </c>
      <c r="I138" s="245"/>
      <c r="J138" s="246">
        <f>ROUND(I138*H138,2)</f>
        <v>0</v>
      </c>
      <c r="K138" s="242" t="s">
        <v>123</v>
      </c>
      <c r="L138" s="247"/>
      <c r="M138" s="248" t="s">
        <v>19</v>
      </c>
      <c r="N138" s="249" t="s">
        <v>46</v>
      </c>
      <c r="O138" s="82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3" t="s">
        <v>225</v>
      </c>
      <c r="AT138" s="223" t="s">
        <v>203</v>
      </c>
      <c r="AU138" s="223" t="s">
        <v>80</v>
      </c>
      <c r="AY138" s="15" t="s">
        <v>116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5" t="s">
        <v>83</v>
      </c>
      <c r="BK138" s="224">
        <f>ROUND(I138*H138,2)</f>
        <v>0</v>
      </c>
      <c r="BL138" s="15" t="s">
        <v>213</v>
      </c>
      <c r="BM138" s="223" t="s">
        <v>245</v>
      </c>
    </row>
    <row r="139" spans="1:65" s="2" customFormat="1" ht="21.75" customHeight="1">
      <c r="A139" s="36"/>
      <c r="B139" s="37"/>
      <c r="C139" s="240" t="s">
        <v>246</v>
      </c>
      <c r="D139" s="240" t="s">
        <v>203</v>
      </c>
      <c r="E139" s="241" t="s">
        <v>247</v>
      </c>
      <c r="F139" s="242" t="s">
        <v>248</v>
      </c>
      <c r="G139" s="243" t="s">
        <v>156</v>
      </c>
      <c r="H139" s="244">
        <v>1</v>
      </c>
      <c r="I139" s="245"/>
      <c r="J139" s="246">
        <f>ROUND(I139*H139,2)</f>
        <v>0</v>
      </c>
      <c r="K139" s="242" t="s">
        <v>123</v>
      </c>
      <c r="L139" s="247"/>
      <c r="M139" s="248" t="s">
        <v>19</v>
      </c>
      <c r="N139" s="249" t="s">
        <v>46</v>
      </c>
      <c r="O139" s="82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3" t="s">
        <v>225</v>
      </c>
      <c r="AT139" s="223" t="s">
        <v>203</v>
      </c>
      <c r="AU139" s="223" t="s">
        <v>80</v>
      </c>
      <c r="AY139" s="15" t="s">
        <v>116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5" t="s">
        <v>83</v>
      </c>
      <c r="BK139" s="224">
        <f>ROUND(I139*H139,2)</f>
        <v>0</v>
      </c>
      <c r="BL139" s="15" t="s">
        <v>213</v>
      </c>
      <c r="BM139" s="223" t="s">
        <v>249</v>
      </c>
    </row>
    <row r="140" spans="1:65" s="2" customFormat="1" ht="21.75" customHeight="1">
      <c r="A140" s="36"/>
      <c r="B140" s="37"/>
      <c r="C140" s="240" t="s">
        <v>250</v>
      </c>
      <c r="D140" s="240" t="s">
        <v>203</v>
      </c>
      <c r="E140" s="241" t="s">
        <v>251</v>
      </c>
      <c r="F140" s="242" t="s">
        <v>252</v>
      </c>
      <c r="G140" s="243" t="s">
        <v>156</v>
      </c>
      <c r="H140" s="244">
        <v>1</v>
      </c>
      <c r="I140" s="245"/>
      <c r="J140" s="246">
        <f>ROUND(I140*H140,2)</f>
        <v>0</v>
      </c>
      <c r="K140" s="242" t="s">
        <v>123</v>
      </c>
      <c r="L140" s="247"/>
      <c r="M140" s="248" t="s">
        <v>19</v>
      </c>
      <c r="N140" s="249" t="s">
        <v>46</v>
      </c>
      <c r="O140" s="82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3" t="s">
        <v>225</v>
      </c>
      <c r="AT140" s="223" t="s">
        <v>203</v>
      </c>
      <c r="AU140" s="223" t="s">
        <v>80</v>
      </c>
      <c r="AY140" s="15" t="s">
        <v>116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5" t="s">
        <v>83</v>
      </c>
      <c r="BK140" s="224">
        <f>ROUND(I140*H140,2)</f>
        <v>0</v>
      </c>
      <c r="BL140" s="15" t="s">
        <v>213</v>
      </c>
      <c r="BM140" s="223" t="s">
        <v>253</v>
      </c>
    </row>
    <row r="141" spans="1:65" s="2" customFormat="1" ht="16.5" customHeight="1">
      <c r="A141" s="36"/>
      <c r="B141" s="37"/>
      <c r="C141" s="212" t="s">
        <v>254</v>
      </c>
      <c r="D141" s="212" t="s">
        <v>119</v>
      </c>
      <c r="E141" s="213" t="s">
        <v>255</v>
      </c>
      <c r="F141" s="214" t="s">
        <v>256</v>
      </c>
      <c r="G141" s="215" t="s">
        <v>156</v>
      </c>
      <c r="H141" s="216">
        <v>8</v>
      </c>
      <c r="I141" s="217"/>
      <c r="J141" s="218">
        <f>ROUND(I141*H141,2)</f>
        <v>0</v>
      </c>
      <c r="K141" s="214" t="s">
        <v>123</v>
      </c>
      <c r="L141" s="42"/>
      <c r="M141" s="219" t="s">
        <v>19</v>
      </c>
      <c r="N141" s="220" t="s">
        <v>46</v>
      </c>
      <c r="O141" s="82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3" t="s">
        <v>213</v>
      </c>
      <c r="AT141" s="223" t="s">
        <v>119</v>
      </c>
      <c r="AU141" s="223" t="s">
        <v>80</v>
      </c>
      <c r="AY141" s="15" t="s">
        <v>116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5" t="s">
        <v>83</v>
      </c>
      <c r="BK141" s="224">
        <f>ROUND(I141*H141,2)</f>
        <v>0</v>
      </c>
      <c r="BL141" s="15" t="s">
        <v>213</v>
      </c>
      <c r="BM141" s="223" t="s">
        <v>257</v>
      </c>
    </row>
    <row r="142" spans="1:47" s="2" customFormat="1" ht="12">
      <c r="A142" s="36"/>
      <c r="B142" s="37"/>
      <c r="C142" s="38"/>
      <c r="D142" s="227" t="s">
        <v>158</v>
      </c>
      <c r="E142" s="38"/>
      <c r="F142" s="237" t="s">
        <v>221</v>
      </c>
      <c r="G142" s="38"/>
      <c r="H142" s="38"/>
      <c r="I142" s="130"/>
      <c r="J142" s="38"/>
      <c r="K142" s="38"/>
      <c r="L142" s="42"/>
      <c r="M142" s="238"/>
      <c r="N142" s="239"/>
      <c r="O142" s="82"/>
      <c r="P142" s="82"/>
      <c r="Q142" s="82"/>
      <c r="R142" s="82"/>
      <c r="S142" s="82"/>
      <c r="T142" s="83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5" t="s">
        <v>158</v>
      </c>
      <c r="AU142" s="15" t="s">
        <v>80</v>
      </c>
    </row>
    <row r="143" spans="1:65" s="2" customFormat="1" ht="21.75" customHeight="1">
      <c r="A143" s="36"/>
      <c r="B143" s="37"/>
      <c r="C143" s="240" t="s">
        <v>258</v>
      </c>
      <c r="D143" s="240" t="s">
        <v>203</v>
      </c>
      <c r="E143" s="241" t="s">
        <v>259</v>
      </c>
      <c r="F143" s="242" t="s">
        <v>260</v>
      </c>
      <c r="G143" s="243" t="s">
        <v>156</v>
      </c>
      <c r="H143" s="244">
        <v>1</v>
      </c>
      <c r="I143" s="245"/>
      <c r="J143" s="246">
        <f>ROUND(I143*H143,2)</f>
        <v>0</v>
      </c>
      <c r="K143" s="242" t="s">
        <v>123</v>
      </c>
      <c r="L143" s="247"/>
      <c r="M143" s="248" t="s">
        <v>19</v>
      </c>
      <c r="N143" s="249" t="s">
        <v>46</v>
      </c>
      <c r="O143" s="82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3" t="s">
        <v>225</v>
      </c>
      <c r="AT143" s="223" t="s">
        <v>203</v>
      </c>
      <c r="AU143" s="223" t="s">
        <v>80</v>
      </c>
      <c r="AY143" s="15" t="s">
        <v>116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5" t="s">
        <v>83</v>
      </c>
      <c r="BK143" s="224">
        <f>ROUND(I143*H143,2)</f>
        <v>0</v>
      </c>
      <c r="BL143" s="15" t="s">
        <v>213</v>
      </c>
      <c r="BM143" s="223" t="s">
        <v>261</v>
      </c>
    </row>
    <row r="144" spans="1:65" s="2" customFormat="1" ht="21.75" customHeight="1">
      <c r="A144" s="36"/>
      <c r="B144" s="37"/>
      <c r="C144" s="240" t="s">
        <v>262</v>
      </c>
      <c r="D144" s="240" t="s">
        <v>203</v>
      </c>
      <c r="E144" s="241" t="s">
        <v>263</v>
      </c>
      <c r="F144" s="242" t="s">
        <v>264</v>
      </c>
      <c r="G144" s="243" t="s">
        <v>156</v>
      </c>
      <c r="H144" s="244">
        <v>1</v>
      </c>
      <c r="I144" s="245"/>
      <c r="J144" s="246">
        <f>ROUND(I144*H144,2)</f>
        <v>0</v>
      </c>
      <c r="K144" s="242" t="s">
        <v>123</v>
      </c>
      <c r="L144" s="247"/>
      <c r="M144" s="248" t="s">
        <v>19</v>
      </c>
      <c r="N144" s="249" t="s">
        <v>46</v>
      </c>
      <c r="O144" s="82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3" t="s">
        <v>225</v>
      </c>
      <c r="AT144" s="223" t="s">
        <v>203</v>
      </c>
      <c r="AU144" s="223" t="s">
        <v>80</v>
      </c>
      <c r="AY144" s="15" t="s">
        <v>116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5" t="s">
        <v>83</v>
      </c>
      <c r="BK144" s="224">
        <f>ROUND(I144*H144,2)</f>
        <v>0</v>
      </c>
      <c r="BL144" s="15" t="s">
        <v>213</v>
      </c>
      <c r="BM144" s="223" t="s">
        <v>265</v>
      </c>
    </row>
    <row r="145" spans="1:65" s="2" customFormat="1" ht="21.75" customHeight="1">
      <c r="A145" s="36"/>
      <c r="B145" s="37"/>
      <c r="C145" s="240" t="s">
        <v>266</v>
      </c>
      <c r="D145" s="240" t="s">
        <v>203</v>
      </c>
      <c r="E145" s="241" t="s">
        <v>267</v>
      </c>
      <c r="F145" s="242" t="s">
        <v>268</v>
      </c>
      <c r="G145" s="243" t="s">
        <v>156</v>
      </c>
      <c r="H145" s="244">
        <v>1</v>
      </c>
      <c r="I145" s="245"/>
      <c r="J145" s="246">
        <f>ROUND(I145*H145,2)</f>
        <v>0</v>
      </c>
      <c r="K145" s="242" t="s">
        <v>123</v>
      </c>
      <c r="L145" s="247"/>
      <c r="M145" s="248" t="s">
        <v>19</v>
      </c>
      <c r="N145" s="249" t="s">
        <v>46</v>
      </c>
      <c r="O145" s="82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3" t="s">
        <v>225</v>
      </c>
      <c r="AT145" s="223" t="s">
        <v>203</v>
      </c>
      <c r="AU145" s="223" t="s">
        <v>80</v>
      </c>
      <c r="AY145" s="15" t="s">
        <v>116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5" t="s">
        <v>83</v>
      </c>
      <c r="BK145" s="224">
        <f>ROUND(I145*H145,2)</f>
        <v>0</v>
      </c>
      <c r="BL145" s="15" t="s">
        <v>213</v>
      </c>
      <c r="BM145" s="223" t="s">
        <v>269</v>
      </c>
    </row>
    <row r="146" spans="1:65" s="2" customFormat="1" ht="21.75" customHeight="1">
      <c r="A146" s="36"/>
      <c r="B146" s="37"/>
      <c r="C146" s="240" t="s">
        <v>270</v>
      </c>
      <c r="D146" s="240" t="s">
        <v>203</v>
      </c>
      <c r="E146" s="241" t="s">
        <v>271</v>
      </c>
      <c r="F146" s="242" t="s">
        <v>272</v>
      </c>
      <c r="G146" s="243" t="s">
        <v>156</v>
      </c>
      <c r="H146" s="244">
        <v>1</v>
      </c>
      <c r="I146" s="245"/>
      <c r="J146" s="246">
        <f>ROUND(I146*H146,2)</f>
        <v>0</v>
      </c>
      <c r="K146" s="242" t="s">
        <v>123</v>
      </c>
      <c r="L146" s="247"/>
      <c r="M146" s="248" t="s">
        <v>19</v>
      </c>
      <c r="N146" s="249" t="s">
        <v>46</v>
      </c>
      <c r="O146" s="82"/>
      <c r="P146" s="221">
        <f>O146*H146</f>
        <v>0</v>
      </c>
      <c r="Q146" s="221">
        <v>0</v>
      </c>
      <c r="R146" s="221">
        <f>Q146*H146</f>
        <v>0</v>
      </c>
      <c r="S146" s="221">
        <v>0</v>
      </c>
      <c r="T146" s="222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3" t="s">
        <v>225</v>
      </c>
      <c r="AT146" s="223" t="s">
        <v>203</v>
      </c>
      <c r="AU146" s="223" t="s">
        <v>80</v>
      </c>
      <c r="AY146" s="15" t="s">
        <v>116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5" t="s">
        <v>83</v>
      </c>
      <c r="BK146" s="224">
        <f>ROUND(I146*H146,2)</f>
        <v>0</v>
      </c>
      <c r="BL146" s="15" t="s">
        <v>213</v>
      </c>
      <c r="BM146" s="223" t="s">
        <v>273</v>
      </c>
    </row>
    <row r="147" spans="1:65" s="2" customFormat="1" ht="21.75" customHeight="1">
      <c r="A147" s="36"/>
      <c r="B147" s="37"/>
      <c r="C147" s="240" t="s">
        <v>274</v>
      </c>
      <c r="D147" s="240" t="s">
        <v>203</v>
      </c>
      <c r="E147" s="241" t="s">
        <v>275</v>
      </c>
      <c r="F147" s="242" t="s">
        <v>276</v>
      </c>
      <c r="G147" s="243" t="s">
        <v>156</v>
      </c>
      <c r="H147" s="244">
        <v>1</v>
      </c>
      <c r="I147" s="245"/>
      <c r="J147" s="246">
        <f>ROUND(I147*H147,2)</f>
        <v>0</v>
      </c>
      <c r="K147" s="242" t="s">
        <v>123</v>
      </c>
      <c r="L147" s="247"/>
      <c r="M147" s="248" t="s">
        <v>19</v>
      </c>
      <c r="N147" s="249" t="s">
        <v>46</v>
      </c>
      <c r="O147" s="82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3" t="s">
        <v>225</v>
      </c>
      <c r="AT147" s="223" t="s">
        <v>203</v>
      </c>
      <c r="AU147" s="223" t="s">
        <v>80</v>
      </c>
      <c r="AY147" s="15" t="s">
        <v>116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5" t="s">
        <v>83</v>
      </c>
      <c r="BK147" s="224">
        <f>ROUND(I147*H147,2)</f>
        <v>0</v>
      </c>
      <c r="BL147" s="15" t="s">
        <v>213</v>
      </c>
      <c r="BM147" s="223" t="s">
        <v>277</v>
      </c>
    </row>
    <row r="148" spans="1:65" s="2" customFormat="1" ht="21.75" customHeight="1">
      <c r="A148" s="36"/>
      <c r="B148" s="37"/>
      <c r="C148" s="240" t="s">
        <v>278</v>
      </c>
      <c r="D148" s="240" t="s">
        <v>203</v>
      </c>
      <c r="E148" s="241" t="s">
        <v>279</v>
      </c>
      <c r="F148" s="242" t="s">
        <v>280</v>
      </c>
      <c r="G148" s="243" t="s">
        <v>156</v>
      </c>
      <c r="H148" s="244">
        <v>1</v>
      </c>
      <c r="I148" s="245"/>
      <c r="J148" s="246">
        <f>ROUND(I148*H148,2)</f>
        <v>0</v>
      </c>
      <c r="K148" s="242" t="s">
        <v>123</v>
      </c>
      <c r="L148" s="247"/>
      <c r="M148" s="248" t="s">
        <v>19</v>
      </c>
      <c r="N148" s="249" t="s">
        <v>46</v>
      </c>
      <c r="O148" s="82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3" t="s">
        <v>225</v>
      </c>
      <c r="AT148" s="223" t="s">
        <v>203</v>
      </c>
      <c r="AU148" s="223" t="s">
        <v>80</v>
      </c>
      <c r="AY148" s="15" t="s">
        <v>116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5" t="s">
        <v>83</v>
      </c>
      <c r="BK148" s="224">
        <f>ROUND(I148*H148,2)</f>
        <v>0</v>
      </c>
      <c r="BL148" s="15" t="s">
        <v>213</v>
      </c>
      <c r="BM148" s="223" t="s">
        <v>281</v>
      </c>
    </row>
    <row r="149" spans="1:65" s="2" customFormat="1" ht="21.75" customHeight="1">
      <c r="A149" s="36"/>
      <c r="B149" s="37"/>
      <c r="C149" s="240" t="s">
        <v>225</v>
      </c>
      <c r="D149" s="240" t="s">
        <v>203</v>
      </c>
      <c r="E149" s="241" t="s">
        <v>282</v>
      </c>
      <c r="F149" s="242" t="s">
        <v>283</v>
      </c>
      <c r="G149" s="243" t="s">
        <v>156</v>
      </c>
      <c r="H149" s="244">
        <v>1</v>
      </c>
      <c r="I149" s="245"/>
      <c r="J149" s="246">
        <f>ROUND(I149*H149,2)</f>
        <v>0</v>
      </c>
      <c r="K149" s="242" t="s">
        <v>123</v>
      </c>
      <c r="L149" s="247"/>
      <c r="M149" s="248" t="s">
        <v>19</v>
      </c>
      <c r="N149" s="249" t="s">
        <v>46</v>
      </c>
      <c r="O149" s="82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3" t="s">
        <v>225</v>
      </c>
      <c r="AT149" s="223" t="s">
        <v>203</v>
      </c>
      <c r="AU149" s="223" t="s">
        <v>80</v>
      </c>
      <c r="AY149" s="15" t="s">
        <v>116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5" t="s">
        <v>83</v>
      </c>
      <c r="BK149" s="224">
        <f>ROUND(I149*H149,2)</f>
        <v>0</v>
      </c>
      <c r="BL149" s="15" t="s">
        <v>213</v>
      </c>
      <c r="BM149" s="223" t="s">
        <v>284</v>
      </c>
    </row>
    <row r="150" spans="1:65" s="2" customFormat="1" ht="21.75" customHeight="1">
      <c r="A150" s="36"/>
      <c r="B150" s="37"/>
      <c r="C150" s="240" t="s">
        <v>285</v>
      </c>
      <c r="D150" s="240" t="s">
        <v>203</v>
      </c>
      <c r="E150" s="241" t="s">
        <v>286</v>
      </c>
      <c r="F150" s="242" t="s">
        <v>287</v>
      </c>
      <c r="G150" s="243" t="s">
        <v>156</v>
      </c>
      <c r="H150" s="244">
        <v>1</v>
      </c>
      <c r="I150" s="245"/>
      <c r="J150" s="246">
        <f>ROUND(I150*H150,2)</f>
        <v>0</v>
      </c>
      <c r="K150" s="242" t="s">
        <v>123</v>
      </c>
      <c r="L150" s="247"/>
      <c r="M150" s="248" t="s">
        <v>19</v>
      </c>
      <c r="N150" s="249" t="s">
        <v>46</v>
      </c>
      <c r="O150" s="82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3" t="s">
        <v>225</v>
      </c>
      <c r="AT150" s="223" t="s">
        <v>203</v>
      </c>
      <c r="AU150" s="223" t="s">
        <v>80</v>
      </c>
      <c r="AY150" s="15" t="s">
        <v>116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5" t="s">
        <v>83</v>
      </c>
      <c r="BK150" s="224">
        <f>ROUND(I150*H150,2)</f>
        <v>0</v>
      </c>
      <c r="BL150" s="15" t="s">
        <v>213</v>
      </c>
      <c r="BM150" s="223" t="s">
        <v>288</v>
      </c>
    </row>
    <row r="151" spans="1:65" s="2" customFormat="1" ht="16.5" customHeight="1">
      <c r="A151" s="36"/>
      <c r="B151" s="37"/>
      <c r="C151" s="212" t="s">
        <v>289</v>
      </c>
      <c r="D151" s="212" t="s">
        <v>119</v>
      </c>
      <c r="E151" s="213" t="s">
        <v>290</v>
      </c>
      <c r="F151" s="214" t="s">
        <v>291</v>
      </c>
      <c r="G151" s="215" t="s">
        <v>292</v>
      </c>
      <c r="H151" s="250"/>
      <c r="I151" s="217"/>
      <c r="J151" s="218">
        <f>ROUND(I151*H151,2)</f>
        <v>0</v>
      </c>
      <c r="K151" s="214" t="s">
        <v>123</v>
      </c>
      <c r="L151" s="42"/>
      <c r="M151" s="251" t="s">
        <v>19</v>
      </c>
      <c r="N151" s="252" t="s">
        <v>46</v>
      </c>
      <c r="O151" s="253"/>
      <c r="P151" s="254">
        <f>O151*H151</f>
        <v>0</v>
      </c>
      <c r="Q151" s="254">
        <v>0</v>
      </c>
      <c r="R151" s="254">
        <f>Q151*H151</f>
        <v>0</v>
      </c>
      <c r="S151" s="254">
        <v>0</v>
      </c>
      <c r="T151" s="25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3" t="s">
        <v>213</v>
      </c>
      <c r="AT151" s="223" t="s">
        <v>119</v>
      </c>
      <c r="AU151" s="223" t="s">
        <v>80</v>
      </c>
      <c r="AY151" s="15" t="s">
        <v>116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5" t="s">
        <v>83</v>
      </c>
      <c r="BK151" s="224">
        <f>ROUND(I151*H151,2)</f>
        <v>0</v>
      </c>
      <c r="BL151" s="15" t="s">
        <v>213</v>
      </c>
      <c r="BM151" s="223" t="s">
        <v>293</v>
      </c>
    </row>
    <row r="152" spans="1:31" s="2" customFormat="1" ht="6.95" customHeight="1">
      <c r="A152" s="36"/>
      <c r="B152" s="57"/>
      <c r="C152" s="58"/>
      <c r="D152" s="58"/>
      <c r="E152" s="58"/>
      <c r="F152" s="58"/>
      <c r="G152" s="58"/>
      <c r="H152" s="58"/>
      <c r="I152" s="160"/>
      <c r="J152" s="58"/>
      <c r="K152" s="58"/>
      <c r="L152" s="42"/>
      <c r="M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</row>
  </sheetData>
  <sheetProtection password="CC35" sheet="1" objects="1" scenarios="1" formatColumns="0" formatRows="0" autoFilter="0"/>
  <autoFilter ref="C87:K151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TATA\pc</dc:creator>
  <cp:keywords/>
  <dc:description/>
  <cp:lastModifiedBy>TATA\pc</cp:lastModifiedBy>
  <dcterms:created xsi:type="dcterms:W3CDTF">2020-01-14T10:46:55Z</dcterms:created>
  <dcterms:modified xsi:type="dcterms:W3CDTF">2020-01-14T10:46:57Z</dcterms:modified>
  <cp:category/>
  <cp:version/>
  <cp:contentType/>
  <cp:contentStatus/>
</cp:coreProperties>
</file>