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.1. - Stavební část" sheetId="2" r:id="rId2"/>
    <sheet name="EL - Elektroinstalace" sheetId="3" r:id="rId3"/>
    <sheet name="MaR - Měření a regulace" sheetId="4" r:id="rId4"/>
    <sheet name="ÚT - Vytápění" sheetId="5" r:id="rId5"/>
    <sheet name="VZT - Vzduchotechnika" sheetId="6" r:id="rId6"/>
    <sheet name="ZTI - Zdravotechnika" sheetId="7" r:id="rId7"/>
    <sheet name="VRN - Vedlejší rozpočtové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'D.1. - Stavební část'!$C$138:$K$465</definedName>
    <definedName name="_xlnm.Print_Area" localSheetId="1">'D.1. - Stavební část'!$C$4:$J$76,'D.1. - Stavební část'!$C$82:$J$120,'D.1. - Stavební část'!$C$126:$K$465</definedName>
    <definedName name="_xlnm.Print_Titles" localSheetId="1">'D.1. - Stavební část'!$138:$138</definedName>
    <definedName name="_xlnm._FilterDatabase" localSheetId="2" hidden="1">'EL - Elektroinstalace'!$C$124:$K$186</definedName>
    <definedName name="_xlnm.Print_Area" localSheetId="2">'EL - Elektroinstalace'!$C$4:$J$76,'EL - Elektroinstalace'!$C$82:$J$106,'EL - Elektroinstalace'!$C$112:$K$186</definedName>
    <definedName name="_xlnm.Print_Titles" localSheetId="2">'EL - Elektroinstalace'!$124:$124</definedName>
    <definedName name="_xlnm._FilterDatabase" localSheetId="3" hidden="1">'MaR - Měření a regulace'!$C$125:$K$197</definedName>
    <definedName name="_xlnm.Print_Area" localSheetId="3">'MaR - Měření a regulace'!$C$4:$J$76,'MaR - Měření a regulace'!$C$82:$J$107,'MaR - Měření a regulace'!$C$113:$K$197</definedName>
    <definedName name="_xlnm.Print_Titles" localSheetId="3">'MaR - Měření a regulace'!$125:$125</definedName>
    <definedName name="_xlnm._FilterDatabase" localSheetId="4" hidden="1">'ÚT - Vytápění'!$C$119:$K$146</definedName>
    <definedName name="_xlnm.Print_Area" localSheetId="4">'ÚT - Vytápění'!$C$4:$J$76,'ÚT - Vytápění'!$C$82:$J$101,'ÚT - Vytápění'!$C$107:$K$146</definedName>
    <definedName name="_xlnm.Print_Titles" localSheetId="4">'ÚT - Vytápění'!$119:$119</definedName>
    <definedName name="_xlnm._FilterDatabase" localSheetId="5" hidden="1">'VZT - Vzduchotechnika'!$C$119:$K$138</definedName>
    <definedName name="_xlnm.Print_Area" localSheetId="5">'VZT - Vzduchotechnika'!$C$4:$J$76,'VZT - Vzduchotechnika'!$C$82:$J$101,'VZT - Vzduchotechnika'!$C$107:$K$138</definedName>
    <definedName name="_xlnm.Print_Titles" localSheetId="5">'VZT - Vzduchotechnika'!$119:$119</definedName>
    <definedName name="_xlnm._FilterDatabase" localSheetId="6" hidden="1">'ZTI - Zdravotechnika'!$C$129:$K$318</definedName>
    <definedName name="_xlnm.Print_Area" localSheetId="6">'ZTI - Zdravotechnika'!$C$4:$J$76,'ZTI - Zdravotechnika'!$C$82:$J$111,'ZTI - Zdravotechnika'!$C$117:$K$318</definedName>
    <definedName name="_xlnm.Print_Titles" localSheetId="6">'ZTI - Zdravotechnika'!$129:$129</definedName>
    <definedName name="_xlnm._FilterDatabase" localSheetId="7" hidden="1">'VRN - Vedlejší rozpočtové...'!$C$121:$K$139</definedName>
    <definedName name="_xlnm.Print_Area" localSheetId="7">'VRN - Vedlejší rozpočtové...'!$C$4:$J$76,'VRN - Vedlejší rozpočtové...'!$C$82:$J$103,'VRN - Vedlejší rozpočtové...'!$C$109:$K$139</definedName>
    <definedName name="_xlnm.Print_Titles" localSheetId="7">'VRN - Vedlejší rozpočtové...'!$121:$121</definedName>
  </definedNames>
  <calcPr/>
</workbook>
</file>

<file path=xl/calcChain.xml><?xml version="1.0" encoding="utf-8"?>
<calcChain xmlns="http://schemas.openxmlformats.org/spreadsheetml/2006/main">
  <c i="8" r="J37"/>
  <c r="J36"/>
  <c i="1" r="AY101"/>
  <c i="8" r="J35"/>
  <c i="1" r="AX101"/>
  <c i="8" r="BI139"/>
  <c r="BH139"/>
  <c r="BG139"/>
  <c r="BF139"/>
  <c r="T139"/>
  <c r="T138"/>
  <c r="R139"/>
  <c r="R138"/>
  <c r="P139"/>
  <c r="P138"/>
  <c r="BK139"/>
  <c r="BK138"/>
  <c r="J138"/>
  <c r="J139"/>
  <c r="BE139"/>
  <c r="J102"/>
  <c r="BI137"/>
  <c r="BH137"/>
  <c r="BG137"/>
  <c r="BF137"/>
  <c r="T137"/>
  <c r="T136"/>
  <c r="R137"/>
  <c r="R136"/>
  <c r="P137"/>
  <c r="P136"/>
  <c r="BK137"/>
  <c r="BK136"/>
  <c r="J136"/>
  <c r="J137"/>
  <c r="BE137"/>
  <c r="J101"/>
  <c r="BI134"/>
  <c r="BH134"/>
  <c r="BG134"/>
  <c r="BF134"/>
  <c r="T134"/>
  <c r="R134"/>
  <c r="P134"/>
  <c r="BK134"/>
  <c r="J134"/>
  <c r="BE134"/>
  <c r="BI133"/>
  <c r="BH133"/>
  <c r="BG133"/>
  <c r="BF133"/>
  <c r="T133"/>
  <c r="T132"/>
  <c r="R133"/>
  <c r="R132"/>
  <c r="P133"/>
  <c r="P132"/>
  <c r="BK133"/>
  <c r="BK132"/>
  <c r="J132"/>
  <c r="J133"/>
  <c r="BE133"/>
  <c r="J100"/>
  <c r="BI131"/>
  <c r="BH131"/>
  <c r="BG131"/>
  <c r="BF131"/>
  <c r="T131"/>
  <c r="T130"/>
  <c r="R131"/>
  <c r="R130"/>
  <c r="P131"/>
  <c r="P130"/>
  <c r="BK131"/>
  <c r="BK130"/>
  <c r="J130"/>
  <c r="J131"/>
  <c r="BE131"/>
  <c r="J99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F37"/>
  <c i="1" r="BD101"/>
  <c i="8" r="BH125"/>
  <c r="F36"/>
  <c i="1" r="BC101"/>
  <c i="8" r="BG125"/>
  <c r="F35"/>
  <c i="1" r="BB101"/>
  <c i="8" r="BF125"/>
  <c r="J34"/>
  <c i="1" r="AW101"/>
  <c i="8" r="F34"/>
  <c i="1" r="BA101"/>
  <c i="8" r="T125"/>
  <c r="T124"/>
  <c r="T123"/>
  <c r="T122"/>
  <c r="R125"/>
  <c r="R124"/>
  <c r="R123"/>
  <c r="R122"/>
  <c r="P125"/>
  <c r="P124"/>
  <c r="P123"/>
  <c r="P122"/>
  <c i="1" r="AU101"/>
  <c i="8" r="BK125"/>
  <c r="BK124"/>
  <c r="J124"/>
  <c r="BK123"/>
  <c r="J123"/>
  <c r="BK122"/>
  <c r="J122"/>
  <c r="J96"/>
  <c r="J30"/>
  <c i="1" r="AG101"/>
  <c i="8" r="J125"/>
  <c r="BE125"/>
  <c r="J33"/>
  <c i="1" r="AV101"/>
  <c i="8" r="F33"/>
  <c i="1" r="AZ101"/>
  <c i="8" r="J98"/>
  <c r="J97"/>
  <c r="J119"/>
  <c r="J118"/>
  <c r="F118"/>
  <c r="F116"/>
  <c r="E114"/>
  <c r="J92"/>
  <c r="J91"/>
  <c r="F91"/>
  <c r="F89"/>
  <c r="E87"/>
  <c r="J39"/>
  <c r="J18"/>
  <c r="E18"/>
  <c r="F119"/>
  <c r="F92"/>
  <c r="J17"/>
  <c r="J12"/>
  <c r="J116"/>
  <c r="J89"/>
  <c r="E7"/>
  <c r="E112"/>
  <c r="E85"/>
  <c i="7" r="J37"/>
  <c r="J36"/>
  <c i="1" r="AY100"/>
  <c i="7" r="J35"/>
  <c i="1" r="AX100"/>
  <c i="7" r="BI318"/>
  <c r="BH318"/>
  <c r="BG318"/>
  <c r="BF318"/>
  <c r="T318"/>
  <c r="R318"/>
  <c r="P318"/>
  <c r="BK318"/>
  <c r="J318"/>
  <c r="BE318"/>
  <c r="BI317"/>
  <c r="BH317"/>
  <c r="BG317"/>
  <c r="BF317"/>
  <c r="T317"/>
  <c r="T316"/>
  <c r="R317"/>
  <c r="R316"/>
  <c r="P317"/>
  <c r="P316"/>
  <c r="BK317"/>
  <c r="BK316"/>
  <c r="J316"/>
  <c r="J317"/>
  <c r="BE317"/>
  <c r="J110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T312"/>
  <c r="R313"/>
  <c r="R312"/>
  <c r="P313"/>
  <c r="P312"/>
  <c r="BK313"/>
  <c r="BK312"/>
  <c r="J312"/>
  <c r="J313"/>
  <c r="BE313"/>
  <c r="J109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T290"/>
  <c r="R291"/>
  <c r="R290"/>
  <c r="P291"/>
  <c r="P290"/>
  <c r="BK291"/>
  <c r="BK290"/>
  <c r="J290"/>
  <c r="J291"/>
  <c r="BE291"/>
  <c r="J108"/>
  <c r="BI289"/>
  <c r="BH289"/>
  <c r="BG289"/>
  <c r="BF289"/>
  <c r="T289"/>
  <c r="R289"/>
  <c r="P289"/>
  <c r="BK289"/>
  <c r="J289"/>
  <c r="BE289"/>
  <c r="BI288"/>
  <c r="BH288"/>
  <c r="BG288"/>
  <c r="BF288"/>
  <c r="T288"/>
  <c r="T287"/>
  <c r="R288"/>
  <c r="R287"/>
  <c r="P288"/>
  <c r="P287"/>
  <c r="BK288"/>
  <c r="BK287"/>
  <c r="J287"/>
  <c r="J288"/>
  <c r="BE288"/>
  <c r="J107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69"/>
  <c r="BH269"/>
  <c r="BG269"/>
  <c r="BF269"/>
  <c r="T269"/>
  <c r="R269"/>
  <c r="P269"/>
  <c r="BK269"/>
  <c r="J269"/>
  <c r="BE269"/>
  <c r="BI267"/>
  <c r="BH267"/>
  <c r="BG267"/>
  <c r="BF267"/>
  <c r="T267"/>
  <c r="R267"/>
  <c r="P267"/>
  <c r="BK267"/>
  <c r="J267"/>
  <c r="BE267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T260"/>
  <c r="R261"/>
  <c r="R260"/>
  <c r="P261"/>
  <c r="P260"/>
  <c r="BK261"/>
  <c r="BK260"/>
  <c r="J260"/>
  <c r="J261"/>
  <c r="BE261"/>
  <c r="J106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T235"/>
  <c r="T234"/>
  <c r="R236"/>
  <c r="R235"/>
  <c r="R234"/>
  <c r="P236"/>
  <c r="P235"/>
  <c r="P234"/>
  <c r="BK236"/>
  <c r="BK235"/>
  <c r="J235"/>
  <c r="BK234"/>
  <c r="J234"/>
  <c r="J236"/>
  <c r="BE236"/>
  <c r="J105"/>
  <c r="J104"/>
  <c r="BI233"/>
  <c r="BH233"/>
  <c r="BG233"/>
  <c r="BF233"/>
  <c r="T233"/>
  <c r="T232"/>
  <c r="R233"/>
  <c r="R232"/>
  <c r="P233"/>
  <c r="P232"/>
  <c r="BK233"/>
  <c r="BK232"/>
  <c r="J232"/>
  <c r="J233"/>
  <c r="BE233"/>
  <c r="J103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T226"/>
  <c r="R227"/>
  <c r="R226"/>
  <c r="P227"/>
  <c r="P226"/>
  <c r="BK227"/>
  <c r="BK226"/>
  <c r="J226"/>
  <c r="J227"/>
  <c r="BE227"/>
  <c r="J102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5"/>
  <c r="BH205"/>
  <c r="BG205"/>
  <c r="BF205"/>
  <c r="T205"/>
  <c r="T204"/>
  <c r="R205"/>
  <c r="R204"/>
  <c r="P205"/>
  <c r="P204"/>
  <c r="BK205"/>
  <c r="BK204"/>
  <c r="J204"/>
  <c r="J205"/>
  <c r="BE205"/>
  <c r="J101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T181"/>
  <c r="R182"/>
  <c r="R181"/>
  <c r="P182"/>
  <c r="P181"/>
  <c r="BK182"/>
  <c r="BK181"/>
  <c r="J181"/>
  <c r="J182"/>
  <c r="BE182"/>
  <c r="J100"/>
  <c r="BI179"/>
  <c r="BH179"/>
  <c r="BG179"/>
  <c r="BF179"/>
  <c r="T179"/>
  <c r="T178"/>
  <c r="R179"/>
  <c r="R178"/>
  <c r="P179"/>
  <c r="P178"/>
  <c r="BK179"/>
  <c r="BK178"/>
  <c r="J178"/>
  <c r="J179"/>
  <c r="BE179"/>
  <c r="J99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3"/>
  <c r="F37"/>
  <c i="1" r="BD100"/>
  <c i="7" r="BH133"/>
  <c r="F36"/>
  <c i="1" r="BC100"/>
  <c i="7" r="BG133"/>
  <c r="F35"/>
  <c i="1" r="BB100"/>
  <c i="7" r="BF133"/>
  <c r="J34"/>
  <c i="1" r="AW100"/>
  <c i="7" r="F34"/>
  <c i="1" r="BA100"/>
  <c i="7" r="T133"/>
  <c r="T132"/>
  <c r="T131"/>
  <c r="T130"/>
  <c r="R133"/>
  <c r="R132"/>
  <c r="R131"/>
  <c r="R130"/>
  <c r="P133"/>
  <c r="P132"/>
  <c r="P131"/>
  <c r="P130"/>
  <c i="1" r="AU100"/>
  <c i="7" r="BK133"/>
  <c r="BK132"/>
  <c r="J132"/>
  <c r="BK131"/>
  <c r="J131"/>
  <c r="BK130"/>
  <c r="J130"/>
  <c r="J96"/>
  <c r="J30"/>
  <c i="1" r="AG100"/>
  <c i="7" r="J133"/>
  <c r="BE133"/>
  <c r="J33"/>
  <c i="1" r="AV100"/>
  <c i="7" r="F33"/>
  <c i="1" r="AZ100"/>
  <c i="7" r="J98"/>
  <c r="J97"/>
  <c r="J127"/>
  <c r="J126"/>
  <c r="F126"/>
  <c r="F124"/>
  <c r="E122"/>
  <c r="J92"/>
  <c r="J91"/>
  <c r="F91"/>
  <c r="F89"/>
  <c r="E87"/>
  <c r="J39"/>
  <c r="J18"/>
  <c r="E18"/>
  <c r="F127"/>
  <c r="F92"/>
  <c r="J17"/>
  <c r="J12"/>
  <c r="J124"/>
  <c r="J89"/>
  <c r="E7"/>
  <c r="E120"/>
  <c r="E85"/>
  <c i="6" r="J37"/>
  <c r="J36"/>
  <c i="1" r="AY99"/>
  <c i="6" r="J35"/>
  <c i="1" r="AX99"/>
  <c i="6"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T125"/>
  <c r="T124"/>
  <c r="R126"/>
  <c r="R125"/>
  <c r="R124"/>
  <c r="P126"/>
  <c r="P125"/>
  <c r="P124"/>
  <c r="BK126"/>
  <c r="BK125"/>
  <c r="J125"/>
  <c r="BK124"/>
  <c r="J124"/>
  <c r="J126"/>
  <c r="BE126"/>
  <c r="J100"/>
  <c r="J99"/>
  <c r="BI123"/>
  <c r="F37"/>
  <c i="1" r="BD99"/>
  <c i="6" r="BH123"/>
  <c r="F36"/>
  <c i="1" r="BC99"/>
  <c i="6" r="BG123"/>
  <c r="F35"/>
  <c i="1" r="BB99"/>
  <c i="6" r="BF123"/>
  <c r="J34"/>
  <c i="1" r="AW99"/>
  <c i="6" r="F34"/>
  <c i="1" r="BA99"/>
  <c i="6" r="T123"/>
  <c r="T122"/>
  <c r="T121"/>
  <c r="T120"/>
  <c r="R123"/>
  <c r="R122"/>
  <c r="R121"/>
  <c r="R120"/>
  <c r="P123"/>
  <c r="P122"/>
  <c r="P121"/>
  <c r="P120"/>
  <c i="1" r="AU99"/>
  <c i="6" r="BK123"/>
  <c r="BK122"/>
  <c r="J122"/>
  <c r="BK121"/>
  <c r="J121"/>
  <c r="BK120"/>
  <c r="J120"/>
  <c r="J96"/>
  <c r="J30"/>
  <c i="1" r="AG99"/>
  <c i="6" r="J123"/>
  <c r="BE123"/>
  <c r="J33"/>
  <c i="1" r="AV99"/>
  <c i="6" r="F33"/>
  <c i="1" r="AZ99"/>
  <c i="6" r="J98"/>
  <c r="J97"/>
  <c r="J117"/>
  <c r="J116"/>
  <c r="F116"/>
  <c r="F114"/>
  <c r="E112"/>
  <c r="J92"/>
  <c r="J91"/>
  <c r="F91"/>
  <c r="F89"/>
  <c r="E87"/>
  <c r="J39"/>
  <c r="J18"/>
  <c r="E18"/>
  <c r="F117"/>
  <c r="F92"/>
  <c r="J17"/>
  <c r="J12"/>
  <c r="J114"/>
  <c r="J89"/>
  <c r="E7"/>
  <c r="E110"/>
  <c r="E85"/>
  <c i="5" r="J37"/>
  <c r="J36"/>
  <c i="1" r="AY98"/>
  <c i="5" r="J35"/>
  <c i="1" r="AX98"/>
  <c i="5" r="BI146"/>
  <c r="BH146"/>
  <c r="BG146"/>
  <c r="BF146"/>
  <c r="T146"/>
  <c r="R146"/>
  <c r="P146"/>
  <c r="BK146"/>
  <c r="J146"/>
  <c r="BE146"/>
  <c r="BI145"/>
  <c r="BH145"/>
  <c r="BG145"/>
  <c r="BF145"/>
  <c r="T145"/>
  <c r="T144"/>
  <c r="R145"/>
  <c r="R144"/>
  <c r="P145"/>
  <c r="P144"/>
  <c r="BK145"/>
  <c r="BK144"/>
  <c r="J144"/>
  <c r="J145"/>
  <c r="BE145"/>
  <c r="J100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T140"/>
  <c r="R141"/>
  <c r="R140"/>
  <c r="P141"/>
  <c r="P140"/>
  <c r="BK141"/>
  <c r="BK140"/>
  <c r="J140"/>
  <c r="J141"/>
  <c r="BE141"/>
  <c r="J99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F37"/>
  <c i="1" r="BD98"/>
  <c i="5" r="BH123"/>
  <c r="F36"/>
  <c i="1" r="BC98"/>
  <c i="5" r="BG123"/>
  <c r="F35"/>
  <c i="1" r="BB98"/>
  <c i="5" r="BF123"/>
  <c r="J34"/>
  <c i="1" r="AW98"/>
  <c i="5" r="F34"/>
  <c i="1" r="BA98"/>
  <c i="5" r="T123"/>
  <c r="T122"/>
  <c r="T121"/>
  <c r="T120"/>
  <c r="R123"/>
  <c r="R122"/>
  <c r="R121"/>
  <c r="R120"/>
  <c r="P123"/>
  <c r="P122"/>
  <c r="P121"/>
  <c r="P120"/>
  <c i="1" r="AU98"/>
  <c i="5" r="BK123"/>
  <c r="BK122"/>
  <c r="J122"/>
  <c r="BK121"/>
  <c r="J121"/>
  <c r="BK120"/>
  <c r="J120"/>
  <c r="J96"/>
  <c r="J30"/>
  <c i="1" r="AG98"/>
  <c i="5" r="J123"/>
  <c r="BE123"/>
  <c r="J33"/>
  <c i="1" r="AV98"/>
  <c i="5" r="F33"/>
  <c i="1" r="AZ98"/>
  <c i="5" r="J98"/>
  <c r="J97"/>
  <c r="J117"/>
  <c r="J116"/>
  <c r="F116"/>
  <c r="F114"/>
  <c r="E112"/>
  <c r="J92"/>
  <c r="J91"/>
  <c r="F91"/>
  <c r="F89"/>
  <c r="E87"/>
  <c r="J39"/>
  <c r="J18"/>
  <c r="E18"/>
  <c r="F117"/>
  <c r="F92"/>
  <c r="J17"/>
  <c r="J12"/>
  <c r="J114"/>
  <c r="J89"/>
  <c r="E7"/>
  <c r="E110"/>
  <c r="E85"/>
  <c i="4" r="J37"/>
  <c r="J36"/>
  <c i="1" r="AY97"/>
  <c i="4" r="J35"/>
  <c i="1" r="AX97"/>
  <c i="4" r="BI197"/>
  <c r="BH197"/>
  <c r="BG197"/>
  <c r="BF197"/>
  <c r="T197"/>
  <c r="T196"/>
  <c r="R197"/>
  <c r="R196"/>
  <c r="P197"/>
  <c r="P196"/>
  <c r="BK197"/>
  <c r="BK196"/>
  <c r="J196"/>
  <c r="J197"/>
  <c r="BE197"/>
  <c r="J10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T191"/>
  <c r="R192"/>
  <c r="R191"/>
  <c r="P192"/>
  <c r="P191"/>
  <c r="BK192"/>
  <c r="BK191"/>
  <c r="J191"/>
  <c r="J192"/>
  <c r="BE192"/>
  <c r="J105"/>
  <c r="BI190"/>
  <c r="BH190"/>
  <c r="BG190"/>
  <c r="BF190"/>
  <c r="T190"/>
  <c r="T189"/>
  <c r="R190"/>
  <c r="R189"/>
  <c r="P190"/>
  <c r="P189"/>
  <c r="BK190"/>
  <c r="BK189"/>
  <c r="J189"/>
  <c r="J190"/>
  <c r="BE190"/>
  <c r="J104"/>
  <c r="BI188"/>
  <c r="BH188"/>
  <c r="BG188"/>
  <c r="BF188"/>
  <c r="T188"/>
  <c r="T187"/>
  <c r="T186"/>
  <c r="R188"/>
  <c r="R187"/>
  <c r="R186"/>
  <c r="P188"/>
  <c r="P187"/>
  <c r="P186"/>
  <c r="BK188"/>
  <c r="BK187"/>
  <c r="J187"/>
  <c r="BK186"/>
  <c r="J186"/>
  <c r="J188"/>
  <c r="BE188"/>
  <c r="J103"/>
  <c r="J102"/>
  <c r="BI185"/>
  <c r="BH185"/>
  <c r="BG185"/>
  <c r="BF185"/>
  <c r="T185"/>
  <c r="R185"/>
  <c r="P185"/>
  <c r="BK185"/>
  <c r="J185"/>
  <c r="BE185"/>
  <c r="BI184"/>
  <c r="BH184"/>
  <c r="BG184"/>
  <c r="BF184"/>
  <c r="T184"/>
  <c r="T183"/>
  <c r="R184"/>
  <c r="R183"/>
  <c r="P184"/>
  <c r="P183"/>
  <c r="BK184"/>
  <c r="BK183"/>
  <c r="J183"/>
  <c r="J184"/>
  <c r="BE184"/>
  <c r="J101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T162"/>
  <c r="R163"/>
  <c r="R162"/>
  <c r="P163"/>
  <c r="P162"/>
  <c r="BK163"/>
  <c r="BK162"/>
  <c r="J162"/>
  <c r="J163"/>
  <c r="BE163"/>
  <c r="J100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99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T136"/>
  <c r="R137"/>
  <c r="R136"/>
  <c r="P137"/>
  <c r="P136"/>
  <c r="BK137"/>
  <c r="BK136"/>
  <c r="J136"/>
  <c r="J137"/>
  <c r="BE137"/>
  <c r="J98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F37"/>
  <c i="1" r="BD97"/>
  <c i="4" r="BH128"/>
  <c r="F36"/>
  <c i="1" r="BC97"/>
  <c i="4" r="BG128"/>
  <c r="F35"/>
  <c i="1" r="BB97"/>
  <c i="4" r="BF128"/>
  <c r="J34"/>
  <c i="1" r="AW97"/>
  <c i="4" r="F34"/>
  <c i="1" r="BA97"/>
  <c i="4" r="T128"/>
  <c r="T127"/>
  <c r="T126"/>
  <c r="R128"/>
  <c r="R127"/>
  <c r="R126"/>
  <c r="P128"/>
  <c r="P127"/>
  <c r="P126"/>
  <c i="1" r="AU97"/>
  <c i="4" r="BK128"/>
  <c r="BK127"/>
  <c r="J127"/>
  <c r="BK126"/>
  <c r="J126"/>
  <c r="J96"/>
  <c r="J30"/>
  <c i="1" r="AG97"/>
  <c i="4" r="J128"/>
  <c r="BE128"/>
  <c r="J33"/>
  <c i="1" r="AV97"/>
  <c i="4" r="F33"/>
  <c i="1" r="AZ97"/>
  <c i="4" r="J97"/>
  <c r="J123"/>
  <c r="J122"/>
  <c r="F122"/>
  <c r="F120"/>
  <c r="E118"/>
  <c r="J92"/>
  <c r="J91"/>
  <c r="F91"/>
  <c r="F89"/>
  <c r="E87"/>
  <c r="J39"/>
  <c r="J18"/>
  <c r="E18"/>
  <c r="F123"/>
  <c r="F92"/>
  <c r="J17"/>
  <c r="J12"/>
  <c r="J120"/>
  <c r="J89"/>
  <c r="E7"/>
  <c r="E116"/>
  <c r="E85"/>
  <c i="3" r="J37"/>
  <c r="J36"/>
  <c i="1" r="AY96"/>
  <c i="3" r="J35"/>
  <c i="1" r="AX96"/>
  <c i="3" r="BI186"/>
  <c r="BH186"/>
  <c r="BG186"/>
  <c r="BF186"/>
  <c r="T186"/>
  <c r="T185"/>
  <c r="R186"/>
  <c r="R185"/>
  <c r="P186"/>
  <c r="P185"/>
  <c r="BK186"/>
  <c r="BK185"/>
  <c r="J185"/>
  <c r="J186"/>
  <c r="BE186"/>
  <c r="J105"/>
  <c r="BI184"/>
  <c r="BH184"/>
  <c r="BG184"/>
  <c r="BF184"/>
  <c r="T184"/>
  <c r="R184"/>
  <c r="P184"/>
  <c r="BK184"/>
  <c r="J184"/>
  <c r="BE184"/>
  <c r="BI183"/>
  <c r="BH183"/>
  <c r="BG183"/>
  <c r="BF183"/>
  <c r="T183"/>
  <c r="T182"/>
  <c r="R183"/>
  <c r="R182"/>
  <c r="P183"/>
  <c r="P182"/>
  <c r="BK183"/>
  <c r="BK182"/>
  <c r="J182"/>
  <c r="J183"/>
  <c r="BE183"/>
  <c r="J104"/>
  <c r="BI181"/>
  <c r="BH181"/>
  <c r="BG181"/>
  <c r="BF181"/>
  <c r="T181"/>
  <c r="T180"/>
  <c r="R181"/>
  <c r="R180"/>
  <c r="P181"/>
  <c r="P180"/>
  <c r="BK181"/>
  <c r="BK180"/>
  <c r="J180"/>
  <c r="J181"/>
  <c r="BE181"/>
  <c r="J103"/>
  <c r="BI179"/>
  <c r="BH179"/>
  <c r="BG179"/>
  <c r="BF179"/>
  <c r="T179"/>
  <c r="T178"/>
  <c r="T177"/>
  <c r="R179"/>
  <c r="R178"/>
  <c r="R177"/>
  <c r="P179"/>
  <c r="P178"/>
  <c r="P177"/>
  <c r="BK179"/>
  <c r="BK178"/>
  <c r="J178"/>
  <c r="BK177"/>
  <c r="J177"/>
  <c r="J179"/>
  <c r="BE179"/>
  <c r="J102"/>
  <c r="J101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T169"/>
  <c r="R170"/>
  <c r="R169"/>
  <c r="P170"/>
  <c r="P169"/>
  <c r="BK170"/>
  <c r="BK169"/>
  <c r="J169"/>
  <c r="J170"/>
  <c r="BE170"/>
  <c r="J100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99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T132"/>
  <c r="R133"/>
  <c r="R132"/>
  <c r="P133"/>
  <c r="P132"/>
  <c r="BK133"/>
  <c r="BK132"/>
  <c r="J132"/>
  <c r="J133"/>
  <c r="BE133"/>
  <c r="J98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F37"/>
  <c i="1" r="BD96"/>
  <c i="3" r="BH127"/>
  <c r="F36"/>
  <c i="1" r="BC96"/>
  <c i="3" r="BG127"/>
  <c r="F35"/>
  <c i="1" r="BB96"/>
  <c i="3" r="BF127"/>
  <c r="J34"/>
  <c i="1" r="AW96"/>
  <c i="3" r="F34"/>
  <c i="1" r="BA96"/>
  <c i="3" r="T127"/>
  <c r="T126"/>
  <c r="T125"/>
  <c r="R127"/>
  <c r="R126"/>
  <c r="R125"/>
  <c r="P127"/>
  <c r="P126"/>
  <c r="P125"/>
  <c i="1" r="AU96"/>
  <c i="3" r="BK127"/>
  <c r="BK126"/>
  <c r="J126"/>
  <c r="BK125"/>
  <c r="J125"/>
  <c r="J96"/>
  <c r="J30"/>
  <c i="1" r="AG96"/>
  <c i="3" r="J127"/>
  <c r="BE127"/>
  <c r="J33"/>
  <c i="1" r="AV96"/>
  <c i="3" r="F33"/>
  <c i="1" r="AZ96"/>
  <c i="3" r="J97"/>
  <c r="J122"/>
  <c r="J121"/>
  <c r="F121"/>
  <c r="F119"/>
  <c r="E117"/>
  <c r="J92"/>
  <c r="J91"/>
  <c r="F91"/>
  <c r="F89"/>
  <c r="E87"/>
  <c r="J39"/>
  <c r="J18"/>
  <c r="E18"/>
  <c r="F122"/>
  <c r="F92"/>
  <c r="J17"/>
  <c r="J12"/>
  <c r="J119"/>
  <c r="J89"/>
  <c r="E7"/>
  <c r="E115"/>
  <c r="E85"/>
  <c i="2" r="J37"/>
  <c r="J36"/>
  <c i="1" r="AY95"/>
  <c i="2" r="J35"/>
  <c i="1" r="AX95"/>
  <c i="2" r="BI464"/>
  <c r="BH464"/>
  <c r="BG464"/>
  <c r="BF464"/>
  <c r="T464"/>
  <c r="R464"/>
  <c r="P464"/>
  <c r="BK464"/>
  <c r="J464"/>
  <c r="BE464"/>
  <c r="BI458"/>
  <c r="BH458"/>
  <c r="BG458"/>
  <c r="BF458"/>
  <c r="T458"/>
  <c r="T457"/>
  <c r="R458"/>
  <c r="R457"/>
  <c r="P458"/>
  <c r="P457"/>
  <c r="BK458"/>
  <c r="BK457"/>
  <c r="J457"/>
  <c r="J458"/>
  <c r="BE458"/>
  <c r="J119"/>
  <c r="BI454"/>
  <c r="BH454"/>
  <c r="BG454"/>
  <c r="BF454"/>
  <c r="T454"/>
  <c r="T453"/>
  <c r="R454"/>
  <c r="R453"/>
  <c r="P454"/>
  <c r="P453"/>
  <c r="BK454"/>
  <c r="BK453"/>
  <c r="J453"/>
  <c r="J454"/>
  <c r="BE454"/>
  <c r="J118"/>
  <c r="BI452"/>
  <c r="BH452"/>
  <c r="BG452"/>
  <c r="BF452"/>
  <c r="T452"/>
  <c r="R452"/>
  <c r="P452"/>
  <c r="BK452"/>
  <c r="J452"/>
  <c r="BE452"/>
  <c r="BI450"/>
  <c r="BH450"/>
  <c r="BG450"/>
  <c r="BF450"/>
  <c r="T450"/>
  <c r="R450"/>
  <c r="P450"/>
  <c r="BK450"/>
  <c r="J450"/>
  <c r="BE450"/>
  <c r="BI443"/>
  <c r="BH443"/>
  <c r="BG443"/>
  <c r="BF443"/>
  <c r="T443"/>
  <c r="R443"/>
  <c r="P443"/>
  <c r="BK443"/>
  <c r="J443"/>
  <c r="BE443"/>
  <c r="BI436"/>
  <c r="BH436"/>
  <c r="BG436"/>
  <c r="BF436"/>
  <c r="T436"/>
  <c r="T435"/>
  <c r="R436"/>
  <c r="R435"/>
  <c r="P436"/>
  <c r="P435"/>
  <c r="BK436"/>
  <c r="BK435"/>
  <c r="J435"/>
  <c r="J436"/>
  <c r="BE436"/>
  <c r="J117"/>
  <c r="BI434"/>
  <c r="BH434"/>
  <c r="BG434"/>
  <c r="BF434"/>
  <c r="T434"/>
  <c r="R434"/>
  <c r="P434"/>
  <c r="BK434"/>
  <c r="J434"/>
  <c r="BE434"/>
  <c r="BI432"/>
  <c r="BH432"/>
  <c r="BG432"/>
  <c r="BF432"/>
  <c r="T432"/>
  <c r="R432"/>
  <c r="P432"/>
  <c r="BK432"/>
  <c r="J432"/>
  <c r="BE432"/>
  <c r="BI430"/>
  <c r="BH430"/>
  <c r="BG430"/>
  <c r="BF430"/>
  <c r="T430"/>
  <c r="R430"/>
  <c r="P430"/>
  <c r="BK430"/>
  <c r="J430"/>
  <c r="BE430"/>
  <c r="BI420"/>
  <c r="BH420"/>
  <c r="BG420"/>
  <c r="BF420"/>
  <c r="T420"/>
  <c r="T419"/>
  <c r="R420"/>
  <c r="R419"/>
  <c r="P420"/>
  <c r="P419"/>
  <c r="BK420"/>
  <c r="BK419"/>
  <c r="J419"/>
  <c r="J420"/>
  <c r="BE420"/>
  <c r="J116"/>
  <c r="BI418"/>
  <c r="BH418"/>
  <c r="BG418"/>
  <c r="BF418"/>
  <c r="T418"/>
  <c r="R418"/>
  <c r="P418"/>
  <c r="BK418"/>
  <c r="J418"/>
  <c r="BE418"/>
  <c r="BI417"/>
  <c r="BH417"/>
  <c r="BG417"/>
  <c r="BF417"/>
  <c r="T417"/>
  <c r="R417"/>
  <c r="P417"/>
  <c r="BK417"/>
  <c r="J417"/>
  <c r="BE417"/>
  <c r="BI416"/>
  <c r="BH416"/>
  <c r="BG416"/>
  <c r="BF416"/>
  <c r="T416"/>
  <c r="R416"/>
  <c r="P416"/>
  <c r="BK416"/>
  <c r="J416"/>
  <c r="BE416"/>
  <c r="BI415"/>
  <c r="BH415"/>
  <c r="BG415"/>
  <c r="BF415"/>
  <c r="T415"/>
  <c r="R415"/>
  <c r="P415"/>
  <c r="BK415"/>
  <c r="J415"/>
  <c r="BE415"/>
  <c r="BI414"/>
  <c r="BH414"/>
  <c r="BG414"/>
  <c r="BF414"/>
  <c r="T414"/>
  <c r="R414"/>
  <c r="P414"/>
  <c r="BK414"/>
  <c r="J414"/>
  <c r="BE414"/>
  <c r="BI412"/>
  <c r="BH412"/>
  <c r="BG412"/>
  <c r="BF412"/>
  <c r="T412"/>
  <c r="R412"/>
  <c r="P412"/>
  <c r="BK412"/>
  <c r="J412"/>
  <c r="BE412"/>
  <c r="BI411"/>
  <c r="BH411"/>
  <c r="BG411"/>
  <c r="BF411"/>
  <c r="T411"/>
  <c r="R411"/>
  <c r="P411"/>
  <c r="BK411"/>
  <c r="J411"/>
  <c r="BE411"/>
  <c r="BI409"/>
  <c r="BH409"/>
  <c r="BG409"/>
  <c r="BF409"/>
  <c r="T409"/>
  <c r="T408"/>
  <c r="R409"/>
  <c r="R408"/>
  <c r="P409"/>
  <c r="P408"/>
  <c r="BK409"/>
  <c r="BK408"/>
  <c r="J408"/>
  <c r="J409"/>
  <c r="BE409"/>
  <c r="J115"/>
  <c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1"/>
  <c r="BH401"/>
  <c r="BG401"/>
  <c r="BF401"/>
  <c r="T401"/>
  <c r="R401"/>
  <c r="P401"/>
  <c r="BK401"/>
  <c r="J401"/>
  <c r="BE401"/>
  <c r="BI397"/>
  <c r="BH397"/>
  <c r="BG397"/>
  <c r="BF397"/>
  <c r="T397"/>
  <c r="R397"/>
  <c r="P397"/>
  <c r="BK397"/>
  <c r="J397"/>
  <c r="BE397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90"/>
  <c r="BH390"/>
  <c r="BG390"/>
  <c r="BF390"/>
  <c r="T390"/>
  <c r="T389"/>
  <c r="R390"/>
  <c r="R389"/>
  <c r="P390"/>
  <c r="P389"/>
  <c r="BK390"/>
  <c r="BK389"/>
  <c r="J389"/>
  <c r="J390"/>
  <c r="BE390"/>
  <c r="J114"/>
  <c r="BI388"/>
  <c r="BH388"/>
  <c r="BG388"/>
  <c r="BF388"/>
  <c r="T388"/>
  <c r="R388"/>
  <c r="P388"/>
  <c r="BK388"/>
  <c r="J388"/>
  <c r="BE388"/>
  <c r="BI385"/>
  <c r="BH385"/>
  <c r="BG385"/>
  <c r="BF385"/>
  <c r="T385"/>
  <c r="R385"/>
  <c r="P385"/>
  <c r="BK385"/>
  <c r="J385"/>
  <c r="BE385"/>
  <c r="BI382"/>
  <c r="BH382"/>
  <c r="BG382"/>
  <c r="BF382"/>
  <c r="T382"/>
  <c r="R382"/>
  <c r="P382"/>
  <c r="BK382"/>
  <c r="J382"/>
  <c r="BE382"/>
  <c r="BI380"/>
  <c r="BH380"/>
  <c r="BG380"/>
  <c r="BF380"/>
  <c r="T380"/>
  <c r="R380"/>
  <c r="P380"/>
  <c r="BK380"/>
  <c r="J380"/>
  <c r="BE380"/>
  <c r="BI378"/>
  <c r="BH378"/>
  <c r="BG378"/>
  <c r="BF378"/>
  <c r="T378"/>
  <c r="T377"/>
  <c r="R378"/>
  <c r="R377"/>
  <c r="P378"/>
  <c r="P377"/>
  <c r="BK378"/>
  <c r="BK377"/>
  <c r="J377"/>
  <c r="J378"/>
  <c r="BE378"/>
  <c r="J113"/>
  <c r="BI376"/>
  <c r="BH376"/>
  <c r="BG376"/>
  <c r="BF376"/>
  <c r="T376"/>
  <c r="R376"/>
  <c r="P376"/>
  <c r="BK376"/>
  <c r="J376"/>
  <c r="BE376"/>
  <c r="BI375"/>
  <c r="BH375"/>
  <c r="BG375"/>
  <c r="BF375"/>
  <c r="T375"/>
  <c r="T374"/>
  <c r="R375"/>
  <c r="R374"/>
  <c r="P375"/>
  <c r="P374"/>
  <c r="BK375"/>
  <c r="BK374"/>
  <c r="J374"/>
  <c r="J375"/>
  <c r="BE375"/>
  <c r="J112"/>
  <c r="BI372"/>
  <c r="BH372"/>
  <c r="BG372"/>
  <c r="BF372"/>
  <c r="T372"/>
  <c r="R372"/>
  <c r="P372"/>
  <c r="BK372"/>
  <c r="J372"/>
  <c r="BE372"/>
  <c r="BI367"/>
  <c r="BH367"/>
  <c r="BG367"/>
  <c r="BF367"/>
  <c r="T367"/>
  <c r="R367"/>
  <c r="P367"/>
  <c r="BK367"/>
  <c r="J367"/>
  <c r="BE367"/>
  <c r="BI361"/>
  <c r="BH361"/>
  <c r="BG361"/>
  <c r="BF361"/>
  <c r="T361"/>
  <c r="T360"/>
  <c r="R361"/>
  <c r="R360"/>
  <c r="P361"/>
  <c r="P360"/>
  <c r="BK361"/>
  <c r="BK360"/>
  <c r="J360"/>
  <c r="J361"/>
  <c r="BE361"/>
  <c r="J111"/>
  <c r="BI359"/>
  <c r="BH359"/>
  <c r="BG359"/>
  <c r="BF359"/>
  <c r="T359"/>
  <c r="T358"/>
  <c r="R359"/>
  <c r="R358"/>
  <c r="P359"/>
  <c r="P358"/>
  <c r="BK359"/>
  <c r="BK358"/>
  <c r="J358"/>
  <c r="J359"/>
  <c r="BE359"/>
  <c r="J110"/>
  <c r="BI357"/>
  <c r="BH357"/>
  <c r="BG357"/>
  <c r="BF357"/>
  <c r="T357"/>
  <c r="T356"/>
  <c r="R357"/>
  <c r="R356"/>
  <c r="P357"/>
  <c r="P356"/>
  <c r="BK357"/>
  <c r="BK356"/>
  <c r="J356"/>
  <c r="J357"/>
  <c r="BE357"/>
  <c r="J109"/>
  <c r="BI354"/>
  <c r="BH354"/>
  <c r="BG354"/>
  <c r="BF354"/>
  <c r="T354"/>
  <c r="R354"/>
  <c r="P354"/>
  <c r="BK354"/>
  <c r="J354"/>
  <c r="BE354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8"/>
  <c r="BH348"/>
  <c r="BG348"/>
  <c r="BF348"/>
  <c r="T348"/>
  <c r="R348"/>
  <c r="P348"/>
  <c r="BK348"/>
  <c r="J348"/>
  <c r="BE348"/>
  <c r="BI346"/>
  <c r="BH346"/>
  <c r="BG346"/>
  <c r="BF346"/>
  <c r="T346"/>
  <c r="R346"/>
  <c r="P346"/>
  <c r="BK346"/>
  <c r="J346"/>
  <c r="BE346"/>
  <c r="BI344"/>
  <c r="BH344"/>
  <c r="BG344"/>
  <c r="BF344"/>
  <c r="T344"/>
  <c r="R344"/>
  <c r="P344"/>
  <c r="BK344"/>
  <c r="J344"/>
  <c r="BE344"/>
  <c r="BI342"/>
  <c r="BH342"/>
  <c r="BG342"/>
  <c r="BF342"/>
  <c r="T342"/>
  <c r="R342"/>
  <c r="P342"/>
  <c r="BK342"/>
  <c r="J342"/>
  <c r="BE342"/>
  <c r="BI337"/>
  <c r="BH337"/>
  <c r="BG337"/>
  <c r="BF337"/>
  <c r="T337"/>
  <c r="R337"/>
  <c r="P337"/>
  <c r="BK337"/>
  <c r="J337"/>
  <c r="BE337"/>
  <c r="BI332"/>
  <c r="BH332"/>
  <c r="BG332"/>
  <c r="BF332"/>
  <c r="T332"/>
  <c r="T331"/>
  <c r="R332"/>
  <c r="R331"/>
  <c r="P332"/>
  <c r="P331"/>
  <c r="BK332"/>
  <c r="BK331"/>
  <c r="J331"/>
  <c r="J332"/>
  <c r="BE332"/>
  <c r="J108"/>
  <c r="BI330"/>
  <c r="BH330"/>
  <c r="BG330"/>
  <c r="BF330"/>
  <c r="T330"/>
  <c r="T329"/>
  <c r="T328"/>
  <c r="R330"/>
  <c r="R329"/>
  <c r="R328"/>
  <c r="P330"/>
  <c r="P329"/>
  <c r="P328"/>
  <c r="BK330"/>
  <c r="BK329"/>
  <c r="J329"/>
  <c r="BK328"/>
  <c r="J328"/>
  <c r="J330"/>
  <c r="BE330"/>
  <c r="J107"/>
  <c r="J106"/>
  <c r="BI327"/>
  <c r="BH327"/>
  <c r="BG327"/>
  <c r="BF327"/>
  <c r="T327"/>
  <c r="T326"/>
  <c r="R327"/>
  <c r="R326"/>
  <c r="P327"/>
  <c r="P326"/>
  <c r="BK327"/>
  <c r="BK326"/>
  <c r="J326"/>
  <c r="J327"/>
  <c r="BE327"/>
  <c r="J105"/>
  <c r="BI325"/>
  <c r="BH325"/>
  <c r="BG325"/>
  <c r="BF325"/>
  <c r="T325"/>
  <c r="R325"/>
  <c r="P325"/>
  <c r="BK325"/>
  <c r="J325"/>
  <c r="BE325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T320"/>
  <c r="R321"/>
  <c r="R320"/>
  <c r="P321"/>
  <c r="P320"/>
  <c r="BK321"/>
  <c r="BK320"/>
  <c r="J320"/>
  <c r="J321"/>
  <c r="BE321"/>
  <c r="J104"/>
  <c r="BI315"/>
  <c r="BH315"/>
  <c r="BG315"/>
  <c r="BF315"/>
  <c r="T315"/>
  <c r="R315"/>
  <c r="P315"/>
  <c r="BK315"/>
  <c r="J315"/>
  <c r="BE315"/>
  <c r="BI309"/>
  <c r="BH309"/>
  <c r="BG309"/>
  <c r="BF309"/>
  <c r="T309"/>
  <c r="R309"/>
  <c r="P309"/>
  <c r="BK309"/>
  <c r="J309"/>
  <c r="BE309"/>
  <c r="BI305"/>
  <c r="BH305"/>
  <c r="BG305"/>
  <c r="BF305"/>
  <c r="T305"/>
  <c r="R305"/>
  <c r="P305"/>
  <c r="BK305"/>
  <c r="J305"/>
  <c r="BE305"/>
  <c r="BI297"/>
  <c r="BH297"/>
  <c r="BG297"/>
  <c r="BF297"/>
  <c r="T297"/>
  <c r="R297"/>
  <c r="P297"/>
  <c r="BK297"/>
  <c r="J297"/>
  <c r="BE297"/>
  <c r="BI294"/>
  <c r="BH294"/>
  <c r="BG294"/>
  <c r="BF294"/>
  <c r="T294"/>
  <c r="R294"/>
  <c r="P294"/>
  <c r="BK294"/>
  <c r="J294"/>
  <c r="BE294"/>
  <c r="BI290"/>
  <c r="BH290"/>
  <c r="BG290"/>
  <c r="BF290"/>
  <c r="T290"/>
  <c r="R290"/>
  <c r="P290"/>
  <c r="BK290"/>
  <c r="J290"/>
  <c r="BE290"/>
  <c r="BI287"/>
  <c r="BH287"/>
  <c r="BG287"/>
  <c r="BF287"/>
  <c r="T287"/>
  <c r="R287"/>
  <c r="P287"/>
  <c r="BK287"/>
  <c r="J287"/>
  <c r="BE287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7"/>
  <c r="BH277"/>
  <c r="BG277"/>
  <c r="BF277"/>
  <c r="T277"/>
  <c r="R277"/>
  <c r="P277"/>
  <c r="BK277"/>
  <c r="J277"/>
  <c r="BE277"/>
  <c r="BI275"/>
  <c r="BH275"/>
  <c r="BG275"/>
  <c r="BF275"/>
  <c r="T275"/>
  <c r="R275"/>
  <c r="P275"/>
  <c r="BK275"/>
  <c r="J275"/>
  <c r="BE275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59"/>
  <c r="BH259"/>
  <c r="BG259"/>
  <c r="BF259"/>
  <c r="T259"/>
  <c r="R259"/>
  <c r="P259"/>
  <c r="BK259"/>
  <c r="J259"/>
  <c r="BE259"/>
  <c r="BI253"/>
  <c r="BH253"/>
  <c r="BG253"/>
  <c r="BF253"/>
  <c r="T253"/>
  <c r="R253"/>
  <c r="P253"/>
  <c r="BK253"/>
  <c r="J253"/>
  <c r="BE253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0"/>
  <c r="BH240"/>
  <c r="BG240"/>
  <c r="BF240"/>
  <c r="T240"/>
  <c r="T239"/>
  <c r="R240"/>
  <c r="R239"/>
  <c r="P240"/>
  <c r="P239"/>
  <c r="BK240"/>
  <c r="BK239"/>
  <c r="J239"/>
  <c r="J240"/>
  <c r="BE240"/>
  <c r="J103"/>
  <c r="BI238"/>
  <c r="BH238"/>
  <c r="BG238"/>
  <c r="BF238"/>
  <c r="T238"/>
  <c r="R238"/>
  <c r="P238"/>
  <c r="BK238"/>
  <c r="J238"/>
  <c r="BE238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T203"/>
  <c r="R204"/>
  <c r="R203"/>
  <c r="P204"/>
  <c r="P203"/>
  <c r="BK204"/>
  <c r="BK203"/>
  <c r="J203"/>
  <c r="J204"/>
  <c r="BE204"/>
  <c r="J102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7"/>
  <c r="BH197"/>
  <c r="BG197"/>
  <c r="BF197"/>
  <c r="T197"/>
  <c r="R197"/>
  <c r="P197"/>
  <c r="BK197"/>
  <c r="J197"/>
  <c r="BE197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T185"/>
  <c r="R186"/>
  <c r="R185"/>
  <c r="P186"/>
  <c r="P185"/>
  <c r="BK186"/>
  <c r="BK185"/>
  <c r="J185"/>
  <c r="J186"/>
  <c r="BE186"/>
  <c r="J101"/>
  <c r="BI182"/>
  <c r="BH182"/>
  <c r="BG182"/>
  <c r="BF182"/>
  <c r="T182"/>
  <c r="T181"/>
  <c r="R182"/>
  <c r="R181"/>
  <c r="P182"/>
  <c r="P181"/>
  <c r="BK182"/>
  <c r="BK181"/>
  <c r="J181"/>
  <c r="J182"/>
  <c r="BE182"/>
  <c r="J100"/>
  <c r="BI179"/>
  <c r="BH179"/>
  <c r="BG179"/>
  <c r="BF179"/>
  <c r="T179"/>
  <c r="R179"/>
  <c r="P179"/>
  <c r="BK179"/>
  <c r="J179"/>
  <c r="BE179"/>
  <c r="BI174"/>
  <c r="BH174"/>
  <c r="BG174"/>
  <c r="BF174"/>
  <c r="T174"/>
  <c r="T173"/>
  <c r="R174"/>
  <c r="R173"/>
  <c r="P174"/>
  <c r="P173"/>
  <c r="BK174"/>
  <c r="BK173"/>
  <c r="J173"/>
  <c r="J174"/>
  <c r="BE174"/>
  <c r="J99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2"/>
  <c r="F37"/>
  <c i="1" r="BD95"/>
  <c i="2" r="BH142"/>
  <c r="F36"/>
  <c i="1" r="BC95"/>
  <c i="2" r="BG142"/>
  <c r="F35"/>
  <c i="1" r="BB95"/>
  <c i="2" r="BF142"/>
  <c r="J34"/>
  <c i="1" r="AW95"/>
  <c i="2" r="F34"/>
  <c i="1" r="BA95"/>
  <c i="2" r="T142"/>
  <c r="T141"/>
  <c r="T140"/>
  <c r="T139"/>
  <c r="R142"/>
  <c r="R141"/>
  <c r="R140"/>
  <c r="R139"/>
  <c r="P142"/>
  <c r="P141"/>
  <c r="P140"/>
  <c r="P139"/>
  <c i="1" r="AU95"/>
  <c i="2" r="BK142"/>
  <c r="BK141"/>
  <c r="J141"/>
  <c r="BK140"/>
  <c r="J140"/>
  <c r="BK139"/>
  <c r="J139"/>
  <c r="J96"/>
  <c r="J30"/>
  <c i="1" r="AG95"/>
  <c i="2" r="J142"/>
  <c r="BE142"/>
  <c r="J33"/>
  <c i="1" r="AV95"/>
  <c i="2" r="F33"/>
  <c i="1" r="AZ95"/>
  <c i="2" r="J98"/>
  <c r="J97"/>
  <c r="J136"/>
  <c r="J135"/>
  <c r="F135"/>
  <c r="F133"/>
  <c r="E131"/>
  <c r="J92"/>
  <c r="J91"/>
  <c r="F91"/>
  <c r="F89"/>
  <c r="E87"/>
  <c r="J39"/>
  <c r="J18"/>
  <c r="E18"/>
  <c r="F136"/>
  <c r="F92"/>
  <c r="J17"/>
  <c r="J12"/>
  <c r="J133"/>
  <c r="J89"/>
  <c r="E7"/>
  <c r="E129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1"/>
  <c r="AN101"/>
  <c r="AT100"/>
  <c r="AN100"/>
  <c r="AT99"/>
  <c r="AN99"/>
  <c r="AT98"/>
  <c r="AN98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<sst xmlns="http://schemas.openxmlformats.org/spreadsheetml/2006/main">
  <si>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</si>
  <si>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</si>
  <si>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</si>
  <si>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</si>
  <si>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</si>
  <si>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{14833cd7-1180-4660-9224-cfa1e7913a5d}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</si>
  <si>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</si>
  <si>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</si>
  <si>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</si>
  <si>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</si>
  <si>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</si>
  <si>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</si>
  <si>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</si>
  <si>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</si>
  <si>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</si>
  <si>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</si>
  <si>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</si>
  <si>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PLYNOVÝCH KOTLŮ, STAVEBNÍ ÚPRAVY V 1.P.P. A 1.N.P., OPRAVA PŘÍSTUPOVÉHO CHODNÍKU V MŠ POHRANIČNÍ DĚČÍN</t>
  </si>
  <si>
    <t>KSO:</t>
  </si>
  <si>
    <t>CC-CZ:</t>
  </si>
  <si>
    <t>Místo:</t>
  </si>
  <si>
    <t>p.p.č.10/1,10/2, st.p.č. 8 a 9</t>
  </si>
  <si>
    <t>Datum:</t>
  </si>
  <si>
    <t>2. 1. 2020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</si>
  <si>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</si>
  <si>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</si>
  <si>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</si>
  <si>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</si>
  <si>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</si>
  <si>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</si>
  <si>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</si>
  <si>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>Ing. Vladimír Polda</t>
  </si>
  <si>
    <t>True</t>
  </si>
  <si>
    <t>Zpracovatel:</t>
  </si>
  <si>
    <t>J.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</si>
  <si>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</si>
  <si>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</si>
  <si>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</si>
  <si>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</si>
  <si>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</si>
  <si>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</si>
  <si>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</si>
  <si>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</si>
  <si>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</si>
  <si>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</si>
  <si>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</si>
  <si>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</si>
  <si>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</si>
  <si>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</si>
  <si>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</si>
  <si>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</si>
  <si>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</si>
  <si>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</si>
  <si>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</si>
  <si>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</si>
  <si>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</si>
  <si>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</si>
  <si>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</si>
  <si>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</si>
  <si>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</si>
  <si>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</si>
  <si>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</si>
  <si>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</si>
  <si>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</si>
  <si>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</si>
  <si>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</si>
  <si>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</si>
  <si>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</si>
  <si>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</si>
  <si>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</si>
  <si>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</si>
  <si>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</si>
  <si>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</si>
  <si>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</si>
  <si>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</si>
  <si>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</si>
  <si>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</si>
  <si>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</si>
  <si>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</si>
  <si>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</si>
  <si>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</si>
  <si>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</t>
  </si>
  <si>
    <t>Stavební část</t>
  </si>
  <si>
    <t>STA</t>
  </si>
  <si>
    <t>1</t>
  </si>
  <si>
    <t>{fc544f4f-9c1f-447d-a2cf-50888c5117fc}</t>
  </si>
  <si>
    <t>2</t>
  </si>
  <si>
    <t>EL</t>
  </si>
  <si>
    <t>Elektroinstalace</t>
  </si>
  <si>
    <t>{d09b8aa1-e540-466e-b1f0-17669825c8f4}</t>
  </si>
  <si>
    <t>MaR</t>
  </si>
  <si>
    <t>Měření a regulace</t>
  </si>
  <si>
    <t>{5aa70092-93cc-4048-a48c-24d0374cd60f}</t>
  </si>
  <si>
    <t>ÚT</t>
  </si>
  <si>
    <t>Vytápění</t>
  </si>
  <si>
    <t>{eb18d129-9fa0-4a1b-8351-e40ae1c36f12}</t>
  </si>
  <si>
    <t>VZT</t>
  </si>
  <si>
    <t>Vzduchotechnika</t>
  </si>
  <si>
    <t>{624d5d10-0367-4c81-a618-5fe0834b1a2f}</t>
  </si>
  <si>
    <t>ZTI</t>
  </si>
  <si>
    <t>Zdravotechnika</t>
  </si>
  <si>
    <t>{421786b0-de7f-4274-806f-4b5a0f192a10}</t>
  </si>
  <si>
    <t>VRN</t>
  </si>
  <si>
    <t>Vedlejší rozpočtové náklady</t>
  </si>
  <si>
    <t>{7bd163b5-f662-4812-89fc-d4209a325fe4}</t>
  </si>
  <si>
    <t>otlucomit30</t>
  </si>
  <si>
    <t>113,923</t>
  </si>
  <si>
    <t>otlucomit5</t>
  </si>
  <si>
    <t>104,018</t>
  </si>
  <si>
    <t>KRYCÍ LIST SOUPISU PRACÍ</t>
  </si>
  <si>
    <t>bourstrop5</t>
  </si>
  <si>
    <t>8,529</t>
  </si>
  <si>
    <t>bourstrop10</t>
  </si>
  <si>
    <t>5,521</t>
  </si>
  <si>
    <t>bourstrop30</t>
  </si>
  <si>
    <t>45,005</t>
  </si>
  <si>
    <t>otlucomit10</t>
  </si>
  <si>
    <t>9,862</t>
  </si>
  <si>
    <t>Objekt:</t>
  </si>
  <si>
    <t>bourstrop100</t>
  </si>
  <si>
    <t>27,15</t>
  </si>
  <si>
    <t>D.1. - Stavební část</t>
  </si>
  <si>
    <t>otlucomit100</t>
  </si>
  <si>
    <t>55,088</t>
  </si>
  <si>
    <t>odkop</t>
  </si>
  <si>
    <t>15,309</t>
  </si>
  <si>
    <t>odvoz</t>
  </si>
  <si>
    <t>malba</t>
  </si>
  <si>
    <t>372,18</t>
  </si>
  <si>
    <t>P1</t>
  </si>
  <si>
    <t>68,252</t>
  </si>
  <si>
    <t>P2</t>
  </si>
  <si>
    <t>35,12</t>
  </si>
  <si>
    <t>V1</t>
  </si>
  <si>
    <t>6,4</t>
  </si>
  <si>
    <t>V2</t>
  </si>
  <si>
    <t>78,65</t>
  </si>
  <si>
    <t>ohumus</t>
  </si>
  <si>
    <t>14,5</t>
  </si>
  <si>
    <t>Zemní práce pro ZTI pod úrovní pláně a nových podlah jsou předmětem rozpočtu ZTI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</si>
  <si>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</si>
  <si>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</si>
  <si>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</si>
  <si>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</si>
  <si>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</si>
  <si>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</si>
  <si>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</si>
  <si>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</si>
  <si>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</si>
  <si>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</si>
  <si>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</si>
  <si>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</si>
  <si>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</si>
  <si>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</si>
  <si>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</si>
  <si>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</t>
  </si>
  <si>
    <t xml:space="preserve">    725 - Zdravotechnika - zařizovací předměty</t>
  </si>
  <si>
    <t xml:space="preserve">    727 - Požární ochrana</t>
  </si>
  <si>
    <t xml:space="preserve">    731 - Ústřední vytápění - kotelny</t>
  </si>
  <si>
    <t xml:space="preserve">    735 - Ústřední vytápění - otopná tělesa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</si>
  <si>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</si>
  <si>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</si>
  <si>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</si>
  <si>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</si>
  <si>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</si>
  <si>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</si>
  <si>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</si>
  <si>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</si>
  <si>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</si>
  <si>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</si>
  <si>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</si>
  <si>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</si>
  <si>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</si>
  <si>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</si>
  <si>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</si>
  <si>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</si>
  <si>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</si>
  <si>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</si>
  <si>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</si>
  <si>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</si>
  <si>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</si>
  <si>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</si>
  <si>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</si>
  <si>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</si>
  <si>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</si>
  <si>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</si>
  <si>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113106143</t>
  </si>
  <si>
    <t>Rozebrání dlažeb z kamenných dlaždic komunikací pro pěší strojně pl přes 50 m2</t>
  </si>
  <si>
    <t>m2</t>
  </si>
  <si>
    <t>CS ÚRS 2019 01</t>
  </si>
  <si>
    <t>4</t>
  </si>
  <si>
    <t>-1629888186</t>
  </si>
  <si>
    <t>VV</t>
  </si>
  <si>
    <t>"betonová dlažba" 2,4*2,1+7,83*4,5+3,97*5,21+4,94*4,4</t>
  </si>
  <si>
    <t>113152112</t>
  </si>
  <si>
    <t>Odstranění podkladů zpevněných ploch z kameniva drceného</t>
  </si>
  <si>
    <t>m3</t>
  </si>
  <si>
    <t>-798806950</t>
  </si>
  <si>
    <t>"betonová rampa" 1,33*4,23*0,1</t>
  </si>
  <si>
    <t>"betonová dlažba" (2,4*2,1+7,83*4,5+3,97*5,21+4,94*4,4)*0,15</t>
  </si>
  <si>
    <t>Součet</t>
  </si>
  <si>
    <t>3</t>
  </si>
  <si>
    <t>113202111</t>
  </si>
  <si>
    <t>Vytrhání obrub krajníků obrubníků stojatých</t>
  </si>
  <si>
    <t>m</t>
  </si>
  <si>
    <t>872475500</t>
  </si>
  <si>
    <t>7,83+3,97+4,94+1,33+2*0,71</t>
  </si>
  <si>
    <t>121101101</t>
  </si>
  <si>
    <t>Sejmutí ornice s přemístěním na vzdálenost do 50 m</t>
  </si>
  <si>
    <t>-470960968</t>
  </si>
  <si>
    <t>ohumus*0,3</t>
  </si>
  <si>
    <t>5</t>
  </si>
  <si>
    <t>122301101</t>
  </si>
  <si>
    <t>Odkopávky a prokopávky nezapažené v hornině tř. 4 objem do 100 m3</t>
  </si>
  <si>
    <t>-23002197</t>
  </si>
  <si>
    <t>"zádveří" "acad" 6,4*0,09</t>
  </si>
  <si>
    <t>"betonová rampa" 1,33*4,23*0,12</t>
  </si>
  <si>
    <t>"betonová dlažba" (2,4*2,1+7,83*4,5+3,97*5,21+4,94*4,4)*0,17</t>
  </si>
  <si>
    <t>6</t>
  </si>
  <si>
    <t>122301109</t>
  </si>
  <si>
    <t>Příplatek za lepivost u odkopávek nezapažených v hornině tř. 4</t>
  </si>
  <si>
    <t>2019655467</t>
  </si>
  <si>
    <t>7</t>
  </si>
  <si>
    <t>162701105</t>
  </si>
  <si>
    <t>Vodorovné přemístění do 10000 m výkopku/sypaniny z horniny tř. 1 až 4</t>
  </si>
  <si>
    <t>626632233</t>
  </si>
  <si>
    <t>8</t>
  </si>
  <si>
    <t>162701109</t>
  </si>
  <si>
    <t>Příplatek k vodorovnému přemístění výkopku/sypaniny z horniny tř. 1 až 4 ZKD 1000 m přes 10000 m</t>
  </si>
  <si>
    <t>671978964</t>
  </si>
  <si>
    <t>9</t>
  </si>
  <si>
    <t>171201201</t>
  </si>
  <si>
    <t>Uložení sypaniny na skládky</t>
  </si>
  <si>
    <t>-391018977</t>
  </si>
  <si>
    <t>odvoz+0,6</t>
  </si>
  <si>
    <t>10</t>
  </si>
  <si>
    <t>171201211</t>
  </si>
  <si>
    <t>Poplatek za uložení stavebního odpadu - zeminy a kameniva na skládce</t>
  </si>
  <si>
    <t>t</t>
  </si>
  <si>
    <t>-274149884</t>
  </si>
  <si>
    <t>(odvoz+0,6)*1,85</t>
  </si>
  <si>
    <t>11</t>
  </si>
  <si>
    <t>181301102</t>
  </si>
  <si>
    <t>Rozprostření ornice tl vrstvy do 150 mm pl do 500 m2 v rovině nebo ve svahu do 1:5</t>
  </si>
  <si>
    <t>-268022097</t>
  </si>
  <si>
    <t>"acad" 14,5</t>
  </si>
  <si>
    <t>12</t>
  </si>
  <si>
    <t>181411131</t>
  </si>
  <si>
    <t>Založení parkového trávníku výsevem plochy do 1000 m2 v rovině a ve svahu do 1:5</t>
  </si>
  <si>
    <t>279934358</t>
  </si>
  <si>
    <t>13</t>
  </si>
  <si>
    <t>M</t>
  </si>
  <si>
    <t>00572410</t>
  </si>
  <si>
    <t>osivo směs travní parková</t>
  </si>
  <si>
    <t>kg</t>
  </si>
  <si>
    <t>-1438559614</t>
  </si>
  <si>
    <t>14,5*0,015 'Přepočtené koeficientem množství</t>
  </si>
  <si>
    <t>Svislé a kompletní konstrukce</t>
  </si>
  <si>
    <t>14</t>
  </si>
  <si>
    <t>311213211</t>
  </si>
  <si>
    <t>Zdivo z pravidelných kamenů na maltu, objem jednoho kamene do 0,02m3, šířka spáry do 4 mm</t>
  </si>
  <si>
    <t>258679437</t>
  </si>
  <si>
    <t>zvýšení parapetu novým zdivem z pískovcových kvádrů</t>
  </si>
  <si>
    <t>"0.6 sklad inventáře MŠ" 2*0,9*0,2*0,12</t>
  </si>
  <si>
    <t>"0.9 údržba" 0,9*0,2*0,3</t>
  </si>
  <si>
    <t>342272225</t>
  </si>
  <si>
    <t>Příčka z pórobetonových hladkých tvárnic na tenkovrstvou maltu tl 100 mm</t>
  </si>
  <si>
    <t>1026926530</t>
  </si>
  <si>
    <t>"0.7 chodba" 1,16*2,43+1,16*(2,52-2,43)*2/3-0,8*1,97</t>
  </si>
  <si>
    <t>Vodorovné konstrukce</t>
  </si>
  <si>
    <t>16</t>
  </si>
  <si>
    <t>411386611</t>
  </si>
  <si>
    <t>Zabetonování prostupů v instalačních šachtách ze suchých směsí pl do 0,09 m2 ve stropech</t>
  </si>
  <si>
    <t>kus</t>
  </si>
  <si>
    <t>251139690</t>
  </si>
  <si>
    <t>zabetonování odpadních prostupů po vybouraných wc</t>
  </si>
  <si>
    <t>Komunikace pozemní</t>
  </si>
  <si>
    <t>17</t>
  </si>
  <si>
    <t>564730111</t>
  </si>
  <si>
    <t>Podklad z kameniva hrubého drceného vel. 16-32 mm tl 100 mm</t>
  </si>
  <si>
    <t>-2062948166</t>
  </si>
  <si>
    <t>18</t>
  </si>
  <si>
    <t>56475001R</t>
  </si>
  <si>
    <t>Podklad z kameniva drceného vel. 2-4 + 4-8 mm (1:1) tl 150 mm</t>
  </si>
  <si>
    <t>-1983893083</t>
  </si>
  <si>
    <t>"zádveří" "acad" 6,4</t>
  </si>
  <si>
    <t>19</t>
  </si>
  <si>
    <t>564751111</t>
  </si>
  <si>
    <t>Podklad z kameniva hrubého drceného vel. 32-63 mm tl 150 mm</t>
  </si>
  <si>
    <t>156368720</t>
  </si>
  <si>
    <t>"betonová dlažba ve skladbě V2" 78,65</t>
  </si>
  <si>
    <t>20</t>
  </si>
  <si>
    <t>591111111</t>
  </si>
  <si>
    <t>Kladení dlažby z kostek velkých z kamene do lože z kameniva těženého tl 50 mm</t>
  </si>
  <si>
    <t>1403053109</t>
  </si>
  <si>
    <t>pokládka původní kamenné dlažby do ŠP lože</t>
  </si>
  <si>
    <t>"0.4 sklad inventáře kuchyně" "acad" 5,75</t>
  </si>
  <si>
    <t>"0.6 sklad inventáře MŠ" "acad" 6,9</t>
  </si>
  <si>
    <t>596211110</t>
  </si>
  <si>
    <t>Kladení zámkové dlažby komunikací pro pěší tl 60 mm skupiny A pl do 50 m2</t>
  </si>
  <si>
    <t>2135607637</t>
  </si>
  <si>
    <t>22</t>
  </si>
  <si>
    <t>59245015</t>
  </si>
  <si>
    <t>dlažba zámková profilová základní 200x165x60mm přírodní</t>
  </si>
  <si>
    <t>-1943643108</t>
  </si>
  <si>
    <t>23</t>
  </si>
  <si>
    <t>596212211</t>
  </si>
  <si>
    <t>Kladení zámkové dlažby pozemních komunikací tl 80 mm skupiny A pl do 100 m2</t>
  </si>
  <si>
    <t>1654852803</t>
  </si>
  <si>
    <t>24</t>
  </si>
  <si>
    <t>59245020</t>
  </si>
  <si>
    <t>dlažba skladebná betonová 200x100x80mm přírodní</t>
  </si>
  <si>
    <t>-655830036</t>
  </si>
  <si>
    <t>Úpravy povrchů, podlahy a osazování výplní</t>
  </si>
  <si>
    <t>25</t>
  </si>
  <si>
    <t>611125101</t>
  </si>
  <si>
    <t>Vyplnění spár cementovou maltou vnitřních stropů z cihel</t>
  </si>
  <si>
    <t>-279473352</t>
  </si>
  <si>
    <t>26</t>
  </si>
  <si>
    <t>611325421</t>
  </si>
  <si>
    <t>Oprava vnitřní vápenocementové štukové omítky stropů v rozsahu plochy do 10%</t>
  </si>
  <si>
    <t>1120693818</t>
  </si>
  <si>
    <t>bourstrop5+bourstrop10</t>
  </si>
  <si>
    <t>27</t>
  </si>
  <si>
    <t>611325422</t>
  </si>
  <si>
    <t>Oprava vnitřní vápenocementové štukové omítky stropů v rozsahu plochy do 30%</t>
  </si>
  <si>
    <t>971946417</t>
  </si>
  <si>
    <t>28</t>
  </si>
  <si>
    <t>612125101</t>
  </si>
  <si>
    <t>Vyplnění spár cementovou maltou vnitřních stěn z cihel</t>
  </si>
  <si>
    <t>463764244</t>
  </si>
  <si>
    <t>29</t>
  </si>
  <si>
    <t>612325421</t>
  </si>
  <si>
    <t>Oprava vnitřní vápenocementové štukové omítky stěn v rozsahu plochy do 10%</t>
  </si>
  <si>
    <t>-1418312434</t>
  </si>
  <si>
    <t>otlucomit5+otlucomit10</t>
  </si>
  <si>
    <t>30</t>
  </si>
  <si>
    <t>612325422</t>
  </si>
  <si>
    <t>Oprava vnitřní vápenocementové štukové omítky stěn v rozsahu plochy do 30%</t>
  </si>
  <si>
    <t>-890648061</t>
  </si>
  <si>
    <t>31</t>
  </si>
  <si>
    <t>631311124</t>
  </si>
  <si>
    <t>Mazanina tl do 120 mm z betonu prostého bez zvýšených nároků na prostředí tř. C 16/20</t>
  </si>
  <si>
    <t>-3302188</t>
  </si>
  <si>
    <t>"0.2 Chodba" 6,28*1,6+2,88*1,53+0,52*1,4+4,45*1,6+1,4*0,53</t>
  </si>
  <si>
    <t>"0.3 Přípravna" "acad" 7,6</t>
  </si>
  <si>
    <t>"0.7 chodba" 1,16*3,11</t>
  </si>
  <si>
    <t>"0.9 údržba" 23,5</t>
  </si>
  <si>
    <t>"0.10 prádelna" 10,5</t>
  </si>
  <si>
    <t>Mezisoučet</t>
  </si>
  <si>
    <t>P1*0,1</t>
  </si>
  <si>
    <t>32</t>
  </si>
  <si>
    <t>631311134</t>
  </si>
  <si>
    <t>Mazanina tl do 240 mm z betonu prostého bez zvýšených nároků na prostředí tř. C 16/20</t>
  </si>
  <si>
    <t>-1609432060</t>
  </si>
  <si>
    <t>"0.11 sušárna" "acad" 2,95*0,15</t>
  </si>
  <si>
    <t>33</t>
  </si>
  <si>
    <t>632441111</t>
  </si>
  <si>
    <t>Potěr anhydritový samonivelační tl do 20 mm ze suchých směsí</t>
  </si>
  <si>
    <t>-1665506171</t>
  </si>
  <si>
    <t>"0.3 Přípravna" "acad" 1,2+0,58 +2,48*3</t>
  </si>
  <si>
    <t>"0.7 chodba" 4</t>
  </si>
  <si>
    <t>"0.8 hygiena" 3,8</t>
  </si>
  <si>
    <t>"1.07 hygiena" 15,6</t>
  </si>
  <si>
    <t>"1.08 wc zaměstnanců" 2,5</t>
  </si>
  <si>
    <t>P1+P2</t>
  </si>
  <si>
    <t>34</t>
  </si>
  <si>
    <t>635111232</t>
  </si>
  <si>
    <t>Násyp pod podlahy z drobného kameniva 0-4 se zhutněním</t>
  </si>
  <si>
    <t>-578757405</t>
  </si>
  <si>
    <t>P1*0,02</t>
  </si>
  <si>
    <t>35</t>
  </si>
  <si>
    <t>642942111</t>
  </si>
  <si>
    <t>Osazování zárubní nebo rámů dveřních kovových do 2,5 m2 na MC</t>
  </si>
  <si>
    <t>-2098337396</t>
  </si>
  <si>
    <t>"0.7 chodba" 1</t>
  </si>
  <si>
    <t>36</t>
  </si>
  <si>
    <t>55331117</t>
  </si>
  <si>
    <t>zárubeň ocelová pro běžné zdění hranatý profil 110 800 levá,pravá</t>
  </si>
  <si>
    <t>1782441912</t>
  </si>
  <si>
    <t>Ostatní konstrukce a práce, bourání</t>
  </si>
  <si>
    <t>37</t>
  </si>
  <si>
    <t>916131213</t>
  </si>
  <si>
    <t>Osazení silničního obrubníku betonového stojatého s boční opěrou do lože z betonu prostého</t>
  </si>
  <si>
    <t>-2033091473</t>
  </si>
  <si>
    <t>"betonová dlažba" 4,3+2+18,1+0,38</t>
  </si>
  <si>
    <t>38</t>
  </si>
  <si>
    <t>59217023</t>
  </si>
  <si>
    <t>obrubník betonový chodníkový 1000x150x250mm</t>
  </si>
  <si>
    <t>-484946753</t>
  </si>
  <si>
    <t>39</t>
  </si>
  <si>
    <t>916331112</t>
  </si>
  <si>
    <t>Osazení zahradního obrubníku betonového do lože z betonu s boční opěrou</t>
  </si>
  <si>
    <t>1091539681</t>
  </si>
  <si>
    <t>"zádveří" 1,55+2,6</t>
  </si>
  <si>
    <t>"beton dlažba" 0,45+0,8</t>
  </si>
  <si>
    <t>40</t>
  </si>
  <si>
    <t>59217001</t>
  </si>
  <si>
    <t>obrubník betonový zahradní 1000x50x250mm</t>
  </si>
  <si>
    <t>-1050232086</t>
  </si>
  <si>
    <t>41</t>
  </si>
  <si>
    <t>962031132</t>
  </si>
  <si>
    <t>Bourání příček z cihel pálených na MVC tl do 100 mm</t>
  </si>
  <si>
    <t>1650211141</t>
  </si>
  <si>
    <t>"0.7 úklid" 1,16*2,65+1,16*(2,75-2,65)*2/3-0,8*1,97</t>
  </si>
  <si>
    <t>42</t>
  </si>
  <si>
    <t>962042320</t>
  </si>
  <si>
    <t>Bourání zdiva nadzákladového z betonu prostého do 1 m3</t>
  </si>
  <si>
    <t>-1839036713</t>
  </si>
  <si>
    <t>vybourání betonového ukončení rampy</t>
  </si>
  <si>
    <t>1,33*0,17*0,37</t>
  </si>
  <si>
    <t>43</t>
  </si>
  <si>
    <t>965022131</t>
  </si>
  <si>
    <t>Bourání kamenných podlah nebo dlažeb z lomového kamene nebo kostek pl přes 1 m2</t>
  </si>
  <si>
    <t>-1786561777</t>
  </si>
  <si>
    <t>vybourání podlahy v 0.4 sklad inventáře kuchyně - dlažba zachována pro další použití</t>
  </si>
  <si>
    <t>"acad" 5,75</t>
  </si>
  <si>
    <t>vybourání podlahy v 0.6 sklad inventáře MŠ - dlažba zachována pro další použití</t>
  </si>
  <si>
    <t>"acad" 6,9</t>
  </si>
  <si>
    <t>44</t>
  </si>
  <si>
    <t>965042241</t>
  </si>
  <si>
    <t>Bourání podkladů pod dlažby nebo mazanin betonových nebo z litého asfaltu tl přes 100 mm pl pře 4 m2</t>
  </si>
  <si>
    <t>560570114</t>
  </si>
  <si>
    <t>"0.2 Chodba" (6,28*1,6+2,88*1,53+0,52*1,4+4,45*1,6+1,4*0,53+1,16*3,01)*0,15</t>
  </si>
  <si>
    <t>"0.3 Přípravna" "acad" 7,6*0,15</t>
  </si>
  <si>
    <t>"0.8 hygiena" 0,86*0,4*0,15</t>
  </si>
  <si>
    <t>"0.9 údržba" 23,5*0,15</t>
  </si>
  <si>
    <t>"0.10 prádelna" 10,5*0,15</t>
  </si>
  <si>
    <t>"zádveří" "acad" 6,4*0,15</t>
  </si>
  <si>
    <t>"betonová rampa" 1,33*4,23*0,15</t>
  </si>
  <si>
    <t>45</t>
  </si>
  <si>
    <t>966001411</t>
  </si>
  <si>
    <t>Odstranění stojanu na kola kotveného šrouby</t>
  </si>
  <si>
    <t>-1238038943</t>
  </si>
  <si>
    <t>46</t>
  </si>
  <si>
    <t>968062354</t>
  </si>
  <si>
    <t>Vybourání dřevěných rámů oken dvojitých včetně křídel pl do 1 m2</t>
  </si>
  <si>
    <t>-251085148</t>
  </si>
  <si>
    <t>"0.8 hygiena" 0,38*1,05</t>
  </si>
  <si>
    <t>"0.9 údržba" 0,9*0,9</t>
  </si>
  <si>
    <t>"1.08 wc zaměstnanců" 0,38*1,05</t>
  </si>
  <si>
    <t>47</t>
  </si>
  <si>
    <t>968062355</t>
  </si>
  <si>
    <t>Vybourání dřevěných rámů oken dvojitých včetně křídel pl do 2 m2</t>
  </si>
  <si>
    <t>-2069863300</t>
  </si>
  <si>
    <t>"0.7 úklid" 0,93*1,56</t>
  </si>
  <si>
    <t>48</t>
  </si>
  <si>
    <t>968072244</t>
  </si>
  <si>
    <t>Vybourání kovových rámů oken jednoduchých včetně křídel pl do 1 m2</t>
  </si>
  <si>
    <t>2023154625</t>
  </si>
  <si>
    <t>"0.6 sklad" 0,9*0,42*2</t>
  </si>
  <si>
    <t>49</t>
  </si>
  <si>
    <t>968072455</t>
  </si>
  <si>
    <t>Vybourání kovových dveřních zárubní pl do 2 m2</t>
  </si>
  <si>
    <t>1731151914</t>
  </si>
  <si>
    <t>"0.7 úklid" 0,8*1,97</t>
  </si>
  <si>
    <t>50</t>
  </si>
  <si>
    <t>968072456</t>
  </si>
  <si>
    <t>Vybourání kovových dveřních zárubní pl přes 2 m2</t>
  </si>
  <si>
    <t>-2073821931</t>
  </si>
  <si>
    <t>"0.9 údržba" 1*2,1</t>
  </si>
  <si>
    <t>51</t>
  </si>
  <si>
    <t>97733111R</t>
  </si>
  <si>
    <t>Demontáž stávajících vložek komínových průduchů</t>
  </si>
  <si>
    <t>1274301781</t>
  </si>
  <si>
    <t>52</t>
  </si>
  <si>
    <t>978011111</t>
  </si>
  <si>
    <t>Otlučení (osekání) vnitřní vápenné nebo vápenocementové omítky stropů v rozsahu do 5 %</t>
  </si>
  <si>
    <t>-1169954634</t>
  </si>
  <si>
    <t>"0.7 úklid" 1,25*(1,86+1,2)+0,54*1,2+3,38*1,2</t>
  </si>
  <si>
    <t>53</t>
  </si>
  <si>
    <t>978011121</t>
  </si>
  <si>
    <t>Otlučení (osekání) vnitřní vápenné nebo vápenocementové omítky stropů v rozsahu do 10 %</t>
  </si>
  <si>
    <t>240712850</t>
  </si>
  <si>
    <t>"0.8 hygiena" 1,15*4,45+0,42*0,96</t>
  </si>
  <si>
    <t>54</t>
  </si>
  <si>
    <t>978011141</t>
  </si>
  <si>
    <t>Otlučení (osekání) vnitřní vápenné nebo vápenocementové omítky stropů v rozsahu do 30 %</t>
  </si>
  <si>
    <t>-714415420</t>
  </si>
  <si>
    <t>"0.2 Chodba - klenba" 1,8*6,28+1,9*2,88+0,52*1,4+1,5*0,52*2+2*4,45+1,3*3,01</t>
  </si>
  <si>
    <t>"0.10 hygiena" 2,95*4,45</t>
  </si>
  <si>
    <t>55</t>
  </si>
  <si>
    <t>978011191</t>
  </si>
  <si>
    <t>Otlučení (osekání) vnitřní vápenné nebo vápenocementové omítky stropů v rozsahu do 100 %</t>
  </si>
  <si>
    <t>-1662594629</t>
  </si>
  <si>
    <t>"0.9 údržba" 2,5*3,62*3</t>
  </si>
  <si>
    <t>56</t>
  </si>
  <si>
    <t>978013111</t>
  </si>
  <si>
    <t>Otlučení (osekání) vnitřní vápenné nebo vápenocementové omítky stěn v rozsahu do 5 %</t>
  </si>
  <si>
    <t>500002170</t>
  </si>
  <si>
    <t>"0.3 Přípravna" 2,35*4,45*2+2,65*3+3*2,35+3*(2,75-2,35)*2/3+0,52*2,35*2+1,6*2,65*2+1,6*(2,75-2,65)*2/3*2</t>
  </si>
  <si>
    <t>"0.3 Přípravna odpočet otvorů" -(1*2*2+1,05*1,56+(1,39+0,15)*2)</t>
  </si>
  <si>
    <t>"0.4 sklad" 2,5*(4,5*2+3*2)+3*(2,8-2,5)*2/3*2</t>
  </si>
  <si>
    <t>"0.4 sklad odpočet otvorů" -(1*2+1,05*1,56*2)</t>
  </si>
  <si>
    <t>"0.7 úklid" 1,86*2,65*2+2,9*2,65+3,38*2,65*0,5*2+1,2*2,65+1,2*(2,75-2,65)*2/3+1,16*2,65+1,16*(2,75-2,65)*2/3</t>
  </si>
  <si>
    <t>"0.7 úklid odpočet otvorů" -0,93*1,56</t>
  </si>
  <si>
    <t>57</t>
  </si>
  <si>
    <t>978013121</t>
  </si>
  <si>
    <t>Otlučení (osekání) vnitřní vápenné nebo vápenocementové omítky stěn v rozsahu do 10 %</t>
  </si>
  <si>
    <t>1464985265</t>
  </si>
  <si>
    <t>"0.8 hygiena" 2,55*(4,45*2+0,86*2+0,42*2)+0,86*(2,62-2,55)*2/3*2</t>
  </si>
  <si>
    <t>"0.8 hygiena odpočet otvorů" -(0,38*1,05+0,6*1,97+2*(1,35*2+0,86)+1,5*(3,15*2+0,86))</t>
  </si>
  <si>
    <t>58</t>
  </si>
  <si>
    <t>978013141</t>
  </si>
  <si>
    <t>Otlučení (osekání) vnitřní vápenné nebo vápenocementové omítky stěn v rozsahu do 30 %</t>
  </si>
  <si>
    <t>-1058674811</t>
  </si>
  <si>
    <t>"0.2 Chodba" 2,65*(9,16*2+3,01*2)+1,6*2,65+1,6*(2,75-2,65)*2/3+1,5*2,65+1,5*(2,75-2,65)*2/3+3,01*2,65*2+5,49*2,55*2+1,6*2,55+1,6*(2,75-2,55)*2/3</t>
  </si>
  <si>
    <t>"0.2 Chodba odpočet otvorů" -(1*2*5+1,4*2,55+1,4*(2,75-2,55)*2/3+1,16*2,65*2+1,16*(2,75-2,65)*2/3*2+0,6*1,97+1,2*(2,1+0,3))</t>
  </si>
  <si>
    <t>"0.10 prádelna" 2,55*(4,45*2+0,2*2+2,36*2)+2,36*(2,75-2,55)*2/3*2</t>
  </si>
  <si>
    <t>"0.2 Chodba odpočet otvorů" -(0,8*1,97+0,9*2+1,4*(4,45*2+2,36*2-1,2-0,9))</t>
  </si>
  <si>
    <t>59</t>
  </si>
  <si>
    <t>978013191</t>
  </si>
  <si>
    <t>Otlučení (osekání) vnitřní vápenné nebo vápenocementové omítky stěn v rozsahu do 100 %</t>
  </si>
  <si>
    <t>373168228</t>
  </si>
  <si>
    <t>"0.9 údržba" 2,52*(3,62*2+6,5*2)+6,5*(2,75-2,52)*2/3*2</t>
  </si>
  <si>
    <t>"0.9 údržba odpočet otvorů" -(0,9*0,9+1*2,1)</t>
  </si>
  <si>
    <t>"1.NP" 5</t>
  </si>
  <si>
    <t>997</t>
  </si>
  <si>
    <t>Přesun sutě</t>
  </si>
  <si>
    <t>60</t>
  </si>
  <si>
    <t>997013211</t>
  </si>
  <si>
    <t>Vnitrostaveništní doprava suti a vybouraných hmot pro budovy v do 6 m ručně</t>
  </si>
  <si>
    <t>722985002</t>
  </si>
  <si>
    <t>61</t>
  </si>
  <si>
    <t>997013501</t>
  </si>
  <si>
    <t>Odvoz suti a vybouraných hmot na skládku nebo meziskládku do 1 km se složením</t>
  </si>
  <si>
    <t>1142460170</t>
  </si>
  <si>
    <t>62</t>
  </si>
  <si>
    <t>997013509</t>
  </si>
  <si>
    <t>Příplatek k odvozu suti a vybouraných hmot na skládku ZKD 1 km přes 1 km</t>
  </si>
  <si>
    <t>121221163</t>
  </si>
  <si>
    <t>90,144*10 'Přepočtené koeficientem množství</t>
  </si>
  <si>
    <t>63</t>
  </si>
  <si>
    <t>997013831</t>
  </si>
  <si>
    <t>Poplatek za uložení na skládce (skládkovné) stavebního odpadu směsného kód odpadu 170 904</t>
  </si>
  <si>
    <t>1633138013</t>
  </si>
  <si>
    <t>998</t>
  </si>
  <si>
    <t>Přesun hmot</t>
  </si>
  <si>
    <t>64</t>
  </si>
  <si>
    <t>998011001</t>
  </si>
  <si>
    <t>Přesun hmot pro budovy zděné v do 6 m</t>
  </si>
  <si>
    <t>1743518812</t>
  </si>
  <si>
    <t>PSV</t>
  </si>
  <si>
    <t>Práce a dodávky PSV</t>
  </si>
  <si>
    <t>722</t>
  </si>
  <si>
    <t>Zdravotechnika - vnitřní vodovod</t>
  </si>
  <si>
    <t>65</t>
  </si>
  <si>
    <t>72217080R</t>
  </si>
  <si>
    <t>Demontáž rozvodů vody včetně odvozu a likvidace</t>
  </si>
  <si>
    <t>soubor</t>
  </si>
  <si>
    <t>1445503510</t>
  </si>
  <si>
    <t>725</t>
  </si>
  <si>
    <t>Zdravotechnika - zařizovací předměty</t>
  </si>
  <si>
    <t>66</t>
  </si>
  <si>
    <t>725110811</t>
  </si>
  <si>
    <t>Demontáž klozetů splachovací s nádrží</t>
  </si>
  <si>
    <t>-2111224576</t>
  </si>
  <si>
    <t>"0.8 hygiena" 1</t>
  </si>
  <si>
    <t>"1.07 hygiena" 9</t>
  </si>
  <si>
    <t>"1.08 wc zaměstnanců" 1</t>
  </si>
  <si>
    <t>67</t>
  </si>
  <si>
    <t>725210821</t>
  </si>
  <si>
    <t>Demontáž umyvadel bez výtokových armatur</t>
  </si>
  <si>
    <t>-1007430130</t>
  </si>
  <si>
    <t>68</t>
  </si>
  <si>
    <t>725220851</t>
  </si>
  <si>
    <t>Demontáž van akrylátových</t>
  </si>
  <si>
    <t>-1824919867</t>
  </si>
  <si>
    <t>"0.10 prádelna" 1</t>
  </si>
  <si>
    <t>69</t>
  </si>
  <si>
    <t>725220996</t>
  </si>
  <si>
    <t>Demontáž zástěn mezi wc včetně zpětné montáže</t>
  </si>
  <si>
    <t>1880281025</t>
  </si>
  <si>
    <t>"1.07 hygiena" 4</t>
  </si>
  <si>
    <t>70</t>
  </si>
  <si>
    <t>725220997</t>
  </si>
  <si>
    <t>Demontáž zrcadel nad umývadly včetně zpětné montáže</t>
  </si>
  <si>
    <t>-1581280538</t>
  </si>
  <si>
    <t>"1.07 hygiena" 5</t>
  </si>
  <si>
    <t>71</t>
  </si>
  <si>
    <t>725220998</t>
  </si>
  <si>
    <t>Demontáž věšáku na ručníky</t>
  </si>
  <si>
    <t>-2076588209</t>
  </si>
  <si>
    <t>"1.07 hygiena" 1</t>
  </si>
  <si>
    <t>72</t>
  </si>
  <si>
    <t>725220999</t>
  </si>
  <si>
    <t>Demontáž věšáku na ručníky včetně zpětné montáže</t>
  </si>
  <si>
    <t>-574184710</t>
  </si>
  <si>
    <t>73</t>
  </si>
  <si>
    <t>725240811</t>
  </si>
  <si>
    <t>Demontáž kabin sprchových bez výtokových armatur</t>
  </si>
  <si>
    <t>-751882297</t>
  </si>
  <si>
    <t>"0.8 hygiena - vybourání sprchového koutu" 1</t>
  </si>
  <si>
    <t>74</t>
  </si>
  <si>
    <t>725330840</t>
  </si>
  <si>
    <t>Demontáž výlevka litinová nebo ocelová</t>
  </si>
  <si>
    <t>554308684</t>
  </si>
  <si>
    <t>"0.7 úklid - včetně zaslepení potrubí" 1</t>
  </si>
  <si>
    <t>727</t>
  </si>
  <si>
    <t>Požární ochrana</t>
  </si>
  <si>
    <t>75</t>
  </si>
  <si>
    <t>72711111R</t>
  </si>
  <si>
    <t>Hasící přístroj PHP 5 CO2</t>
  </si>
  <si>
    <t>-449407574</t>
  </si>
  <si>
    <t>731</t>
  </si>
  <si>
    <t>Ústřední vytápění - kotelny</t>
  </si>
  <si>
    <t>76</t>
  </si>
  <si>
    <t>73120081R</t>
  </si>
  <si>
    <t>Demontáž plynových kotlů a expanzní nádoby, včetně nepotřebných rozvodů ÚT - včetně odvozu a následné likvidace</t>
  </si>
  <si>
    <t>1368891712</t>
  </si>
  <si>
    <t>735</t>
  </si>
  <si>
    <t>Ústřední vytápění - otopná tělesa</t>
  </si>
  <si>
    <t>77</t>
  </si>
  <si>
    <t>735151811</t>
  </si>
  <si>
    <t>Demontáž otopného tělesa panelového jednořadého délka do 1500 mm</t>
  </si>
  <si>
    <t>548989208</t>
  </si>
  <si>
    <t>"0.7 úklid - bude zpětně namontováno" 1</t>
  </si>
  <si>
    <t>"0.8 hygiena - bude zpětně namontováno" 1</t>
  </si>
  <si>
    <t>"1.07 hygiena - bude zpětně namontováno" 1</t>
  </si>
  <si>
    <t>"1.08 wc zaměstnanců - bude zpětně namontováno" 1</t>
  </si>
  <si>
    <t>78</t>
  </si>
  <si>
    <t>735159110</t>
  </si>
  <si>
    <t>Montáž otopných těles panelových jednořadých délky do 1500 mm</t>
  </si>
  <si>
    <t>-399752492</t>
  </si>
  <si>
    <t>"0.7 úklid - zpětně namontováno" 1</t>
  </si>
  <si>
    <t>"0.8 hygiena - zpětně namontováno" 1</t>
  </si>
  <si>
    <t>"1.07 hygiena - zpětně namontováno" 1</t>
  </si>
  <si>
    <t>79</t>
  </si>
  <si>
    <t>73515911R</t>
  </si>
  <si>
    <t>Montáž otopných těles panelových jednořadých délky do 1500 mm - těleso v 1.08</t>
  </si>
  <si>
    <t>-768161191</t>
  </si>
  <si>
    <t>"1.08 wc zaměstnanců - zpětně namontováno v jiné poloze - s prodloužením potrubí o cca 1m" 1</t>
  </si>
  <si>
    <t>751</t>
  </si>
  <si>
    <t>80</t>
  </si>
  <si>
    <t>751111811</t>
  </si>
  <si>
    <t>Demontáž ventilátoru axiálního nízkotlakého kruhové potrubí D do 200 mm</t>
  </si>
  <si>
    <t>2005821685</t>
  </si>
  <si>
    <t>81</t>
  </si>
  <si>
    <t>751510870</t>
  </si>
  <si>
    <t>Demontáž vzduchotechnického potrubí plechového kruhového spirálně vinutého do suti D do 200 mm</t>
  </si>
  <si>
    <t>3510819</t>
  </si>
  <si>
    <t>763</t>
  </si>
  <si>
    <t>Konstrukce suché výstavby</t>
  </si>
  <si>
    <t>82</t>
  </si>
  <si>
    <t>763135102</t>
  </si>
  <si>
    <t>Montáž SDK kazetového podhledu z kazet 600x600 mm na zavěšenou polozapuštěnou nosnou konstrukci</t>
  </si>
  <si>
    <t>-2115397923</t>
  </si>
  <si>
    <t>83</t>
  </si>
  <si>
    <t>59030571</t>
  </si>
  <si>
    <t>podhled kazetový bez děrování polozapuštená hrana tl 10mm 600x600mm</t>
  </si>
  <si>
    <t>-714266745</t>
  </si>
  <si>
    <t>15,6*1,05 'Přepočtené koeficientem množství</t>
  </si>
  <si>
    <t>84</t>
  </si>
  <si>
    <t>763164541</t>
  </si>
  <si>
    <t>SDK obklad kovových kcí tvaru L š do 0,8 m desky 1xH2 12,5</t>
  </si>
  <si>
    <t>-381723203</t>
  </si>
  <si>
    <t>obklad odpadního potrubí</t>
  </si>
  <si>
    <t>2,9</t>
  </si>
  <si>
    <t>85</t>
  </si>
  <si>
    <t>763164561</t>
  </si>
  <si>
    <t>SDK obklad kovových kcí tvaru L š přes 0,8 m desky 1xH2 12,5</t>
  </si>
  <si>
    <t>17928004</t>
  </si>
  <si>
    <t>obklad závěsných kcí pro zařizovací předměty</t>
  </si>
  <si>
    <t>3,1*(1,12+0,2)+0,87*(1,08+0,2)*2</t>
  </si>
  <si>
    <t>86</t>
  </si>
  <si>
    <t>998763301</t>
  </si>
  <si>
    <t>Přesun hmot tonážní pro sádrokartonové konstrukce v objektech v do 6 m</t>
  </si>
  <si>
    <t>-873036169</t>
  </si>
  <si>
    <t>766</t>
  </si>
  <si>
    <t>Konstrukce truhlářské</t>
  </si>
  <si>
    <t>87</t>
  </si>
  <si>
    <t>766622132</t>
  </si>
  <si>
    <t>Montáž plastových oken plochy přes 1 m2 otevíravých výšky do 2,5 m s rámem do zdiva</t>
  </si>
  <si>
    <t>-1217336466</t>
  </si>
  <si>
    <t>"0.7 chodba" 0,93*1,56</t>
  </si>
  <si>
    <t>88</t>
  </si>
  <si>
    <t>61140053</t>
  </si>
  <si>
    <t>okno plastové otevíravé/sklopné dvojsklo přes plochu 1m2 v1,5-2,5m</t>
  </si>
  <si>
    <t>674635329</t>
  </si>
  <si>
    <t>89</t>
  </si>
  <si>
    <t>766622216</t>
  </si>
  <si>
    <t>Montáž plastových oken plochy do 1 m2 otevíravých s rámem do zdiva</t>
  </si>
  <si>
    <t>-38757215</t>
  </si>
  <si>
    <t>90</t>
  </si>
  <si>
    <t>61140049</t>
  </si>
  <si>
    <t>okno plastové otevíravé/sklopné dvojsklo do plochy 1m2</t>
  </si>
  <si>
    <t>588117655</t>
  </si>
  <si>
    <t>91</t>
  </si>
  <si>
    <t>766660001</t>
  </si>
  <si>
    <t>Montáž dveřních křídel otvíravých jednokřídlových š do 0,8 m do ocelové zárubně</t>
  </si>
  <si>
    <t>-1815172108</t>
  </si>
  <si>
    <t>92</t>
  </si>
  <si>
    <t>61160188</t>
  </si>
  <si>
    <t>dveře dřevěné vnitřní hladké plné 1křídlé standardní provedení 800x1970mm</t>
  </si>
  <si>
    <t>-972632636</t>
  </si>
  <si>
    <t>93</t>
  </si>
  <si>
    <t>766660411</t>
  </si>
  <si>
    <t>Montáž vchodových dveří jednokřídlových bez nadsvětlíku do zdiva</t>
  </si>
  <si>
    <t>1454814903</t>
  </si>
  <si>
    <t>"0.9 údržba" 1</t>
  </si>
  <si>
    <t>94</t>
  </si>
  <si>
    <t>6114416R</t>
  </si>
  <si>
    <t>dveře plastové vnější jednokřídlé otvíravé plné 1000x2100mm</t>
  </si>
  <si>
    <t>-824165274</t>
  </si>
  <si>
    <t>95</t>
  </si>
  <si>
    <t>998766101</t>
  </si>
  <si>
    <t>Přesun hmot tonážní pro konstrukce truhlářské v objektech v do 6 m</t>
  </si>
  <si>
    <t>-1518806189</t>
  </si>
  <si>
    <t>767</t>
  </si>
  <si>
    <t>Konstrukce zámečnické</t>
  </si>
  <si>
    <t>96</t>
  </si>
  <si>
    <t>767531111</t>
  </si>
  <si>
    <t>Montáž vstupních kovových nebo plastových rohoží čistících zón</t>
  </si>
  <si>
    <t>362821409</t>
  </si>
  <si>
    <t>"vnejší čistící zóna" 1,5*0,9</t>
  </si>
  <si>
    <t>97</t>
  </si>
  <si>
    <t>69752001</t>
  </si>
  <si>
    <t>rohož vstupní provedení hliník standard 27 mm</t>
  </si>
  <si>
    <t>-54360231</t>
  </si>
  <si>
    <t>98</t>
  </si>
  <si>
    <t>767531121</t>
  </si>
  <si>
    <t>Osazení zapuštěného rámu z L profilů k čistícím rohožím</t>
  </si>
  <si>
    <t>540860366</t>
  </si>
  <si>
    <t>"vnejší čistící zóna" 1,5*2+0,9*2</t>
  </si>
  <si>
    <t>99</t>
  </si>
  <si>
    <t>69752160</t>
  </si>
  <si>
    <t>rám pro zapuštění profil L-30/30 25/25 20/30 15/30-Al</t>
  </si>
  <si>
    <t>-508879733</t>
  </si>
  <si>
    <t>100</t>
  </si>
  <si>
    <t>767810114</t>
  </si>
  <si>
    <t>Montáž mřížek větracích čtyřhranných průřezu přes 0,09 m2</t>
  </si>
  <si>
    <t>-99826307</t>
  </si>
  <si>
    <t>101</t>
  </si>
  <si>
    <t>5988224R</t>
  </si>
  <si>
    <t>mřížka větrací atypická z tahokovu žárově zinkovaná - 900 x 600 mm</t>
  </si>
  <si>
    <t>2091292027</t>
  </si>
  <si>
    <t>102</t>
  </si>
  <si>
    <t>5988225R</t>
  </si>
  <si>
    <t>mřížka větrací atypická z tahokovu žárově zinkovaná - 900 x 300 mm</t>
  </si>
  <si>
    <t>2056025394</t>
  </si>
  <si>
    <t>103</t>
  </si>
  <si>
    <t>998767101</t>
  </si>
  <si>
    <t>Přesun hmot tonážní pro zámečnické konstrukce v objektech v do 6 m</t>
  </si>
  <si>
    <t>1789354625</t>
  </si>
  <si>
    <t>771</t>
  </si>
  <si>
    <t>Podlahy z dlaždic</t>
  </si>
  <si>
    <t>104</t>
  </si>
  <si>
    <t>771571810</t>
  </si>
  <si>
    <t>Demontáž podlah z dlaždic keramických kladených do malty</t>
  </si>
  <si>
    <t>-200894087</t>
  </si>
  <si>
    <t>"0.2 Chodba" 6,28*1,6+2,88*1,53+0,52*1,4+4,45*1,6+1,4*0,53+1,16*3,01</t>
  </si>
  <si>
    <t>"0.3 Přípravna" 19,6</t>
  </si>
  <si>
    <t>"0.7 úklid" 1,86*1,16+0,54*1,07+4,45*1,2</t>
  </si>
  <si>
    <t>105</t>
  </si>
  <si>
    <t>771574112</t>
  </si>
  <si>
    <t>Montáž podlah keramických hladkých lepených flexibilním lepidlem do 12 ks/ m2</t>
  </si>
  <si>
    <t>1335240750</t>
  </si>
  <si>
    <t>106</t>
  </si>
  <si>
    <t>59761003</t>
  </si>
  <si>
    <t>dlažba keramická hutná hladká do interiéru přes 9 do 12 ks/m2</t>
  </si>
  <si>
    <t>-265715673</t>
  </si>
  <si>
    <t>103,372*1,1 'Přepočtené koeficientem množství</t>
  </si>
  <si>
    <t>107</t>
  </si>
  <si>
    <t>998771101</t>
  </si>
  <si>
    <t>Přesun hmot tonážní pro podlahy z dlaždic v objektech v do 6 m</t>
  </si>
  <si>
    <t>-878299891</t>
  </si>
  <si>
    <t>781</t>
  </si>
  <si>
    <t>Dokončovací práce - obklady</t>
  </si>
  <si>
    <t>108</t>
  </si>
  <si>
    <t>781471810</t>
  </si>
  <si>
    <t>Demontáž obkladů z obkladaček keramických kladených do malty</t>
  </si>
  <si>
    <t>-1469122049</t>
  </si>
  <si>
    <t>"0.7 úklid" 1,86*0,85</t>
  </si>
  <si>
    <t>"0.8 hygiena" 2*(1,35*2+0,86)+1,5*(3,15*2+0,86)</t>
  </si>
  <si>
    <t>"0.10 prádelna" 1,4*(4,45*2+2,36*2-1,2-0,9)</t>
  </si>
  <si>
    <t>"1.07 hygiena" 1,4*(2,95*2+7,9*2-0,8-0,95)-1,07*(1,4-0,97)</t>
  </si>
  <si>
    <t>"1.08 wc zaměstnanců" 1,3*1,2</t>
  </si>
  <si>
    <t>109</t>
  </si>
  <si>
    <t>781474113</t>
  </si>
  <si>
    <t>Montáž obkladů vnitřních keramických hladkých do 19 ks/m2 lepených flexibilním lepidlem</t>
  </si>
  <si>
    <t>1167112366</t>
  </si>
  <si>
    <t>"0.3 Přípravna" 0,8*2</t>
  </si>
  <si>
    <t>"0.8 hygiena" 2*(0,86*2+4,45*2)-0,38*(2-1,35)-0,96*2,1</t>
  </si>
  <si>
    <t>"0.10 prádelna" 1,5*(4,45*2+2,36*2-1,2-0,9)</t>
  </si>
  <si>
    <t>"1.07 hygiena" 2*(1,55+1,07*2)+1,5*(1,88*2+7,9*2-0,95-0,8)-1,07*(1,5-0,97)</t>
  </si>
  <si>
    <t>"1.08 wc zaměstnanců" 2*(1,25*2+2,92*2-0,6)-0,38*(2-0,97)</t>
  </si>
  <si>
    <t>110</t>
  </si>
  <si>
    <t>59761071</t>
  </si>
  <si>
    <t>obklad keramický hladký přes 12 do 19ks/m2</t>
  </si>
  <si>
    <t>1794236011</t>
  </si>
  <si>
    <t>86,474*1,1 'Přepočtené koeficientem množství</t>
  </si>
  <si>
    <t>111</t>
  </si>
  <si>
    <t>998781101</t>
  </si>
  <si>
    <t>Přesun hmot tonážní pro obklady keramické v objektech v do 6 m</t>
  </si>
  <si>
    <t>1127960025</t>
  </si>
  <si>
    <t>783</t>
  </si>
  <si>
    <t>Dokončovací práce - nátěry</t>
  </si>
  <si>
    <t>112</t>
  </si>
  <si>
    <t>783806811</t>
  </si>
  <si>
    <t>Odstranění nátěrů z omítek oškrábáním</t>
  </si>
  <si>
    <t>-1827975599</t>
  </si>
  <si>
    <t>omyvatelný nátěr v místnosti 1.08</t>
  </si>
  <si>
    <t>1,3*(1,25*2+2,92+1,72-0,6-0,38)</t>
  </si>
  <si>
    <t>784</t>
  </si>
  <si>
    <t>Dokončovací práce - malby a tapety</t>
  </si>
  <si>
    <t>113</t>
  </si>
  <si>
    <t>784121001</t>
  </si>
  <si>
    <t>Oškrabání malby v mísnostech výšky do 3,80 m</t>
  </si>
  <si>
    <t>-274872838</t>
  </si>
  <si>
    <t>otlucomit30+otlucomit10+otlucomit5+bourstrop5+bourstrop10+bourstrop30</t>
  </si>
  <si>
    <t>"strop 0.3" 3,17*4,45+2,85*0,52+3*1,85*3</t>
  </si>
  <si>
    <t>"stěny 1.07" (2,9-1,4)*(2,95*2+7,9*2)-0,8*(2,9-1,97)-1,07*(2,9-0,97-1,88)-0,95*(2,9-2)</t>
  </si>
  <si>
    <t>"1.08" 3,2+(3,75-1,3)*(2,92*2+1,25*2)-0,6*(3,75-1,97)-0,38*(3,75-1,05-1,7)</t>
  </si>
  <si>
    <t>114</t>
  </si>
  <si>
    <t>784221001</t>
  </si>
  <si>
    <t>Jednonásobné bílé malby ze směsí za sucha dobře otěruvzdorných v místnostech do 3,80 m</t>
  </si>
  <si>
    <t>-950086255</t>
  </si>
  <si>
    <t>EL - Elektroinstalace</t>
  </si>
  <si>
    <t>Zdeněk Vácha</t>
  </si>
  <si>
    <t>DZ - Dodávky zařízení</t>
  </si>
  <si>
    <t>ME - Materiál elektromontážní</t>
  </si>
  <si>
    <t>EM - Elektromontáže</t>
  </si>
  <si>
    <t>ON -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</si>
  <si>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</si>
  <si>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</si>
  <si>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</si>
  <si>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</si>
  <si>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</si>
  <si>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DZ</t>
  </si>
  <si>
    <t>Dodávky zařízení</t>
  </si>
  <si>
    <t>521021</t>
  </si>
  <si>
    <t>svítidlo LED 38W IP65</t>
  </si>
  <si>
    <t>ks</t>
  </si>
  <si>
    <t>552041</t>
  </si>
  <si>
    <t>svítidlo nouzové LED 1W/1h</t>
  </si>
  <si>
    <t>509207</t>
  </si>
  <si>
    <t>Downlight MODUS SPMI LED 3000lm V2 3000K 1050mA ne</t>
  </si>
  <si>
    <t>DZ001</t>
  </si>
  <si>
    <t>Doprava dodávek</t>
  </si>
  <si>
    <t>%</t>
  </si>
  <si>
    <t>-2122775720</t>
  </si>
  <si>
    <t>DZ002</t>
  </si>
  <si>
    <t>Přesun dodávek</t>
  </si>
  <si>
    <t>1739442505</t>
  </si>
  <si>
    <t>ME</t>
  </si>
  <si>
    <t>Materiál elektromontážní</t>
  </si>
  <si>
    <t>101105</t>
  </si>
  <si>
    <t>kabel CYKY 3x1,5</t>
  </si>
  <si>
    <t>101305</t>
  </si>
  <si>
    <t>kabel CYKY 5x1,5</t>
  </si>
  <si>
    <t>101405</t>
  </si>
  <si>
    <t>kabel CYKY 7x1,5</t>
  </si>
  <si>
    <t>311115</t>
  </si>
  <si>
    <t>krabice univerzální/přístrojová KU68-1901</t>
  </si>
  <si>
    <t>312001</t>
  </si>
  <si>
    <t>krabice KSK80/IP66 81x81x51mm</t>
  </si>
  <si>
    <t>410715</t>
  </si>
  <si>
    <t>spínač + snímač pohybu Swing</t>
  </si>
  <si>
    <t>420191</t>
  </si>
  <si>
    <t>rámeček pro 1 přístroj Swing 3901G-A00010</t>
  </si>
  <si>
    <t>410718</t>
  </si>
  <si>
    <t>magnetický okenní spínač 230V</t>
  </si>
  <si>
    <t>321321</t>
  </si>
  <si>
    <t>příchytka kabelová 6516</t>
  </si>
  <si>
    <t>312</t>
  </si>
  <si>
    <t>hmoždinka se zatloukacím hřebem HZI 8x65mm</t>
  </si>
  <si>
    <t>413109</t>
  </si>
  <si>
    <t>přepínač 10A/250Vstř 3553-05929 Praktik IP44 řaz.5</t>
  </si>
  <si>
    <t>101106</t>
  </si>
  <si>
    <t>kabel CYKY 3x2,5</t>
  </si>
  <si>
    <t>420163</t>
  </si>
  <si>
    <t>zásuvka 16A/250Vstř Swing 5518G-A02349(strojek)</t>
  </si>
  <si>
    <t>321112</t>
  </si>
  <si>
    <t>trubka ohebná PVC lpflex 2316E</t>
  </si>
  <si>
    <t>ME001</t>
  </si>
  <si>
    <t>prořez</t>
  </si>
  <si>
    <t>-676111905</t>
  </si>
  <si>
    <t>ME002</t>
  </si>
  <si>
    <t>materiál podružný</t>
  </si>
  <si>
    <t>1590732973</t>
  </si>
  <si>
    <t>EM</t>
  </si>
  <si>
    <t>Elektromontáže</t>
  </si>
  <si>
    <t>210810048</t>
  </si>
  <si>
    <t>kabel(-CYKY) pevně uložený do 3x6/4x4/7x2,5</t>
  </si>
  <si>
    <t>210010301</t>
  </si>
  <si>
    <t>krabice přístrojová bez zapojení</t>
  </si>
  <si>
    <t>210010453</t>
  </si>
  <si>
    <t>krabice plast pro P rozvod vč.zapojení 8111</t>
  </si>
  <si>
    <t>210110091</t>
  </si>
  <si>
    <t>spínač zapuštěný vč.zapojení s plynulou regulací</t>
  </si>
  <si>
    <t>210110091.1</t>
  </si>
  <si>
    <t>magnetický spínač</t>
  </si>
  <si>
    <t>210201101</t>
  </si>
  <si>
    <t>svítidlo zářivkové průmyslové stropní/1 zdroj</t>
  </si>
  <si>
    <t>210201201</t>
  </si>
  <si>
    <t>nouzové orientační svítidlo zářivkové</t>
  </si>
  <si>
    <t>210200032</t>
  </si>
  <si>
    <t>svítidlo žárovkové vestavné/více zdrojů</t>
  </si>
  <si>
    <t>210010702</t>
  </si>
  <si>
    <t>osazení do cihly hmoždinky HM8</t>
  </si>
  <si>
    <t>210110023</t>
  </si>
  <si>
    <t>přepínač nástěnný od IP.2 vč.zapojení sériový/ř.5</t>
  </si>
  <si>
    <t>210800103</t>
  </si>
  <si>
    <t>kabel Cu(-CYKY) pod omítkou do 2x4/3x2,5/5x1,5</t>
  </si>
  <si>
    <t>210111011</t>
  </si>
  <si>
    <t>zásuvka domovní zapuštěná vč.zapojení</t>
  </si>
  <si>
    <t>210010002</t>
  </si>
  <si>
    <t>trubka plast ohebná,pod omítkou,typ 2316/pr.16</t>
  </si>
  <si>
    <t>EM001</t>
  </si>
  <si>
    <t>PPV pro elektromontáže</t>
  </si>
  <si>
    <t>-268594796</t>
  </si>
  <si>
    <t>ON</t>
  </si>
  <si>
    <t>Ostatní náklady</t>
  </si>
  <si>
    <t>218009001</t>
  </si>
  <si>
    <t>poplatek za recyklaci svítidla</t>
  </si>
  <si>
    <t>219000101</t>
  </si>
  <si>
    <t>vyhledání stávajících obvodů</t>
  </si>
  <si>
    <t>hod</t>
  </si>
  <si>
    <t>219990011</t>
  </si>
  <si>
    <t>demontáže stávající elektroinstalace</t>
  </si>
  <si>
    <t>219002213</t>
  </si>
  <si>
    <t>vysekání kapsy/zeď cihla/ do 100x100x100mm</t>
  </si>
  <si>
    <t>219002611</t>
  </si>
  <si>
    <t>vysekání rýhy/zeď cihla/ hl.do 30mm/š.do 30mm</t>
  </si>
  <si>
    <t>VRN1</t>
  </si>
  <si>
    <t>Průzkumné, geodetické a projektové práce</t>
  </si>
  <si>
    <t>013002000</t>
  </si>
  <si>
    <t>Projektové práce</t>
  </si>
  <si>
    <t>Kč</t>
  </si>
  <si>
    <t>1024</t>
  </si>
  <si>
    <t>-263192171</t>
  </si>
  <si>
    <t>VRN3</t>
  </si>
  <si>
    <t>Zařízení staveniště</t>
  </si>
  <si>
    <t>030001000</t>
  </si>
  <si>
    <t>-1929931959</t>
  </si>
  <si>
    <t>VRN4</t>
  </si>
  <si>
    <t>Inženýrská činnost</t>
  </si>
  <si>
    <t>044002000</t>
  </si>
  <si>
    <t>Revize</t>
  </si>
  <si>
    <t>70051976</t>
  </si>
  <si>
    <t>045002000</t>
  </si>
  <si>
    <t>Kompletační a koordinační činnost</t>
  </si>
  <si>
    <t>-1050822392</t>
  </si>
  <si>
    <t>VRN7</t>
  </si>
  <si>
    <t>Provozní vlivy</t>
  </si>
  <si>
    <t>07110300R</t>
  </si>
  <si>
    <t>Investorská činnost</t>
  </si>
  <si>
    <t>-1780209059</t>
  </si>
  <si>
    <t>MaR - Měření a regulace</t>
  </si>
  <si>
    <t>R-MAR - Rozvaděč měření a regulace</t>
  </si>
  <si>
    <t>873001</t>
  </si>
  <si>
    <t>příložné čidlo teploty NTC 10kOhm -30 až 130, 2s</t>
  </si>
  <si>
    <t>873002</t>
  </si>
  <si>
    <t>jímkové čidlo tepoty NTC 10kOhm -30 až 180</t>
  </si>
  <si>
    <t>873003</t>
  </si>
  <si>
    <t>čidlo venkovní teploty</t>
  </si>
  <si>
    <t xml:space="preserve">Rozvaděč měření a regulace     ozn.R-MaR</t>
  </si>
  <si>
    <t>873015</t>
  </si>
  <si>
    <t>WEB server 4 přístroje</t>
  </si>
  <si>
    <t>873016</t>
  </si>
  <si>
    <t>GSM router</t>
  </si>
  <si>
    <t>-1390378701</t>
  </si>
  <si>
    <t>1870533401</t>
  </si>
  <si>
    <t>203301</t>
  </si>
  <si>
    <t>kabel JYTY 2x1</t>
  </si>
  <si>
    <t>171110</t>
  </si>
  <si>
    <t xml:space="preserve">vodič CY 16  /H07V-U/</t>
  </si>
  <si>
    <t>423212</t>
  </si>
  <si>
    <t>zásuvka 16A/250Vstř Praktik 5518-2969/IP44(plast)</t>
  </si>
  <si>
    <t>333111</t>
  </si>
  <si>
    <t>lišta vkládací LHD 20x20</t>
  </si>
  <si>
    <t>333171</t>
  </si>
  <si>
    <t>lišta vkládací LH 60x40</t>
  </si>
  <si>
    <t>1604482073</t>
  </si>
  <si>
    <t>1764018618</t>
  </si>
  <si>
    <t>210850030</t>
  </si>
  <si>
    <t>kabel NCEY/JYTY pevně uložený do 19x1</t>
  </si>
  <si>
    <t>210800851</t>
  </si>
  <si>
    <t>vodič Cu(-CY,CYA) pevně uložený do 1x35</t>
  </si>
  <si>
    <t>210290751</t>
  </si>
  <si>
    <t>příložné čidlo teploty</t>
  </si>
  <si>
    <t>210290751.1</t>
  </si>
  <si>
    <t>jímkové čidlo teploty</t>
  </si>
  <si>
    <t>210290751.2</t>
  </si>
  <si>
    <t>čidlo venkovní teploty -50 až 130, 2s</t>
  </si>
  <si>
    <t>210111031</t>
  </si>
  <si>
    <t>zásuvka nástěnná od IP.2 vč.zapojení 2P+Z</t>
  </si>
  <si>
    <t>210010105</t>
  </si>
  <si>
    <t>lišta vkládací úplná pevně uložená do š.40mm</t>
  </si>
  <si>
    <t>210010106</t>
  </si>
  <si>
    <t>lišta vkládací úplná pevně uložená do š.80mm</t>
  </si>
  <si>
    <t>210290751.3</t>
  </si>
  <si>
    <t>WEB server</t>
  </si>
  <si>
    <t>210290751.4</t>
  </si>
  <si>
    <t>1098598571</t>
  </si>
  <si>
    <t>R-MAR</t>
  </si>
  <si>
    <t>Rozvaděč měření a regulace</t>
  </si>
  <si>
    <t>000761545</t>
  </si>
  <si>
    <t>rozvo OCEP IP65 800/600/300mm</t>
  </si>
  <si>
    <t>256</t>
  </si>
  <si>
    <t>-1861657224</t>
  </si>
  <si>
    <t>000781152</t>
  </si>
  <si>
    <t>sběrnice hřebenová S1L-210-16mm2 12vývod kolíky</t>
  </si>
  <si>
    <t>-1015565337</t>
  </si>
  <si>
    <t>000783311</t>
  </si>
  <si>
    <t>propojení pomocných obvodů do 25 vodičů (obec.pol)</t>
  </si>
  <si>
    <t>-1382886230</t>
  </si>
  <si>
    <t>000171206</t>
  </si>
  <si>
    <t>vodič CYY 2,5</t>
  </si>
  <si>
    <t>-1146695352</t>
  </si>
  <si>
    <t>000414221</t>
  </si>
  <si>
    <t>vačkový spínač s čelní deskou S25V01 P1</t>
  </si>
  <si>
    <t>-1618696258</t>
  </si>
  <si>
    <t>000434322</t>
  </si>
  <si>
    <t>jistič LTN-6B-1 1pól/ch.B/ 6A/10kA</t>
  </si>
  <si>
    <t>571173942</t>
  </si>
  <si>
    <t>000438013</t>
  </si>
  <si>
    <t>proud chránič+jistič 2p/1+N OLE-16B-N1-030AC</t>
  </si>
  <si>
    <t>-1839461468</t>
  </si>
  <si>
    <t>000450031</t>
  </si>
  <si>
    <t>ovladač XB5AD33 pr22/IP65/2Zap otočný/3pozice</t>
  </si>
  <si>
    <t>-678046220</t>
  </si>
  <si>
    <t>000450052</t>
  </si>
  <si>
    <t>signálka XB5AVM. pr22/IP65/LED 230-240Vstř</t>
  </si>
  <si>
    <t>-1073648110</t>
  </si>
  <si>
    <t>000471432</t>
  </si>
  <si>
    <t xml:space="preserve">FLP-B+C MAXI V/1+1  SPD typ1 a typ2 svodič bleskov</t>
  </si>
  <si>
    <t>1881580587</t>
  </si>
  <si>
    <t>000484111</t>
  </si>
  <si>
    <t>regulátor RVS 43.345/109</t>
  </si>
  <si>
    <t>868921271</t>
  </si>
  <si>
    <t>000484121</t>
  </si>
  <si>
    <t>sada připojovacích svorek RVS</t>
  </si>
  <si>
    <t>-423881534</t>
  </si>
  <si>
    <t>000484131</t>
  </si>
  <si>
    <t>ovládací panel ACS37.294/509</t>
  </si>
  <si>
    <t>324638172</t>
  </si>
  <si>
    <t>000484141</t>
  </si>
  <si>
    <t>plastová zákrytka AVS92.290/109</t>
  </si>
  <si>
    <t>924349396</t>
  </si>
  <si>
    <t>000484151</t>
  </si>
  <si>
    <t>plochý kabel AVS82..491/109</t>
  </si>
  <si>
    <t>-1180461531</t>
  </si>
  <si>
    <t>000484161</t>
  </si>
  <si>
    <t>zásuvka vestavná DIN 230V</t>
  </si>
  <si>
    <t>-1024915585</t>
  </si>
  <si>
    <t>R-MAR001</t>
  </si>
  <si>
    <t>-294550289</t>
  </si>
  <si>
    <t>R-MAR002</t>
  </si>
  <si>
    <t>Výroba rozvaděče</t>
  </si>
  <si>
    <t>Nh</t>
  </si>
  <si>
    <t>-531576937</t>
  </si>
  <si>
    <t>R-MAR003</t>
  </si>
  <si>
    <t>Zkoušky</t>
  </si>
  <si>
    <t>456414323</t>
  </si>
  <si>
    <t>R-MAR004</t>
  </si>
  <si>
    <t>Průvodní dokumentace</t>
  </si>
  <si>
    <t>-1060221831</t>
  </si>
  <si>
    <t>demontáže stávajících obvodů</t>
  </si>
  <si>
    <t>2112301981</t>
  </si>
  <si>
    <t>1566210557</t>
  </si>
  <si>
    <t>04300200R</t>
  </si>
  <si>
    <t>Komplexní zkoušky</t>
  </si>
  <si>
    <t>-1117721718</t>
  </si>
  <si>
    <t>04300201R</t>
  </si>
  <si>
    <t>-1136663196</t>
  </si>
  <si>
    <t>213919710</t>
  </si>
  <si>
    <t>-805941801</t>
  </si>
  <si>
    <t>-85984199</t>
  </si>
  <si>
    <t>ÚT - Vytápění</t>
  </si>
  <si>
    <t>Ing. Josef Duben</t>
  </si>
  <si>
    <t>PSV - PSV</t>
  </si>
  <si>
    <t xml:space="preserve">    731-1 - Zdroj tepla</t>
  </si>
  <si>
    <t xml:space="preserve">    732 - Ústřední vytápění - strojovny</t>
  </si>
  <si>
    <t xml:space="preserve">    733 - Ústřední vytápění - rozvodné potrubí</t>
  </si>
  <si>
    <t>731-1</t>
  </si>
  <si>
    <t>Zdroj tepla</t>
  </si>
  <si>
    <t>731-1-001</t>
  </si>
  <si>
    <t>dva kondenzační plynové teplovodní kotle instalovaného jednotkového příkonu 35 kW včetně připojovacích armatur a všech komponentů z výpisu ve výkresové části a technické zprávě</t>
  </si>
  <si>
    <t>-2117770432</t>
  </si>
  <si>
    <t>731-1-002</t>
  </si>
  <si>
    <t>ohřívač vody nepřímotopný vysoce výkonný, 300l, smalt, 1výměník, pro kondenzační kotle, plášť izolace / HR 300, stříbrno-šedý včetně připojovacích armatur</t>
  </si>
  <si>
    <t>-1758441239</t>
  </si>
  <si>
    <t>731-1-003</t>
  </si>
  <si>
    <t>anuloid pro max. průtok 4000 l/h, včetně uchycení, vypouštění a izolace, připojení primár R1 1/2, sekundár G1 1/2</t>
  </si>
  <si>
    <t>-2004936651</t>
  </si>
  <si>
    <t>731-1-004</t>
  </si>
  <si>
    <t>excentrická přechodka DN110/80, s hrdlem DN110</t>
  </si>
  <si>
    <t>-429415549</t>
  </si>
  <si>
    <t>731-1-005</t>
  </si>
  <si>
    <t>koleno s kontrolním otvorem PP DN110 x 87°</t>
  </si>
  <si>
    <t>725277688</t>
  </si>
  <si>
    <t>731-1-006</t>
  </si>
  <si>
    <t>trubka DN110 x 500 mm</t>
  </si>
  <si>
    <t>561888645</t>
  </si>
  <si>
    <t>731-1-007</t>
  </si>
  <si>
    <t>trubka DN110 x 2000 mm</t>
  </si>
  <si>
    <t>1792890619</t>
  </si>
  <si>
    <t>731-1-008</t>
  </si>
  <si>
    <t>komínová zděř DN160/110, PP RAL9016</t>
  </si>
  <si>
    <t>-2129708314</t>
  </si>
  <si>
    <t>731-1-009</t>
  </si>
  <si>
    <t>kryt zděře DN160, nerez</t>
  </si>
  <si>
    <t>475589231</t>
  </si>
  <si>
    <t>731-1-010</t>
  </si>
  <si>
    <t>patní koleno s podpěrou DN110 (koleno, kolej, opěrná tyč)</t>
  </si>
  <si>
    <t>1237420599</t>
  </si>
  <si>
    <t>731-1-011</t>
  </si>
  <si>
    <t>kontrolní kus přímý PP DN110</t>
  </si>
  <si>
    <t>-1946664994</t>
  </si>
  <si>
    <t>731-1-012</t>
  </si>
  <si>
    <t>flexibilní trubka DN110/100, PP, cívka 15m</t>
  </si>
  <si>
    <t>947423651</t>
  </si>
  <si>
    <t>731-1-013</t>
  </si>
  <si>
    <t>závěsná objímka pro flexibilní trubku DN110/100 s UV-ochranou</t>
  </si>
  <si>
    <t>-1124765185</t>
  </si>
  <si>
    <t>731-1-014</t>
  </si>
  <si>
    <t>komínový poklop DN110 černý, PP-UV</t>
  </si>
  <si>
    <t>-1495839367</t>
  </si>
  <si>
    <t>731-1-015</t>
  </si>
  <si>
    <t>distanční objímka DN110</t>
  </si>
  <si>
    <t>-1067226609</t>
  </si>
  <si>
    <t>731-1-090</t>
  </si>
  <si>
    <t>Montáž všech komponentů zdroje tepla - viz. položky oddílu 731-1</t>
  </si>
  <si>
    <t>207481546</t>
  </si>
  <si>
    <t>731-1-091</t>
  </si>
  <si>
    <t>Vyregulování systému, revize a zkoušky</t>
  </si>
  <si>
    <t>-824129115</t>
  </si>
  <si>
    <t>732</t>
  </si>
  <si>
    <t>Ústřední vytápění - strojovny</t>
  </si>
  <si>
    <t>732331616</t>
  </si>
  <si>
    <t>Nádoba tlaková expanzní s membránou závitové připojení PN 0,6 o objemu 50 l</t>
  </si>
  <si>
    <t>1474266330</t>
  </si>
  <si>
    <t>73242231R</t>
  </si>
  <si>
    <t>Čerpadlová skupina pro ekvitermně regulovaný směšovaný topný okruh s otopnými tělesy....3 m3/h, 40 kPa</t>
  </si>
  <si>
    <t>-499143638</t>
  </si>
  <si>
    <t>73242232R</t>
  </si>
  <si>
    <t>Čerpadlová skupina pro okruh ohřevu TV....1,0 - 1,5 m3/h, 20 kPa</t>
  </si>
  <si>
    <t>-868919584</t>
  </si>
  <si>
    <t>733</t>
  </si>
  <si>
    <t>Ústřední vytápění - rozvodné potrubí</t>
  </si>
  <si>
    <t>73322329R</t>
  </si>
  <si>
    <t xml:space="preserve">Propojovací potrubí měděné tvrdé spojované lisováním DN 40 ÚT - včetně izolace a tlakových zkoušek </t>
  </si>
  <si>
    <t>1487811904</t>
  </si>
  <si>
    <t>73322330R</t>
  </si>
  <si>
    <t>1908915134</t>
  </si>
  <si>
    <t>VZT - Vzduchotechnika</t>
  </si>
  <si>
    <t>971042999</t>
  </si>
  <si>
    <t>Stavební přípomoci pro VZT - vybourání otvorů pro rozvody - vč. odvozu suti na skládku a následného zapravení a výmalby</t>
  </si>
  <si>
    <t>627477685</t>
  </si>
  <si>
    <t>751133012</t>
  </si>
  <si>
    <t>Mtž vent diag ntl potrubního D do 200 mm</t>
  </si>
  <si>
    <t>1529623834</t>
  </si>
  <si>
    <t>751322R11</t>
  </si>
  <si>
    <t>diagonální ventilátor do kruhového potrubí Ø 200 mm + doběhový spínač, vzduchový výkon 610 m3/hod (180 Pa); el.příkon 101 W (230 V); akust.výkon 37 dB</t>
  </si>
  <si>
    <t>-1835802135</t>
  </si>
  <si>
    <t>751322012</t>
  </si>
  <si>
    <t>Mtž talířového ventilu D do 200 mm</t>
  </si>
  <si>
    <t>35810485</t>
  </si>
  <si>
    <t>751322R12</t>
  </si>
  <si>
    <t>talířový ventil - odvodní - pr. 160 mm</t>
  </si>
  <si>
    <t>-1431723753</t>
  </si>
  <si>
    <t>751398041</t>
  </si>
  <si>
    <t>Mtž protidešťové žaluzie potrubí D do 300 mm</t>
  </si>
  <si>
    <t>-1878788874</t>
  </si>
  <si>
    <t>751398R13</t>
  </si>
  <si>
    <t>žaluziová klapka - pr. 200 mm</t>
  </si>
  <si>
    <t>1528092990</t>
  </si>
  <si>
    <t>751510042</t>
  </si>
  <si>
    <t>Vzduchotechnické potrubí pozink kruhové spirálně vinuté D do 200 mm</t>
  </si>
  <si>
    <t>1931650655</t>
  </si>
  <si>
    <t>7+2</t>
  </si>
  <si>
    <t>751537012</t>
  </si>
  <si>
    <t>Mtž potrubí ohebného neizol z Al laminátové hadice D do 200 mm</t>
  </si>
  <si>
    <t>-631180049</t>
  </si>
  <si>
    <t>751537160</t>
  </si>
  <si>
    <t>ohebná Al laminátová hadice průměr 160 mm</t>
  </si>
  <si>
    <t>1277413308</t>
  </si>
  <si>
    <t>7515721R2</t>
  </si>
  <si>
    <t>Uchycení potrubí kruhového pomocí objímky kotvenou do zdiva D do 200 mm</t>
  </si>
  <si>
    <t>-1974291781</t>
  </si>
  <si>
    <t>75199998R</t>
  </si>
  <si>
    <t>Vyregulování systému</t>
  </si>
  <si>
    <t>kpl</t>
  </si>
  <si>
    <t>1503171539</t>
  </si>
  <si>
    <t>bour</t>
  </si>
  <si>
    <t>0,6</t>
  </si>
  <si>
    <t>rýha</t>
  </si>
  <si>
    <t>9,6</t>
  </si>
  <si>
    <t>rýhavni</t>
  </si>
  <si>
    <t>10,44</t>
  </si>
  <si>
    <t>zásyp</t>
  </si>
  <si>
    <t>8,28</t>
  </si>
  <si>
    <t>11,76</t>
  </si>
  <si>
    <t>ZTI - Zdravotechnika</t>
  </si>
  <si>
    <t>Ing. Josef Vlk</t>
  </si>
  <si>
    <t xml:space="preserve">    8 - Trubní vedení</t>
  </si>
  <si>
    <t xml:space="preserve">    721 - Zdravotechnika - vnitřní kanalizace</t>
  </si>
  <si>
    <t xml:space="preserve">    724 - Zdravotechnika - strojní vybavení</t>
  </si>
  <si>
    <t xml:space="preserve">    726 - Zdravotechnika - předstěnové instalace</t>
  </si>
  <si>
    <t>130951121</t>
  </si>
  <si>
    <t>Bourání kcí v hloubených vykopávkách ze zdiva z betonu prostého strojně</t>
  </si>
  <si>
    <t>-1417350934</t>
  </si>
  <si>
    <t>odstranění stávající dvorní vpusti</t>
  </si>
  <si>
    <t>0,1</t>
  </si>
  <si>
    <t>odstranění stávající šachty (na západní a východní straně, 2 ks)</t>
  </si>
  <si>
    <t>0,5</t>
  </si>
  <si>
    <t>132301101</t>
  </si>
  <si>
    <t>Hloubení rýh š do 600 mm v hornině tř. 4 objemu do 100 m3</t>
  </si>
  <si>
    <t>594919851</t>
  </si>
  <si>
    <t>hloubení rýh ve vnějším prostoru</t>
  </si>
  <si>
    <t>30*0,4*0,8</t>
  </si>
  <si>
    <t>132301109</t>
  </si>
  <si>
    <t>Příplatek za lepivost k hloubení rýh š do 600 mm v hornině tř. 4</t>
  </si>
  <si>
    <t>-515098017</t>
  </si>
  <si>
    <t>139711101</t>
  </si>
  <si>
    <t>Vykopávky v uzavřených prostorách v hornině tř. 1 až 4</t>
  </si>
  <si>
    <t>1112756345</t>
  </si>
  <si>
    <t>hloubení rýh pod podlahou 1.P.P.</t>
  </si>
  <si>
    <t>58*0,3*0,6</t>
  </si>
  <si>
    <t>162201211</t>
  </si>
  <si>
    <t>Vodorovné přemístění výkopku z horniny tř. 1 až 4 stavebním kolečkem do 10 m</t>
  </si>
  <si>
    <t>754199730</t>
  </si>
  <si>
    <t>přemístění výkopku uvnitř objektu</t>
  </si>
  <si>
    <t>162201219</t>
  </si>
  <si>
    <t>Příplatek k vodorovnému přemístění výkopku z horniny tř. 1 až 4 stavebním kolečkem ZKD 10 m</t>
  </si>
  <si>
    <t>1578500935</t>
  </si>
  <si>
    <t>rýhavni*2</t>
  </si>
  <si>
    <t>162201261</t>
  </si>
  <si>
    <t>Vodorovné přemístění výkopku z horniny tř. 5 až 7 stavebním kolečkem do 10 m</t>
  </si>
  <si>
    <t>-2027062778</t>
  </si>
  <si>
    <t>odvoz vybouraných betonových šachet</t>
  </si>
  <si>
    <t>162201269</t>
  </si>
  <si>
    <t>Příplatek k vodorovnému přemístění výkopku z horniny tř. 5 až 7 stavebním kolečkem ZKD 10 m</t>
  </si>
  <si>
    <t>945907189</t>
  </si>
  <si>
    <t>bour*2</t>
  </si>
  <si>
    <t>131488009</t>
  </si>
  <si>
    <t>rýha+rýhavni-zásyp</t>
  </si>
  <si>
    <t>1178574011</t>
  </si>
  <si>
    <t>162701155</t>
  </si>
  <si>
    <t>Vodorovné přemístění do 10000 m výkopku/sypaniny z horniny tř. 5 až 7</t>
  </si>
  <si>
    <t>-895649857</t>
  </si>
  <si>
    <t>162701159</t>
  </si>
  <si>
    <t>Příplatek k vodorovnému přemístění výkopku/sypaniny z horniny tř. 5 až 7 ZKD 1000 m přes 10000 m</t>
  </si>
  <si>
    <t>-1053135414</t>
  </si>
  <si>
    <t>-1306681858</t>
  </si>
  <si>
    <t>odvoz+bour</t>
  </si>
  <si>
    <t>-29093743</t>
  </si>
  <si>
    <t>(odvoz+bour)*1,85</t>
  </si>
  <si>
    <t>174101101</t>
  </si>
  <si>
    <t>Zásyp jam, šachet rýh nebo kolem objektů sypaninou se zhutněním</t>
  </si>
  <si>
    <t>1307084103</t>
  </si>
  <si>
    <t>30*0,4*(0,8-0,1-0,3)+58*0,3*(0,6-0,1-0,3)</t>
  </si>
  <si>
    <t>175111101</t>
  </si>
  <si>
    <t>Obsypání potrubí ručně sypaninou bez prohození sítem, uloženou do 3 m</t>
  </si>
  <si>
    <t>-1075277904</t>
  </si>
  <si>
    <t>58*0,3*0,3+30*0,4*0,3-3,14*0,1*0,1*19-3,14*0,08*0,08*21-3,14*0,063*0,063*26-3,14*0,055*0,055*13</t>
  </si>
  <si>
    <t>58331200</t>
  </si>
  <si>
    <t>štěrkopísek netříděný zásypový</t>
  </si>
  <si>
    <t>511724888</t>
  </si>
  <si>
    <t>7,354*2 'Přepočtené koeficientem množství</t>
  </si>
  <si>
    <t>-720530450</t>
  </si>
  <si>
    <t>-1478070967</t>
  </si>
  <si>
    <t>7*0,015 'Přepočtené koeficientem množství</t>
  </si>
  <si>
    <t>451573111</t>
  </si>
  <si>
    <t>Lože pod potrubí otevřený výkop ze štěrkopísku</t>
  </si>
  <si>
    <t>1030590854</t>
  </si>
  <si>
    <t>30*0,4*0,1+58*0,3*0,1</t>
  </si>
  <si>
    <t>Trubní vedení</t>
  </si>
  <si>
    <t>871265211</t>
  </si>
  <si>
    <t>Kanalizační potrubí z tvrdého PVC jednovrstvé tuhost třídy SN4 DN 110</t>
  </si>
  <si>
    <t>-1459635578</t>
  </si>
  <si>
    <t>871275211</t>
  </si>
  <si>
    <t>Kanalizační potrubí z tvrdého PVC jednovrstvé tuhost třídy SN4 DN 125</t>
  </si>
  <si>
    <t>-1206497931</t>
  </si>
  <si>
    <t>871315221</t>
  </si>
  <si>
    <t>Kanalizační potrubí z tvrdého PVC jednovrstvé tuhost třídy SN8 DN 160</t>
  </si>
  <si>
    <t>1888671366</t>
  </si>
  <si>
    <t>871355221</t>
  </si>
  <si>
    <t>Kanalizační potrubí z tvrdého PVC jednovrstvé tuhost třídy SN8 DN 200</t>
  </si>
  <si>
    <t>-832291368</t>
  </si>
  <si>
    <t>877265271</t>
  </si>
  <si>
    <t>Montáž lapače střešních splavenin z tvrdého PVC-systém KG DN 110</t>
  </si>
  <si>
    <t>-998356682</t>
  </si>
  <si>
    <t>56231163</t>
  </si>
  <si>
    <t>lapač střešních splavenin se zápachovou klapkou a lapacím košem DN 125/110</t>
  </si>
  <si>
    <t>2069528097</t>
  </si>
  <si>
    <t>892271111</t>
  </si>
  <si>
    <t>Tlaková zkouška vodou potrubí DN 100 nebo 125</t>
  </si>
  <si>
    <t>-2134547106</t>
  </si>
  <si>
    <t>26+13</t>
  </si>
  <si>
    <t>892351111</t>
  </si>
  <si>
    <t>Tlaková zkouška vodou potrubí DN 150 nebo 200</t>
  </si>
  <si>
    <t>749663694</t>
  </si>
  <si>
    <t>19+21</t>
  </si>
  <si>
    <t>89411111R</t>
  </si>
  <si>
    <t>Revizní šachta o vnitřních rozměrech 500 x 500 x 650 mm zděná z betonových cihel - včetně litinového poklopu čtvercového s rámem (A 15) - Revizní šachta č.2</t>
  </si>
  <si>
    <t>1566257595</t>
  </si>
  <si>
    <t>894812008</t>
  </si>
  <si>
    <t>Revizní a čistící šachta z PP šachtové dno DN 400/200 pravý a levý přítok</t>
  </si>
  <si>
    <t>35442597</t>
  </si>
  <si>
    <t>894812031</t>
  </si>
  <si>
    <t>Revizní a čistící šachta z PP DN 400 šachtová roura korugovaná bez hrdla světlé hloubky 1000 mm</t>
  </si>
  <si>
    <t>1085572257</t>
  </si>
  <si>
    <t>894812041</t>
  </si>
  <si>
    <t>Příplatek k rourám revizní a čistící šachty z PP DN 400 za uříznutí šachtové roury</t>
  </si>
  <si>
    <t>1030825251</t>
  </si>
  <si>
    <t>894812062</t>
  </si>
  <si>
    <t>Revizní a čistící šachta z PP DN 400 poklop litinový s betonovým rámem pro třídu zatížení B125</t>
  </si>
  <si>
    <t>-430690102</t>
  </si>
  <si>
    <t>894812113</t>
  </si>
  <si>
    <t>Revizní a čistící šachta z PP šachtové dno DN 315/150 pravý a levý přítok</t>
  </si>
  <si>
    <t>-1747796534</t>
  </si>
  <si>
    <t>894812131</t>
  </si>
  <si>
    <t>Revizní a čistící šachta z PP DN 315 šachtová roura korugovaná bez hrdla světlé hloubky 1250 mm</t>
  </si>
  <si>
    <t>-1222319223</t>
  </si>
  <si>
    <t>894812149</t>
  </si>
  <si>
    <t>Příplatek k rourám revizní a čistící šachty z PP DN 315 za uříznutí šachtové roury</t>
  </si>
  <si>
    <t>-304784358</t>
  </si>
  <si>
    <t>894812151</t>
  </si>
  <si>
    <t>Revizní a čistící šachta z PP DN 315 poklop betonový s betonovým konusem pro třídu zatížení B125</t>
  </si>
  <si>
    <t>-1035237430</t>
  </si>
  <si>
    <t>899623151</t>
  </si>
  <si>
    <t>Obetonování potrubí nebo zdiva stok betonem prostým tř. C 16/20 otevřený výkop</t>
  </si>
  <si>
    <t>-535360971</t>
  </si>
  <si>
    <t>utěsnění (obetonování) nového PVC potrubí ϕ200 zasunutého do stávajícího betonového</t>
  </si>
  <si>
    <t>0,12</t>
  </si>
  <si>
    <t>971024481</t>
  </si>
  <si>
    <t>Vybourání otvorů ve zdivu kamenném pl do 0,25 m2 na MV nebo MVC tl do 900 mm</t>
  </si>
  <si>
    <t>1126716638</t>
  </si>
  <si>
    <t>kanalizace</t>
  </si>
  <si>
    <t>971033361</t>
  </si>
  <si>
    <t>Vybourání otvorů ve zdivu cihelném pl do 0,09 m2 na MVC nebo MV tl do 600 mm</t>
  </si>
  <si>
    <t>-1798159556</t>
  </si>
  <si>
    <t>vodovod</t>
  </si>
  <si>
    <t>5+1</t>
  </si>
  <si>
    <t>972033161</t>
  </si>
  <si>
    <t>Vybourání otvorů v klenbách z cihel pl do 0,0225 m2 tl do 300 mm</t>
  </si>
  <si>
    <t>-682879503</t>
  </si>
  <si>
    <t>vysekání svislých prostupů (150x150 mm) v cihelných klenbách pro kanalizaci</t>
  </si>
  <si>
    <t>vysekání svislých prostupů (100x100 mm) v cihelných klenbách pro vodovod</t>
  </si>
  <si>
    <t>972033261</t>
  </si>
  <si>
    <t>Vybourání otvorů v klenbách z cihel pl do 0,09 m2 tl do 300 mm</t>
  </si>
  <si>
    <t>-815584876</t>
  </si>
  <si>
    <t>vysekání svislých prostupů (100x350 mm) v cihelných klenbách pro vodovod</t>
  </si>
  <si>
    <t>974029164</t>
  </si>
  <si>
    <t>Vysekání rýh ve zdivu kamenném hl do 150 mm š do 150 mm</t>
  </si>
  <si>
    <t>-1243870053</t>
  </si>
  <si>
    <t xml:space="preserve">vysekání svislých drážek (150x150 mm)pro odpadní potrubí v 1.P.P.  v pískovcovém a smíšeném zdivu - pro kanalizaci</t>
  </si>
  <si>
    <t>vysekání drážek pro připojovací potrubí v cihelném zdivu, 1.N.P. - pro kanalizaci</t>
  </si>
  <si>
    <t>-1822970497</t>
  </si>
  <si>
    <t>-640153247</t>
  </si>
  <si>
    <t>482245878</t>
  </si>
  <si>
    <t>3,041*10 'Přepočtené koeficientem množství</t>
  </si>
  <si>
    <t>1026088074</t>
  </si>
  <si>
    <t>998276101</t>
  </si>
  <si>
    <t>Přesun hmot pro trubní vedení z trub z plastických hmot otevřený výkop</t>
  </si>
  <si>
    <t>-1150897566</t>
  </si>
  <si>
    <t>721</t>
  </si>
  <si>
    <t>Zdravotechnika - vnitřní kanalizace</t>
  </si>
  <si>
    <t>72111111R</t>
  </si>
  <si>
    <t xml:space="preserve">Přesuvka, přechod na litinu, apod  ϕ 110 mm</t>
  </si>
  <si>
    <t>489767919</t>
  </si>
  <si>
    <t>721140802</t>
  </si>
  <si>
    <t>Demontáž potrubí litinové do DN 100</t>
  </si>
  <si>
    <t>52854110</t>
  </si>
  <si>
    <t>721171808</t>
  </si>
  <si>
    <t>Demontáž potrubí z PVC do D 114</t>
  </si>
  <si>
    <t>1494218377</t>
  </si>
  <si>
    <t>"kanalizace" 5</t>
  </si>
  <si>
    <t>"vodovod" 60</t>
  </si>
  <si>
    <t>721173315</t>
  </si>
  <si>
    <t>Potrubí kanalizační z PVC SN 4 dešťové DN 110</t>
  </si>
  <si>
    <t>1430194287</t>
  </si>
  <si>
    <t>721173317</t>
  </si>
  <si>
    <t>Potrubí kanalizační z PVC SN 4 dešťové DN 160</t>
  </si>
  <si>
    <t>107303048</t>
  </si>
  <si>
    <t>721174025</t>
  </si>
  <si>
    <t>Potrubí kanalizační z PP odpadní DN 110</t>
  </si>
  <si>
    <t>-1362769844</t>
  </si>
  <si>
    <t>721174042</t>
  </si>
  <si>
    <t>Potrubí kanalizační z PP připojovací DN 40</t>
  </si>
  <si>
    <t>149541638</t>
  </si>
  <si>
    <t>721174043</t>
  </si>
  <si>
    <t>Potrubí kanalizační z PP připojovací DN 50</t>
  </si>
  <si>
    <t>-571546059</t>
  </si>
  <si>
    <t>721174044</t>
  </si>
  <si>
    <t>Potrubí kanalizační z PP připojovací DN 75</t>
  </si>
  <si>
    <t>106012532</t>
  </si>
  <si>
    <t>721194109</t>
  </si>
  <si>
    <t>Vyvedení a upevnění odpadních výpustek DN 100</t>
  </si>
  <si>
    <t>359902116</t>
  </si>
  <si>
    <t>příplatek za vsazování nového potrubí do stávajícího (pr. 75,110)</t>
  </si>
  <si>
    <t>72119410R</t>
  </si>
  <si>
    <t xml:space="preserve">Příplatek za napojení potrubí ϕ110 na stávající škrabku brambor </t>
  </si>
  <si>
    <t>1442706799</t>
  </si>
  <si>
    <t>721211422</t>
  </si>
  <si>
    <t>Vpusť podlahová se svislým odtokem DN 50/75/110 mřížka nerez 138x138</t>
  </si>
  <si>
    <t>1266439603</t>
  </si>
  <si>
    <t>72121142R</t>
  </si>
  <si>
    <t>Vpusť podlahová s vodorovným odtokem DN 50/75/110 mřížka nerez 115x115</t>
  </si>
  <si>
    <t>-393193525</t>
  </si>
  <si>
    <t>721211611</t>
  </si>
  <si>
    <t>Vtok dvorní se svislým odtokem a zápachovou klapkou DN 110/160 mříž litina 226x226</t>
  </si>
  <si>
    <t>1999929353</t>
  </si>
  <si>
    <t>721226513</t>
  </si>
  <si>
    <t>Zápachová uzávěrka podomítková pro pračku a myčku DN 40/50 s přípojem vody a elektřiny</t>
  </si>
  <si>
    <t>-926508106</t>
  </si>
  <si>
    <t>721290111</t>
  </si>
  <si>
    <t>Zkouška těsnosti potrubí kanalizace vodou do DN 125</t>
  </si>
  <si>
    <t>1515307996</t>
  </si>
  <si>
    <t>11+8+5+7+18</t>
  </si>
  <si>
    <t>721290112</t>
  </si>
  <si>
    <t>Zkouška těsnosti potrubí kanalizace vodou do DN 200</t>
  </si>
  <si>
    <t>-379770510</t>
  </si>
  <si>
    <t>998721101</t>
  </si>
  <si>
    <t>Přesun hmot tonážní pro vnitřní kanalizace v objektech v do 6 m</t>
  </si>
  <si>
    <t>-1825072628</t>
  </si>
  <si>
    <t>722174002</t>
  </si>
  <si>
    <t>Potrubí vodovodní plastové PPR svar polyfuze PN 16 D 20 x 2,8 mm</t>
  </si>
  <si>
    <t>-917649430</t>
  </si>
  <si>
    <t>722174003</t>
  </si>
  <si>
    <t>Potrubí vodovodní plastové PPR svar polyfuze PN 16 D 25 x 3,5 mm</t>
  </si>
  <si>
    <t>840191112</t>
  </si>
  <si>
    <t>722174004</t>
  </si>
  <si>
    <t>Potrubí vodovodní plastové PPR svar polyfuze PN 16 D 32 x 4,4 mm</t>
  </si>
  <si>
    <t>-1805376762</t>
  </si>
  <si>
    <t>722174005</t>
  </si>
  <si>
    <t>Potrubí vodovodní plastové PPR svar polyfuze PN 16 D 40 x 5,5 mm</t>
  </si>
  <si>
    <t>-1163261551</t>
  </si>
  <si>
    <t>722181241</t>
  </si>
  <si>
    <t>Ochrana vodovodního potrubí přilepenými termoizolačními trubicemi z PE tl do 20 mm DN do 22 mm</t>
  </si>
  <si>
    <t>-1065389358</t>
  </si>
  <si>
    <t>40+52</t>
  </si>
  <si>
    <t>722181242</t>
  </si>
  <si>
    <t>Ochrana vodovodního potrubí přilepenými termoizolačními trubicemi z PE tl do 20 mm DN do 45 mm</t>
  </si>
  <si>
    <t>-1900572522</t>
  </si>
  <si>
    <t>17+32</t>
  </si>
  <si>
    <t>722190401</t>
  </si>
  <si>
    <t>Vyvedení a upevnění výpustku do DN 25</t>
  </si>
  <si>
    <t>1560781297</t>
  </si>
  <si>
    <t>5+3</t>
  </si>
  <si>
    <t>722221135</t>
  </si>
  <si>
    <t>Ventil výtokový G 3/4 s jedním závitem</t>
  </si>
  <si>
    <t>217934471</t>
  </si>
  <si>
    <t>722230101</t>
  </si>
  <si>
    <t>Ventil přímý G 1/2 se dvěma závity</t>
  </si>
  <si>
    <t>307310337</t>
  </si>
  <si>
    <t>722230102</t>
  </si>
  <si>
    <t>Ventil přímý G 3/4 se dvěma závity</t>
  </si>
  <si>
    <t>-1974502315</t>
  </si>
  <si>
    <t>722230103</t>
  </si>
  <si>
    <t>Ventil přímý G 1 se dvěma závity</t>
  </si>
  <si>
    <t>1357950373</t>
  </si>
  <si>
    <t>722230104</t>
  </si>
  <si>
    <t>Ventil přímý G 5/4 se dvěma závity</t>
  </si>
  <si>
    <t>-1072760810</t>
  </si>
  <si>
    <t>722230113</t>
  </si>
  <si>
    <t>Ventil přímý G 1 s odvodněním a dvěma závity</t>
  </si>
  <si>
    <t>-2054076741</t>
  </si>
  <si>
    <t>722231075</t>
  </si>
  <si>
    <t>Ventil zpětný mosazný G 5/4 PN 10 do 110°C se dvěma závity</t>
  </si>
  <si>
    <t>-2140409173</t>
  </si>
  <si>
    <t>722231144</t>
  </si>
  <si>
    <t>Ventil závitový pojistný rohový G 5/4</t>
  </si>
  <si>
    <t>124517248</t>
  </si>
  <si>
    <t>722231203</t>
  </si>
  <si>
    <t>Ventil redukční mosazný G 1 PN 6 do 25°C s 2x vnitřním závitem bez manometru</t>
  </si>
  <si>
    <t>1354602703</t>
  </si>
  <si>
    <t>722234264</t>
  </si>
  <si>
    <t>Filtr mosazný G 3/4 PN 16 do 120°C s 2x vnitřním závitem</t>
  </si>
  <si>
    <t>-349642874</t>
  </si>
  <si>
    <t>722262163</t>
  </si>
  <si>
    <t>Vodoměr přírubový šroubový do 40°C DN 25 x 260 mm Qn 3,5 m3/h horizontální</t>
  </si>
  <si>
    <t>740230296</t>
  </si>
  <si>
    <t>722290215</t>
  </si>
  <si>
    <t>Zkouška těsnosti vodovodního potrubí hrdlového nebo přírubového do DN 100</t>
  </si>
  <si>
    <t>303705139</t>
  </si>
  <si>
    <t>40+52+17+32</t>
  </si>
  <si>
    <t>722290234</t>
  </si>
  <si>
    <t>Proplach a dezinfekce vodovodního potrubí do DN 80</t>
  </si>
  <si>
    <t>-1757893004</t>
  </si>
  <si>
    <t>998722101</t>
  </si>
  <si>
    <t>Přesun hmot tonážní pro vnitřní vodovod v objektech v do 6 m</t>
  </si>
  <si>
    <t>-1337183784</t>
  </si>
  <si>
    <t>724</t>
  </si>
  <si>
    <t>Zdravotechnika - strojní vybavení</t>
  </si>
  <si>
    <t>72423112R</t>
  </si>
  <si>
    <t>Měřící manometr s membránou</t>
  </si>
  <si>
    <t>-1750293220</t>
  </si>
  <si>
    <t>72423410R</t>
  </si>
  <si>
    <t>Tlaková expanzní nádoba (10 l)</t>
  </si>
  <si>
    <t>-1848830304</t>
  </si>
  <si>
    <t>725112022</t>
  </si>
  <si>
    <t>Klozet keramický závěsný na nosné stěny s hlubokým splachováním odpad vodorovný</t>
  </si>
  <si>
    <t>1868401809</t>
  </si>
  <si>
    <t>72511202R</t>
  </si>
  <si>
    <t>Dětské závěsné wc - snížená výška</t>
  </si>
  <si>
    <t>1134449806</t>
  </si>
  <si>
    <t>725211602</t>
  </si>
  <si>
    <t>Umyvadlo keramické bílé šířky 550 mm bez krytu na sifon připevněné na stěnu šrouby</t>
  </si>
  <si>
    <t>-1682271916</t>
  </si>
  <si>
    <t>725211616</t>
  </si>
  <si>
    <t>Umyvadlo keramické bílé šířky 550 mm s krytem na sifon připevněné na stěnu šrouby</t>
  </si>
  <si>
    <t>-1930893618</t>
  </si>
  <si>
    <t>725211703</t>
  </si>
  <si>
    <t>Umývátko keramické bílé stěnové šířky 450 mm připevněné na stěnu šrouby</t>
  </si>
  <si>
    <t>-975312551</t>
  </si>
  <si>
    <t>725222112</t>
  </si>
  <si>
    <t>Vana bez armatur výtokových akrylátová se zápachovou uzávěrkou 1300x700 mm</t>
  </si>
  <si>
    <t>-1769947813</t>
  </si>
  <si>
    <t>725241111</t>
  </si>
  <si>
    <t>Vanička sprchová akrylátová čtvercová 800x800 mm</t>
  </si>
  <si>
    <t>136521238</t>
  </si>
  <si>
    <t>725244102</t>
  </si>
  <si>
    <t>Dveře sprchové rámové se skleněnou výplní tl. 5 mm otvíravé jednokřídlové do niky na vaničku šířky 800 mm</t>
  </si>
  <si>
    <t>553392004</t>
  </si>
  <si>
    <t>725331111</t>
  </si>
  <si>
    <t>Výlevka bez výtokových armatur keramická se sklopnou plastovou mřížkou 500 mm</t>
  </si>
  <si>
    <t>-1426536079</t>
  </si>
  <si>
    <t>725813111</t>
  </si>
  <si>
    <t>Ventil rohový bez připojovací trubičky nebo flexi hadičky G 1/2</t>
  </si>
  <si>
    <t>-2058213622</t>
  </si>
  <si>
    <t>72581311R</t>
  </si>
  <si>
    <t>Termostatický přímo-činný proporcionální ventil MTCV (DN 20)</t>
  </si>
  <si>
    <t>985407288</t>
  </si>
  <si>
    <t>72581312R</t>
  </si>
  <si>
    <t>Termostatický směšovací ventil (2 x 1“ – 1“)</t>
  </si>
  <si>
    <t>-962689067</t>
  </si>
  <si>
    <t>725821311</t>
  </si>
  <si>
    <t>Baterie dřezová nástěnná páková s otáčivým kulatým ústím a délkou ramínka 200 mm</t>
  </si>
  <si>
    <t>-2013046176</t>
  </si>
  <si>
    <t>72582131R</t>
  </si>
  <si>
    <t>Dřezová nástěnná baterie termostatická s omezovačem teploty (tzv. dětská pojistka) (pro výlevku)</t>
  </si>
  <si>
    <t>-50795378</t>
  </si>
  <si>
    <t>725822611</t>
  </si>
  <si>
    <t>Baterie umyvadlová stojánková páková bez výpusti</t>
  </si>
  <si>
    <t>435385834</t>
  </si>
  <si>
    <t>72582265R</t>
  </si>
  <si>
    <t>Umyvadlová nástěnná baterie termostatická s omezovačem teploty (tzv. dětská pojistka)</t>
  </si>
  <si>
    <t>-1159248401</t>
  </si>
  <si>
    <t>725831312</t>
  </si>
  <si>
    <t>Baterie vanová nástěnná páková s příslušenstvím a pevným držákem</t>
  </si>
  <si>
    <t>449828439</t>
  </si>
  <si>
    <t>72584135R</t>
  </si>
  <si>
    <t>Sprchový sloup s ruční sprchou a sprchovou nástěnnou baterií</t>
  </si>
  <si>
    <t>1061690513</t>
  </si>
  <si>
    <t>72584136R</t>
  </si>
  <si>
    <t>Sprchový sloup s ruční sprchou a sprchovou nástěnnou termostatickou baterií a omezovačem teploty (dětská pojistka)</t>
  </si>
  <si>
    <t>404188770</t>
  </si>
  <si>
    <t>725980123</t>
  </si>
  <si>
    <t>Dvířka 30/30</t>
  </si>
  <si>
    <t>1371861355</t>
  </si>
  <si>
    <t>998725101</t>
  </si>
  <si>
    <t>Přesun hmot tonážní pro zařizovací předměty v objektech v do 6 m</t>
  </si>
  <si>
    <t>-498023000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</si>
  <si>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</si>
  <si>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</si>
  <si>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</si>
  <si>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</si>
  <si>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2057841310</t>
  </si>
  <si>
    <t>726131041</t>
  </si>
  <si>
    <t>Instalační předstěna - klozet závěsný v 1120 mm s ovládáním zepředu do lehkých stěn s kovovou kcí</t>
  </si>
  <si>
    <t>-1320474327</t>
  </si>
  <si>
    <t>998726111</t>
  </si>
  <si>
    <t>Přesun hmot tonážní pro instalační prefabrikáty v objektech v do 6 m</t>
  </si>
  <si>
    <t>-1156660789</t>
  </si>
  <si>
    <t>73242121R</t>
  </si>
  <si>
    <t>Cirkulační čerpadlo, včetně zpětné klapky a časového spínače (DN 20)</t>
  </si>
  <si>
    <t>384795772</t>
  </si>
  <si>
    <t>115</t>
  </si>
  <si>
    <t>73242122R</t>
  </si>
  <si>
    <t>Automatická armatura pro dopouštění topného systému (VF-06,DN 20)</t>
  </si>
  <si>
    <t>276683618</t>
  </si>
  <si>
    <t xml:space="preserve">    VRN6 - Územní vlivy</t>
  </si>
  <si>
    <t>012103000</t>
  </si>
  <si>
    <t>Geodetické práce před výstavbou</t>
  </si>
  <si>
    <t>1810010869</t>
  </si>
  <si>
    <t>"vytýčení inženýrských sítí před vstupem" 1</t>
  </si>
  <si>
    <t>012303000</t>
  </si>
  <si>
    <t>Geodetické práce po výstavbě</t>
  </si>
  <si>
    <t>1215554198</t>
  </si>
  <si>
    <t>"geodetického zaměření vnější kanalizace u opravy chodníku před vstupem" 1</t>
  </si>
  <si>
    <t>013254000</t>
  </si>
  <si>
    <t>Dokumentace skutečného provedení stavby</t>
  </si>
  <si>
    <t>-926741385</t>
  </si>
  <si>
    <t>535301831</t>
  </si>
  <si>
    <t>04320300R</t>
  </si>
  <si>
    <t>Protokol o měření osvětlení v 1.07</t>
  </si>
  <si>
    <t>-378370466</t>
  </si>
  <si>
    <t>1095061010</t>
  </si>
  <si>
    <t>"plyn, expanzní nádoba, spalinová cesta" 1</t>
  </si>
  <si>
    <t>VRN6</t>
  </si>
  <si>
    <t>Územní vlivy</t>
  </si>
  <si>
    <t>060001000</t>
  </si>
  <si>
    <t>-915099995</t>
  </si>
  <si>
    <t>070001000</t>
  </si>
  <si>
    <t>623474313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</si>
</sst>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  <protection locked="0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167" fontId="37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40</v>
      </c>
      <c r="E29" s="46"/>
      <c r="F29" s="32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2" customFormat="1" ht="14.4" customHeight="1">
      <c r="B30" s="45"/>
      <c r="C30" s="46"/>
      <c r="D30" s="46"/>
      <c r="E30" s="46"/>
      <c r="F30" s="32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2" customFormat="1" ht="14.4" customHeight="1">
      <c r="B31" s="45"/>
      <c r="C31" s="46"/>
      <c r="D31" s="46"/>
      <c r="E31" s="46"/>
      <c r="F31" s="32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2" customFormat="1" ht="14.4" customHeight="1">
      <c r="B32" s="45"/>
      <c r="C32" s="46"/>
      <c r="D32" s="46"/>
      <c r="E32" s="46"/>
      <c r="F32" s="32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2" customFormat="1" ht="14.4" customHeight="1">
      <c r="B33" s="45"/>
      <c r="C33" s="46"/>
      <c r="D33" s="46"/>
      <c r="E33" s="46"/>
      <c r="F33" s="32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14.4" customHeight="1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</row>
    <row r="38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1" customFormat="1" ht="14.4" customHeight="1">
      <c r="B49" s="38"/>
      <c r="C49" s="39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39"/>
      <c r="AQ49" s="39"/>
      <c r="AR49" s="4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1" customFormat="1">
      <c r="B60" s="38"/>
      <c r="C60" s="39"/>
      <c r="D60" s="60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0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0" t="s">
        <v>51</v>
      </c>
      <c r="AI60" s="41"/>
      <c r="AJ60" s="41"/>
      <c r="AK60" s="41"/>
      <c r="AL60" s="41"/>
      <c r="AM60" s="60" t="s">
        <v>52</v>
      </c>
      <c r="AN60" s="41"/>
      <c r="AO60" s="41"/>
      <c r="AP60" s="39"/>
      <c r="AQ60" s="39"/>
      <c r="AR60" s="43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1" customFormat="1">
      <c r="B64" s="38"/>
      <c r="C64" s="39"/>
      <c r="D64" s="58" t="s">
        <v>53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8" t="s">
        <v>54</v>
      </c>
      <c r="AI64" s="59"/>
      <c r="AJ64" s="59"/>
      <c r="AK64" s="59"/>
      <c r="AL64" s="59"/>
      <c r="AM64" s="59"/>
      <c r="AN64" s="59"/>
      <c r="AO64" s="59"/>
      <c r="AP64" s="39"/>
      <c r="AQ64" s="39"/>
      <c r="AR64" s="43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1" customFormat="1">
      <c r="B75" s="38"/>
      <c r="C75" s="39"/>
      <c r="D75" s="60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0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0" t="s">
        <v>51</v>
      </c>
      <c r="AI75" s="41"/>
      <c r="AJ75" s="41"/>
      <c r="AK75" s="41"/>
      <c r="AL75" s="41"/>
      <c r="AM75" s="60" t="s">
        <v>52</v>
      </c>
      <c r="AN75" s="41"/>
      <c r="AO75" s="41"/>
      <c r="AP75" s="39"/>
      <c r="AQ75" s="39"/>
      <c r="AR75" s="43"/>
    </row>
    <row r="76" s="1" customFormat="1"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</row>
    <row r="77" s="1" customFormat="1" ht="6.96" customHeight="1"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43"/>
    </row>
    <row r="81" s="1" customFormat="1" ht="6.96" customHeight="1"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43"/>
    </row>
    <row r="82" s="1" customFormat="1" ht="24.96" customHeight="1">
      <c r="B82" s="38"/>
      <c r="C82" s="23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</row>
    <row r="84" s="3" customFormat="1" ht="12" customHeight="1">
      <c r="B84" s="65"/>
      <c r="C84" s="32" t="s">
        <v>13</v>
      </c>
      <c r="D84" s="66"/>
      <c r="E84" s="66"/>
      <c r="F84" s="66"/>
      <c r="G84" s="66"/>
      <c r="H84" s="66"/>
      <c r="I84" s="66"/>
      <c r="J84" s="66"/>
      <c r="K84" s="66"/>
      <c r="L84" s="66" t="str">
        <f>K5</f>
        <v>20-01</v>
      </c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7"/>
    </row>
    <row r="85" s="4" customFormat="1" ht="36.96" customHeight="1">
      <c r="B85" s="68"/>
      <c r="C85" s="69" t="s">
        <v>16</v>
      </c>
      <c r="D85" s="70"/>
      <c r="E85" s="70"/>
      <c r="F85" s="70"/>
      <c r="G85" s="70"/>
      <c r="H85" s="70"/>
      <c r="I85" s="70"/>
      <c r="J85" s="70"/>
      <c r="K85" s="70"/>
      <c r="L85" s="71" t="str">
        <f>K6</f>
        <v>VÝMĚNA PLYNOVÝCH KOTLŮ, STAVEBNÍ ÚPRAVY V 1.P.P. A 1.N.P., OPRAVA PŘÍSTUPOVÉHO CHODNÍKU V MŠ POHRANIČNÍ DĚČÍN</v>
      </c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2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</row>
    <row r="87" s="1" customFormat="1" ht="12" customHeight="1">
      <c r="B87" s="38"/>
      <c r="C87" s="32" t="s">
        <v>20</v>
      </c>
      <c r="D87" s="39"/>
      <c r="E87" s="39"/>
      <c r="F87" s="39"/>
      <c r="G87" s="39"/>
      <c r="H87" s="39"/>
      <c r="I87" s="39"/>
      <c r="J87" s="39"/>
      <c r="K87" s="39"/>
      <c r="L87" s="73" t="str">
        <f>IF(K8="","",K8)</f>
        <v>p.p.č.10/1,10/2, st.p.č. 8 a 9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2" t="s">
        <v>22</v>
      </c>
      <c r="AJ87" s="39"/>
      <c r="AK87" s="39"/>
      <c r="AL87" s="39"/>
      <c r="AM87" s="74" t="str">
        <f>IF(AN8= "","",AN8)</f>
        <v>2. 1. 2020</v>
      </c>
      <c r="AN87" s="74"/>
      <c r="AO87" s="39"/>
      <c r="AP87" s="39"/>
      <c r="AQ87" s="39"/>
      <c r="AR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</row>
    <row r="89" s="1" customFormat="1" ht="15.15" customHeight="1">
      <c r="B89" s="38"/>
      <c r="C89" s="32" t="s">
        <v>24</v>
      </c>
      <c r="D89" s="39"/>
      <c r="E89" s="39"/>
      <c r="F89" s="39"/>
      <c r="G89" s="39"/>
      <c r="H89" s="39"/>
      <c r="I89" s="39"/>
      <c r="J89" s="39"/>
      <c r="K89" s="39"/>
      <c r="L89" s="66" t="str">
        <f>IF(E11= "","",E11)</f>
        <v>Statutární město Děčín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2" t="s">
        <v>30</v>
      </c>
      <c r="AJ89" s="39"/>
      <c r="AK89" s="39"/>
      <c r="AL89" s="39"/>
      <c r="AM89" s="75" t="str">
        <f>IF(E17="","",E17)</f>
        <v>Ing. Vladimír Polda</v>
      </c>
      <c r="AN89" s="66"/>
      <c r="AO89" s="66"/>
      <c r="AP89" s="66"/>
      <c r="AQ89" s="39"/>
      <c r="AR89" s="43"/>
      <c r="AS89" s="76" t="s">
        <v>56</v>
      </c>
      <c r="AT89" s="77"/>
      <c r="AU89" s="78"/>
      <c r="AV89" s="78"/>
      <c r="AW89" s="78"/>
      <c r="AX89" s="78"/>
      <c r="AY89" s="78"/>
      <c r="AZ89" s="78"/>
      <c r="BA89" s="78"/>
      <c r="BB89" s="78"/>
      <c r="BC89" s="78"/>
      <c r="BD89" s="79"/>
    </row>
    <row r="90" s="1" customFormat="1" ht="15.15" customHeight="1">
      <c r="B90" s="38"/>
      <c r="C90" s="32" t="s">
        <v>28</v>
      </c>
      <c r="D90" s="39"/>
      <c r="E90" s="39"/>
      <c r="F90" s="39"/>
      <c r="G90" s="39"/>
      <c r="H90" s="39"/>
      <c r="I90" s="39"/>
      <c r="J90" s="39"/>
      <c r="K90" s="39"/>
      <c r="L90" s="66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2" t="s">
        <v>33</v>
      </c>
      <c r="AJ90" s="39"/>
      <c r="AK90" s="39"/>
      <c r="AL90" s="39"/>
      <c r="AM90" s="75" t="str">
        <f>IF(E20="","",E20)</f>
        <v>J. Duben</v>
      </c>
      <c r="AN90" s="66"/>
      <c r="AO90" s="66"/>
      <c r="AP90" s="66"/>
      <c r="AQ90" s="39"/>
      <c r="AR90" s="43"/>
      <c r="AS90" s="80"/>
      <c r="AT90" s="81"/>
      <c r="AU90" s="82"/>
      <c r="AV90" s="82"/>
      <c r="AW90" s="82"/>
      <c r="AX90" s="82"/>
      <c r="AY90" s="82"/>
      <c r="AZ90" s="82"/>
      <c r="BA90" s="82"/>
      <c r="BB90" s="82"/>
      <c r="BC90" s="82"/>
      <c r="BD90" s="83"/>
    </row>
    <row r="91" s="1" customFormat="1" ht="10.8" customHeight="1"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4"/>
      <c r="AT91" s="85"/>
      <c r="AU91" s="86"/>
      <c r="AV91" s="86"/>
      <c r="AW91" s="86"/>
      <c r="AX91" s="86"/>
      <c r="AY91" s="86"/>
      <c r="AZ91" s="86"/>
      <c r="BA91" s="86"/>
      <c r="BB91" s="86"/>
      <c r="BC91" s="86"/>
      <c r="BD91" s="87"/>
    </row>
    <row r="92" s="1" customFormat="1" ht="29.28" customHeight="1">
      <c r="B92" s="38"/>
      <c r="C92" s="88" t="s">
        <v>57</v>
      </c>
      <c r="D92" s="89"/>
      <c r="E92" s="89"/>
      <c r="F92" s="89"/>
      <c r="G92" s="89"/>
      <c r="H92" s="90"/>
      <c r="I92" s="91" t="s">
        <v>58</v>
      </c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92" t="s">
        <v>59</v>
      </c>
      <c r="AH92" s="89"/>
      <c r="AI92" s="89"/>
      <c r="AJ92" s="89"/>
      <c r="AK92" s="89"/>
      <c r="AL92" s="89"/>
      <c r="AM92" s="89"/>
      <c r="AN92" s="91" t="s">
        <v>60</v>
      </c>
      <c r="AO92" s="89"/>
      <c r="AP92" s="93"/>
      <c r="AQ92" s="94" t="s">
        <v>61</v>
      </c>
      <c r="AR92" s="43"/>
      <c r="AS92" s="95" t="s">
        <v>62</v>
      </c>
      <c r="AT92" s="96" t="s">
        <v>63</v>
      </c>
      <c r="AU92" s="96" t="s">
        <v>64</v>
      </c>
      <c r="AV92" s="96" t="s">
        <v>65</v>
      </c>
      <c r="AW92" s="96" t="s">
        <v>66</v>
      </c>
      <c r="AX92" s="96" t="s">
        <v>67</v>
      </c>
      <c r="AY92" s="96" t="s">
        <v>68</v>
      </c>
      <c r="AZ92" s="96" t="s">
        <v>69</v>
      </c>
      <c r="BA92" s="96" t="s">
        <v>70</v>
      </c>
      <c r="BB92" s="96" t="s">
        <v>71</v>
      </c>
      <c r="BC92" s="96" t="s">
        <v>72</v>
      </c>
      <c r="BD92" s="97" t="s">
        <v>73</v>
      </c>
    </row>
    <row r="93" s="1" customFormat="1" ht="10.8" customHeight="1"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98"/>
      <c r="AT93" s="99"/>
      <c r="AU93" s="99"/>
      <c r="AV93" s="99"/>
      <c r="AW93" s="99"/>
      <c r="AX93" s="99"/>
      <c r="AY93" s="99"/>
      <c r="AZ93" s="99"/>
      <c r="BA93" s="99"/>
      <c r="BB93" s="99"/>
      <c r="BC93" s="99"/>
      <c r="BD93" s="100"/>
    </row>
    <row r="94" s="5" customFormat="1" ht="32.4" customHeight="1">
      <c r="B94" s="101"/>
      <c r="C94" s="102" t="s">
        <v>74</v>
      </c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4">
        <f>ROUND(SUM(AG95:AG101),2)</f>
        <v>0</v>
      </c>
      <c r="AH94" s="104"/>
      <c r="AI94" s="104"/>
      <c r="AJ94" s="104"/>
      <c r="AK94" s="104"/>
      <c r="AL94" s="104"/>
      <c r="AM94" s="104"/>
      <c r="AN94" s="105">
        <f>SUM(AG94,AT94)</f>
        <v>0</v>
      </c>
      <c r="AO94" s="105"/>
      <c r="AP94" s="105"/>
      <c r="AQ94" s="106" t="s">
        <v>1</v>
      </c>
      <c r="AR94" s="107"/>
      <c r="AS94" s="108">
        <f>ROUND(SUM(AS95:AS101),2)</f>
        <v>0</v>
      </c>
      <c r="AT94" s="109">
        <f>ROUND(SUM(AV94:AW94),2)</f>
        <v>0</v>
      </c>
      <c r="AU94" s="110">
        <f>ROUND(SUM(AU95:AU101),5)</f>
        <v>0</v>
      </c>
      <c r="AV94" s="109">
        <f>ROUND(AZ94*L29,2)</f>
        <v>0</v>
      </c>
      <c r="AW94" s="109">
        <f>ROUND(BA94*L30,2)</f>
        <v>0</v>
      </c>
      <c r="AX94" s="109">
        <f>ROUND(BB94*L29,2)</f>
        <v>0</v>
      </c>
      <c r="AY94" s="109">
        <f>ROUND(BC94*L30,2)</f>
        <v>0</v>
      </c>
      <c r="AZ94" s="109">
        <f>ROUND(SUM(AZ95:AZ101),2)</f>
        <v>0</v>
      </c>
      <c r="BA94" s="109">
        <f>ROUND(SUM(BA95:BA101),2)</f>
        <v>0</v>
      </c>
      <c r="BB94" s="109">
        <f>ROUND(SUM(BB95:BB101),2)</f>
        <v>0</v>
      </c>
      <c r="BC94" s="109">
        <f>ROUND(SUM(BC95:BC101),2)</f>
        <v>0</v>
      </c>
      <c r="BD94" s="111">
        <f>ROUND(SUM(BD95:BD101),2)</f>
        <v>0</v>
      </c>
      <c r="BS94" s="112" t="s">
        <v>75</v>
      </c>
      <c r="BT94" s="112" t="s">
        <v>76</v>
      </c>
      <c r="BU94" s="113" t="s">
        <v>77</v>
      </c>
      <c r="BV94" s="112" t="s">
        <v>78</v>
      </c>
      <c r="BW94" s="112" t="s">
        <v>5</v>
      </c>
      <c r="BX94" s="112" t="s">
        <v>79</v>
      </c>
      <c r="CL94" s="112" t="s">
        <v>1</v>
      </c>
    </row>
    <row r="95" s="6" customFormat="1" ht="16.5" customHeight="1">
      <c r="A95" s="114" t="s">
        <v>80</v>
      </c>
      <c r="B95" s="115"/>
      <c r="C95" s="116"/>
      <c r="D95" s="117" t="s">
        <v>81</v>
      </c>
      <c r="E95" s="117"/>
      <c r="F95" s="117"/>
      <c r="G95" s="117"/>
      <c r="H95" s="117"/>
      <c r="I95" s="118"/>
      <c r="J95" s="117" t="s">
        <v>82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'D.1. - Stavební část'!J30</f>
        <v>0</v>
      </c>
      <c r="AH95" s="118"/>
      <c r="AI95" s="118"/>
      <c r="AJ95" s="118"/>
      <c r="AK95" s="118"/>
      <c r="AL95" s="118"/>
      <c r="AM95" s="118"/>
      <c r="AN95" s="119">
        <f>SUM(AG95,AT95)</f>
        <v>0</v>
      </c>
      <c r="AO95" s="118"/>
      <c r="AP95" s="118"/>
      <c r="AQ95" s="120" t="s">
        <v>83</v>
      </c>
      <c r="AR95" s="121"/>
      <c r="AS95" s="122">
        <v>0</v>
      </c>
      <c r="AT95" s="123">
        <f>ROUND(SUM(AV95:AW95),2)</f>
        <v>0</v>
      </c>
      <c r="AU95" s="124">
        <f>'D.1. - Stavební část'!P139</f>
        <v>0</v>
      </c>
      <c r="AV95" s="123">
        <f>'D.1. - Stavební část'!J33</f>
        <v>0</v>
      </c>
      <c r="AW95" s="123">
        <f>'D.1. - Stavební část'!J34</f>
        <v>0</v>
      </c>
      <c r="AX95" s="123">
        <f>'D.1. - Stavební část'!J35</f>
        <v>0</v>
      </c>
      <c r="AY95" s="123">
        <f>'D.1. - Stavební část'!J36</f>
        <v>0</v>
      </c>
      <c r="AZ95" s="123">
        <f>'D.1. - Stavební část'!F33</f>
        <v>0</v>
      </c>
      <c r="BA95" s="123">
        <f>'D.1. - Stavební část'!F34</f>
        <v>0</v>
      </c>
      <c r="BB95" s="123">
        <f>'D.1. - Stavební část'!F35</f>
        <v>0</v>
      </c>
      <c r="BC95" s="123">
        <f>'D.1. - Stavební část'!F36</f>
        <v>0</v>
      </c>
      <c r="BD95" s="125">
        <f>'D.1. - Stavební část'!F37</f>
        <v>0</v>
      </c>
      <c r="BT95" s="126" t="s">
        <v>84</v>
      </c>
      <c r="BV95" s="126" t="s">
        <v>78</v>
      </c>
      <c r="BW95" s="126" t="s">
        <v>85</v>
      </c>
      <c r="BX95" s="126" t="s">
        <v>5</v>
      </c>
      <c r="CL95" s="126" t="s">
        <v>1</v>
      </c>
      <c r="CM95" s="126" t="s">
        <v>86</v>
      </c>
    </row>
    <row r="96" s="6" customFormat="1" ht="16.5" customHeight="1">
      <c r="A96" s="114" t="s">
        <v>80</v>
      </c>
      <c r="B96" s="115"/>
      <c r="C96" s="116"/>
      <c r="D96" s="117" t="s">
        <v>87</v>
      </c>
      <c r="E96" s="117"/>
      <c r="F96" s="117"/>
      <c r="G96" s="117"/>
      <c r="H96" s="117"/>
      <c r="I96" s="118"/>
      <c r="J96" s="117" t="s">
        <v>88</v>
      </c>
      <c r="K96" s="117"/>
      <c r="L96" s="117"/>
      <c r="M96" s="117"/>
      <c r="N96" s="117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7"/>
      <c r="AF96" s="117"/>
      <c r="AG96" s="119">
        <f>'EL - Elektroinstalace'!J30</f>
        <v>0</v>
      </c>
      <c r="AH96" s="118"/>
      <c r="AI96" s="118"/>
      <c r="AJ96" s="118"/>
      <c r="AK96" s="118"/>
      <c r="AL96" s="118"/>
      <c r="AM96" s="118"/>
      <c r="AN96" s="119">
        <f>SUM(AG96,AT96)</f>
        <v>0</v>
      </c>
      <c r="AO96" s="118"/>
      <c r="AP96" s="118"/>
      <c r="AQ96" s="120" t="s">
        <v>83</v>
      </c>
      <c r="AR96" s="121"/>
      <c r="AS96" s="122">
        <v>0</v>
      </c>
      <c r="AT96" s="123">
        <f>ROUND(SUM(AV96:AW96),2)</f>
        <v>0</v>
      </c>
      <c r="AU96" s="124">
        <f>'EL - Elektroinstalace'!P125</f>
        <v>0</v>
      </c>
      <c r="AV96" s="123">
        <f>'EL - Elektroinstalace'!J33</f>
        <v>0</v>
      </c>
      <c r="AW96" s="123">
        <f>'EL - Elektroinstalace'!J34</f>
        <v>0</v>
      </c>
      <c r="AX96" s="123">
        <f>'EL - Elektroinstalace'!J35</f>
        <v>0</v>
      </c>
      <c r="AY96" s="123">
        <f>'EL - Elektroinstalace'!J36</f>
        <v>0</v>
      </c>
      <c r="AZ96" s="123">
        <f>'EL - Elektroinstalace'!F33</f>
        <v>0</v>
      </c>
      <c r="BA96" s="123">
        <f>'EL - Elektroinstalace'!F34</f>
        <v>0</v>
      </c>
      <c r="BB96" s="123">
        <f>'EL - Elektroinstalace'!F35</f>
        <v>0</v>
      </c>
      <c r="BC96" s="123">
        <f>'EL - Elektroinstalace'!F36</f>
        <v>0</v>
      </c>
      <c r="BD96" s="125">
        <f>'EL - Elektroinstalace'!F37</f>
        <v>0</v>
      </c>
      <c r="BT96" s="126" t="s">
        <v>84</v>
      </c>
      <c r="BV96" s="126" t="s">
        <v>78</v>
      </c>
      <c r="BW96" s="126" t="s">
        <v>89</v>
      </c>
      <c r="BX96" s="126" t="s">
        <v>5</v>
      </c>
      <c r="CL96" s="126" t="s">
        <v>1</v>
      </c>
      <c r="CM96" s="126" t="s">
        <v>86</v>
      </c>
    </row>
    <row r="97" s="6" customFormat="1" ht="16.5" customHeight="1">
      <c r="A97" s="114" t="s">
        <v>80</v>
      </c>
      <c r="B97" s="115"/>
      <c r="C97" s="116"/>
      <c r="D97" s="117" t="s">
        <v>90</v>
      </c>
      <c r="E97" s="117"/>
      <c r="F97" s="117"/>
      <c r="G97" s="117"/>
      <c r="H97" s="117"/>
      <c r="I97" s="118"/>
      <c r="J97" s="117" t="s">
        <v>91</v>
      </c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7"/>
      <c r="AF97" s="117"/>
      <c r="AG97" s="119">
        <f>'MaR - Měření a regulace'!J30</f>
        <v>0</v>
      </c>
      <c r="AH97" s="118"/>
      <c r="AI97" s="118"/>
      <c r="AJ97" s="118"/>
      <c r="AK97" s="118"/>
      <c r="AL97" s="118"/>
      <c r="AM97" s="118"/>
      <c r="AN97" s="119">
        <f>SUM(AG97,AT97)</f>
        <v>0</v>
      </c>
      <c r="AO97" s="118"/>
      <c r="AP97" s="118"/>
      <c r="AQ97" s="120" t="s">
        <v>83</v>
      </c>
      <c r="AR97" s="121"/>
      <c r="AS97" s="122">
        <v>0</v>
      </c>
      <c r="AT97" s="123">
        <f>ROUND(SUM(AV97:AW97),2)</f>
        <v>0</v>
      </c>
      <c r="AU97" s="124">
        <f>'MaR - Měření a regulace'!P126</f>
        <v>0</v>
      </c>
      <c r="AV97" s="123">
        <f>'MaR - Měření a regulace'!J33</f>
        <v>0</v>
      </c>
      <c r="AW97" s="123">
        <f>'MaR - Měření a regulace'!J34</f>
        <v>0</v>
      </c>
      <c r="AX97" s="123">
        <f>'MaR - Měření a regulace'!J35</f>
        <v>0</v>
      </c>
      <c r="AY97" s="123">
        <f>'MaR - Měření a regulace'!J36</f>
        <v>0</v>
      </c>
      <c r="AZ97" s="123">
        <f>'MaR - Měření a regulace'!F33</f>
        <v>0</v>
      </c>
      <c r="BA97" s="123">
        <f>'MaR - Měření a regulace'!F34</f>
        <v>0</v>
      </c>
      <c r="BB97" s="123">
        <f>'MaR - Měření a regulace'!F35</f>
        <v>0</v>
      </c>
      <c r="BC97" s="123">
        <f>'MaR - Měření a regulace'!F36</f>
        <v>0</v>
      </c>
      <c r="BD97" s="125">
        <f>'MaR - Měření a regulace'!F37</f>
        <v>0</v>
      </c>
      <c r="BT97" s="126" t="s">
        <v>84</v>
      </c>
      <c r="BV97" s="126" t="s">
        <v>78</v>
      </c>
      <c r="BW97" s="126" t="s">
        <v>92</v>
      </c>
      <c r="BX97" s="126" t="s">
        <v>5</v>
      </c>
      <c r="CL97" s="126" t="s">
        <v>1</v>
      </c>
      <c r="CM97" s="126" t="s">
        <v>86</v>
      </c>
    </row>
    <row r="98" s="6" customFormat="1" ht="16.5" customHeight="1">
      <c r="A98" s="114" t="s">
        <v>80</v>
      </c>
      <c r="B98" s="115"/>
      <c r="C98" s="116"/>
      <c r="D98" s="117" t="s">
        <v>93</v>
      </c>
      <c r="E98" s="117"/>
      <c r="F98" s="117"/>
      <c r="G98" s="117"/>
      <c r="H98" s="117"/>
      <c r="I98" s="118"/>
      <c r="J98" s="117" t="s">
        <v>94</v>
      </c>
      <c r="K98" s="117"/>
      <c r="L98" s="117"/>
      <c r="M98" s="117"/>
      <c r="N98" s="117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7"/>
      <c r="AF98" s="117"/>
      <c r="AG98" s="119">
        <f>'ÚT - Vytápění'!J30</f>
        <v>0</v>
      </c>
      <c r="AH98" s="118"/>
      <c r="AI98" s="118"/>
      <c r="AJ98" s="118"/>
      <c r="AK98" s="118"/>
      <c r="AL98" s="118"/>
      <c r="AM98" s="118"/>
      <c r="AN98" s="119">
        <f>SUM(AG98,AT98)</f>
        <v>0</v>
      </c>
      <c r="AO98" s="118"/>
      <c r="AP98" s="118"/>
      <c r="AQ98" s="120" t="s">
        <v>83</v>
      </c>
      <c r="AR98" s="121"/>
      <c r="AS98" s="122">
        <v>0</v>
      </c>
      <c r="AT98" s="123">
        <f>ROUND(SUM(AV98:AW98),2)</f>
        <v>0</v>
      </c>
      <c r="AU98" s="124">
        <f>'ÚT - Vytápění'!P120</f>
        <v>0</v>
      </c>
      <c r="AV98" s="123">
        <f>'ÚT - Vytápění'!J33</f>
        <v>0</v>
      </c>
      <c r="AW98" s="123">
        <f>'ÚT - Vytápění'!J34</f>
        <v>0</v>
      </c>
      <c r="AX98" s="123">
        <f>'ÚT - Vytápění'!J35</f>
        <v>0</v>
      </c>
      <c r="AY98" s="123">
        <f>'ÚT - Vytápění'!J36</f>
        <v>0</v>
      </c>
      <c r="AZ98" s="123">
        <f>'ÚT - Vytápění'!F33</f>
        <v>0</v>
      </c>
      <c r="BA98" s="123">
        <f>'ÚT - Vytápění'!F34</f>
        <v>0</v>
      </c>
      <c r="BB98" s="123">
        <f>'ÚT - Vytápění'!F35</f>
        <v>0</v>
      </c>
      <c r="BC98" s="123">
        <f>'ÚT - Vytápění'!F36</f>
        <v>0</v>
      </c>
      <c r="BD98" s="125">
        <f>'ÚT - Vytápění'!F37</f>
        <v>0</v>
      </c>
      <c r="BT98" s="126" t="s">
        <v>84</v>
      </c>
      <c r="BV98" s="126" t="s">
        <v>78</v>
      </c>
      <c r="BW98" s="126" t="s">
        <v>95</v>
      </c>
      <c r="BX98" s="126" t="s">
        <v>5</v>
      </c>
      <c r="CL98" s="126" t="s">
        <v>1</v>
      </c>
      <c r="CM98" s="126" t="s">
        <v>86</v>
      </c>
    </row>
    <row r="99" s="6" customFormat="1" ht="16.5" customHeight="1">
      <c r="A99" s="114" t="s">
        <v>80</v>
      </c>
      <c r="B99" s="115"/>
      <c r="C99" s="116"/>
      <c r="D99" s="117" t="s">
        <v>96</v>
      </c>
      <c r="E99" s="117"/>
      <c r="F99" s="117"/>
      <c r="G99" s="117"/>
      <c r="H99" s="117"/>
      <c r="I99" s="118"/>
      <c r="J99" s="117" t="s">
        <v>97</v>
      </c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7"/>
      <c r="AF99" s="117"/>
      <c r="AG99" s="119">
        <f>'VZT - Vzduchotechnika'!J30</f>
        <v>0</v>
      </c>
      <c r="AH99" s="118"/>
      <c r="AI99" s="118"/>
      <c r="AJ99" s="118"/>
      <c r="AK99" s="118"/>
      <c r="AL99" s="118"/>
      <c r="AM99" s="118"/>
      <c r="AN99" s="119">
        <f>SUM(AG99,AT99)</f>
        <v>0</v>
      </c>
      <c r="AO99" s="118"/>
      <c r="AP99" s="118"/>
      <c r="AQ99" s="120" t="s">
        <v>83</v>
      </c>
      <c r="AR99" s="121"/>
      <c r="AS99" s="122">
        <v>0</v>
      </c>
      <c r="AT99" s="123">
        <f>ROUND(SUM(AV99:AW99),2)</f>
        <v>0</v>
      </c>
      <c r="AU99" s="124">
        <f>'VZT - Vzduchotechnika'!P120</f>
        <v>0</v>
      </c>
      <c r="AV99" s="123">
        <f>'VZT - Vzduchotechnika'!J33</f>
        <v>0</v>
      </c>
      <c r="AW99" s="123">
        <f>'VZT - Vzduchotechnika'!J34</f>
        <v>0</v>
      </c>
      <c r="AX99" s="123">
        <f>'VZT - Vzduchotechnika'!J35</f>
        <v>0</v>
      </c>
      <c r="AY99" s="123">
        <f>'VZT - Vzduchotechnika'!J36</f>
        <v>0</v>
      </c>
      <c r="AZ99" s="123">
        <f>'VZT - Vzduchotechnika'!F33</f>
        <v>0</v>
      </c>
      <c r="BA99" s="123">
        <f>'VZT - Vzduchotechnika'!F34</f>
        <v>0</v>
      </c>
      <c r="BB99" s="123">
        <f>'VZT - Vzduchotechnika'!F35</f>
        <v>0</v>
      </c>
      <c r="BC99" s="123">
        <f>'VZT - Vzduchotechnika'!F36</f>
        <v>0</v>
      </c>
      <c r="BD99" s="125">
        <f>'VZT - Vzduchotechnika'!F37</f>
        <v>0</v>
      </c>
      <c r="BT99" s="126" t="s">
        <v>84</v>
      </c>
      <c r="BV99" s="126" t="s">
        <v>78</v>
      </c>
      <c r="BW99" s="126" t="s">
        <v>98</v>
      </c>
      <c r="BX99" s="126" t="s">
        <v>5</v>
      </c>
      <c r="CL99" s="126" t="s">
        <v>1</v>
      </c>
      <c r="CM99" s="126" t="s">
        <v>86</v>
      </c>
    </row>
    <row r="100" s="6" customFormat="1" ht="16.5" customHeight="1">
      <c r="A100" s="114" t="s">
        <v>80</v>
      </c>
      <c r="B100" s="115"/>
      <c r="C100" s="116"/>
      <c r="D100" s="117" t="s">
        <v>99</v>
      </c>
      <c r="E100" s="117"/>
      <c r="F100" s="117"/>
      <c r="G100" s="117"/>
      <c r="H100" s="117"/>
      <c r="I100" s="118"/>
      <c r="J100" s="117" t="s">
        <v>100</v>
      </c>
      <c r="K100" s="117"/>
      <c r="L100" s="117"/>
      <c r="M100" s="117"/>
      <c r="N100" s="117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7"/>
      <c r="AF100" s="117"/>
      <c r="AG100" s="119">
        <f>'ZTI - Zdravotechnika'!J30</f>
        <v>0</v>
      </c>
      <c r="AH100" s="118"/>
      <c r="AI100" s="118"/>
      <c r="AJ100" s="118"/>
      <c r="AK100" s="118"/>
      <c r="AL100" s="118"/>
      <c r="AM100" s="118"/>
      <c r="AN100" s="119">
        <f>SUM(AG100,AT100)</f>
        <v>0</v>
      </c>
      <c r="AO100" s="118"/>
      <c r="AP100" s="118"/>
      <c r="AQ100" s="120" t="s">
        <v>83</v>
      </c>
      <c r="AR100" s="121"/>
      <c r="AS100" s="122">
        <v>0</v>
      </c>
      <c r="AT100" s="123">
        <f>ROUND(SUM(AV100:AW100),2)</f>
        <v>0</v>
      </c>
      <c r="AU100" s="124">
        <f>'ZTI - Zdravotechnika'!P130</f>
        <v>0</v>
      </c>
      <c r="AV100" s="123">
        <f>'ZTI - Zdravotechnika'!J33</f>
        <v>0</v>
      </c>
      <c r="AW100" s="123">
        <f>'ZTI - Zdravotechnika'!J34</f>
        <v>0</v>
      </c>
      <c r="AX100" s="123">
        <f>'ZTI - Zdravotechnika'!J35</f>
        <v>0</v>
      </c>
      <c r="AY100" s="123">
        <f>'ZTI - Zdravotechnika'!J36</f>
        <v>0</v>
      </c>
      <c r="AZ100" s="123">
        <f>'ZTI - Zdravotechnika'!F33</f>
        <v>0</v>
      </c>
      <c r="BA100" s="123">
        <f>'ZTI - Zdravotechnika'!F34</f>
        <v>0</v>
      </c>
      <c r="BB100" s="123">
        <f>'ZTI - Zdravotechnika'!F35</f>
        <v>0</v>
      </c>
      <c r="BC100" s="123">
        <f>'ZTI - Zdravotechnika'!F36</f>
        <v>0</v>
      </c>
      <c r="BD100" s="125">
        <f>'ZTI - Zdravotechnika'!F37</f>
        <v>0</v>
      </c>
      <c r="BT100" s="126" t="s">
        <v>84</v>
      </c>
      <c r="BV100" s="126" t="s">
        <v>78</v>
      </c>
      <c r="BW100" s="126" t="s">
        <v>101</v>
      </c>
      <c r="BX100" s="126" t="s">
        <v>5</v>
      </c>
      <c r="CL100" s="126" t="s">
        <v>1</v>
      </c>
      <c r="CM100" s="126" t="s">
        <v>86</v>
      </c>
    </row>
    <row r="101" s="6" customFormat="1" ht="16.5" customHeight="1">
      <c r="A101" s="114" t="s">
        <v>80</v>
      </c>
      <c r="B101" s="115"/>
      <c r="C101" s="116"/>
      <c r="D101" s="117" t="s">
        <v>102</v>
      </c>
      <c r="E101" s="117"/>
      <c r="F101" s="117"/>
      <c r="G101" s="117"/>
      <c r="H101" s="117"/>
      <c r="I101" s="118"/>
      <c r="J101" s="117" t="s">
        <v>103</v>
      </c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17"/>
      <c r="Z101" s="117"/>
      <c r="AA101" s="117"/>
      <c r="AB101" s="117"/>
      <c r="AC101" s="117"/>
      <c r="AD101" s="117"/>
      <c r="AE101" s="117"/>
      <c r="AF101" s="117"/>
      <c r="AG101" s="119">
        <f>'VRN - Vedlejší rozpočtové...'!J30</f>
        <v>0</v>
      </c>
      <c r="AH101" s="118"/>
      <c r="AI101" s="118"/>
      <c r="AJ101" s="118"/>
      <c r="AK101" s="118"/>
      <c r="AL101" s="118"/>
      <c r="AM101" s="118"/>
      <c r="AN101" s="119">
        <f>SUM(AG101,AT101)</f>
        <v>0</v>
      </c>
      <c r="AO101" s="118"/>
      <c r="AP101" s="118"/>
      <c r="AQ101" s="120" t="s">
        <v>83</v>
      </c>
      <c r="AR101" s="121"/>
      <c r="AS101" s="127">
        <v>0</v>
      </c>
      <c r="AT101" s="128">
        <f>ROUND(SUM(AV101:AW101),2)</f>
        <v>0</v>
      </c>
      <c r="AU101" s="129">
        <f>'VRN - Vedlejší rozpočtové...'!P122</f>
        <v>0</v>
      </c>
      <c r="AV101" s="128">
        <f>'VRN - Vedlejší rozpočtové...'!J33</f>
        <v>0</v>
      </c>
      <c r="AW101" s="128">
        <f>'VRN - Vedlejší rozpočtové...'!J34</f>
        <v>0</v>
      </c>
      <c r="AX101" s="128">
        <f>'VRN - Vedlejší rozpočtové...'!J35</f>
        <v>0</v>
      </c>
      <c r="AY101" s="128">
        <f>'VRN - Vedlejší rozpočtové...'!J36</f>
        <v>0</v>
      </c>
      <c r="AZ101" s="128">
        <f>'VRN - Vedlejší rozpočtové...'!F33</f>
        <v>0</v>
      </c>
      <c r="BA101" s="128">
        <f>'VRN - Vedlejší rozpočtové...'!F34</f>
        <v>0</v>
      </c>
      <c r="BB101" s="128">
        <f>'VRN - Vedlejší rozpočtové...'!F35</f>
        <v>0</v>
      </c>
      <c r="BC101" s="128">
        <f>'VRN - Vedlejší rozpočtové...'!F36</f>
        <v>0</v>
      </c>
      <c r="BD101" s="130">
        <f>'VRN - Vedlejší rozpočtové...'!F37</f>
        <v>0</v>
      </c>
      <c r="BT101" s="126" t="s">
        <v>84</v>
      </c>
      <c r="BV101" s="126" t="s">
        <v>78</v>
      </c>
      <c r="BW101" s="126" t="s">
        <v>104</v>
      </c>
      <c r="BX101" s="126" t="s">
        <v>5</v>
      </c>
      <c r="CL101" s="126" t="s">
        <v>1</v>
      </c>
      <c r="CM101" s="126" t="s">
        <v>86</v>
      </c>
    </row>
    <row r="102" s="1" customFormat="1" ht="30" customHeight="1"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3"/>
    </row>
    <row r="103" s="1" customFormat="1" ht="6.96" customHeight="1">
      <c r="B103" s="61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43"/>
    </row>
  </sheetData>
  <sheetProtection sheet="1" formatColumns="0" formatRows="0" objects="1" scenarios="1" spinCount="100000" saltValue="7Bc/XofJwHe7tQp7VlVrPAZK3vhqwLgZ38T+5wn/60hJK0g1xYlr3wszwwlFjYyhIRl5l5sZCeLFl35KjMNSIA==" hashValue="ei1/yCAffQu//I0xBdcvGNYt+yH22XfvP9QVomtqIpClxUYO0813InQbkYZ9xAG+P4xpIJC9n1Ud1pZshylimg==" algorithmName="SHA-512" password="CC35"/>
  <mergeCells count="66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C92:G92"/>
    <mergeCell ref="I92:AF92"/>
    <mergeCell ref="D95:H95"/>
    <mergeCell ref="J95:AF95"/>
    <mergeCell ref="D96:H96"/>
    <mergeCell ref="J96:AF96"/>
    <mergeCell ref="D97:H97"/>
    <mergeCell ref="J97:AF97"/>
    <mergeCell ref="D98:H98"/>
    <mergeCell ref="J98:AF98"/>
    <mergeCell ref="D99:H99"/>
    <mergeCell ref="J99:AF99"/>
    <mergeCell ref="D100:H100"/>
    <mergeCell ref="J100:AF100"/>
    <mergeCell ref="D101:H101"/>
    <mergeCell ref="J101:AF101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94:AM94"/>
    <mergeCell ref="AN94:AP94"/>
  </mergeCells>
  <hyperlinks>
    <hyperlink ref="A95" location="'D.1. - Stavební část'!C2" display="/"/>
    <hyperlink ref="A96" location="'EL - Elektroinstalace'!C2" display="/"/>
    <hyperlink ref="A97" location="'MaR - Měření a regulace'!C2" display="/"/>
    <hyperlink ref="A98" location="'ÚT - Vytápění'!C2" display="/"/>
    <hyperlink ref="A99" location="'VZT - Vzduchotechnika'!C2" display="/"/>
    <hyperlink ref="A100" location="'ZTI - Zdravotechnika'!C2" display="/"/>
    <hyperlink ref="A101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85</v>
      </c>
      <c r="AZ2" s="132" t="s">
        <v>105</v>
      </c>
      <c r="BA2" s="132" t="s">
        <v>1</v>
      </c>
      <c r="BB2" s="132" t="s">
        <v>1</v>
      </c>
      <c r="BC2" s="132" t="s">
        <v>106</v>
      </c>
      <c r="BD2" s="132" t="s">
        <v>86</v>
      </c>
    </row>
    <row r="3" ht="6.96" customHeight="1">
      <c r="B3" s="133"/>
      <c r="C3" s="134"/>
      <c r="D3" s="134"/>
      <c r="E3" s="134"/>
      <c r="F3" s="134"/>
      <c r="G3" s="134"/>
      <c r="H3" s="134"/>
      <c r="I3" s="135"/>
      <c r="J3" s="134"/>
      <c r="K3" s="134"/>
      <c r="L3" s="20"/>
      <c r="AT3" s="17" t="s">
        <v>86</v>
      </c>
      <c r="AZ3" s="132" t="s">
        <v>107</v>
      </c>
      <c r="BA3" s="132" t="s">
        <v>1</v>
      </c>
      <c r="BB3" s="132" t="s">
        <v>1</v>
      </c>
      <c r="BC3" s="132" t="s">
        <v>108</v>
      </c>
      <c r="BD3" s="132" t="s">
        <v>86</v>
      </c>
    </row>
    <row r="4" ht="24.96" customHeight="1">
      <c r="B4" s="20"/>
      <c r="D4" s="136" t="s">
        <v>109</v>
      </c>
      <c r="L4" s="20"/>
      <c r="M4" s="137" t="s">
        <v>10</v>
      </c>
      <c r="AT4" s="17" t="s">
        <v>4</v>
      </c>
      <c r="AZ4" s="132" t="s">
        <v>110</v>
      </c>
      <c r="BA4" s="132" t="s">
        <v>1</v>
      </c>
      <c r="BB4" s="132" t="s">
        <v>1</v>
      </c>
      <c r="BC4" s="132" t="s">
        <v>111</v>
      </c>
      <c r="BD4" s="132" t="s">
        <v>86</v>
      </c>
    </row>
    <row r="5" ht="6.96" customHeight="1">
      <c r="B5" s="20"/>
      <c r="L5" s="20"/>
      <c r="AZ5" s="132" t="s">
        <v>112</v>
      </c>
      <c r="BA5" s="132" t="s">
        <v>1</v>
      </c>
      <c r="BB5" s="132" t="s">
        <v>1</v>
      </c>
      <c r="BC5" s="132" t="s">
        <v>113</v>
      </c>
      <c r="BD5" s="132" t="s">
        <v>86</v>
      </c>
    </row>
    <row r="6" ht="12" customHeight="1">
      <c r="B6" s="20"/>
      <c r="D6" s="138" t="s">
        <v>16</v>
      </c>
      <c r="L6" s="20"/>
      <c r="AZ6" s="132" t="s">
        <v>114</v>
      </c>
      <c r="BA6" s="132" t="s">
        <v>1</v>
      </c>
      <c r="BB6" s="132" t="s">
        <v>1</v>
      </c>
      <c r="BC6" s="132" t="s">
        <v>115</v>
      </c>
      <c r="BD6" s="132" t="s">
        <v>86</v>
      </c>
    </row>
    <row r="7" ht="16.5" customHeight="1">
      <c r="B7" s="20"/>
      <c r="E7" s="139" t="str">
        <f>'Rekapitulace stavby'!K6</f>
        <v>VÝMĚNA PLYNOVÝCH KOTLŮ, STAVEBNÍ ÚPRAVY V 1.P.P. A 1.N.P., OPRAVA PŘÍSTUPOVÉHO CHODNÍKU V MŠ POHRANIČNÍ DĚČÍN</v>
      </c>
      <c r="F7" s="138"/>
      <c r="G7" s="138"/>
      <c r="H7" s="138"/>
      <c r="L7" s="20"/>
      <c r="AZ7" s="132" t="s">
        <v>116</v>
      </c>
      <c r="BA7" s="132" t="s">
        <v>1</v>
      </c>
      <c r="BB7" s="132" t="s">
        <v>1</v>
      </c>
      <c r="BC7" s="132" t="s">
        <v>117</v>
      </c>
      <c r="BD7" s="132" t="s">
        <v>86</v>
      </c>
    </row>
    <row r="8" s="1" customFormat="1" ht="12" customHeight="1">
      <c r="B8" s="43"/>
      <c r="D8" s="138" t="s">
        <v>118</v>
      </c>
      <c r="I8" s="140"/>
      <c r="L8" s="43"/>
      <c r="AZ8" s="132" t="s">
        <v>119</v>
      </c>
      <c r="BA8" s="132" t="s">
        <v>1</v>
      </c>
      <c r="BB8" s="132" t="s">
        <v>1</v>
      </c>
      <c r="BC8" s="132" t="s">
        <v>120</v>
      </c>
      <c r="BD8" s="132" t="s">
        <v>86</v>
      </c>
    </row>
    <row r="9" s="1" customFormat="1" ht="36.96" customHeight="1">
      <c r="B9" s="43"/>
      <c r="E9" s="141" t="s">
        <v>121</v>
      </c>
      <c r="F9" s="1"/>
      <c r="G9" s="1"/>
      <c r="H9" s="1"/>
      <c r="I9" s="140"/>
      <c r="L9" s="43"/>
      <c r="AZ9" s="132" t="s">
        <v>122</v>
      </c>
      <c r="BA9" s="132" t="s">
        <v>1</v>
      </c>
      <c r="BB9" s="132" t="s">
        <v>1</v>
      </c>
      <c r="BC9" s="132" t="s">
        <v>123</v>
      </c>
      <c r="BD9" s="132" t="s">
        <v>86</v>
      </c>
    </row>
    <row r="10" s="1" customFormat="1">
      <c r="B10" s="43"/>
      <c r="I10" s="140"/>
      <c r="L10" s="43"/>
      <c r="AZ10" s="132" t="s">
        <v>124</v>
      </c>
      <c r="BA10" s="132" t="s">
        <v>1</v>
      </c>
      <c r="BB10" s="132" t="s">
        <v>1</v>
      </c>
      <c r="BC10" s="132" t="s">
        <v>125</v>
      </c>
      <c r="BD10" s="132" t="s">
        <v>86</v>
      </c>
    </row>
    <row r="11" s="1" customFormat="1" ht="12" customHeight="1">
      <c r="B11" s="43"/>
      <c r="D11" s="138" t="s">
        <v>18</v>
      </c>
      <c r="F11" s="142" t="s">
        <v>1</v>
      </c>
      <c r="I11" s="143" t="s">
        <v>19</v>
      </c>
      <c r="J11" s="142" t="s">
        <v>1</v>
      </c>
      <c r="L11" s="43"/>
      <c r="AZ11" s="132" t="s">
        <v>126</v>
      </c>
      <c r="BA11" s="132" t="s">
        <v>1</v>
      </c>
      <c r="BB11" s="132" t="s">
        <v>1</v>
      </c>
      <c r="BC11" s="132" t="s">
        <v>125</v>
      </c>
      <c r="BD11" s="132" t="s">
        <v>86</v>
      </c>
    </row>
    <row r="12" s="1" customFormat="1" ht="12" customHeight="1">
      <c r="B12" s="43"/>
      <c r="D12" s="138" t="s">
        <v>20</v>
      </c>
      <c r="F12" s="142" t="s">
        <v>21</v>
      </c>
      <c r="I12" s="143" t="s">
        <v>22</v>
      </c>
      <c r="J12" s="144" t="str">
        <f>'Rekapitulace stavby'!AN8</f>
        <v>2. 1. 2020</v>
      </c>
      <c r="L12" s="43"/>
      <c r="AZ12" s="132" t="s">
        <v>127</v>
      </c>
      <c r="BA12" s="132" t="s">
        <v>1</v>
      </c>
      <c r="BB12" s="132" t="s">
        <v>1</v>
      </c>
      <c r="BC12" s="132" t="s">
        <v>128</v>
      </c>
      <c r="BD12" s="132" t="s">
        <v>86</v>
      </c>
    </row>
    <row r="13" s="1" customFormat="1" ht="10.8" customHeight="1">
      <c r="B13" s="43"/>
      <c r="I13" s="140"/>
      <c r="L13" s="43"/>
      <c r="AZ13" s="132" t="s">
        <v>129</v>
      </c>
      <c r="BA13" s="132" t="s">
        <v>1</v>
      </c>
      <c r="BB13" s="132" t="s">
        <v>1</v>
      </c>
      <c r="BC13" s="132" t="s">
        <v>130</v>
      </c>
      <c r="BD13" s="132" t="s">
        <v>86</v>
      </c>
    </row>
    <row r="14" s="1" customFormat="1" ht="12" customHeight="1">
      <c r="B14" s="43"/>
      <c r="D14" s="138" t="s">
        <v>24</v>
      </c>
      <c r="I14" s="143" t="s">
        <v>25</v>
      </c>
      <c r="J14" s="142" t="s">
        <v>1</v>
      </c>
      <c r="L14" s="43"/>
      <c r="AZ14" s="132" t="s">
        <v>131</v>
      </c>
      <c r="BA14" s="132" t="s">
        <v>1</v>
      </c>
      <c r="BB14" s="132" t="s">
        <v>1</v>
      </c>
      <c r="BC14" s="132" t="s">
        <v>132</v>
      </c>
      <c r="BD14" s="132" t="s">
        <v>86</v>
      </c>
    </row>
    <row r="15" s="1" customFormat="1" ht="18" customHeight="1">
      <c r="B15" s="43"/>
      <c r="E15" s="142" t="s">
        <v>26</v>
      </c>
      <c r="I15" s="143" t="s">
        <v>27</v>
      </c>
      <c r="J15" s="142" t="s">
        <v>1</v>
      </c>
      <c r="L15" s="43"/>
      <c r="AZ15" s="132" t="s">
        <v>133</v>
      </c>
      <c r="BA15" s="132" t="s">
        <v>1</v>
      </c>
      <c r="BB15" s="132" t="s">
        <v>1</v>
      </c>
      <c r="BC15" s="132" t="s">
        <v>134</v>
      </c>
      <c r="BD15" s="132" t="s">
        <v>86</v>
      </c>
    </row>
    <row r="16" s="1" customFormat="1" ht="6.96" customHeight="1">
      <c r="B16" s="43"/>
      <c r="I16" s="140"/>
      <c r="L16" s="43"/>
      <c r="AZ16" s="132" t="s">
        <v>135</v>
      </c>
      <c r="BA16" s="132" t="s">
        <v>1</v>
      </c>
      <c r="BB16" s="132" t="s">
        <v>1</v>
      </c>
      <c r="BC16" s="132" t="s">
        <v>136</v>
      </c>
      <c r="BD16" s="132" t="s">
        <v>86</v>
      </c>
    </row>
    <row r="17" s="1" customFormat="1" ht="12" customHeight="1">
      <c r="B17" s="43"/>
      <c r="D17" s="138" t="s">
        <v>28</v>
      </c>
      <c r="I17" s="143" t="s">
        <v>25</v>
      </c>
      <c r="J17" s="33" t="str">
        <f>'Rekapitulace stavby'!AN13</f>
        <v>Vyplň údaj</v>
      </c>
      <c r="L17" s="43"/>
      <c r="AZ17" s="132" t="s">
        <v>137</v>
      </c>
      <c r="BA17" s="132" t="s">
        <v>1</v>
      </c>
      <c r="BB17" s="132" t="s">
        <v>1</v>
      </c>
      <c r="BC17" s="132" t="s">
        <v>138</v>
      </c>
      <c r="BD17" s="132" t="s">
        <v>86</v>
      </c>
    </row>
    <row r="18" s="1" customFormat="1" ht="18" customHeight="1">
      <c r="B18" s="43"/>
      <c r="E18" s="33" t="str">
        <f>'Rekapitulace stavby'!E14</f>
        <v>Vyplň údaj</v>
      </c>
      <c r="F18" s="142"/>
      <c r="G18" s="142"/>
      <c r="H18" s="142"/>
      <c r="I18" s="143" t="s">
        <v>27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0"/>
      <c r="L19" s="43"/>
    </row>
    <row r="20" s="1" customFormat="1" ht="12" customHeight="1">
      <c r="B20" s="43"/>
      <c r="D20" s="138" t="s">
        <v>30</v>
      </c>
      <c r="I20" s="143" t="s">
        <v>25</v>
      </c>
      <c r="J20" s="142" t="s">
        <v>1</v>
      </c>
      <c r="L20" s="43"/>
    </row>
    <row r="21" s="1" customFormat="1" ht="18" customHeight="1">
      <c r="B21" s="43"/>
      <c r="E21" s="142" t="s">
        <v>31</v>
      </c>
      <c r="I21" s="143" t="s">
        <v>27</v>
      </c>
      <c r="J21" s="142" t="s">
        <v>1</v>
      </c>
      <c r="L21" s="43"/>
    </row>
    <row r="22" s="1" customFormat="1" ht="6.96" customHeight="1">
      <c r="B22" s="43"/>
      <c r="I22" s="140"/>
      <c r="L22" s="43"/>
    </row>
    <row r="23" s="1" customFormat="1" ht="12" customHeight="1">
      <c r="B23" s="43"/>
      <c r="D23" s="138" t="s">
        <v>33</v>
      </c>
      <c r="I23" s="143" t="s">
        <v>25</v>
      </c>
      <c r="J23" s="142" t="s">
        <v>1</v>
      </c>
      <c r="L23" s="43"/>
    </row>
    <row r="24" s="1" customFormat="1" ht="18" customHeight="1">
      <c r="B24" s="43"/>
      <c r="E24" s="142" t="s">
        <v>34</v>
      </c>
      <c r="I24" s="143" t="s">
        <v>27</v>
      </c>
      <c r="J24" s="142" t="s">
        <v>1</v>
      </c>
      <c r="L24" s="43"/>
    </row>
    <row r="25" s="1" customFormat="1" ht="6.96" customHeight="1">
      <c r="B25" s="43"/>
      <c r="I25" s="140"/>
      <c r="L25" s="43"/>
    </row>
    <row r="26" s="1" customFormat="1" ht="12" customHeight="1">
      <c r="B26" s="43"/>
      <c r="D26" s="138" t="s">
        <v>35</v>
      </c>
      <c r="I26" s="140"/>
      <c r="L26" s="43"/>
    </row>
    <row r="27" s="7" customFormat="1" ht="25.5" customHeight="1">
      <c r="B27" s="145"/>
      <c r="E27" s="146" t="s">
        <v>139</v>
      </c>
      <c r="F27" s="146"/>
      <c r="G27" s="146"/>
      <c r="H27" s="146"/>
      <c r="I27" s="147"/>
      <c r="L27" s="145"/>
    </row>
    <row r="28" s="1" customFormat="1" ht="6.96" customHeight="1">
      <c r="B28" s="43"/>
      <c r="I28" s="140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8"/>
      <c r="J29" s="78"/>
      <c r="K29" s="78"/>
      <c r="L29" s="43"/>
    </row>
    <row r="30" s="1" customFormat="1" ht="25.44" customHeight="1">
      <c r="B30" s="43"/>
      <c r="D30" s="149" t="s">
        <v>36</v>
      </c>
      <c r="I30" s="140"/>
      <c r="J30" s="150">
        <f>ROUND(J139,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48"/>
      <c r="J31" s="78"/>
      <c r="K31" s="78"/>
      <c r="L31" s="43"/>
    </row>
    <row r="32" s="1" customFormat="1" ht="14.4" customHeight="1">
      <c r="B32" s="43"/>
      <c r="F32" s="151" t="s">
        <v>38</v>
      </c>
      <c r="I32" s="152" t="s">
        <v>37</v>
      </c>
      <c r="J32" s="151" t="s">
        <v>39</v>
      </c>
      <c r="L32" s="43"/>
    </row>
    <row r="33" s="1" customFormat="1" ht="14.4" customHeight="1">
      <c r="B33" s="43"/>
      <c r="D33" s="153" t="s">
        <v>40</v>
      </c>
      <c r="E33" s="138" t="s">
        <v>41</v>
      </c>
      <c r="F33" s="154">
        <f>ROUND((SUM(BE139:BE465)),  2)</f>
        <v>0</v>
      </c>
      <c r="I33" s="155">
        <v>0.20999999999999999</v>
      </c>
      <c r="J33" s="154">
        <f>ROUND(((SUM(BE139:BE465))*I33),  2)</f>
        <v>0</v>
      </c>
      <c r="L33" s="43"/>
    </row>
    <row r="34" s="1" customFormat="1" ht="14.4" customHeight="1">
      <c r="B34" s="43"/>
      <c r="E34" s="138" t="s">
        <v>42</v>
      </c>
      <c r="F34" s="154">
        <f>ROUND((SUM(BF139:BF465)),  2)</f>
        <v>0</v>
      </c>
      <c r="I34" s="155">
        <v>0.14999999999999999</v>
      </c>
      <c r="J34" s="154">
        <f>ROUND(((SUM(BF139:BF465))*I34),  2)</f>
        <v>0</v>
      </c>
      <c r="L34" s="43"/>
    </row>
    <row r="35" hidden="1" s="1" customFormat="1" ht="14.4" customHeight="1">
      <c r="B35" s="43"/>
      <c r="E35" s="138" t="s">
        <v>43</v>
      </c>
      <c r="F35" s="154">
        <f>ROUND((SUM(BG139:BG465)),  2)</f>
        <v>0</v>
      </c>
      <c r="I35" s="155">
        <v>0.20999999999999999</v>
      </c>
      <c r="J35" s="154">
        <f>0</f>
        <v>0</v>
      </c>
      <c r="L35" s="43"/>
    </row>
    <row r="36" hidden="1" s="1" customFormat="1" ht="14.4" customHeight="1">
      <c r="B36" s="43"/>
      <c r="E36" s="138" t="s">
        <v>44</v>
      </c>
      <c r="F36" s="154">
        <f>ROUND((SUM(BH139:BH465)),  2)</f>
        <v>0</v>
      </c>
      <c r="I36" s="155">
        <v>0.14999999999999999</v>
      </c>
      <c r="J36" s="154">
        <f>0</f>
        <v>0</v>
      </c>
      <c r="L36" s="43"/>
    </row>
    <row r="37" hidden="1" s="1" customFormat="1" ht="14.4" customHeight="1">
      <c r="B37" s="43"/>
      <c r="E37" s="138" t="s">
        <v>45</v>
      </c>
      <c r="F37" s="154">
        <f>ROUND((SUM(BI139:BI465)),  2)</f>
        <v>0</v>
      </c>
      <c r="I37" s="155">
        <v>0</v>
      </c>
      <c r="J37" s="154">
        <f>0</f>
        <v>0</v>
      </c>
      <c r="L37" s="43"/>
    </row>
    <row r="38" s="1" customFormat="1" ht="6.96" customHeight="1">
      <c r="B38" s="43"/>
      <c r="I38" s="140"/>
      <c r="L38" s="43"/>
    </row>
    <row r="39" s="1" customFormat="1" ht="25.44" customHeight="1"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61"/>
      <c r="J39" s="162">
        <f>SUM(J30:J37)</f>
        <v>0</v>
      </c>
      <c r="K39" s="163"/>
      <c r="L39" s="43"/>
    </row>
    <row r="40" s="1" customFormat="1" ht="14.4" customHeight="1">
      <c r="B40" s="43"/>
      <c r="I40" s="140"/>
      <c r="L40" s="43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4" t="s">
        <v>49</v>
      </c>
      <c r="E50" s="165"/>
      <c r="F50" s="165"/>
      <c r="G50" s="164" t="s">
        <v>50</v>
      </c>
      <c r="H50" s="165"/>
      <c r="I50" s="166"/>
      <c r="J50" s="165"/>
      <c r="K50" s="165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7" t="s">
        <v>51</v>
      </c>
      <c r="E61" s="168"/>
      <c r="F61" s="169" t="s">
        <v>52</v>
      </c>
      <c r="G61" s="167" t="s">
        <v>51</v>
      </c>
      <c r="H61" s="168"/>
      <c r="I61" s="170"/>
      <c r="J61" s="171" t="s">
        <v>52</v>
      </c>
      <c r="K61" s="168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4" t="s">
        <v>53</v>
      </c>
      <c r="E65" s="165"/>
      <c r="F65" s="165"/>
      <c r="G65" s="164" t="s">
        <v>54</v>
      </c>
      <c r="H65" s="165"/>
      <c r="I65" s="166"/>
      <c r="J65" s="165"/>
      <c r="K65" s="165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7" t="s">
        <v>51</v>
      </c>
      <c r="E76" s="168"/>
      <c r="F76" s="169" t="s">
        <v>52</v>
      </c>
      <c r="G76" s="167" t="s">
        <v>51</v>
      </c>
      <c r="H76" s="168"/>
      <c r="I76" s="170"/>
      <c r="J76" s="171" t="s">
        <v>52</v>
      </c>
      <c r="K76" s="168"/>
      <c r="L76" s="43"/>
    </row>
    <row r="77" s="1" customFormat="1" ht="14.4" customHeight="1"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43"/>
    </row>
    <row r="81" s="1" customFormat="1" ht="6.96" customHeight="1"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43"/>
    </row>
    <row r="82" s="1" customFormat="1" ht="24.96" customHeight="1">
      <c r="B82" s="38"/>
      <c r="C82" s="23" t="s">
        <v>140</v>
      </c>
      <c r="D82" s="39"/>
      <c r="E82" s="39"/>
      <c r="F82" s="39"/>
      <c r="G82" s="39"/>
      <c r="H82" s="39"/>
      <c r="I82" s="140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0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40"/>
      <c r="J84" s="39"/>
      <c r="K84" s="39"/>
      <c r="L84" s="43"/>
    </row>
    <row r="85" s="1" customFormat="1" ht="16.5" customHeight="1">
      <c r="B85" s="38"/>
      <c r="C85" s="39"/>
      <c r="D85" s="39"/>
      <c r="E85" s="178" t="str">
        <f>E7</f>
        <v>VÝMĚNA PLYNOVÝCH KOTLŮ, STAVEBNÍ ÚPRAVY V 1.P.P. A 1.N.P., OPRAVA PŘÍSTUPOVÉHO CHODNÍKU V MŠ POHRANIČNÍ DĚČÍN</v>
      </c>
      <c r="F85" s="32"/>
      <c r="G85" s="32"/>
      <c r="H85" s="32"/>
      <c r="I85" s="140"/>
      <c r="J85" s="39"/>
      <c r="K85" s="39"/>
      <c r="L85" s="43"/>
    </row>
    <row r="86" s="1" customFormat="1" ht="12" customHeight="1">
      <c r="B86" s="38"/>
      <c r="C86" s="32" t="s">
        <v>118</v>
      </c>
      <c r="D86" s="39"/>
      <c r="E86" s="39"/>
      <c r="F86" s="39"/>
      <c r="G86" s="39"/>
      <c r="H86" s="39"/>
      <c r="I86" s="140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D.1. - Stavební část</v>
      </c>
      <c r="F87" s="39"/>
      <c r="G87" s="39"/>
      <c r="H87" s="39"/>
      <c r="I87" s="140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40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p.p.č.10/1,10/2, st.p.č. 8 a 9</v>
      </c>
      <c r="G89" s="39"/>
      <c r="H89" s="39"/>
      <c r="I89" s="143" t="s">
        <v>22</v>
      </c>
      <c r="J89" s="74" t="str">
        <f>IF(J12="","",J12)</f>
        <v>2. 1. 2020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40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>Statutární město Děčín</v>
      </c>
      <c r="G91" s="39"/>
      <c r="H91" s="39"/>
      <c r="I91" s="143" t="s">
        <v>30</v>
      </c>
      <c r="J91" s="36" t="str">
        <f>E21</f>
        <v>Ing. Vladimír Polda</v>
      </c>
      <c r="K91" s="39"/>
      <c r="L91" s="43"/>
    </row>
    <row r="92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3" t="s">
        <v>33</v>
      </c>
      <c r="J92" s="36" t="str">
        <f>E24</f>
        <v>J. Duben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40"/>
      <c r="J93" s="39"/>
      <c r="K93" s="39"/>
      <c r="L93" s="43"/>
    </row>
    <row r="94" s="1" customFormat="1" ht="29.28" customHeight="1">
      <c r="B94" s="38"/>
      <c r="C94" s="179" t="s">
        <v>141</v>
      </c>
      <c r="D94" s="180"/>
      <c r="E94" s="180"/>
      <c r="F94" s="180"/>
      <c r="G94" s="180"/>
      <c r="H94" s="180"/>
      <c r="I94" s="181"/>
      <c r="J94" s="182" t="s">
        <v>142</v>
      </c>
      <c r="K94" s="180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40"/>
      <c r="J95" s="39"/>
      <c r="K95" s="39"/>
      <c r="L95" s="43"/>
    </row>
    <row r="96" s="1" customFormat="1" ht="22.8" customHeight="1">
      <c r="B96" s="38"/>
      <c r="C96" s="183" t="s">
        <v>143</v>
      </c>
      <c r="D96" s="39"/>
      <c r="E96" s="39"/>
      <c r="F96" s="39"/>
      <c r="G96" s="39"/>
      <c r="H96" s="39"/>
      <c r="I96" s="140"/>
      <c r="J96" s="105">
        <f>J139</f>
        <v>0</v>
      </c>
      <c r="K96" s="39"/>
      <c r="L96" s="43"/>
      <c r="AU96" s="17" t="s">
        <v>144</v>
      </c>
    </row>
    <row r="97" s="8" customFormat="1" ht="24.96" customHeight="1">
      <c r="B97" s="184"/>
      <c r="C97" s="185"/>
      <c r="D97" s="186" t="s">
        <v>145</v>
      </c>
      <c r="E97" s="187"/>
      <c r="F97" s="187"/>
      <c r="G97" s="187"/>
      <c r="H97" s="187"/>
      <c r="I97" s="188"/>
      <c r="J97" s="189">
        <f>J140</f>
        <v>0</v>
      </c>
      <c r="K97" s="185"/>
      <c r="L97" s="190"/>
    </row>
    <row r="98" s="9" customFormat="1" ht="19.92" customHeight="1">
      <c r="B98" s="191"/>
      <c r="C98" s="192"/>
      <c r="D98" s="193" t="s">
        <v>146</v>
      </c>
      <c r="E98" s="194"/>
      <c r="F98" s="194"/>
      <c r="G98" s="194"/>
      <c r="H98" s="194"/>
      <c r="I98" s="195"/>
      <c r="J98" s="196">
        <f>J141</f>
        <v>0</v>
      </c>
      <c r="K98" s="192"/>
      <c r="L98" s="197"/>
    </row>
    <row r="99" s="9" customFormat="1" ht="19.92" customHeight="1">
      <c r="B99" s="191"/>
      <c r="C99" s="192"/>
      <c r="D99" s="193" t="s">
        <v>147</v>
      </c>
      <c r="E99" s="194"/>
      <c r="F99" s="194"/>
      <c r="G99" s="194"/>
      <c r="H99" s="194"/>
      <c r="I99" s="195"/>
      <c r="J99" s="196">
        <f>J173</f>
        <v>0</v>
      </c>
      <c r="K99" s="192"/>
      <c r="L99" s="197"/>
    </row>
    <row r="100" s="9" customFormat="1" ht="19.92" customHeight="1">
      <c r="B100" s="191"/>
      <c r="C100" s="192"/>
      <c r="D100" s="193" t="s">
        <v>148</v>
      </c>
      <c r="E100" s="194"/>
      <c r="F100" s="194"/>
      <c r="G100" s="194"/>
      <c r="H100" s="194"/>
      <c r="I100" s="195"/>
      <c r="J100" s="196">
        <f>J181</f>
        <v>0</v>
      </c>
      <c r="K100" s="192"/>
      <c r="L100" s="197"/>
    </row>
    <row r="101" s="9" customFormat="1" ht="19.92" customHeight="1">
      <c r="B101" s="191"/>
      <c r="C101" s="192"/>
      <c r="D101" s="193" t="s">
        <v>149</v>
      </c>
      <c r="E101" s="194"/>
      <c r="F101" s="194"/>
      <c r="G101" s="194"/>
      <c r="H101" s="194"/>
      <c r="I101" s="195"/>
      <c r="J101" s="196">
        <f>J185</f>
        <v>0</v>
      </c>
      <c r="K101" s="192"/>
      <c r="L101" s="197"/>
    </row>
    <row r="102" s="9" customFormat="1" ht="19.92" customHeight="1">
      <c r="B102" s="191"/>
      <c r="C102" s="192"/>
      <c r="D102" s="193" t="s">
        <v>150</v>
      </c>
      <c r="E102" s="194"/>
      <c r="F102" s="194"/>
      <c r="G102" s="194"/>
      <c r="H102" s="194"/>
      <c r="I102" s="195"/>
      <c r="J102" s="196">
        <f>J203</f>
        <v>0</v>
      </c>
      <c r="K102" s="192"/>
      <c r="L102" s="197"/>
    </row>
    <row r="103" s="9" customFormat="1" ht="19.92" customHeight="1">
      <c r="B103" s="191"/>
      <c r="C103" s="192"/>
      <c r="D103" s="193" t="s">
        <v>151</v>
      </c>
      <c r="E103" s="194"/>
      <c r="F103" s="194"/>
      <c r="G103" s="194"/>
      <c r="H103" s="194"/>
      <c r="I103" s="195"/>
      <c r="J103" s="196">
        <f>J239</f>
        <v>0</v>
      </c>
      <c r="K103" s="192"/>
      <c r="L103" s="197"/>
    </row>
    <row r="104" s="9" customFormat="1" ht="19.92" customHeight="1">
      <c r="B104" s="191"/>
      <c r="C104" s="192"/>
      <c r="D104" s="193" t="s">
        <v>152</v>
      </c>
      <c r="E104" s="194"/>
      <c r="F104" s="194"/>
      <c r="G104" s="194"/>
      <c r="H104" s="194"/>
      <c r="I104" s="195"/>
      <c r="J104" s="196">
        <f>J320</f>
        <v>0</v>
      </c>
      <c r="K104" s="192"/>
      <c r="L104" s="197"/>
    </row>
    <row r="105" s="9" customFormat="1" ht="19.92" customHeight="1">
      <c r="B105" s="191"/>
      <c r="C105" s="192"/>
      <c r="D105" s="193" t="s">
        <v>153</v>
      </c>
      <c r="E105" s="194"/>
      <c r="F105" s="194"/>
      <c r="G105" s="194"/>
      <c r="H105" s="194"/>
      <c r="I105" s="195"/>
      <c r="J105" s="196">
        <f>J326</f>
        <v>0</v>
      </c>
      <c r="K105" s="192"/>
      <c r="L105" s="197"/>
    </row>
    <row r="106" s="8" customFormat="1" ht="24.96" customHeight="1">
      <c r="B106" s="184"/>
      <c r="C106" s="185"/>
      <c r="D106" s="186" t="s">
        <v>154</v>
      </c>
      <c r="E106" s="187"/>
      <c r="F106" s="187"/>
      <c r="G106" s="187"/>
      <c r="H106" s="187"/>
      <c r="I106" s="188"/>
      <c r="J106" s="189">
        <f>J328</f>
        <v>0</v>
      </c>
      <c r="K106" s="185"/>
      <c r="L106" s="190"/>
    </row>
    <row r="107" s="9" customFormat="1" ht="19.92" customHeight="1">
      <c r="B107" s="191"/>
      <c r="C107" s="192"/>
      <c r="D107" s="193" t="s">
        <v>155</v>
      </c>
      <c r="E107" s="194"/>
      <c r="F107" s="194"/>
      <c r="G107" s="194"/>
      <c r="H107" s="194"/>
      <c r="I107" s="195"/>
      <c r="J107" s="196">
        <f>J329</f>
        <v>0</v>
      </c>
      <c r="K107" s="192"/>
      <c r="L107" s="197"/>
    </row>
    <row r="108" s="9" customFormat="1" ht="19.92" customHeight="1">
      <c r="B108" s="191"/>
      <c r="C108" s="192"/>
      <c r="D108" s="193" t="s">
        <v>156</v>
      </c>
      <c r="E108" s="194"/>
      <c r="F108" s="194"/>
      <c r="G108" s="194"/>
      <c r="H108" s="194"/>
      <c r="I108" s="195"/>
      <c r="J108" s="196">
        <f>J331</f>
        <v>0</v>
      </c>
      <c r="K108" s="192"/>
      <c r="L108" s="197"/>
    </row>
    <row r="109" s="9" customFormat="1" ht="19.92" customHeight="1">
      <c r="B109" s="191"/>
      <c r="C109" s="192"/>
      <c r="D109" s="193" t="s">
        <v>157</v>
      </c>
      <c r="E109" s="194"/>
      <c r="F109" s="194"/>
      <c r="G109" s="194"/>
      <c r="H109" s="194"/>
      <c r="I109" s="195"/>
      <c r="J109" s="196">
        <f>J356</f>
        <v>0</v>
      </c>
      <c r="K109" s="192"/>
      <c r="L109" s="197"/>
    </row>
    <row r="110" s="9" customFormat="1" ht="19.92" customHeight="1">
      <c r="B110" s="191"/>
      <c r="C110" s="192"/>
      <c r="D110" s="193" t="s">
        <v>158</v>
      </c>
      <c r="E110" s="194"/>
      <c r="F110" s="194"/>
      <c r="G110" s="194"/>
      <c r="H110" s="194"/>
      <c r="I110" s="195"/>
      <c r="J110" s="196">
        <f>J358</f>
        <v>0</v>
      </c>
      <c r="K110" s="192"/>
      <c r="L110" s="197"/>
    </row>
    <row r="111" s="9" customFormat="1" ht="19.92" customHeight="1">
      <c r="B111" s="191"/>
      <c r="C111" s="192"/>
      <c r="D111" s="193" t="s">
        <v>159</v>
      </c>
      <c r="E111" s="194"/>
      <c r="F111" s="194"/>
      <c r="G111" s="194"/>
      <c r="H111" s="194"/>
      <c r="I111" s="195"/>
      <c r="J111" s="196">
        <f>J360</f>
        <v>0</v>
      </c>
      <c r="K111" s="192"/>
      <c r="L111" s="197"/>
    </row>
    <row r="112" s="9" customFormat="1" ht="19.92" customHeight="1">
      <c r="B112" s="191"/>
      <c r="C112" s="192"/>
      <c r="D112" s="193" t="s">
        <v>160</v>
      </c>
      <c r="E112" s="194"/>
      <c r="F112" s="194"/>
      <c r="G112" s="194"/>
      <c r="H112" s="194"/>
      <c r="I112" s="195"/>
      <c r="J112" s="196">
        <f>J374</f>
        <v>0</v>
      </c>
      <c r="K112" s="192"/>
      <c r="L112" s="197"/>
    </row>
    <row r="113" s="9" customFormat="1" ht="19.92" customHeight="1">
      <c r="B113" s="191"/>
      <c r="C113" s="192"/>
      <c r="D113" s="193" t="s">
        <v>161</v>
      </c>
      <c r="E113" s="194"/>
      <c r="F113" s="194"/>
      <c r="G113" s="194"/>
      <c r="H113" s="194"/>
      <c r="I113" s="195"/>
      <c r="J113" s="196">
        <f>J377</f>
        <v>0</v>
      </c>
      <c r="K113" s="192"/>
      <c r="L113" s="197"/>
    </row>
    <row r="114" s="9" customFormat="1" ht="19.92" customHeight="1">
      <c r="B114" s="191"/>
      <c r="C114" s="192"/>
      <c r="D114" s="193" t="s">
        <v>162</v>
      </c>
      <c r="E114" s="194"/>
      <c r="F114" s="194"/>
      <c r="G114" s="194"/>
      <c r="H114" s="194"/>
      <c r="I114" s="195"/>
      <c r="J114" s="196">
        <f>J389</f>
        <v>0</v>
      </c>
      <c r="K114" s="192"/>
      <c r="L114" s="197"/>
    </row>
    <row r="115" s="9" customFormat="1" ht="19.92" customHeight="1">
      <c r="B115" s="191"/>
      <c r="C115" s="192"/>
      <c r="D115" s="193" t="s">
        <v>163</v>
      </c>
      <c r="E115" s="194"/>
      <c r="F115" s="194"/>
      <c r="G115" s="194"/>
      <c r="H115" s="194"/>
      <c r="I115" s="195"/>
      <c r="J115" s="196">
        <f>J408</f>
        <v>0</v>
      </c>
      <c r="K115" s="192"/>
      <c r="L115" s="197"/>
    </row>
    <row r="116" s="9" customFormat="1" ht="19.92" customHeight="1">
      <c r="B116" s="191"/>
      <c r="C116" s="192"/>
      <c r="D116" s="193" t="s">
        <v>164</v>
      </c>
      <c r="E116" s="194"/>
      <c r="F116" s="194"/>
      <c r="G116" s="194"/>
      <c r="H116" s="194"/>
      <c r="I116" s="195"/>
      <c r="J116" s="196">
        <f>J419</f>
        <v>0</v>
      </c>
      <c r="K116" s="192"/>
      <c r="L116" s="197"/>
    </row>
    <row r="117" s="9" customFormat="1" ht="19.92" customHeight="1">
      <c r="B117" s="191"/>
      <c r="C117" s="192"/>
      <c r="D117" s="193" t="s">
        <v>165</v>
      </c>
      <c r="E117" s="194"/>
      <c r="F117" s="194"/>
      <c r="G117" s="194"/>
      <c r="H117" s="194"/>
      <c r="I117" s="195"/>
      <c r="J117" s="196">
        <f>J435</f>
        <v>0</v>
      </c>
      <c r="K117" s="192"/>
      <c r="L117" s="197"/>
    </row>
    <row r="118" s="9" customFormat="1" ht="19.92" customHeight="1">
      <c r="B118" s="191"/>
      <c r="C118" s="192"/>
      <c r="D118" s="193" t="s">
        <v>166</v>
      </c>
      <c r="E118" s="194"/>
      <c r="F118" s="194"/>
      <c r="G118" s="194"/>
      <c r="H118" s="194"/>
      <c r="I118" s="195"/>
      <c r="J118" s="196">
        <f>J453</f>
        <v>0</v>
      </c>
      <c r="K118" s="192"/>
      <c r="L118" s="197"/>
    </row>
    <row r="119" s="9" customFormat="1" ht="19.92" customHeight="1">
      <c r="B119" s="191"/>
      <c r="C119" s="192"/>
      <c r="D119" s="193" t="s">
        <v>167</v>
      </c>
      <c r="E119" s="194"/>
      <c r="F119" s="194"/>
      <c r="G119" s="194"/>
      <c r="H119" s="194"/>
      <c r="I119" s="195"/>
      <c r="J119" s="196">
        <f>J457</f>
        <v>0</v>
      </c>
      <c r="K119" s="192"/>
      <c r="L119" s="197"/>
    </row>
    <row r="120" s="1" customFormat="1" ht="21.84" customHeight="1">
      <c r="B120" s="38"/>
      <c r="C120" s="39"/>
      <c r="D120" s="39"/>
      <c r="E120" s="39"/>
      <c r="F120" s="39"/>
      <c r="G120" s="39"/>
      <c r="H120" s="39"/>
      <c r="I120" s="140"/>
      <c r="J120" s="39"/>
      <c r="K120" s="39"/>
      <c r="L120" s="43"/>
    </row>
    <row r="121" s="1" customFormat="1" ht="6.96" customHeight="1">
      <c r="B121" s="61"/>
      <c r="C121" s="62"/>
      <c r="D121" s="62"/>
      <c r="E121" s="62"/>
      <c r="F121" s="62"/>
      <c r="G121" s="62"/>
      <c r="H121" s="62"/>
      <c r="I121" s="174"/>
      <c r="J121" s="62"/>
      <c r="K121" s="62"/>
      <c r="L121" s="43"/>
    </row>
    <row r="125" s="1" customFormat="1" ht="6.96" customHeight="1">
      <c r="B125" s="63"/>
      <c r="C125" s="64"/>
      <c r="D125" s="64"/>
      <c r="E125" s="64"/>
      <c r="F125" s="64"/>
      <c r="G125" s="64"/>
      <c r="H125" s="64"/>
      <c r="I125" s="177"/>
      <c r="J125" s="64"/>
      <c r="K125" s="64"/>
      <c r="L125" s="43"/>
    </row>
    <row r="126" s="1" customFormat="1" ht="24.96" customHeight="1">
      <c r="B126" s="38"/>
      <c r="C126" s="23" t="s">
        <v>168</v>
      </c>
      <c r="D126" s="39"/>
      <c r="E126" s="39"/>
      <c r="F126" s="39"/>
      <c r="G126" s="39"/>
      <c r="H126" s="39"/>
      <c r="I126" s="140"/>
      <c r="J126" s="39"/>
      <c r="K126" s="39"/>
      <c r="L126" s="43"/>
    </row>
    <row r="127" s="1" customFormat="1" ht="6.96" customHeight="1">
      <c r="B127" s="38"/>
      <c r="C127" s="39"/>
      <c r="D127" s="39"/>
      <c r="E127" s="39"/>
      <c r="F127" s="39"/>
      <c r="G127" s="39"/>
      <c r="H127" s="39"/>
      <c r="I127" s="140"/>
      <c r="J127" s="39"/>
      <c r="K127" s="39"/>
      <c r="L127" s="43"/>
    </row>
    <row r="128" s="1" customFormat="1" ht="12" customHeight="1">
      <c r="B128" s="38"/>
      <c r="C128" s="32" t="s">
        <v>16</v>
      </c>
      <c r="D128" s="39"/>
      <c r="E128" s="39"/>
      <c r="F128" s="39"/>
      <c r="G128" s="39"/>
      <c r="H128" s="39"/>
      <c r="I128" s="140"/>
      <c r="J128" s="39"/>
      <c r="K128" s="39"/>
      <c r="L128" s="43"/>
    </row>
    <row r="129" s="1" customFormat="1" ht="16.5" customHeight="1">
      <c r="B129" s="38"/>
      <c r="C129" s="39"/>
      <c r="D129" s="39"/>
      <c r="E129" s="178" t="str">
        <f>E7</f>
        <v>VÝMĚNA PLYNOVÝCH KOTLŮ, STAVEBNÍ ÚPRAVY V 1.P.P. A 1.N.P., OPRAVA PŘÍSTUPOVÉHO CHODNÍKU V MŠ POHRANIČNÍ DĚČÍN</v>
      </c>
      <c r="F129" s="32"/>
      <c r="G129" s="32"/>
      <c r="H129" s="32"/>
      <c r="I129" s="140"/>
      <c r="J129" s="39"/>
      <c r="K129" s="39"/>
      <c r="L129" s="43"/>
    </row>
    <row r="130" s="1" customFormat="1" ht="12" customHeight="1">
      <c r="B130" s="38"/>
      <c r="C130" s="32" t="s">
        <v>118</v>
      </c>
      <c r="D130" s="39"/>
      <c r="E130" s="39"/>
      <c r="F130" s="39"/>
      <c r="G130" s="39"/>
      <c r="H130" s="39"/>
      <c r="I130" s="140"/>
      <c r="J130" s="39"/>
      <c r="K130" s="39"/>
      <c r="L130" s="43"/>
    </row>
    <row r="131" s="1" customFormat="1" ht="16.5" customHeight="1">
      <c r="B131" s="38"/>
      <c r="C131" s="39"/>
      <c r="D131" s="39"/>
      <c r="E131" s="71" t="str">
        <f>E9</f>
        <v>D.1. - Stavební část</v>
      </c>
      <c r="F131" s="39"/>
      <c r="G131" s="39"/>
      <c r="H131" s="39"/>
      <c r="I131" s="140"/>
      <c r="J131" s="39"/>
      <c r="K131" s="39"/>
      <c r="L131" s="43"/>
    </row>
    <row r="132" s="1" customFormat="1" ht="6.96" customHeight="1">
      <c r="B132" s="38"/>
      <c r="C132" s="39"/>
      <c r="D132" s="39"/>
      <c r="E132" s="39"/>
      <c r="F132" s="39"/>
      <c r="G132" s="39"/>
      <c r="H132" s="39"/>
      <c r="I132" s="140"/>
      <c r="J132" s="39"/>
      <c r="K132" s="39"/>
      <c r="L132" s="43"/>
    </row>
    <row r="133" s="1" customFormat="1" ht="12" customHeight="1">
      <c r="B133" s="38"/>
      <c r="C133" s="32" t="s">
        <v>20</v>
      </c>
      <c r="D133" s="39"/>
      <c r="E133" s="39"/>
      <c r="F133" s="27" t="str">
        <f>F12</f>
        <v>p.p.č.10/1,10/2, st.p.č. 8 a 9</v>
      </c>
      <c r="G133" s="39"/>
      <c r="H133" s="39"/>
      <c r="I133" s="143" t="s">
        <v>22</v>
      </c>
      <c r="J133" s="74" t="str">
        <f>IF(J12="","",J12)</f>
        <v>2. 1. 2020</v>
      </c>
      <c r="K133" s="39"/>
      <c r="L133" s="43"/>
    </row>
    <row r="134" s="1" customFormat="1" ht="6.96" customHeight="1">
      <c r="B134" s="38"/>
      <c r="C134" s="39"/>
      <c r="D134" s="39"/>
      <c r="E134" s="39"/>
      <c r="F134" s="39"/>
      <c r="G134" s="39"/>
      <c r="H134" s="39"/>
      <c r="I134" s="140"/>
      <c r="J134" s="39"/>
      <c r="K134" s="39"/>
      <c r="L134" s="43"/>
    </row>
    <row r="135" s="1" customFormat="1" ht="15.15" customHeight="1">
      <c r="B135" s="38"/>
      <c r="C135" s="32" t="s">
        <v>24</v>
      </c>
      <c r="D135" s="39"/>
      <c r="E135" s="39"/>
      <c r="F135" s="27" t="str">
        <f>E15</f>
        <v>Statutární město Děčín</v>
      </c>
      <c r="G135" s="39"/>
      <c r="H135" s="39"/>
      <c r="I135" s="143" t="s">
        <v>30</v>
      </c>
      <c r="J135" s="36" t="str">
        <f>E21</f>
        <v>Ing. Vladimír Polda</v>
      </c>
      <c r="K135" s="39"/>
      <c r="L135" s="43"/>
    </row>
    <row r="136" s="1" customFormat="1" ht="15.15" customHeight="1">
      <c r="B136" s="38"/>
      <c r="C136" s="32" t="s">
        <v>28</v>
      </c>
      <c r="D136" s="39"/>
      <c r="E136" s="39"/>
      <c r="F136" s="27" t="str">
        <f>IF(E18="","",E18)</f>
        <v>Vyplň údaj</v>
      </c>
      <c r="G136" s="39"/>
      <c r="H136" s="39"/>
      <c r="I136" s="143" t="s">
        <v>33</v>
      </c>
      <c r="J136" s="36" t="str">
        <f>E24</f>
        <v>J. Duben</v>
      </c>
      <c r="K136" s="39"/>
      <c r="L136" s="43"/>
    </row>
    <row r="137" s="1" customFormat="1" ht="10.32" customHeight="1">
      <c r="B137" s="38"/>
      <c r="C137" s="39"/>
      <c r="D137" s="39"/>
      <c r="E137" s="39"/>
      <c r="F137" s="39"/>
      <c r="G137" s="39"/>
      <c r="H137" s="39"/>
      <c r="I137" s="140"/>
      <c r="J137" s="39"/>
      <c r="K137" s="39"/>
      <c r="L137" s="43"/>
    </row>
    <row r="138" s="10" customFormat="1" ht="29.28" customHeight="1">
      <c r="B138" s="198"/>
      <c r="C138" s="199" t="s">
        <v>169</v>
      </c>
      <c r="D138" s="200" t="s">
        <v>61</v>
      </c>
      <c r="E138" s="200" t="s">
        <v>57</v>
      </c>
      <c r="F138" s="200" t="s">
        <v>58</v>
      </c>
      <c r="G138" s="200" t="s">
        <v>170</v>
      </c>
      <c r="H138" s="200" t="s">
        <v>171</v>
      </c>
      <c r="I138" s="201" t="s">
        <v>172</v>
      </c>
      <c r="J138" s="202" t="s">
        <v>142</v>
      </c>
      <c r="K138" s="203" t="s">
        <v>173</v>
      </c>
      <c r="L138" s="204"/>
      <c r="M138" s="95" t="s">
        <v>1</v>
      </c>
      <c r="N138" s="96" t="s">
        <v>40</v>
      </c>
      <c r="O138" s="96" t="s">
        <v>174</v>
      </c>
      <c r="P138" s="96" t="s">
        <v>175</v>
      </c>
      <c r="Q138" s="96" t="s">
        <v>176</v>
      </c>
      <c r="R138" s="96" t="s">
        <v>177</v>
      </c>
      <c r="S138" s="96" t="s">
        <v>178</v>
      </c>
      <c r="T138" s="97" t="s">
        <v>179</v>
      </c>
    </row>
    <row r="139" s="1" customFormat="1" ht="22.8" customHeight="1">
      <c r="B139" s="38"/>
      <c r="C139" s="102" t="s">
        <v>180</v>
      </c>
      <c r="D139" s="39"/>
      <c r="E139" s="39"/>
      <c r="F139" s="39"/>
      <c r="G139" s="39"/>
      <c r="H139" s="39"/>
      <c r="I139" s="140"/>
      <c r="J139" s="205">
        <f>BK139</f>
        <v>0</v>
      </c>
      <c r="K139" s="39"/>
      <c r="L139" s="43"/>
      <c r="M139" s="98"/>
      <c r="N139" s="99"/>
      <c r="O139" s="99"/>
      <c r="P139" s="206">
        <f>P140+P328</f>
        <v>0</v>
      </c>
      <c r="Q139" s="99"/>
      <c r="R139" s="206">
        <f>R140+R328</f>
        <v>65.147552860000005</v>
      </c>
      <c r="S139" s="99"/>
      <c r="T139" s="207">
        <f>T140+T328</f>
        <v>90.143878170000008</v>
      </c>
      <c r="AT139" s="17" t="s">
        <v>75</v>
      </c>
      <c r="AU139" s="17" t="s">
        <v>144</v>
      </c>
      <c r="BK139" s="208">
        <f>BK140+BK328</f>
        <v>0</v>
      </c>
    </row>
    <row r="140" s="11" customFormat="1" ht="25.92" customHeight="1">
      <c r="B140" s="209"/>
      <c r="C140" s="210"/>
      <c r="D140" s="211" t="s">
        <v>75</v>
      </c>
      <c r="E140" s="212" t="s">
        <v>181</v>
      </c>
      <c r="F140" s="212" t="s">
        <v>182</v>
      </c>
      <c r="G140" s="210"/>
      <c r="H140" s="210"/>
      <c r="I140" s="213"/>
      <c r="J140" s="214">
        <f>BK140</f>
        <v>0</v>
      </c>
      <c r="K140" s="210"/>
      <c r="L140" s="215"/>
      <c r="M140" s="216"/>
      <c r="N140" s="217"/>
      <c r="O140" s="217"/>
      <c r="P140" s="218">
        <f>P141+P173+P181+P185+P203+P239+P320+P326</f>
        <v>0</v>
      </c>
      <c r="Q140" s="217"/>
      <c r="R140" s="218">
        <f>R141+R173+R181+R185+R203+R239+R320+R326</f>
        <v>59.828817110000003</v>
      </c>
      <c r="S140" s="217"/>
      <c r="T140" s="219">
        <f>T141+T173+T181+T185+T203+T239+T320+T326</f>
        <v>74.573032000000012</v>
      </c>
      <c r="AR140" s="220" t="s">
        <v>84</v>
      </c>
      <c r="AT140" s="221" t="s">
        <v>75</v>
      </c>
      <c r="AU140" s="221" t="s">
        <v>76</v>
      </c>
      <c r="AY140" s="220" t="s">
        <v>183</v>
      </c>
      <c r="BK140" s="222">
        <f>BK141+BK173+BK181+BK185+BK203+BK239+BK320+BK326</f>
        <v>0</v>
      </c>
    </row>
    <row r="141" s="11" customFormat="1" ht="22.8" customHeight="1">
      <c r="B141" s="209"/>
      <c r="C141" s="210"/>
      <c r="D141" s="211" t="s">
        <v>75</v>
      </c>
      <c r="E141" s="223" t="s">
        <v>84</v>
      </c>
      <c r="F141" s="223" t="s">
        <v>184</v>
      </c>
      <c r="G141" s="210"/>
      <c r="H141" s="210"/>
      <c r="I141" s="213"/>
      <c r="J141" s="224">
        <f>BK141</f>
        <v>0</v>
      </c>
      <c r="K141" s="210"/>
      <c r="L141" s="215"/>
      <c r="M141" s="216"/>
      <c r="N141" s="217"/>
      <c r="O141" s="217"/>
      <c r="P141" s="218">
        <f>SUM(P142:P172)</f>
        <v>0</v>
      </c>
      <c r="Q141" s="217"/>
      <c r="R141" s="218">
        <f>SUM(R142:R172)</f>
        <v>0.00021800000000000001</v>
      </c>
      <c r="S141" s="217"/>
      <c r="T141" s="219">
        <f>SUM(T142:T172)</f>
        <v>40.285874999999997</v>
      </c>
      <c r="AR141" s="220" t="s">
        <v>84</v>
      </c>
      <c r="AT141" s="221" t="s">
        <v>75</v>
      </c>
      <c r="AU141" s="221" t="s">
        <v>84</v>
      </c>
      <c r="AY141" s="220" t="s">
        <v>183</v>
      </c>
      <c r="BK141" s="222">
        <f>SUM(BK142:BK172)</f>
        <v>0</v>
      </c>
    </row>
    <row r="142" s="1" customFormat="1" ht="24" customHeight="1">
      <c r="B142" s="38"/>
      <c r="C142" s="225" t="s">
        <v>84</v>
      </c>
      <c r="D142" s="225" t="s">
        <v>185</v>
      </c>
      <c r="E142" s="226" t="s">
        <v>186</v>
      </c>
      <c r="F142" s="227" t="s">
        <v>187</v>
      </c>
      <c r="G142" s="228" t="s">
        <v>188</v>
      </c>
      <c r="H142" s="229">
        <v>82.694999999999993</v>
      </c>
      <c r="I142" s="230"/>
      <c r="J142" s="231">
        <f>ROUND(I142*H142,2)</f>
        <v>0</v>
      </c>
      <c r="K142" s="227" t="s">
        <v>189</v>
      </c>
      <c r="L142" s="43"/>
      <c r="M142" s="232" t="s">
        <v>1</v>
      </c>
      <c r="N142" s="233" t="s">
        <v>41</v>
      </c>
      <c r="O142" s="86"/>
      <c r="P142" s="234">
        <f>O142*H142</f>
        <v>0</v>
      </c>
      <c r="Q142" s="234">
        <v>0</v>
      </c>
      <c r="R142" s="234">
        <f>Q142*H142</f>
        <v>0</v>
      </c>
      <c r="S142" s="234">
        <v>0.23499999999999999</v>
      </c>
      <c r="T142" s="235">
        <f>S142*H142</f>
        <v>19.433324999999996</v>
      </c>
      <c r="AR142" s="236" t="s">
        <v>190</v>
      </c>
      <c r="AT142" s="236" t="s">
        <v>185</v>
      </c>
      <c r="AU142" s="236" t="s">
        <v>86</v>
      </c>
      <c r="AY142" s="17" t="s">
        <v>183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7" t="s">
        <v>84</v>
      </c>
      <c r="BK142" s="237">
        <f>ROUND(I142*H142,2)</f>
        <v>0</v>
      </c>
      <c r="BL142" s="17" t="s">
        <v>190</v>
      </c>
      <c r="BM142" s="236" t="s">
        <v>191</v>
      </c>
    </row>
    <row r="143" s="12" customFormat="1">
      <c r="B143" s="238"/>
      <c r="C143" s="239"/>
      <c r="D143" s="240" t="s">
        <v>192</v>
      </c>
      <c r="E143" s="241" t="s">
        <v>1</v>
      </c>
      <c r="F143" s="242" t="s">
        <v>193</v>
      </c>
      <c r="G143" s="239"/>
      <c r="H143" s="243">
        <v>82.694999999999993</v>
      </c>
      <c r="I143" s="244"/>
      <c r="J143" s="239"/>
      <c r="K143" s="239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192</v>
      </c>
      <c r="AU143" s="249" t="s">
        <v>86</v>
      </c>
      <c r="AV143" s="12" t="s">
        <v>86</v>
      </c>
      <c r="AW143" s="12" t="s">
        <v>32</v>
      </c>
      <c r="AX143" s="12" t="s">
        <v>84</v>
      </c>
      <c r="AY143" s="249" t="s">
        <v>183</v>
      </c>
    </row>
    <row r="144" s="1" customFormat="1" ht="24" customHeight="1">
      <c r="B144" s="38"/>
      <c r="C144" s="225" t="s">
        <v>86</v>
      </c>
      <c r="D144" s="225" t="s">
        <v>185</v>
      </c>
      <c r="E144" s="226" t="s">
        <v>194</v>
      </c>
      <c r="F144" s="227" t="s">
        <v>195</v>
      </c>
      <c r="G144" s="228" t="s">
        <v>196</v>
      </c>
      <c r="H144" s="229">
        <v>12.967000000000001</v>
      </c>
      <c r="I144" s="230"/>
      <c r="J144" s="231">
        <f>ROUND(I144*H144,2)</f>
        <v>0</v>
      </c>
      <c r="K144" s="227" t="s">
        <v>189</v>
      </c>
      <c r="L144" s="43"/>
      <c r="M144" s="232" t="s">
        <v>1</v>
      </c>
      <c r="N144" s="233" t="s">
        <v>41</v>
      </c>
      <c r="O144" s="86"/>
      <c r="P144" s="234">
        <f>O144*H144</f>
        <v>0</v>
      </c>
      <c r="Q144" s="234">
        <v>0</v>
      </c>
      <c r="R144" s="234">
        <f>Q144*H144</f>
        <v>0</v>
      </c>
      <c r="S144" s="234">
        <v>1.3</v>
      </c>
      <c r="T144" s="235">
        <f>S144*H144</f>
        <v>16.857100000000003</v>
      </c>
      <c r="AR144" s="236" t="s">
        <v>190</v>
      </c>
      <c r="AT144" s="236" t="s">
        <v>185</v>
      </c>
      <c r="AU144" s="236" t="s">
        <v>86</v>
      </c>
      <c r="AY144" s="17" t="s">
        <v>183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7" t="s">
        <v>84</v>
      </c>
      <c r="BK144" s="237">
        <f>ROUND(I144*H144,2)</f>
        <v>0</v>
      </c>
      <c r="BL144" s="17" t="s">
        <v>190</v>
      </c>
      <c r="BM144" s="236" t="s">
        <v>197</v>
      </c>
    </row>
    <row r="145" s="12" customFormat="1">
      <c r="B145" s="238"/>
      <c r="C145" s="239"/>
      <c r="D145" s="240" t="s">
        <v>192</v>
      </c>
      <c r="E145" s="241" t="s">
        <v>1</v>
      </c>
      <c r="F145" s="242" t="s">
        <v>198</v>
      </c>
      <c r="G145" s="239"/>
      <c r="H145" s="243">
        <v>0.56299999999999994</v>
      </c>
      <c r="I145" s="244"/>
      <c r="J145" s="239"/>
      <c r="K145" s="239"/>
      <c r="L145" s="245"/>
      <c r="M145" s="246"/>
      <c r="N145" s="247"/>
      <c r="O145" s="247"/>
      <c r="P145" s="247"/>
      <c r="Q145" s="247"/>
      <c r="R145" s="247"/>
      <c r="S145" s="247"/>
      <c r="T145" s="248"/>
      <c r="AT145" s="249" t="s">
        <v>192</v>
      </c>
      <c r="AU145" s="249" t="s">
        <v>86</v>
      </c>
      <c r="AV145" s="12" t="s">
        <v>86</v>
      </c>
      <c r="AW145" s="12" t="s">
        <v>32</v>
      </c>
      <c r="AX145" s="12" t="s">
        <v>76</v>
      </c>
      <c r="AY145" s="249" t="s">
        <v>183</v>
      </c>
    </row>
    <row r="146" s="12" customFormat="1">
      <c r="B146" s="238"/>
      <c r="C146" s="239"/>
      <c r="D146" s="240" t="s">
        <v>192</v>
      </c>
      <c r="E146" s="241" t="s">
        <v>1</v>
      </c>
      <c r="F146" s="242" t="s">
        <v>199</v>
      </c>
      <c r="G146" s="239"/>
      <c r="H146" s="243">
        <v>12.404</v>
      </c>
      <c r="I146" s="244"/>
      <c r="J146" s="239"/>
      <c r="K146" s="239"/>
      <c r="L146" s="245"/>
      <c r="M146" s="246"/>
      <c r="N146" s="247"/>
      <c r="O146" s="247"/>
      <c r="P146" s="247"/>
      <c r="Q146" s="247"/>
      <c r="R146" s="247"/>
      <c r="S146" s="247"/>
      <c r="T146" s="248"/>
      <c r="AT146" s="249" t="s">
        <v>192</v>
      </c>
      <c r="AU146" s="249" t="s">
        <v>86</v>
      </c>
      <c r="AV146" s="12" t="s">
        <v>86</v>
      </c>
      <c r="AW146" s="12" t="s">
        <v>32</v>
      </c>
      <c r="AX146" s="12" t="s">
        <v>76</v>
      </c>
      <c r="AY146" s="249" t="s">
        <v>183</v>
      </c>
    </row>
    <row r="147" s="13" customFormat="1">
      <c r="B147" s="250"/>
      <c r="C147" s="251"/>
      <c r="D147" s="240" t="s">
        <v>192</v>
      </c>
      <c r="E147" s="252" t="s">
        <v>1</v>
      </c>
      <c r="F147" s="253" t="s">
        <v>200</v>
      </c>
      <c r="G147" s="251"/>
      <c r="H147" s="254">
        <v>12.967000000000001</v>
      </c>
      <c r="I147" s="255"/>
      <c r="J147" s="251"/>
      <c r="K147" s="251"/>
      <c r="L147" s="256"/>
      <c r="M147" s="257"/>
      <c r="N147" s="258"/>
      <c r="O147" s="258"/>
      <c r="P147" s="258"/>
      <c r="Q147" s="258"/>
      <c r="R147" s="258"/>
      <c r="S147" s="258"/>
      <c r="T147" s="259"/>
      <c r="AT147" s="260" t="s">
        <v>192</v>
      </c>
      <c r="AU147" s="260" t="s">
        <v>86</v>
      </c>
      <c r="AV147" s="13" t="s">
        <v>190</v>
      </c>
      <c r="AW147" s="13" t="s">
        <v>32</v>
      </c>
      <c r="AX147" s="13" t="s">
        <v>84</v>
      </c>
      <c r="AY147" s="260" t="s">
        <v>183</v>
      </c>
    </row>
    <row r="148" s="1" customFormat="1" ht="16.5" customHeight="1">
      <c r="B148" s="38"/>
      <c r="C148" s="225" t="s">
        <v>201</v>
      </c>
      <c r="D148" s="225" t="s">
        <v>185</v>
      </c>
      <c r="E148" s="226" t="s">
        <v>202</v>
      </c>
      <c r="F148" s="227" t="s">
        <v>203</v>
      </c>
      <c r="G148" s="228" t="s">
        <v>204</v>
      </c>
      <c r="H148" s="229">
        <v>19.489999999999998</v>
      </c>
      <c r="I148" s="230"/>
      <c r="J148" s="231">
        <f>ROUND(I148*H148,2)</f>
        <v>0</v>
      </c>
      <c r="K148" s="227" t="s">
        <v>189</v>
      </c>
      <c r="L148" s="43"/>
      <c r="M148" s="232" t="s">
        <v>1</v>
      </c>
      <c r="N148" s="233" t="s">
        <v>41</v>
      </c>
      <c r="O148" s="86"/>
      <c r="P148" s="234">
        <f>O148*H148</f>
        <v>0</v>
      </c>
      <c r="Q148" s="234">
        <v>0</v>
      </c>
      <c r="R148" s="234">
        <f>Q148*H148</f>
        <v>0</v>
      </c>
      <c r="S148" s="234">
        <v>0.20499999999999999</v>
      </c>
      <c r="T148" s="235">
        <f>S148*H148</f>
        <v>3.9954499999999995</v>
      </c>
      <c r="AR148" s="236" t="s">
        <v>190</v>
      </c>
      <c r="AT148" s="236" t="s">
        <v>185</v>
      </c>
      <c r="AU148" s="236" t="s">
        <v>86</v>
      </c>
      <c r="AY148" s="17" t="s">
        <v>183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7" t="s">
        <v>84</v>
      </c>
      <c r="BK148" s="237">
        <f>ROUND(I148*H148,2)</f>
        <v>0</v>
      </c>
      <c r="BL148" s="17" t="s">
        <v>190</v>
      </c>
      <c r="BM148" s="236" t="s">
        <v>205</v>
      </c>
    </row>
    <row r="149" s="12" customFormat="1">
      <c r="B149" s="238"/>
      <c r="C149" s="239"/>
      <c r="D149" s="240" t="s">
        <v>192</v>
      </c>
      <c r="E149" s="241" t="s">
        <v>1</v>
      </c>
      <c r="F149" s="242" t="s">
        <v>206</v>
      </c>
      <c r="G149" s="239"/>
      <c r="H149" s="243">
        <v>19.489999999999998</v>
      </c>
      <c r="I149" s="244"/>
      <c r="J149" s="239"/>
      <c r="K149" s="239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192</v>
      </c>
      <c r="AU149" s="249" t="s">
        <v>86</v>
      </c>
      <c r="AV149" s="12" t="s">
        <v>86</v>
      </c>
      <c r="AW149" s="12" t="s">
        <v>32</v>
      </c>
      <c r="AX149" s="12" t="s">
        <v>84</v>
      </c>
      <c r="AY149" s="249" t="s">
        <v>183</v>
      </c>
    </row>
    <row r="150" s="1" customFormat="1" ht="16.5" customHeight="1">
      <c r="B150" s="38"/>
      <c r="C150" s="225" t="s">
        <v>190</v>
      </c>
      <c r="D150" s="225" t="s">
        <v>185</v>
      </c>
      <c r="E150" s="226" t="s">
        <v>207</v>
      </c>
      <c r="F150" s="227" t="s">
        <v>208</v>
      </c>
      <c r="G150" s="228" t="s">
        <v>196</v>
      </c>
      <c r="H150" s="229">
        <v>4.3499999999999996</v>
      </c>
      <c r="I150" s="230"/>
      <c r="J150" s="231">
        <f>ROUND(I150*H150,2)</f>
        <v>0</v>
      </c>
      <c r="K150" s="227" t="s">
        <v>189</v>
      </c>
      <c r="L150" s="43"/>
      <c r="M150" s="232" t="s">
        <v>1</v>
      </c>
      <c r="N150" s="233" t="s">
        <v>41</v>
      </c>
      <c r="O150" s="86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AR150" s="236" t="s">
        <v>190</v>
      </c>
      <c r="AT150" s="236" t="s">
        <v>185</v>
      </c>
      <c r="AU150" s="236" t="s">
        <v>86</v>
      </c>
      <c r="AY150" s="17" t="s">
        <v>183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7" t="s">
        <v>84</v>
      </c>
      <c r="BK150" s="237">
        <f>ROUND(I150*H150,2)</f>
        <v>0</v>
      </c>
      <c r="BL150" s="17" t="s">
        <v>190</v>
      </c>
      <c r="BM150" s="236" t="s">
        <v>209</v>
      </c>
    </row>
    <row r="151" s="12" customFormat="1">
      <c r="B151" s="238"/>
      <c r="C151" s="239"/>
      <c r="D151" s="240" t="s">
        <v>192</v>
      </c>
      <c r="E151" s="241" t="s">
        <v>1</v>
      </c>
      <c r="F151" s="242" t="s">
        <v>210</v>
      </c>
      <c r="G151" s="239"/>
      <c r="H151" s="243">
        <v>4.3499999999999996</v>
      </c>
      <c r="I151" s="244"/>
      <c r="J151" s="239"/>
      <c r="K151" s="239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192</v>
      </c>
      <c r="AU151" s="249" t="s">
        <v>86</v>
      </c>
      <c r="AV151" s="12" t="s">
        <v>86</v>
      </c>
      <c r="AW151" s="12" t="s">
        <v>32</v>
      </c>
      <c r="AX151" s="12" t="s">
        <v>84</v>
      </c>
      <c r="AY151" s="249" t="s">
        <v>183</v>
      </c>
    </row>
    <row r="152" s="1" customFormat="1" ht="24" customHeight="1">
      <c r="B152" s="38"/>
      <c r="C152" s="225" t="s">
        <v>211</v>
      </c>
      <c r="D152" s="225" t="s">
        <v>185</v>
      </c>
      <c r="E152" s="226" t="s">
        <v>212</v>
      </c>
      <c r="F152" s="227" t="s">
        <v>213</v>
      </c>
      <c r="G152" s="228" t="s">
        <v>196</v>
      </c>
      <c r="H152" s="229">
        <v>15.308999999999999</v>
      </c>
      <c r="I152" s="230"/>
      <c r="J152" s="231">
        <f>ROUND(I152*H152,2)</f>
        <v>0</v>
      </c>
      <c r="K152" s="227" t="s">
        <v>189</v>
      </c>
      <c r="L152" s="43"/>
      <c r="M152" s="232" t="s">
        <v>1</v>
      </c>
      <c r="N152" s="233" t="s">
        <v>41</v>
      </c>
      <c r="O152" s="86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AR152" s="236" t="s">
        <v>190</v>
      </c>
      <c r="AT152" s="236" t="s">
        <v>185</v>
      </c>
      <c r="AU152" s="236" t="s">
        <v>86</v>
      </c>
      <c r="AY152" s="17" t="s">
        <v>183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7" t="s">
        <v>84</v>
      </c>
      <c r="BK152" s="237">
        <f>ROUND(I152*H152,2)</f>
        <v>0</v>
      </c>
      <c r="BL152" s="17" t="s">
        <v>190</v>
      </c>
      <c r="BM152" s="236" t="s">
        <v>214</v>
      </c>
    </row>
    <row r="153" s="12" customFormat="1">
      <c r="B153" s="238"/>
      <c r="C153" s="239"/>
      <c r="D153" s="240" t="s">
        <v>192</v>
      </c>
      <c r="E153" s="241" t="s">
        <v>1</v>
      </c>
      <c r="F153" s="242" t="s">
        <v>215</v>
      </c>
      <c r="G153" s="239"/>
      <c r="H153" s="243">
        <v>0.57599999999999996</v>
      </c>
      <c r="I153" s="244"/>
      <c r="J153" s="239"/>
      <c r="K153" s="239"/>
      <c r="L153" s="245"/>
      <c r="M153" s="246"/>
      <c r="N153" s="247"/>
      <c r="O153" s="247"/>
      <c r="P153" s="247"/>
      <c r="Q153" s="247"/>
      <c r="R153" s="247"/>
      <c r="S153" s="247"/>
      <c r="T153" s="248"/>
      <c r="AT153" s="249" t="s">
        <v>192</v>
      </c>
      <c r="AU153" s="249" t="s">
        <v>86</v>
      </c>
      <c r="AV153" s="12" t="s">
        <v>86</v>
      </c>
      <c r="AW153" s="12" t="s">
        <v>32</v>
      </c>
      <c r="AX153" s="12" t="s">
        <v>76</v>
      </c>
      <c r="AY153" s="249" t="s">
        <v>183</v>
      </c>
    </row>
    <row r="154" s="12" customFormat="1">
      <c r="B154" s="238"/>
      <c r="C154" s="239"/>
      <c r="D154" s="240" t="s">
        <v>192</v>
      </c>
      <c r="E154" s="241" t="s">
        <v>1</v>
      </c>
      <c r="F154" s="242" t="s">
        <v>216</v>
      </c>
      <c r="G154" s="239"/>
      <c r="H154" s="243">
        <v>0.67500000000000004</v>
      </c>
      <c r="I154" s="244"/>
      <c r="J154" s="239"/>
      <c r="K154" s="239"/>
      <c r="L154" s="245"/>
      <c r="M154" s="246"/>
      <c r="N154" s="247"/>
      <c r="O154" s="247"/>
      <c r="P154" s="247"/>
      <c r="Q154" s="247"/>
      <c r="R154" s="247"/>
      <c r="S154" s="247"/>
      <c r="T154" s="248"/>
      <c r="AT154" s="249" t="s">
        <v>192</v>
      </c>
      <c r="AU154" s="249" t="s">
        <v>86</v>
      </c>
      <c r="AV154" s="12" t="s">
        <v>86</v>
      </c>
      <c r="AW154" s="12" t="s">
        <v>32</v>
      </c>
      <c r="AX154" s="12" t="s">
        <v>76</v>
      </c>
      <c r="AY154" s="249" t="s">
        <v>183</v>
      </c>
    </row>
    <row r="155" s="12" customFormat="1">
      <c r="B155" s="238"/>
      <c r="C155" s="239"/>
      <c r="D155" s="240" t="s">
        <v>192</v>
      </c>
      <c r="E155" s="241" t="s">
        <v>1</v>
      </c>
      <c r="F155" s="242" t="s">
        <v>217</v>
      </c>
      <c r="G155" s="239"/>
      <c r="H155" s="243">
        <v>14.058</v>
      </c>
      <c r="I155" s="244"/>
      <c r="J155" s="239"/>
      <c r="K155" s="239"/>
      <c r="L155" s="245"/>
      <c r="M155" s="246"/>
      <c r="N155" s="247"/>
      <c r="O155" s="247"/>
      <c r="P155" s="247"/>
      <c r="Q155" s="247"/>
      <c r="R155" s="247"/>
      <c r="S155" s="247"/>
      <c r="T155" s="248"/>
      <c r="AT155" s="249" t="s">
        <v>192</v>
      </c>
      <c r="AU155" s="249" t="s">
        <v>86</v>
      </c>
      <c r="AV155" s="12" t="s">
        <v>86</v>
      </c>
      <c r="AW155" s="12" t="s">
        <v>32</v>
      </c>
      <c r="AX155" s="12" t="s">
        <v>76</v>
      </c>
      <c r="AY155" s="249" t="s">
        <v>183</v>
      </c>
    </row>
    <row r="156" s="13" customFormat="1">
      <c r="B156" s="250"/>
      <c r="C156" s="251"/>
      <c r="D156" s="240" t="s">
        <v>192</v>
      </c>
      <c r="E156" s="252" t="s">
        <v>124</v>
      </c>
      <c r="F156" s="253" t="s">
        <v>200</v>
      </c>
      <c r="G156" s="251"/>
      <c r="H156" s="254">
        <v>15.308999999999999</v>
      </c>
      <c r="I156" s="255"/>
      <c r="J156" s="251"/>
      <c r="K156" s="251"/>
      <c r="L156" s="256"/>
      <c r="M156" s="257"/>
      <c r="N156" s="258"/>
      <c r="O156" s="258"/>
      <c r="P156" s="258"/>
      <c r="Q156" s="258"/>
      <c r="R156" s="258"/>
      <c r="S156" s="258"/>
      <c r="T156" s="259"/>
      <c r="AT156" s="260" t="s">
        <v>192</v>
      </c>
      <c r="AU156" s="260" t="s">
        <v>86</v>
      </c>
      <c r="AV156" s="13" t="s">
        <v>190</v>
      </c>
      <c r="AW156" s="13" t="s">
        <v>32</v>
      </c>
      <c r="AX156" s="13" t="s">
        <v>84</v>
      </c>
      <c r="AY156" s="260" t="s">
        <v>183</v>
      </c>
    </row>
    <row r="157" s="1" customFormat="1" ht="24" customHeight="1">
      <c r="B157" s="38"/>
      <c r="C157" s="225" t="s">
        <v>218</v>
      </c>
      <c r="D157" s="225" t="s">
        <v>185</v>
      </c>
      <c r="E157" s="226" t="s">
        <v>219</v>
      </c>
      <c r="F157" s="227" t="s">
        <v>220</v>
      </c>
      <c r="G157" s="228" t="s">
        <v>196</v>
      </c>
      <c r="H157" s="229">
        <v>15.308999999999999</v>
      </c>
      <c r="I157" s="230"/>
      <c r="J157" s="231">
        <f>ROUND(I157*H157,2)</f>
        <v>0</v>
      </c>
      <c r="K157" s="227" t="s">
        <v>189</v>
      </c>
      <c r="L157" s="43"/>
      <c r="M157" s="232" t="s">
        <v>1</v>
      </c>
      <c r="N157" s="233" t="s">
        <v>41</v>
      </c>
      <c r="O157" s="86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AR157" s="236" t="s">
        <v>190</v>
      </c>
      <c r="AT157" s="236" t="s">
        <v>185</v>
      </c>
      <c r="AU157" s="236" t="s">
        <v>86</v>
      </c>
      <c r="AY157" s="17" t="s">
        <v>183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7" t="s">
        <v>84</v>
      </c>
      <c r="BK157" s="237">
        <f>ROUND(I157*H157,2)</f>
        <v>0</v>
      </c>
      <c r="BL157" s="17" t="s">
        <v>190</v>
      </c>
      <c r="BM157" s="236" t="s">
        <v>221</v>
      </c>
    </row>
    <row r="158" s="12" customFormat="1">
      <c r="B158" s="238"/>
      <c r="C158" s="239"/>
      <c r="D158" s="240" t="s">
        <v>192</v>
      </c>
      <c r="E158" s="241" t="s">
        <v>1</v>
      </c>
      <c r="F158" s="242" t="s">
        <v>124</v>
      </c>
      <c r="G158" s="239"/>
      <c r="H158" s="243">
        <v>15.308999999999999</v>
      </c>
      <c r="I158" s="244"/>
      <c r="J158" s="239"/>
      <c r="K158" s="239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192</v>
      </c>
      <c r="AU158" s="249" t="s">
        <v>86</v>
      </c>
      <c r="AV158" s="12" t="s">
        <v>86</v>
      </c>
      <c r="AW158" s="12" t="s">
        <v>32</v>
      </c>
      <c r="AX158" s="12" t="s">
        <v>84</v>
      </c>
      <c r="AY158" s="249" t="s">
        <v>183</v>
      </c>
    </row>
    <row r="159" s="1" customFormat="1" ht="24" customHeight="1">
      <c r="B159" s="38"/>
      <c r="C159" s="225" t="s">
        <v>222</v>
      </c>
      <c r="D159" s="225" t="s">
        <v>185</v>
      </c>
      <c r="E159" s="226" t="s">
        <v>223</v>
      </c>
      <c r="F159" s="227" t="s">
        <v>224</v>
      </c>
      <c r="G159" s="228" t="s">
        <v>196</v>
      </c>
      <c r="H159" s="229">
        <v>15.308999999999999</v>
      </c>
      <c r="I159" s="230"/>
      <c r="J159" s="231">
        <f>ROUND(I159*H159,2)</f>
        <v>0</v>
      </c>
      <c r="K159" s="227" t="s">
        <v>189</v>
      </c>
      <c r="L159" s="43"/>
      <c r="M159" s="232" t="s">
        <v>1</v>
      </c>
      <c r="N159" s="233" t="s">
        <v>41</v>
      </c>
      <c r="O159" s="86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AR159" s="236" t="s">
        <v>190</v>
      </c>
      <c r="AT159" s="236" t="s">
        <v>185</v>
      </c>
      <c r="AU159" s="236" t="s">
        <v>86</v>
      </c>
      <c r="AY159" s="17" t="s">
        <v>183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7" t="s">
        <v>84</v>
      </c>
      <c r="BK159" s="237">
        <f>ROUND(I159*H159,2)</f>
        <v>0</v>
      </c>
      <c r="BL159" s="17" t="s">
        <v>190</v>
      </c>
      <c r="BM159" s="236" t="s">
        <v>225</v>
      </c>
    </row>
    <row r="160" s="12" customFormat="1">
      <c r="B160" s="238"/>
      <c r="C160" s="239"/>
      <c r="D160" s="240" t="s">
        <v>192</v>
      </c>
      <c r="E160" s="241" t="s">
        <v>126</v>
      </c>
      <c r="F160" s="242" t="s">
        <v>124</v>
      </c>
      <c r="G160" s="239"/>
      <c r="H160" s="243">
        <v>15.308999999999999</v>
      </c>
      <c r="I160" s="244"/>
      <c r="J160" s="239"/>
      <c r="K160" s="239"/>
      <c r="L160" s="245"/>
      <c r="M160" s="246"/>
      <c r="N160" s="247"/>
      <c r="O160" s="247"/>
      <c r="P160" s="247"/>
      <c r="Q160" s="247"/>
      <c r="R160" s="247"/>
      <c r="S160" s="247"/>
      <c r="T160" s="248"/>
      <c r="AT160" s="249" t="s">
        <v>192</v>
      </c>
      <c r="AU160" s="249" t="s">
        <v>86</v>
      </c>
      <c r="AV160" s="12" t="s">
        <v>86</v>
      </c>
      <c r="AW160" s="12" t="s">
        <v>32</v>
      </c>
      <c r="AX160" s="12" t="s">
        <v>84</v>
      </c>
      <c r="AY160" s="249" t="s">
        <v>183</v>
      </c>
    </row>
    <row r="161" s="1" customFormat="1" ht="24" customHeight="1">
      <c r="B161" s="38"/>
      <c r="C161" s="225" t="s">
        <v>226</v>
      </c>
      <c r="D161" s="225" t="s">
        <v>185</v>
      </c>
      <c r="E161" s="226" t="s">
        <v>227</v>
      </c>
      <c r="F161" s="227" t="s">
        <v>228</v>
      </c>
      <c r="G161" s="228" t="s">
        <v>196</v>
      </c>
      <c r="H161" s="229">
        <v>15.308999999999999</v>
      </c>
      <c r="I161" s="230"/>
      <c r="J161" s="231">
        <f>ROUND(I161*H161,2)</f>
        <v>0</v>
      </c>
      <c r="K161" s="227" t="s">
        <v>189</v>
      </c>
      <c r="L161" s="43"/>
      <c r="M161" s="232" t="s">
        <v>1</v>
      </c>
      <c r="N161" s="233" t="s">
        <v>41</v>
      </c>
      <c r="O161" s="86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AR161" s="236" t="s">
        <v>190</v>
      </c>
      <c r="AT161" s="236" t="s">
        <v>185</v>
      </c>
      <c r="AU161" s="236" t="s">
        <v>86</v>
      </c>
      <c r="AY161" s="17" t="s">
        <v>183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7" t="s">
        <v>84</v>
      </c>
      <c r="BK161" s="237">
        <f>ROUND(I161*H161,2)</f>
        <v>0</v>
      </c>
      <c r="BL161" s="17" t="s">
        <v>190</v>
      </c>
      <c r="BM161" s="236" t="s">
        <v>229</v>
      </c>
    </row>
    <row r="162" s="12" customFormat="1">
      <c r="B162" s="238"/>
      <c r="C162" s="239"/>
      <c r="D162" s="240" t="s">
        <v>192</v>
      </c>
      <c r="E162" s="241" t="s">
        <v>1</v>
      </c>
      <c r="F162" s="242" t="s">
        <v>126</v>
      </c>
      <c r="G162" s="239"/>
      <c r="H162" s="243">
        <v>15.308999999999999</v>
      </c>
      <c r="I162" s="244"/>
      <c r="J162" s="239"/>
      <c r="K162" s="239"/>
      <c r="L162" s="245"/>
      <c r="M162" s="246"/>
      <c r="N162" s="247"/>
      <c r="O162" s="247"/>
      <c r="P162" s="247"/>
      <c r="Q162" s="247"/>
      <c r="R162" s="247"/>
      <c r="S162" s="247"/>
      <c r="T162" s="248"/>
      <c r="AT162" s="249" t="s">
        <v>192</v>
      </c>
      <c r="AU162" s="249" t="s">
        <v>86</v>
      </c>
      <c r="AV162" s="12" t="s">
        <v>86</v>
      </c>
      <c r="AW162" s="12" t="s">
        <v>32</v>
      </c>
      <c r="AX162" s="12" t="s">
        <v>84</v>
      </c>
      <c r="AY162" s="249" t="s">
        <v>183</v>
      </c>
    </row>
    <row r="163" s="1" customFormat="1" ht="16.5" customHeight="1">
      <c r="B163" s="38"/>
      <c r="C163" s="225" t="s">
        <v>230</v>
      </c>
      <c r="D163" s="225" t="s">
        <v>185</v>
      </c>
      <c r="E163" s="226" t="s">
        <v>231</v>
      </c>
      <c r="F163" s="227" t="s">
        <v>232</v>
      </c>
      <c r="G163" s="228" t="s">
        <v>196</v>
      </c>
      <c r="H163" s="229">
        <v>15.909000000000001</v>
      </c>
      <c r="I163" s="230"/>
      <c r="J163" s="231">
        <f>ROUND(I163*H163,2)</f>
        <v>0</v>
      </c>
      <c r="K163" s="227" t="s">
        <v>189</v>
      </c>
      <c r="L163" s="43"/>
      <c r="M163" s="232" t="s">
        <v>1</v>
      </c>
      <c r="N163" s="233" t="s">
        <v>41</v>
      </c>
      <c r="O163" s="86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AR163" s="236" t="s">
        <v>190</v>
      </c>
      <c r="AT163" s="236" t="s">
        <v>185</v>
      </c>
      <c r="AU163" s="236" t="s">
        <v>86</v>
      </c>
      <c r="AY163" s="17" t="s">
        <v>183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7" t="s">
        <v>84</v>
      </c>
      <c r="BK163" s="237">
        <f>ROUND(I163*H163,2)</f>
        <v>0</v>
      </c>
      <c r="BL163" s="17" t="s">
        <v>190</v>
      </c>
      <c r="BM163" s="236" t="s">
        <v>233</v>
      </c>
    </row>
    <row r="164" s="12" customFormat="1">
      <c r="B164" s="238"/>
      <c r="C164" s="239"/>
      <c r="D164" s="240" t="s">
        <v>192</v>
      </c>
      <c r="E164" s="241" t="s">
        <v>1</v>
      </c>
      <c r="F164" s="242" t="s">
        <v>234</v>
      </c>
      <c r="G164" s="239"/>
      <c r="H164" s="243">
        <v>15.909000000000001</v>
      </c>
      <c r="I164" s="244"/>
      <c r="J164" s="239"/>
      <c r="K164" s="239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192</v>
      </c>
      <c r="AU164" s="249" t="s">
        <v>86</v>
      </c>
      <c r="AV164" s="12" t="s">
        <v>86</v>
      </c>
      <c r="AW164" s="12" t="s">
        <v>32</v>
      </c>
      <c r="AX164" s="12" t="s">
        <v>84</v>
      </c>
      <c r="AY164" s="249" t="s">
        <v>183</v>
      </c>
    </row>
    <row r="165" s="1" customFormat="1" ht="24" customHeight="1">
      <c r="B165" s="38"/>
      <c r="C165" s="225" t="s">
        <v>235</v>
      </c>
      <c r="D165" s="225" t="s">
        <v>185</v>
      </c>
      <c r="E165" s="226" t="s">
        <v>236</v>
      </c>
      <c r="F165" s="227" t="s">
        <v>237</v>
      </c>
      <c r="G165" s="228" t="s">
        <v>238</v>
      </c>
      <c r="H165" s="229">
        <v>29.431999999999999</v>
      </c>
      <c r="I165" s="230"/>
      <c r="J165" s="231">
        <f>ROUND(I165*H165,2)</f>
        <v>0</v>
      </c>
      <c r="K165" s="227" t="s">
        <v>189</v>
      </c>
      <c r="L165" s="43"/>
      <c r="M165" s="232" t="s">
        <v>1</v>
      </c>
      <c r="N165" s="233" t="s">
        <v>41</v>
      </c>
      <c r="O165" s="86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AR165" s="236" t="s">
        <v>190</v>
      </c>
      <c r="AT165" s="236" t="s">
        <v>185</v>
      </c>
      <c r="AU165" s="236" t="s">
        <v>86</v>
      </c>
      <c r="AY165" s="17" t="s">
        <v>183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7" t="s">
        <v>84</v>
      </c>
      <c r="BK165" s="237">
        <f>ROUND(I165*H165,2)</f>
        <v>0</v>
      </c>
      <c r="BL165" s="17" t="s">
        <v>190</v>
      </c>
      <c r="BM165" s="236" t="s">
        <v>239</v>
      </c>
    </row>
    <row r="166" s="12" customFormat="1">
      <c r="B166" s="238"/>
      <c r="C166" s="239"/>
      <c r="D166" s="240" t="s">
        <v>192</v>
      </c>
      <c r="E166" s="241" t="s">
        <v>1</v>
      </c>
      <c r="F166" s="242" t="s">
        <v>240</v>
      </c>
      <c r="G166" s="239"/>
      <c r="H166" s="243">
        <v>29.431999999999999</v>
      </c>
      <c r="I166" s="244"/>
      <c r="J166" s="239"/>
      <c r="K166" s="239"/>
      <c r="L166" s="245"/>
      <c r="M166" s="246"/>
      <c r="N166" s="247"/>
      <c r="O166" s="247"/>
      <c r="P166" s="247"/>
      <c r="Q166" s="247"/>
      <c r="R166" s="247"/>
      <c r="S166" s="247"/>
      <c r="T166" s="248"/>
      <c r="AT166" s="249" t="s">
        <v>192</v>
      </c>
      <c r="AU166" s="249" t="s">
        <v>86</v>
      </c>
      <c r="AV166" s="12" t="s">
        <v>86</v>
      </c>
      <c r="AW166" s="12" t="s">
        <v>32</v>
      </c>
      <c r="AX166" s="12" t="s">
        <v>84</v>
      </c>
      <c r="AY166" s="249" t="s">
        <v>183</v>
      </c>
    </row>
    <row r="167" s="1" customFormat="1" ht="24" customHeight="1">
      <c r="B167" s="38"/>
      <c r="C167" s="225" t="s">
        <v>241</v>
      </c>
      <c r="D167" s="225" t="s">
        <v>185</v>
      </c>
      <c r="E167" s="226" t="s">
        <v>242</v>
      </c>
      <c r="F167" s="227" t="s">
        <v>243</v>
      </c>
      <c r="G167" s="228" t="s">
        <v>188</v>
      </c>
      <c r="H167" s="229">
        <v>14.5</v>
      </c>
      <c r="I167" s="230"/>
      <c r="J167" s="231">
        <f>ROUND(I167*H167,2)</f>
        <v>0</v>
      </c>
      <c r="K167" s="227" t="s">
        <v>189</v>
      </c>
      <c r="L167" s="43"/>
      <c r="M167" s="232" t="s">
        <v>1</v>
      </c>
      <c r="N167" s="233" t="s">
        <v>41</v>
      </c>
      <c r="O167" s="86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AR167" s="236" t="s">
        <v>190</v>
      </c>
      <c r="AT167" s="236" t="s">
        <v>185</v>
      </c>
      <c r="AU167" s="236" t="s">
        <v>86</v>
      </c>
      <c r="AY167" s="17" t="s">
        <v>183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7" t="s">
        <v>84</v>
      </c>
      <c r="BK167" s="237">
        <f>ROUND(I167*H167,2)</f>
        <v>0</v>
      </c>
      <c r="BL167" s="17" t="s">
        <v>190</v>
      </c>
      <c r="BM167" s="236" t="s">
        <v>244</v>
      </c>
    </row>
    <row r="168" s="12" customFormat="1">
      <c r="B168" s="238"/>
      <c r="C168" s="239"/>
      <c r="D168" s="240" t="s">
        <v>192</v>
      </c>
      <c r="E168" s="241" t="s">
        <v>137</v>
      </c>
      <c r="F168" s="242" t="s">
        <v>245</v>
      </c>
      <c r="G168" s="239"/>
      <c r="H168" s="243">
        <v>14.5</v>
      </c>
      <c r="I168" s="244"/>
      <c r="J168" s="239"/>
      <c r="K168" s="239"/>
      <c r="L168" s="245"/>
      <c r="M168" s="246"/>
      <c r="N168" s="247"/>
      <c r="O168" s="247"/>
      <c r="P168" s="247"/>
      <c r="Q168" s="247"/>
      <c r="R168" s="247"/>
      <c r="S168" s="247"/>
      <c r="T168" s="248"/>
      <c r="AT168" s="249" t="s">
        <v>192</v>
      </c>
      <c r="AU168" s="249" t="s">
        <v>86</v>
      </c>
      <c r="AV168" s="12" t="s">
        <v>86</v>
      </c>
      <c r="AW168" s="12" t="s">
        <v>32</v>
      </c>
      <c r="AX168" s="12" t="s">
        <v>84</v>
      </c>
      <c r="AY168" s="249" t="s">
        <v>183</v>
      </c>
    </row>
    <row r="169" s="1" customFormat="1" ht="24" customHeight="1">
      <c r="B169" s="38"/>
      <c r="C169" s="225" t="s">
        <v>246</v>
      </c>
      <c r="D169" s="225" t="s">
        <v>185</v>
      </c>
      <c r="E169" s="226" t="s">
        <v>247</v>
      </c>
      <c r="F169" s="227" t="s">
        <v>248</v>
      </c>
      <c r="G169" s="228" t="s">
        <v>188</v>
      </c>
      <c r="H169" s="229">
        <v>14.5</v>
      </c>
      <c r="I169" s="230"/>
      <c r="J169" s="231">
        <f>ROUND(I169*H169,2)</f>
        <v>0</v>
      </c>
      <c r="K169" s="227" t="s">
        <v>189</v>
      </c>
      <c r="L169" s="43"/>
      <c r="M169" s="232" t="s">
        <v>1</v>
      </c>
      <c r="N169" s="233" t="s">
        <v>41</v>
      </c>
      <c r="O169" s="86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AR169" s="236" t="s">
        <v>190</v>
      </c>
      <c r="AT169" s="236" t="s">
        <v>185</v>
      </c>
      <c r="AU169" s="236" t="s">
        <v>86</v>
      </c>
      <c r="AY169" s="17" t="s">
        <v>183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7" t="s">
        <v>84</v>
      </c>
      <c r="BK169" s="237">
        <f>ROUND(I169*H169,2)</f>
        <v>0</v>
      </c>
      <c r="BL169" s="17" t="s">
        <v>190</v>
      </c>
      <c r="BM169" s="236" t="s">
        <v>249</v>
      </c>
    </row>
    <row r="170" s="12" customFormat="1">
      <c r="B170" s="238"/>
      <c r="C170" s="239"/>
      <c r="D170" s="240" t="s">
        <v>192</v>
      </c>
      <c r="E170" s="241" t="s">
        <v>1</v>
      </c>
      <c r="F170" s="242" t="s">
        <v>137</v>
      </c>
      <c r="G170" s="239"/>
      <c r="H170" s="243">
        <v>14.5</v>
      </c>
      <c r="I170" s="244"/>
      <c r="J170" s="239"/>
      <c r="K170" s="239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192</v>
      </c>
      <c r="AU170" s="249" t="s">
        <v>86</v>
      </c>
      <c r="AV170" s="12" t="s">
        <v>86</v>
      </c>
      <c r="AW170" s="12" t="s">
        <v>32</v>
      </c>
      <c r="AX170" s="12" t="s">
        <v>84</v>
      </c>
      <c r="AY170" s="249" t="s">
        <v>183</v>
      </c>
    </row>
    <row r="171" s="1" customFormat="1" ht="16.5" customHeight="1">
      <c r="B171" s="38"/>
      <c r="C171" s="261" t="s">
        <v>250</v>
      </c>
      <c r="D171" s="261" t="s">
        <v>251</v>
      </c>
      <c r="E171" s="262" t="s">
        <v>252</v>
      </c>
      <c r="F171" s="263" t="s">
        <v>253</v>
      </c>
      <c r="G171" s="264" t="s">
        <v>254</v>
      </c>
      <c r="H171" s="265">
        <v>0.218</v>
      </c>
      <c r="I171" s="266"/>
      <c r="J171" s="267">
        <f>ROUND(I171*H171,2)</f>
        <v>0</v>
      </c>
      <c r="K171" s="263" t="s">
        <v>189</v>
      </c>
      <c r="L171" s="268"/>
      <c r="M171" s="269" t="s">
        <v>1</v>
      </c>
      <c r="N171" s="270" t="s">
        <v>41</v>
      </c>
      <c r="O171" s="86"/>
      <c r="P171" s="234">
        <f>O171*H171</f>
        <v>0</v>
      </c>
      <c r="Q171" s="234">
        <v>0.001</v>
      </c>
      <c r="R171" s="234">
        <f>Q171*H171</f>
        <v>0.00021800000000000001</v>
      </c>
      <c r="S171" s="234">
        <v>0</v>
      </c>
      <c r="T171" s="235">
        <f>S171*H171</f>
        <v>0</v>
      </c>
      <c r="AR171" s="236" t="s">
        <v>226</v>
      </c>
      <c r="AT171" s="236" t="s">
        <v>251</v>
      </c>
      <c r="AU171" s="236" t="s">
        <v>86</v>
      </c>
      <c r="AY171" s="17" t="s">
        <v>183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7" t="s">
        <v>84</v>
      </c>
      <c r="BK171" s="237">
        <f>ROUND(I171*H171,2)</f>
        <v>0</v>
      </c>
      <c r="BL171" s="17" t="s">
        <v>190</v>
      </c>
      <c r="BM171" s="236" t="s">
        <v>255</v>
      </c>
    </row>
    <row r="172" s="12" customFormat="1">
      <c r="B172" s="238"/>
      <c r="C172" s="239"/>
      <c r="D172" s="240" t="s">
        <v>192</v>
      </c>
      <c r="E172" s="239"/>
      <c r="F172" s="242" t="s">
        <v>256</v>
      </c>
      <c r="G172" s="239"/>
      <c r="H172" s="243">
        <v>0.218</v>
      </c>
      <c r="I172" s="244"/>
      <c r="J172" s="239"/>
      <c r="K172" s="239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192</v>
      </c>
      <c r="AU172" s="249" t="s">
        <v>86</v>
      </c>
      <c r="AV172" s="12" t="s">
        <v>86</v>
      </c>
      <c r="AW172" s="12" t="s">
        <v>4</v>
      </c>
      <c r="AX172" s="12" t="s">
        <v>84</v>
      </c>
      <c r="AY172" s="249" t="s">
        <v>183</v>
      </c>
    </row>
    <row r="173" s="11" customFormat="1" ht="22.8" customHeight="1">
      <c r="B173" s="209"/>
      <c r="C173" s="210"/>
      <c r="D173" s="211" t="s">
        <v>75</v>
      </c>
      <c r="E173" s="223" t="s">
        <v>201</v>
      </c>
      <c r="F173" s="223" t="s">
        <v>257</v>
      </c>
      <c r="G173" s="210"/>
      <c r="H173" s="210"/>
      <c r="I173" s="213"/>
      <c r="J173" s="224">
        <f>BK173</f>
        <v>0</v>
      </c>
      <c r="K173" s="210"/>
      <c r="L173" s="215"/>
      <c r="M173" s="216"/>
      <c r="N173" s="217"/>
      <c r="O173" s="217"/>
      <c r="P173" s="218">
        <f>SUM(P174:P180)</f>
        <v>0</v>
      </c>
      <c r="Q173" s="217"/>
      <c r="R173" s="218">
        <f>SUM(R174:R180)</f>
        <v>0.37218587000000003</v>
      </c>
      <c r="S173" s="217"/>
      <c r="T173" s="219">
        <f>SUM(T174:T180)</f>
        <v>0</v>
      </c>
      <c r="AR173" s="220" t="s">
        <v>84</v>
      </c>
      <c r="AT173" s="221" t="s">
        <v>75</v>
      </c>
      <c r="AU173" s="221" t="s">
        <v>84</v>
      </c>
      <c r="AY173" s="220" t="s">
        <v>183</v>
      </c>
      <c r="BK173" s="222">
        <f>SUM(BK174:BK180)</f>
        <v>0</v>
      </c>
    </row>
    <row r="174" s="1" customFormat="1" ht="24" customHeight="1">
      <c r="B174" s="38"/>
      <c r="C174" s="225" t="s">
        <v>258</v>
      </c>
      <c r="D174" s="225" t="s">
        <v>185</v>
      </c>
      <c r="E174" s="226" t="s">
        <v>259</v>
      </c>
      <c r="F174" s="227" t="s">
        <v>260</v>
      </c>
      <c r="G174" s="228" t="s">
        <v>196</v>
      </c>
      <c r="H174" s="229">
        <v>0.097000000000000003</v>
      </c>
      <c r="I174" s="230"/>
      <c r="J174" s="231">
        <f>ROUND(I174*H174,2)</f>
        <v>0</v>
      </c>
      <c r="K174" s="227" t="s">
        <v>189</v>
      </c>
      <c r="L174" s="43"/>
      <c r="M174" s="232" t="s">
        <v>1</v>
      </c>
      <c r="N174" s="233" t="s">
        <v>41</v>
      </c>
      <c r="O174" s="86"/>
      <c r="P174" s="234">
        <f>O174*H174</f>
        <v>0</v>
      </c>
      <c r="Q174" s="234">
        <v>2.9013900000000001</v>
      </c>
      <c r="R174" s="234">
        <f>Q174*H174</f>
        <v>0.28143483000000002</v>
      </c>
      <c r="S174" s="234">
        <v>0</v>
      </c>
      <c r="T174" s="235">
        <f>S174*H174</f>
        <v>0</v>
      </c>
      <c r="AR174" s="236" t="s">
        <v>190</v>
      </c>
      <c r="AT174" s="236" t="s">
        <v>185</v>
      </c>
      <c r="AU174" s="236" t="s">
        <v>86</v>
      </c>
      <c r="AY174" s="17" t="s">
        <v>183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7" t="s">
        <v>84</v>
      </c>
      <c r="BK174" s="237">
        <f>ROUND(I174*H174,2)</f>
        <v>0</v>
      </c>
      <c r="BL174" s="17" t="s">
        <v>190</v>
      </c>
      <c r="BM174" s="236" t="s">
        <v>261</v>
      </c>
    </row>
    <row r="175" s="14" customFormat="1">
      <c r="B175" s="271"/>
      <c r="C175" s="272"/>
      <c r="D175" s="240" t="s">
        <v>192</v>
      </c>
      <c r="E175" s="273" t="s">
        <v>1</v>
      </c>
      <c r="F175" s="274" t="s">
        <v>262</v>
      </c>
      <c r="G175" s="272"/>
      <c r="H175" s="273" t="s">
        <v>1</v>
      </c>
      <c r="I175" s="275"/>
      <c r="J175" s="272"/>
      <c r="K175" s="272"/>
      <c r="L175" s="276"/>
      <c r="M175" s="277"/>
      <c r="N175" s="278"/>
      <c r="O175" s="278"/>
      <c r="P175" s="278"/>
      <c r="Q175" s="278"/>
      <c r="R175" s="278"/>
      <c r="S175" s="278"/>
      <c r="T175" s="279"/>
      <c r="AT175" s="280" t="s">
        <v>192</v>
      </c>
      <c r="AU175" s="280" t="s">
        <v>86</v>
      </c>
      <c r="AV175" s="14" t="s">
        <v>84</v>
      </c>
      <c r="AW175" s="14" t="s">
        <v>32</v>
      </c>
      <c r="AX175" s="14" t="s">
        <v>76</v>
      </c>
      <c r="AY175" s="280" t="s">
        <v>183</v>
      </c>
    </row>
    <row r="176" s="12" customFormat="1">
      <c r="B176" s="238"/>
      <c r="C176" s="239"/>
      <c r="D176" s="240" t="s">
        <v>192</v>
      </c>
      <c r="E176" s="241" t="s">
        <v>1</v>
      </c>
      <c r="F176" s="242" t="s">
        <v>263</v>
      </c>
      <c r="G176" s="239"/>
      <c r="H176" s="243">
        <v>0.042999999999999997</v>
      </c>
      <c r="I176" s="244"/>
      <c r="J176" s="239"/>
      <c r="K176" s="239"/>
      <c r="L176" s="245"/>
      <c r="M176" s="246"/>
      <c r="N176" s="247"/>
      <c r="O176" s="247"/>
      <c r="P176" s="247"/>
      <c r="Q176" s="247"/>
      <c r="R176" s="247"/>
      <c r="S176" s="247"/>
      <c r="T176" s="248"/>
      <c r="AT176" s="249" t="s">
        <v>192</v>
      </c>
      <c r="AU176" s="249" t="s">
        <v>86</v>
      </c>
      <c r="AV176" s="12" t="s">
        <v>86</v>
      </c>
      <c r="AW176" s="12" t="s">
        <v>32</v>
      </c>
      <c r="AX176" s="12" t="s">
        <v>76</v>
      </c>
      <c r="AY176" s="249" t="s">
        <v>183</v>
      </c>
    </row>
    <row r="177" s="12" customFormat="1">
      <c r="B177" s="238"/>
      <c r="C177" s="239"/>
      <c r="D177" s="240" t="s">
        <v>192</v>
      </c>
      <c r="E177" s="241" t="s">
        <v>1</v>
      </c>
      <c r="F177" s="242" t="s">
        <v>264</v>
      </c>
      <c r="G177" s="239"/>
      <c r="H177" s="243">
        <v>0.053999999999999999</v>
      </c>
      <c r="I177" s="244"/>
      <c r="J177" s="239"/>
      <c r="K177" s="239"/>
      <c r="L177" s="245"/>
      <c r="M177" s="246"/>
      <c r="N177" s="247"/>
      <c r="O177" s="247"/>
      <c r="P177" s="247"/>
      <c r="Q177" s="247"/>
      <c r="R177" s="247"/>
      <c r="S177" s="247"/>
      <c r="T177" s="248"/>
      <c r="AT177" s="249" t="s">
        <v>192</v>
      </c>
      <c r="AU177" s="249" t="s">
        <v>86</v>
      </c>
      <c r="AV177" s="12" t="s">
        <v>86</v>
      </c>
      <c r="AW177" s="12" t="s">
        <v>32</v>
      </c>
      <c r="AX177" s="12" t="s">
        <v>76</v>
      </c>
      <c r="AY177" s="249" t="s">
        <v>183</v>
      </c>
    </row>
    <row r="178" s="13" customFormat="1">
      <c r="B178" s="250"/>
      <c r="C178" s="251"/>
      <c r="D178" s="240" t="s">
        <v>192</v>
      </c>
      <c r="E178" s="252" t="s">
        <v>1</v>
      </c>
      <c r="F178" s="253" t="s">
        <v>200</v>
      </c>
      <c r="G178" s="251"/>
      <c r="H178" s="254">
        <v>0.097000000000000003</v>
      </c>
      <c r="I178" s="255"/>
      <c r="J178" s="251"/>
      <c r="K178" s="251"/>
      <c r="L178" s="256"/>
      <c r="M178" s="257"/>
      <c r="N178" s="258"/>
      <c r="O178" s="258"/>
      <c r="P178" s="258"/>
      <c r="Q178" s="258"/>
      <c r="R178" s="258"/>
      <c r="S178" s="258"/>
      <c r="T178" s="259"/>
      <c r="AT178" s="260" t="s">
        <v>192</v>
      </c>
      <c r="AU178" s="260" t="s">
        <v>86</v>
      </c>
      <c r="AV178" s="13" t="s">
        <v>190</v>
      </c>
      <c r="AW178" s="13" t="s">
        <v>32</v>
      </c>
      <c r="AX178" s="13" t="s">
        <v>84</v>
      </c>
      <c r="AY178" s="260" t="s">
        <v>183</v>
      </c>
    </row>
    <row r="179" s="1" customFormat="1" ht="24" customHeight="1">
      <c r="B179" s="38"/>
      <c r="C179" s="225" t="s">
        <v>8</v>
      </c>
      <c r="D179" s="225" t="s">
        <v>185</v>
      </c>
      <c r="E179" s="226" t="s">
        <v>265</v>
      </c>
      <c r="F179" s="227" t="s">
        <v>266</v>
      </c>
      <c r="G179" s="228" t="s">
        <v>188</v>
      </c>
      <c r="H179" s="229">
        <v>1.3120000000000001</v>
      </c>
      <c r="I179" s="230"/>
      <c r="J179" s="231">
        <f>ROUND(I179*H179,2)</f>
        <v>0</v>
      </c>
      <c r="K179" s="227" t="s">
        <v>189</v>
      </c>
      <c r="L179" s="43"/>
      <c r="M179" s="232" t="s">
        <v>1</v>
      </c>
      <c r="N179" s="233" t="s">
        <v>41</v>
      </c>
      <c r="O179" s="86"/>
      <c r="P179" s="234">
        <f>O179*H179</f>
        <v>0</v>
      </c>
      <c r="Q179" s="234">
        <v>0.069169999999999995</v>
      </c>
      <c r="R179" s="234">
        <f>Q179*H179</f>
        <v>0.090751039999999991</v>
      </c>
      <c r="S179" s="234">
        <v>0</v>
      </c>
      <c r="T179" s="235">
        <f>S179*H179</f>
        <v>0</v>
      </c>
      <c r="AR179" s="236" t="s">
        <v>190</v>
      </c>
      <c r="AT179" s="236" t="s">
        <v>185</v>
      </c>
      <c r="AU179" s="236" t="s">
        <v>86</v>
      </c>
      <c r="AY179" s="17" t="s">
        <v>183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7" t="s">
        <v>84</v>
      </c>
      <c r="BK179" s="237">
        <f>ROUND(I179*H179,2)</f>
        <v>0</v>
      </c>
      <c r="BL179" s="17" t="s">
        <v>190</v>
      </c>
      <c r="BM179" s="236" t="s">
        <v>267</v>
      </c>
    </row>
    <row r="180" s="12" customFormat="1">
      <c r="B180" s="238"/>
      <c r="C180" s="239"/>
      <c r="D180" s="240" t="s">
        <v>192</v>
      </c>
      <c r="E180" s="241" t="s">
        <v>1</v>
      </c>
      <c r="F180" s="242" t="s">
        <v>268</v>
      </c>
      <c r="G180" s="239"/>
      <c r="H180" s="243">
        <v>1.3120000000000001</v>
      </c>
      <c r="I180" s="244"/>
      <c r="J180" s="239"/>
      <c r="K180" s="239"/>
      <c r="L180" s="245"/>
      <c r="M180" s="246"/>
      <c r="N180" s="247"/>
      <c r="O180" s="247"/>
      <c r="P180" s="247"/>
      <c r="Q180" s="247"/>
      <c r="R180" s="247"/>
      <c r="S180" s="247"/>
      <c r="T180" s="248"/>
      <c r="AT180" s="249" t="s">
        <v>192</v>
      </c>
      <c r="AU180" s="249" t="s">
        <v>86</v>
      </c>
      <c r="AV180" s="12" t="s">
        <v>86</v>
      </c>
      <c r="AW180" s="12" t="s">
        <v>32</v>
      </c>
      <c r="AX180" s="12" t="s">
        <v>84</v>
      </c>
      <c r="AY180" s="249" t="s">
        <v>183</v>
      </c>
    </row>
    <row r="181" s="11" customFormat="1" ht="22.8" customHeight="1">
      <c r="B181" s="209"/>
      <c r="C181" s="210"/>
      <c r="D181" s="211" t="s">
        <v>75</v>
      </c>
      <c r="E181" s="223" t="s">
        <v>190</v>
      </c>
      <c r="F181" s="223" t="s">
        <v>269</v>
      </c>
      <c r="G181" s="210"/>
      <c r="H181" s="210"/>
      <c r="I181" s="213"/>
      <c r="J181" s="224">
        <f>BK181</f>
        <v>0</v>
      </c>
      <c r="K181" s="210"/>
      <c r="L181" s="215"/>
      <c r="M181" s="216"/>
      <c r="N181" s="217"/>
      <c r="O181" s="217"/>
      <c r="P181" s="218">
        <f>SUM(P182:P184)</f>
        <v>0</v>
      </c>
      <c r="Q181" s="217"/>
      <c r="R181" s="218">
        <f>SUM(R182:R184)</f>
        <v>0.17729999999999999</v>
      </c>
      <c r="S181" s="217"/>
      <c r="T181" s="219">
        <f>SUM(T182:T184)</f>
        <v>0</v>
      </c>
      <c r="AR181" s="220" t="s">
        <v>84</v>
      </c>
      <c r="AT181" s="221" t="s">
        <v>75</v>
      </c>
      <c r="AU181" s="221" t="s">
        <v>84</v>
      </c>
      <c r="AY181" s="220" t="s">
        <v>183</v>
      </c>
      <c r="BK181" s="222">
        <f>SUM(BK182:BK184)</f>
        <v>0</v>
      </c>
    </row>
    <row r="182" s="1" customFormat="1" ht="24" customHeight="1">
      <c r="B182" s="38"/>
      <c r="C182" s="225" t="s">
        <v>270</v>
      </c>
      <c r="D182" s="225" t="s">
        <v>185</v>
      </c>
      <c r="E182" s="226" t="s">
        <v>271</v>
      </c>
      <c r="F182" s="227" t="s">
        <v>272</v>
      </c>
      <c r="G182" s="228" t="s">
        <v>273</v>
      </c>
      <c r="H182" s="229">
        <v>9</v>
      </c>
      <c r="I182" s="230"/>
      <c r="J182" s="231">
        <f>ROUND(I182*H182,2)</f>
        <v>0</v>
      </c>
      <c r="K182" s="227" t="s">
        <v>189</v>
      </c>
      <c r="L182" s="43"/>
      <c r="M182" s="232" t="s">
        <v>1</v>
      </c>
      <c r="N182" s="233" t="s">
        <v>41</v>
      </c>
      <c r="O182" s="86"/>
      <c r="P182" s="234">
        <f>O182*H182</f>
        <v>0</v>
      </c>
      <c r="Q182" s="234">
        <v>0.019699999999999999</v>
      </c>
      <c r="R182" s="234">
        <f>Q182*H182</f>
        <v>0.17729999999999999</v>
      </c>
      <c r="S182" s="234">
        <v>0</v>
      </c>
      <c r="T182" s="235">
        <f>S182*H182</f>
        <v>0</v>
      </c>
      <c r="AR182" s="236" t="s">
        <v>190</v>
      </c>
      <c r="AT182" s="236" t="s">
        <v>185</v>
      </c>
      <c r="AU182" s="236" t="s">
        <v>86</v>
      </c>
      <c r="AY182" s="17" t="s">
        <v>183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7" t="s">
        <v>84</v>
      </c>
      <c r="BK182" s="237">
        <f>ROUND(I182*H182,2)</f>
        <v>0</v>
      </c>
      <c r="BL182" s="17" t="s">
        <v>190</v>
      </c>
      <c r="BM182" s="236" t="s">
        <v>274</v>
      </c>
    </row>
    <row r="183" s="14" customFormat="1">
      <c r="B183" s="271"/>
      <c r="C183" s="272"/>
      <c r="D183" s="240" t="s">
        <v>192</v>
      </c>
      <c r="E183" s="273" t="s">
        <v>1</v>
      </c>
      <c r="F183" s="274" t="s">
        <v>275</v>
      </c>
      <c r="G183" s="272"/>
      <c r="H183" s="273" t="s">
        <v>1</v>
      </c>
      <c r="I183" s="275"/>
      <c r="J183" s="272"/>
      <c r="K183" s="272"/>
      <c r="L183" s="276"/>
      <c r="M183" s="277"/>
      <c r="N183" s="278"/>
      <c r="O183" s="278"/>
      <c r="P183" s="278"/>
      <c r="Q183" s="278"/>
      <c r="R183" s="278"/>
      <c r="S183" s="278"/>
      <c r="T183" s="279"/>
      <c r="AT183" s="280" t="s">
        <v>192</v>
      </c>
      <c r="AU183" s="280" t="s">
        <v>86</v>
      </c>
      <c r="AV183" s="14" t="s">
        <v>84</v>
      </c>
      <c r="AW183" s="14" t="s">
        <v>32</v>
      </c>
      <c r="AX183" s="14" t="s">
        <v>76</v>
      </c>
      <c r="AY183" s="280" t="s">
        <v>183</v>
      </c>
    </row>
    <row r="184" s="12" customFormat="1">
      <c r="B184" s="238"/>
      <c r="C184" s="239"/>
      <c r="D184" s="240" t="s">
        <v>192</v>
      </c>
      <c r="E184" s="241" t="s">
        <v>1</v>
      </c>
      <c r="F184" s="242" t="s">
        <v>230</v>
      </c>
      <c r="G184" s="239"/>
      <c r="H184" s="243">
        <v>9</v>
      </c>
      <c r="I184" s="244"/>
      <c r="J184" s="239"/>
      <c r="K184" s="239"/>
      <c r="L184" s="245"/>
      <c r="M184" s="246"/>
      <c r="N184" s="247"/>
      <c r="O184" s="247"/>
      <c r="P184" s="247"/>
      <c r="Q184" s="247"/>
      <c r="R184" s="247"/>
      <c r="S184" s="247"/>
      <c r="T184" s="248"/>
      <c r="AT184" s="249" t="s">
        <v>192</v>
      </c>
      <c r="AU184" s="249" t="s">
        <v>86</v>
      </c>
      <c r="AV184" s="12" t="s">
        <v>86</v>
      </c>
      <c r="AW184" s="12" t="s">
        <v>32</v>
      </c>
      <c r="AX184" s="12" t="s">
        <v>84</v>
      </c>
      <c r="AY184" s="249" t="s">
        <v>183</v>
      </c>
    </row>
    <row r="185" s="11" customFormat="1" ht="22.8" customHeight="1">
      <c r="B185" s="209"/>
      <c r="C185" s="210"/>
      <c r="D185" s="211" t="s">
        <v>75</v>
      </c>
      <c r="E185" s="223" t="s">
        <v>211</v>
      </c>
      <c r="F185" s="223" t="s">
        <v>276</v>
      </c>
      <c r="G185" s="210"/>
      <c r="H185" s="210"/>
      <c r="I185" s="213"/>
      <c r="J185" s="224">
        <f>BK185</f>
        <v>0</v>
      </c>
      <c r="K185" s="210"/>
      <c r="L185" s="215"/>
      <c r="M185" s="216"/>
      <c r="N185" s="217"/>
      <c r="O185" s="217"/>
      <c r="P185" s="218">
        <f>SUM(P186:P202)</f>
        <v>0</v>
      </c>
      <c r="Q185" s="217"/>
      <c r="R185" s="218">
        <f>SUM(R186:R202)</f>
        <v>25.578318000000003</v>
      </c>
      <c r="S185" s="217"/>
      <c r="T185" s="219">
        <f>SUM(T186:T202)</f>
        <v>0</v>
      </c>
      <c r="AR185" s="220" t="s">
        <v>84</v>
      </c>
      <c r="AT185" s="221" t="s">
        <v>75</v>
      </c>
      <c r="AU185" s="221" t="s">
        <v>84</v>
      </c>
      <c r="AY185" s="220" t="s">
        <v>183</v>
      </c>
      <c r="BK185" s="222">
        <f>SUM(BK186:BK202)</f>
        <v>0</v>
      </c>
    </row>
    <row r="186" s="1" customFormat="1" ht="24" customHeight="1">
      <c r="B186" s="38"/>
      <c r="C186" s="225" t="s">
        <v>277</v>
      </c>
      <c r="D186" s="225" t="s">
        <v>185</v>
      </c>
      <c r="E186" s="226" t="s">
        <v>278</v>
      </c>
      <c r="F186" s="227" t="s">
        <v>279</v>
      </c>
      <c r="G186" s="228" t="s">
        <v>188</v>
      </c>
      <c r="H186" s="229">
        <v>78.650000000000006</v>
      </c>
      <c r="I186" s="230"/>
      <c r="J186" s="231">
        <f>ROUND(I186*H186,2)</f>
        <v>0</v>
      </c>
      <c r="K186" s="227" t="s">
        <v>189</v>
      </c>
      <c r="L186" s="43"/>
      <c r="M186" s="232" t="s">
        <v>1</v>
      </c>
      <c r="N186" s="233" t="s">
        <v>41</v>
      </c>
      <c r="O186" s="86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AR186" s="236" t="s">
        <v>190</v>
      </c>
      <c r="AT186" s="236" t="s">
        <v>185</v>
      </c>
      <c r="AU186" s="236" t="s">
        <v>86</v>
      </c>
      <c r="AY186" s="17" t="s">
        <v>183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7" t="s">
        <v>84</v>
      </c>
      <c r="BK186" s="237">
        <f>ROUND(I186*H186,2)</f>
        <v>0</v>
      </c>
      <c r="BL186" s="17" t="s">
        <v>190</v>
      </c>
      <c r="BM186" s="236" t="s">
        <v>280</v>
      </c>
    </row>
    <row r="187" s="12" customFormat="1">
      <c r="B187" s="238"/>
      <c r="C187" s="239"/>
      <c r="D187" s="240" t="s">
        <v>192</v>
      </c>
      <c r="E187" s="241" t="s">
        <v>1</v>
      </c>
      <c r="F187" s="242" t="s">
        <v>135</v>
      </c>
      <c r="G187" s="239"/>
      <c r="H187" s="243">
        <v>78.650000000000006</v>
      </c>
      <c r="I187" s="244"/>
      <c r="J187" s="239"/>
      <c r="K187" s="239"/>
      <c r="L187" s="245"/>
      <c r="M187" s="246"/>
      <c r="N187" s="247"/>
      <c r="O187" s="247"/>
      <c r="P187" s="247"/>
      <c r="Q187" s="247"/>
      <c r="R187" s="247"/>
      <c r="S187" s="247"/>
      <c r="T187" s="248"/>
      <c r="AT187" s="249" t="s">
        <v>192</v>
      </c>
      <c r="AU187" s="249" t="s">
        <v>86</v>
      </c>
      <c r="AV187" s="12" t="s">
        <v>86</v>
      </c>
      <c r="AW187" s="12" t="s">
        <v>32</v>
      </c>
      <c r="AX187" s="12" t="s">
        <v>84</v>
      </c>
      <c r="AY187" s="249" t="s">
        <v>183</v>
      </c>
    </row>
    <row r="188" s="1" customFormat="1" ht="24" customHeight="1">
      <c r="B188" s="38"/>
      <c r="C188" s="225" t="s">
        <v>281</v>
      </c>
      <c r="D188" s="225" t="s">
        <v>185</v>
      </c>
      <c r="E188" s="226" t="s">
        <v>282</v>
      </c>
      <c r="F188" s="227" t="s">
        <v>283</v>
      </c>
      <c r="G188" s="228" t="s">
        <v>188</v>
      </c>
      <c r="H188" s="229">
        <v>6.4000000000000004</v>
      </c>
      <c r="I188" s="230"/>
      <c r="J188" s="231">
        <f>ROUND(I188*H188,2)</f>
        <v>0</v>
      </c>
      <c r="K188" s="227" t="s">
        <v>1</v>
      </c>
      <c r="L188" s="43"/>
      <c r="M188" s="232" t="s">
        <v>1</v>
      </c>
      <c r="N188" s="233" t="s">
        <v>41</v>
      </c>
      <c r="O188" s="86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AR188" s="236" t="s">
        <v>190</v>
      </c>
      <c r="AT188" s="236" t="s">
        <v>185</v>
      </c>
      <c r="AU188" s="236" t="s">
        <v>86</v>
      </c>
      <c r="AY188" s="17" t="s">
        <v>183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7" t="s">
        <v>84</v>
      </c>
      <c r="BK188" s="237">
        <f>ROUND(I188*H188,2)</f>
        <v>0</v>
      </c>
      <c r="BL188" s="17" t="s">
        <v>190</v>
      </c>
      <c r="BM188" s="236" t="s">
        <v>284</v>
      </c>
    </row>
    <row r="189" s="12" customFormat="1">
      <c r="B189" s="238"/>
      <c r="C189" s="239"/>
      <c r="D189" s="240" t="s">
        <v>192</v>
      </c>
      <c r="E189" s="241" t="s">
        <v>133</v>
      </c>
      <c r="F189" s="242" t="s">
        <v>285</v>
      </c>
      <c r="G189" s="239"/>
      <c r="H189" s="243">
        <v>6.4000000000000004</v>
      </c>
      <c r="I189" s="244"/>
      <c r="J189" s="239"/>
      <c r="K189" s="239"/>
      <c r="L189" s="245"/>
      <c r="M189" s="246"/>
      <c r="N189" s="247"/>
      <c r="O189" s="247"/>
      <c r="P189" s="247"/>
      <c r="Q189" s="247"/>
      <c r="R189" s="247"/>
      <c r="S189" s="247"/>
      <c r="T189" s="248"/>
      <c r="AT189" s="249" t="s">
        <v>192</v>
      </c>
      <c r="AU189" s="249" t="s">
        <v>86</v>
      </c>
      <c r="AV189" s="12" t="s">
        <v>86</v>
      </c>
      <c r="AW189" s="12" t="s">
        <v>32</v>
      </c>
      <c r="AX189" s="12" t="s">
        <v>84</v>
      </c>
      <c r="AY189" s="249" t="s">
        <v>183</v>
      </c>
    </row>
    <row r="190" s="1" customFormat="1" ht="24" customHeight="1">
      <c r="B190" s="38"/>
      <c r="C190" s="225" t="s">
        <v>286</v>
      </c>
      <c r="D190" s="225" t="s">
        <v>185</v>
      </c>
      <c r="E190" s="226" t="s">
        <v>287</v>
      </c>
      <c r="F190" s="227" t="s">
        <v>288</v>
      </c>
      <c r="G190" s="228" t="s">
        <v>188</v>
      </c>
      <c r="H190" s="229">
        <v>78.650000000000006</v>
      </c>
      <c r="I190" s="230"/>
      <c r="J190" s="231">
        <f>ROUND(I190*H190,2)</f>
        <v>0</v>
      </c>
      <c r="K190" s="227" t="s">
        <v>189</v>
      </c>
      <c r="L190" s="43"/>
      <c r="M190" s="232" t="s">
        <v>1</v>
      </c>
      <c r="N190" s="233" t="s">
        <v>41</v>
      </c>
      <c r="O190" s="86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AR190" s="236" t="s">
        <v>190</v>
      </c>
      <c r="AT190" s="236" t="s">
        <v>185</v>
      </c>
      <c r="AU190" s="236" t="s">
        <v>86</v>
      </c>
      <c r="AY190" s="17" t="s">
        <v>183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7" t="s">
        <v>84</v>
      </c>
      <c r="BK190" s="237">
        <f>ROUND(I190*H190,2)</f>
        <v>0</v>
      </c>
      <c r="BL190" s="17" t="s">
        <v>190</v>
      </c>
      <c r="BM190" s="236" t="s">
        <v>289</v>
      </c>
    </row>
    <row r="191" s="12" customFormat="1">
      <c r="B191" s="238"/>
      <c r="C191" s="239"/>
      <c r="D191" s="240" t="s">
        <v>192</v>
      </c>
      <c r="E191" s="241" t="s">
        <v>135</v>
      </c>
      <c r="F191" s="242" t="s">
        <v>290</v>
      </c>
      <c r="G191" s="239"/>
      <c r="H191" s="243">
        <v>78.650000000000006</v>
      </c>
      <c r="I191" s="244"/>
      <c r="J191" s="239"/>
      <c r="K191" s="239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192</v>
      </c>
      <c r="AU191" s="249" t="s">
        <v>86</v>
      </c>
      <c r="AV191" s="12" t="s">
        <v>86</v>
      </c>
      <c r="AW191" s="12" t="s">
        <v>32</v>
      </c>
      <c r="AX191" s="12" t="s">
        <v>84</v>
      </c>
      <c r="AY191" s="249" t="s">
        <v>183</v>
      </c>
    </row>
    <row r="192" s="1" customFormat="1" ht="24" customHeight="1">
      <c r="B192" s="38"/>
      <c r="C192" s="225" t="s">
        <v>291</v>
      </c>
      <c r="D192" s="225" t="s">
        <v>185</v>
      </c>
      <c r="E192" s="226" t="s">
        <v>292</v>
      </c>
      <c r="F192" s="227" t="s">
        <v>293</v>
      </c>
      <c r="G192" s="228" t="s">
        <v>188</v>
      </c>
      <c r="H192" s="229">
        <v>12.65</v>
      </c>
      <c r="I192" s="230"/>
      <c r="J192" s="231">
        <f>ROUND(I192*H192,2)</f>
        <v>0</v>
      </c>
      <c r="K192" s="227" t="s">
        <v>189</v>
      </c>
      <c r="L192" s="43"/>
      <c r="M192" s="232" t="s">
        <v>1</v>
      </c>
      <c r="N192" s="233" t="s">
        <v>41</v>
      </c>
      <c r="O192" s="86"/>
      <c r="P192" s="234">
        <f>O192*H192</f>
        <v>0</v>
      </c>
      <c r="Q192" s="234">
        <v>0.1837</v>
      </c>
      <c r="R192" s="234">
        <f>Q192*H192</f>
        <v>2.3238050000000001</v>
      </c>
      <c r="S192" s="234">
        <v>0</v>
      </c>
      <c r="T192" s="235">
        <f>S192*H192</f>
        <v>0</v>
      </c>
      <c r="AR192" s="236" t="s">
        <v>190</v>
      </c>
      <c r="AT192" s="236" t="s">
        <v>185</v>
      </c>
      <c r="AU192" s="236" t="s">
        <v>86</v>
      </c>
      <c r="AY192" s="17" t="s">
        <v>183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7" t="s">
        <v>84</v>
      </c>
      <c r="BK192" s="237">
        <f>ROUND(I192*H192,2)</f>
        <v>0</v>
      </c>
      <c r="BL192" s="17" t="s">
        <v>190</v>
      </c>
      <c r="BM192" s="236" t="s">
        <v>294</v>
      </c>
    </row>
    <row r="193" s="14" customFormat="1">
      <c r="B193" s="271"/>
      <c r="C193" s="272"/>
      <c r="D193" s="240" t="s">
        <v>192</v>
      </c>
      <c r="E193" s="273" t="s">
        <v>1</v>
      </c>
      <c r="F193" s="274" t="s">
        <v>295</v>
      </c>
      <c r="G193" s="272"/>
      <c r="H193" s="273" t="s">
        <v>1</v>
      </c>
      <c r="I193" s="275"/>
      <c r="J193" s="272"/>
      <c r="K193" s="272"/>
      <c r="L193" s="276"/>
      <c r="M193" s="277"/>
      <c r="N193" s="278"/>
      <c r="O193" s="278"/>
      <c r="P193" s="278"/>
      <c r="Q193" s="278"/>
      <c r="R193" s="278"/>
      <c r="S193" s="278"/>
      <c r="T193" s="279"/>
      <c r="AT193" s="280" t="s">
        <v>192</v>
      </c>
      <c r="AU193" s="280" t="s">
        <v>86</v>
      </c>
      <c r="AV193" s="14" t="s">
        <v>84</v>
      </c>
      <c r="AW193" s="14" t="s">
        <v>32</v>
      </c>
      <c r="AX193" s="14" t="s">
        <v>76</v>
      </c>
      <c r="AY193" s="280" t="s">
        <v>183</v>
      </c>
    </row>
    <row r="194" s="12" customFormat="1">
      <c r="B194" s="238"/>
      <c r="C194" s="239"/>
      <c r="D194" s="240" t="s">
        <v>192</v>
      </c>
      <c r="E194" s="241" t="s">
        <v>1</v>
      </c>
      <c r="F194" s="242" t="s">
        <v>296</v>
      </c>
      <c r="G194" s="239"/>
      <c r="H194" s="243">
        <v>5.75</v>
      </c>
      <c r="I194" s="244"/>
      <c r="J194" s="239"/>
      <c r="K194" s="239"/>
      <c r="L194" s="245"/>
      <c r="M194" s="246"/>
      <c r="N194" s="247"/>
      <c r="O194" s="247"/>
      <c r="P194" s="247"/>
      <c r="Q194" s="247"/>
      <c r="R194" s="247"/>
      <c r="S194" s="247"/>
      <c r="T194" s="248"/>
      <c r="AT194" s="249" t="s">
        <v>192</v>
      </c>
      <c r="AU194" s="249" t="s">
        <v>86</v>
      </c>
      <c r="AV194" s="12" t="s">
        <v>86</v>
      </c>
      <c r="AW194" s="12" t="s">
        <v>32</v>
      </c>
      <c r="AX194" s="12" t="s">
        <v>76</v>
      </c>
      <c r="AY194" s="249" t="s">
        <v>183</v>
      </c>
    </row>
    <row r="195" s="12" customFormat="1">
      <c r="B195" s="238"/>
      <c r="C195" s="239"/>
      <c r="D195" s="240" t="s">
        <v>192</v>
      </c>
      <c r="E195" s="241" t="s">
        <v>1</v>
      </c>
      <c r="F195" s="242" t="s">
        <v>297</v>
      </c>
      <c r="G195" s="239"/>
      <c r="H195" s="243">
        <v>6.9000000000000004</v>
      </c>
      <c r="I195" s="244"/>
      <c r="J195" s="239"/>
      <c r="K195" s="239"/>
      <c r="L195" s="245"/>
      <c r="M195" s="246"/>
      <c r="N195" s="247"/>
      <c r="O195" s="247"/>
      <c r="P195" s="247"/>
      <c r="Q195" s="247"/>
      <c r="R195" s="247"/>
      <c r="S195" s="247"/>
      <c r="T195" s="248"/>
      <c r="AT195" s="249" t="s">
        <v>192</v>
      </c>
      <c r="AU195" s="249" t="s">
        <v>86</v>
      </c>
      <c r="AV195" s="12" t="s">
        <v>86</v>
      </c>
      <c r="AW195" s="12" t="s">
        <v>32</v>
      </c>
      <c r="AX195" s="12" t="s">
        <v>76</v>
      </c>
      <c r="AY195" s="249" t="s">
        <v>183</v>
      </c>
    </row>
    <row r="196" s="13" customFormat="1">
      <c r="B196" s="250"/>
      <c r="C196" s="251"/>
      <c r="D196" s="240" t="s">
        <v>192</v>
      </c>
      <c r="E196" s="252" t="s">
        <v>1</v>
      </c>
      <c r="F196" s="253" t="s">
        <v>200</v>
      </c>
      <c r="G196" s="251"/>
      <c r="H196" s="254">
        <v>12.65</v>
      </c>
      <c r="I196" s="255"/>
      <c r="J196" s="251"/>
      <c r="K196" s="251"/>
      <c r="L196" s="256"/>
      <c r="M196" s="257"/>
      <c r="N196" s="258"/>
      <c r="O196" s="258"/>
      <c r="P196" s="258"/>
      <c r="Q196" s="258"/>
      <c r="R196" s="258"/>
      <c r="S196" s="258"/>
      <c r="T196" s="259"/>
      <c r="AT196" s="260" t="s">
        <v>192</v>
      </c>
      <c r="AU196" s="260" t="s">
        <v>86</v>
      </c>
      <c r="AV196" s="13" t="s">
        <v>190</v>
      </c>
      <c r="AW196" s="13" t="s">
        <v>32</v>
      </c>
      <c r="AX196" s="13" t="s">
        <v>84</v>
      </c>
      <c r="AY196" s="260" t="s">
        <v>183</v>
      </c>
    </row>
    <row r="197" s="1" customFormat="1" ht="24" customHeight="1">
      <c r="B197" s="38"/>
      <c r="C197" s="225" t="s">
        <v>7</v>
      </c>
      <c r="D197" s="225" t="s">
        <v>185</v>
      </c>
      <c r="E197" s="226" t="s">
        <v>298</v>
      </c>
      <c r="F197" s="227" t="s">
        <v>299</v>
      </c>
      <c r="G197" s="228" t="s">
        <v>188</v>
      </c>
      <c r="H197" s="229">
        <v>6.4000000000000004</v>
      </c>
      <c r="I197" s="230"/>
      <c r="J197" s="231">
        <f>ROUND(I197*H197,2)</f>
        <v>0</v>
      </c>
      <c r="K197" s="227" t="s">
        <v>189</v>
      </c>
      <c r="L197" s="43"/>
      <c r="M197" s="232" t="s">
        <v>1</v>
      </c>
      <c r="N197" s="233" t="s">
        <v>41</v>
      </c>
      <c r="O197" s="86"/>
      <c r="P197" s="234">
        <f>O197*H197</f>
        <v>0</v>
      </c>
      <c r="Q197" s="234">
        <v>0.084250000000000005</v>
      </c>
      <c r="R197" s="234">
        <f>Q197*H197</f>
        <v>0.53920000000000001</v>
      </c>
      <c r="S197" s="234">
        <v>0</v>
      </c>
      <c r="T197" s="235">
        <f>S197*H197</f>
        <v>0</v>
      </c>
      <c r="AR197" s="236" t="s">
        <v>190</v>
      </c>
      <c r="AT197" s="236" t="s">
        <v>185</v>
      </c>
      <c r="AU197" s="236" t="s">
        <v>86</v>
      </c>
      <c r="AY197" s="17" t="s">
        <v>183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7" t="s">
        <v>84</v>
      </c>
      <c r="BK197" s="237">
        <f>ROUND(I197*H197,2)</f>
        <v>0</v>
      </c>
      <c r="BL197" s="17" t="s">
        <v>190</v>
      </c>
      <c r="BM197" s="236" t="s">
        <v>300</v>
      </c>
    </row>
    <row r="198" s="12" customFormat="1">
      <c r="B198" s="238"/>
      <c r="C198" s="239"/>
      <c r="D198" s="240" t="s">
        <v>192</v>
      </c>
      <c r="E198" s="241" t="s">
        <v>1</v>
      </c>
      <c r="F198" s="242" t="s">
        <v>133</v>
      </c>
      <c r="G198" s="239"/>
      <c r="H198" s="243">
        <v>6.4000000000000004</v>
      </c>
      <c r="I198" s="244"/>
      <c r="J198" s="239"/>
      <c r="K198" s="239"/>
      <c r="L198" s="245"/>
      <c r="M198" s="246"/>
      <c r="N198" s="247"/>
      <c r="O198" s="247"/>
      <c r="P198" s="247"/>
      <c r="Q198" s="247"/>
      <c r="R198" s="247"/>
      <c r="S198" s="247"/>
      <c r="T198" s="248"/>
      <c r="AT198" s="249" t="s">
        <v>192</v>
      </c>
      <c r="AU198" s="249" t="s">
        <v>86</v>
      </c>
      <c r="AV198" s="12" t="s">
        <v>86</v>
      </c>
      <c r="AW198" s="12" t="s">
        <v>32</v>
      </c>
      <c r="AX198" s="12" t="s">
        <v>84</v>
      </c>
      <c r="AY198" s="249" t="s">
        <v>183</v>
      </c>
    </row>
    <row r="199" s="1" customFormat="1" ht="24" customHeight="1">
      <c r="B199" s="38"/>
      <c r="C199" s="261" t="s">
        <v>301</v>
      </c>
      <c r="D199" s="261" t="s">
        <v>251</v>
      </c>
      <c r="E199" s="262" t="s">
        <v>302</v>
      </c>
      <c r="F199" s="263" t="s">
        <v>303</v>
      </c>
      <c r="G199" s="264" t="s">
        <v>188</v>
      </c>
      <c r="H199" s="265">
        <v>6.4000000000000004</v>
      </c>
      <c r="I199" s="266"/>
      <c r="J199" s="267">
        <f>ROUND(I199*H199,2)</f>
        <v>0</v>
      </c>
      <c r="K199" s="263" t="s">
        <v>189</v>
      </c>
      <c r="L199" s="268"/>
      <c r="M199" s="269" t="s">
        <v>1</v>
      </c>
      <c r="N199" s="270" t="s">
        <v>41</v>
      </c>
      <c r="O199" s="86"/>
      <c r="P199" s="234">
        <f>O199*H199</f>
        <v>0</v>
      </c>
      <c r="Q199" s="234">
        <v>0.113</v>
      </c>
      <c r="R199" s="234">
        <f>Q199*H199</f>
        <v>0.72320000000000006</v>
      </c>
      <c r="S199" s="234">
        <v>0</v>
      </c>
      <c r="T199" s="235">
        <f>S199*H199</f>
        <v>0</v>
      </c>
      <c r="AR199" s="236" t="s">
        <v>226</v>
      </c>
      <c r="AT199" s="236" t="s">
        <v>251</v>
      </c>
      <c r="AU199" s="236" t="s">
        <v>86</v>
      </c>
      <c r="AY199" s="17" t="s">
        <v>183</v>
      </c>
      <c r="BE199" s="237">
        <f>IF(N199="základní",J199,0)</f>
        <v>0</v>
      </c>
      <c r="BF199" s="237">
        <f>IF(N199="snížená",J199,0)</f>
        <v>0</v>
      </c>
      <c r="BG199" s="237">
        <f>IF(N199="zákl. přenesená",J199,0)</f>
        <v>0</v>
      </c>
      <c r="BH199" s="237">
        <f>IF(N199="sníž. přenesená",J199,0)</f>
        <v>0</v>
      </c>
      <c r="BI199" s="237">
        <f>IF(N199="nulová",J199,0)</f>
        <v>0</v>
      </c>
      <c r="BJ199" s="17" t="s">
        <v>84</v>
      </c>
      <c r="BK199" s="237">
        <f>ROUND(I199*H199,2)</f>
        <v>0</v>
      </c>
      <c r="BL199" s="17" t="s">
        <v>190</v>
      </c>
      <c r="BM199" s="236" t="s">
        <v>304</v>
      </c>
    </row>
    <row r="200" s="1" customFormat="1" ht="24" customHeight="1">
      <c r="B200" s="38"/>
      <c r="C200" s="225" t="s">
        <v>305</v>
      </c>
      <c r="D200" s="225" t="s">
        <v>185</v>
      </c>
      <c r="E200" s="226" t="s">
        <v>306</v>
      </c>
      <c r="F200" s="227" t="s">
        <v>307</v>
      </c>
      <c r="G200" s="228" t="s">
        <v>188</v>
      </c>
      <c r="H200" s="229">
        <v>78.650000000000006</v>
      </c>
      <c r="I200" s="230"/>
      <c r="J200" s="231">
        <f>ROUND(I200*H200,2)</f>
        <v>0</v>
      </c>
      <c r="K200" s="227" t="s">
        <v>189</v>
      </c>
      <c r="L200" s="43"/>
      <c r="M200" s="232" t="s">
        <v>1</v>
      </c>
      <c r="N200" s="233" t="s">
        <v>41</v>
      </c>
      <c r="O200" s="86"/>
      <c r="P200" s="234">
        <f>O200*H200</f>
        <v>0</v>
      </c>
      <c r="Q200" s="234">
        <v>0.10362</v>
      </c>
      <c r="R200" s="234">
        <f>Q200*H200</f>
        <v>8.1497130000000002</v>
      </c>
      <c r="S200" s="234">
        <v>0</v>
      </c>
      <c r="T200" s="235">
        <f>S200*H200</f>
        <v>0</v>
      </c>
      <c r="AR200" s="236" t="s">
        <v>190</v>
      </c>
      <c r="AT200" s="236" t="s">
        <v>185</v>
      </c>
      <c r="AU200" s="236" t="s">
        <v>86</v>
      </c>
      <c r="AY200" s="17" t="s">
        <v>183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7" t="s">
        <v>84</v>
      </c>
      <c r="BK200" s="237">
        <f>ROUND(I200*H200,2)</f>
        <v>0</v>
      </c>
      <c r="BL200" s="17" t="s">
        <v>190</v>
      </c>
      <c r="BM200" s="236" t="s">
        <v>308</v>
      </c>
    </row>
    <row r="201" s="12" customFormat="1">
      <c r="B201" s="238"/>
      <c r="C201" s="239"/>
      <c r="D201" s="240" t="s">
        <v>192</v>
      </c>
      <c r="E201" s="241" t="s">
        <v>1</v>
      </c>
      <c r="F201" s="242" t="s">
        <v>135</v>
      </c>
      <c r="G201" s="239"/>
      <c r="H201" s="243">
        <v>78.650000000000006</v>
      </c>
      <c r="I201" s="244"/>
      <c r="J201" s="239"/>
      <c r="K201" s="239"/>
      <c r="L201" s="245"/>
      <c r="M201" s="246"/>
      <c r="N201" s="247"/>
      <c r="O201" s="247"/>
      <c r="P201" s="247"/>
      <c r="Q201" s="247"/>
      <c r="R201" s="247"/>
      <c r="S201" s="247"/>
      <c r="T201" s="248"/>
      <c r="AT201" s="249" t="s">
        <v>192</v>
      </c>
      <c r="AU201" s="249" t="s">
        <v>86</v>
      </c>
      <c r="AV201" s="12" t="s">
        <v>86</v>
      </c>
      <c r="AW201" s="12" t="s">
        <v>32</v>
      </c>
      <c r="AX201" s="12" t="s">
        <v>84</v>
      </c>
      <c r="AY201" s="249" t="s">
        <v>183</v>
      </c>
    </row>
    <row r="202" s="1" customFormat="1" ht="16.5" customHeight="1">
      <c r="B202" s="38"/>
      <c r="C202" s="261" t="s">
        <v>309</v>
      </c>
      <c r="D202" s="261" t="s">
        <v>251</v>
      </c>
      <c r="E202" s="262" t="s">
        <v>310</v>
      </c>
      <c r="F202" s="263" t="s">
        <v>311</v>
      </c>
      <c r="G202" s="264" t="s">
        <v>188</v>
      </c>
      <c r="H202" s="265">
        <v>78.650000000000006</v>
      </c>
      <c r="I202" s="266"/>
      <c r="J202" s="267">
        <f>ROUND(I202*H202,2)</f>
        <v>0</v>
      </c>
      <c r="K202" s="263" t="s">
        <v>189</v>
      </c>
      <c r="L202" s="268"/>
      <c r="M202" s="269" t="s">
        <v>1</v>
      </c>
      <c r="N202" s="270" t="s">
        <v>41</v>
      </c>
      <c r="O202" s="86"/>
      <c r="P202" s="234">
        <f>O202*H202</f>
        <v>0</v>
      </c>
      <c r="Q202" s="234">
        <v>0.17599999999999999</v>
      </c>
      <c r="R202" s="234">
        <f>Q202*H202</f>
        <v>13.8424</v>
      </c>
      <c r="S202" s="234">
        <v>0</v>
      </c>
      <c r="T202" s="235">
        <f>S202*H202</f>
        <v>0</v>
      </c>
      <c r="AR202" s="236" t="s">
        <v>226</v>
      </c>
      <c r="AT202" s="236" t="s">
        <v>251</v>
      </c>
      <c r="AU202" s="236" t="s">
        <v>86</v>
      </c>
      <c r="AY202" s="17" t="s">
        <v>183</v>
      </c>
      <c r="BE202" s="237">
        <f>IF(N202="základní",J202,0)</f>
        <v>0</v>
      </c>
      <c r="BF202" s="237">
        <f>IF(N202="snížená",J202,0)</f>
        <v>0</v>
      </c>
      <c r="BG202" s="237">
        <f>IF(N202="zákl. přenesená",J202,0)</f>
        <v>0</v>
      </c>
      <c r="BH202" s="237">
        <f>IF(N202="sníž. přenesená",J202,0)</f>
        <v>0</v>
      </c>
      <c r="BI202" s="237">
        <f>IF(N202="nulová",J202,0)</f>
        <v>0</v>
      </c>
      <c r="BJ202" s="17" t="s">
        <v>84</v>
      </c>
      <c r="BK202" s="237">
        <f>ROUND(I202*H202,2)</f>
        <v>0</v>
      </c>
      <c r="BL202" s="17" t="s">
        <v>190</v>
      </c>
      <c r="BM202" s="236" t="s">
        <v>312</v>
      </c>
    </row>
    <row r="203" s="11" customFormat="1" ht="22.8" customHeight="1">
      <c r="B203" s="209"/>
      <c r="C203" s="210"/>
      <c r="D203" s="211" t="s">
        <v>75</v>
      </c>
      <c r="E203" s="223" t="s">
        <v>218</v>
      </c>
      <c r="F203" s="223" t="s">
        <v>313</v>
      </c>
      <c r="G203" s="210"/>
      <c r="H203" s="210"/>
      <c r="I203" s="213"/>
      <c r="J203" s="224">
        <f>BK203</f>
        <v>0</v>
      </c>
      <c r="K203" s="210"/>
      <c r="L203" s="215"/>
      <c r="M203" s="216"/>
      <c r="N203" s="217"/>
      <c r="O203" s="217"/>
      <c r="P203" s="218">
        <f>SUM(P204:P238)</f>
        <v>0</v>
      </c>
      <c r="Q203" s="217"/>
      <c r="R203" s="218">
        <f>SUM(R204:R238)</f>
        <v>27.04735324</v>
      </c>
      <c r="S203" s="217"/>
      <c r="T203" s="219">
        <f>SUM(T204:T238)</f>
        <v>0</v>
      </c>
      <c r="AR203" s="220" t="s">
        <v>84</v>
      </c>
      <c r="AT203" s="221" t="s">
        <v>75</v>
      </c>
      <c r="AU203" s="221" t="s">
        <v>84</v>
      </c>
      <c r="AY203" s="220" t="s">
        <v>183</v>
      </c>
      <c r="BK203" s="222">
        <f>SUM(BK204:BK238)</f>
        <v>0</v>
      </c>
    </row>
    <row r="204" s="1" customFormat="1" ht="24" customHeight="1">
      <c r="B204" s="38"/>
      <c r="C204" s="225" t="s">
        <v>314</v>
      </c>
      <c r="D204" s="225" t="s">
        <v>185</v>
      </c>
      <c r="E204" s="226" t="s">
        <v>315</v>
      </c>
      <c r="F204" s="227" t="s">
        <v>316</v>
      </c>
      <c r="G204" s="228" t="s">
        <v>188</v>
      </c>
      <c r="H204" s="229">
        <v>27.149999999999999</v>
      </c>
      <c r="I204" s="230"/>
      <c r="J204" s="231">
        <f>ROUND(I204*H204,2)</f>
        <v>0</v>
      </c>
      <c r="K204" s="227" t="s">
        <v>189</v>
      </c>
      <c r="L204" s="43"/>
      <c r="M204" s="232" t="s">
        <v>1</v>
      </c>
      <c r="N204" s="233" t="s">
        <v>41</v>
      </c>
      <c r="O204" s="86"/>
      <c r="P204" s="234">
        <f>O204*H204</f>
        <v>0</v>
      </c>
      <c r="Q204" s="234">
        <v>0.0070400000000000003</v>
      </c>
      <c r="R204" s="234">
        <f>Q204*H204</f>
        <v>0.191136</v>
      </c>
      <c r="S204" s="234">
        <v>0</v>
      </c>
      <c r="T204" s="235">
        <f>S204*H204</f>
        <v>0</v>
      </c>
      <c r="AR204" s="236" t="s">
        <v>190</v>
      </c>
      <c r="AT204" s="236" t="s">
        <v>185</v>
      </c>
      <c r="AU204" s="236" t="s">
        <v>86</v>
      </c>
      <c r="AY204" s="17" t="s">
        <v>183</v>
      </c>
      <c r="BE204" s="237">
        <f>IF(N204="základní",J204,0)</f>
        <v>0</v>
      </c>
      <c r="BF204" s="237">
        <f>IF(N204="snížená",J204,0)</f>
        <v>0</v>
      </c>
      <c r="BG204" s="237">
        <f>IF(N204="zákl. přenesená",J204,0)</f>
        <v>0</v>
      </c>
      <c r="BH204" s="237">
        <f>IF(N204="sníž. přenesená",J204,0)</f>
        <v>0</v>
      </c>
      <c r="BI204" s="237">
        <f>IF(N204="nulová",J204,0)</f>
        <v>0</v>
      </c>
      <c r="BJ204" s="17" t="s">
        <v>84</v>
      </c>
      <c r="BK204" s="237">
        <f>ROUND(I204*H204,2)</f>
        <v>0</v>
      </c>
      <c r="BL204" s="17" t="s">
        <v>190</v>
      </c>
      <c r="BM204" s="236" t="s">
        <v>317</v>
      </c>
    </row>
    <row r="205" s="12" customFormat="1">
      <c r="B205" s="238"/>
      <c r="C205" s="239"/>
      <c r="D205" s="240" t="s">
        <v>192</v>
      </c>
      <c r="E205" s="241" t="s">
        <v>1</v>
      </c>
      <c r="F205" s="242" t="s">
        <v>119</v>
      </c>
      <c r="G205" s="239"/>
      <c r="H205" s="243">
        <v>27.149999999999999</v>
      </c>
      <c r="I205" s="244"/>
      <c r="J205" s="239"/>
      <c r="K205" s="239"/>
      <c r="L205" s="245"/>
      <c r="M205" s="246"/>
      <c r="N205" s="247"/>
      <c r="O205" s="247"/>
      <c r="P205" s="247"/>
      <c r="Q205" s="247"/>
      <c r="R205" s="247"/>
      <c r="S205" s="247"/>
      <c r="T205" s="248"/>
      <c r="AT205" s="249" t="s">
        <v>192</v>
      </c>
      <c r="AU205" s="249" t="s">
        <v>86</v>
      </c>
      <c r="AV205" s="12" t="s">
        <v>86</v>
      </c>
      <c r="AW205" s="12" t="s">
        <v>32</v>
      </c>
      <c r="AX205" s="12" t="s">
        <v>84</v>
      </c>
      <c r="AY205" s="249" t="s">
        <v>183</v>
      </c>
    </row>
    <row r="206" s="1" customFormat="1" ht="24" customHeight="1">
      <c r="B206" s="38"/>
      <c r="C206" s="225" t="s">
        <v>318</v>
      </c>
      <c r="D206" s="225" t="s">
        <v>185</v>
      </c>
      <c r="E206" s="226" t="s">
        <v>319</v>
      </c>
      <c r="F206" s="227" t="s">
        <v>320</v>
      </c>
      <c r="G206" s="228" t="s">
        <v>188</v>
      </c>
      <c r="H206" s="229">
        <v>14.050000000000001</v>
      </c>
      <c r="I206" s="230"/>
      <c r="J206" s="231">
        <f>ROUND(I206*H206,2)</f>
        <v>0</v>
      </c>
      <c r="K206" s="227" t="s">
        <v>189</v>
      </c>
      <c r="L206" s="43"/>
      <c r="M206" s="232" t="s">
        <v>1</v>
      </c>
      <c r="N206" s="233" t="s">
        <v>41</v>
      </c>
      <c r="O206" s="86"/>
      <c r="P206" s="234">
        <f>O206*H206</f>
        <v>0</v>
      </c>
      <c r="Q206" s="234">
        <v>0.0057000000000000002</v>
      </c>
      <c r="R206" s="234">
        <f>Q206*H206</f>
        <v>0.080085000000000003</v>
      </c>
      <c r="S206" s="234">
        <v>0</v>
      </c>
      <c r="T206" s="235">
        <f>S206*H206</f>
        <v>0</v>
      </c>
      <c r="AR206" s="236" t="s">
        <v>190</v>
      </c>
      <c r="AT206" s="236" t="s">
        <v>185</v>
      </c>
      <c r="AU206" s="236" t="s">
        <v>86</v>
      </c>
      <c r="AY206" s="17" t="s">
        <v>183</v>
      </c>
      <c r="BE206" s="237">
        <f>IF(N206="základní",J206,0)</f>
        <v>0</v>
      </c>
      <c r="BF206" s="237">
        <f>IF(N206="snížená",J206,0)</f>
        <v>0</v>
      </c>
      <c r="BG206" s="237">
        <f>IF(N206="zákl. přenesená",J206,0)</f>
        <v>0</v>
      </c>
      <c r="BH206" s="237">
        <f>IF(N206="sníž. přenesená",J206,0)</f>
        <v>0</v>
      </c>
      <c r="BI206" s="237">
        <f>IF(N206="nulová",J206,0)</f>
        <v>0</v>
      </c>
      <c r="BJ206" s="17" t="s">
        <v>84</v>
      </c>
      <c r="BK206" s="237">
        <f>ROUND(I206*H206,2)</f>
        <v>0</v>
      </c>
      <c r="BL206" s="17" t="s">
        <v>190</v>
      </c>
      <c r="BM206" s="236" t="s">
        <v>321</v>
      </c>
    </row>
    <row r="207" s="12" customFormat="1">
      <c r="B207" s="238"/>
      <c r="C207" s="239"/>
      <c r="D207" s="240" t="s">
        <v>192</v>
      </c>
      <c r="E207" s="241" t="s">
        <v>1</v>
      </c>
      <c r="F207" s="242" t="s">
        <v>322</v>
      </c>
      <c r="G207" s="239"/>
      <c r="H207" s="243">
        <v>14.050000000000001</v>
      </c>
      <c r="I207" s="244"/>
      <c r="J207" s="239"/>
      <c r="K207" s="239"/>
      <c r="L207" s="245"/>
      <c r="M207" s="246"/>
      <c r="N207" s="247"/>
      <c r="O207" s="247"/>
      <c r="P207" s="247"/>
      <c r="Q207" s="247"/>
      <c r="R207" s="247"/>
      <c r="S207" s="247"/>
      <c r="T207" s="248"/>
      <c r="AT207" s="249" t="s">
        <v>192</v>
      </c>
      <c r="AU207" s="249" t="s">
        <v>86</v>
      </c>
      <c r="AV207" s="12" t="s">
        <v>86</v>
      </c>
      <c r="AW207" s="12" t="s">
        <v>32</v>
      </c>
      <c r="AX207" s="12" t="s">
        <v>84</v>
      </c>
      <c r="AY207" s="249" t="s">
        <v>183</v>
      </c>
    </row>
    <row r="208" s="1" customFormat="1" ht="24" customHeight="1">
      <c r="B208" s="38"/>
      <c r="C208" s="225" t="s">
        <v>323</v>
      </c>
      <c r="D208" s="225" t="s">
        <v>185</v>
      </c>
      <c r="E208" s="226" t="s">
        <v>324</v>
      </c>
      <c r="F208" s="227" t="s">
        <v>325</v>
      </c>
      <c r="G208" s="228" t="s">
        <v>188</v>
      </c>
      <c r="H208" s="229">
        <v>45.005000000000003</v>
      </c>
      <c r="I208" s="230"/>
      <c r="J208" s="231">
        <f>ROUND(I208*H208,2)</f>
        <v>0</v>
      </c>
      <c r="K208" s="227" t="s">
        <v>189</v>
      </c>
      <c r="L208" s="43"/>
      <c r="M208" s="232" t="s">
        <v>1</v>
      </c>
      <c r="N208" s="233" t="s">
        <v>41</v>
      </c>
      <c r="O208" s="86"/>
      <c r="P208" s="234">
        <f>O208*H208</f>
        <v>0</v>
      </c>
      <c r="Q208" s="234">
        <v>0.017000000000000001</v>
      </c>
      <c r="R208" s="234">
        <f>Q208*H208</f>
        <v>0.76508500000000013</v>
      </c>
      <c r="S208" s="234">
        <v>0</v>
      </c>
      <c r="T208" s="235">
        <f>S208*H208</f>
        <v>0</v>
      </c>
      <c r="AR208" s="236" t="s">
        <v>190</v>
      </c>
      <c r="AT208" s="236" t="s">
        <v>185</v>
      </c>
      <c r="AU208" s="236" t="s">
        <v>86</v>
      </c>
      <c r="AY208" s="17" t="s">
        <v>183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7" t="s">
        <v>84</v>
      </c>
      <c r="BK208" s="237">
        <f>ROUND(I208*H208,2)</f>
        <v>0</v>
      </c>
      <c r="BL208" s="17" t="s">
        <v>190</v>
      </c>
      <c r="BM208" s="236" t="s">
        <v>326</v>
      </c>
    </row>
    <row r="209" s="12" customFormat="1">
      <c r="B209" s="238"/>
      <c r="C209" s="239"/>
      <c r="D209" s="240" t="s">
        <v>192</v>
      </c>
      <c r="E209" s="241" t="s">
        <v>1</v>
      </c>
      <c r="F209" s="242" t="s">
        <v>114</v>
      </c>
      <c r="G209" s="239"/>
      <c r="H209" s="243">
        <v>45.005000000000003</v>
      </c>
      <c r="I209" s="244"/>
      <c r="J209" s="239"/>
      <c r="K209" s="239"/>
      <c r="L209" s="245"/>
      <c r="M209" s="246"/>
      <c r="N209" s="247"/>
      <c r="O209" s="247"/>
      <c r="P209" s="247"/>
      <c r="Q209" s="247"/>
      <c r="R209" s="247"/>
      <c r="S209" s="247"/>
      <c r="T209" s="248"/>
      <c r="AT209" s="249" t="s">
        <v>192</v>
      </c>
      <c r="AU209" s="249" t="s">
        <v>86</v>
      </c>
      <c r="AV209" s="12" t="s">
        <v>86</v>
      </c>
      <c r="AW209" s="12" t="s">
        <v>32</v>
      </c>
      <c r="AX209" s="12" t="s">
        <v>84</v>
      </c>
      <c r="AY209" s="249" t="s">
        <v>183</v>
      </c>
    </row>
    <row r="210" s="1" customFormat="1" ht="16.5" customHeight="1">
      <c r="B210" s="38"/>
      <c r="C210" s="225" t="s">
        <v>327</v>
      </c>
      <c r="D210" s="225" t="s">
        <v>185</v>
      </c>
      <c r="E210" s="226" t="s">
        <v>328</v>
      </c>
      <c r="F210" s="227" t="s">
        <v>329</v>
      </c>
      <c r="G210" s="228" t="s">
        <v>188</v>
      </c>
      <c r="H210" s="229">
        <v>55.088000000000001</v>
      </c>
      <c r="I210" s="230"/>
      <c r="J210" s="231">
        <f>ROUND(I210*H210,2)</f>
        <v>0</v>
      </c>
      <c r="K210" s="227" t="s">
        <v>189</v>
      </c>
      <c r="L210" s="43"/>
      <c r="M210" s="232" t="s">
        <v>1</v>
      </c>
      <c r="N210" s="233" t="s">
        <v>41</v>
      </c>
      <c r="O210" s="86"/>
      <c r="P210" s="234">
        <f>O210*H210</f>
        <v>0</v>
      </c>
      <c r="Q210" s="234">
        <v>0.0070400000000000003</v>
      </c>
      <c r="R210" s="234">
        <f>Q210*H210</f>
        <v>0.38781952000000003</v>
      </c>
      <c r="S210" s="234">
        <v>0</v>
      </c>
      <c r="T210" s="235">
        <f>S210*H210</f>
        <v>0</v>
      </c>
      <c r="AR210" s="236" t="s">
        <v>190</v>
      </c>
      <c r="AT210" s="236" t="s">
        <v>185</v>
      </c>
      <c r="AU210" s="236" t="s">
        <v>86</v>
      </c>
      <c r="AY210" s="17" t="s">
        <v>183</v>
      </c>
      <c r="BE210" s="237">
        <f>IF(N210="základní",J210,0)</f>
        <v>0</v>
      </c>
      <c r="BF210" s="237">
        <f>IF(N210="snížená",J210,0)</f>
        <v>0</v>
      </c>
      <c r="BG210" s="237">
        <f>IF(N210="zákl. přenesená",J210,0)</f>
        <v>0</v>
      </c>
      <c r="BH210" s="237">
        <f>IF(N210="sníž. přenesená",J210,0)</f>
        <v>0</v>
      </c>
      <c r="BI210" s="237">
        <f>IF(N210="nulová",J210,0)</f>
        <v>0</v>
      </c>
      <c r="BJ210" s="17" t="s">
        <v>84</v>
      </c>
      <c r="BK210" s="237">
        <f>ROUND(I210*H210,2)</f>
        <v>0</v>
      </c>
      <c r="BL210" s="17" t="s">
        <v>190</v>
      </c>
      <c r="BM210" s="236" t="s">
        <v>330</v>
      </c>
    </row>
    <row r="211" s="12" customFormat="1">
      <c r="B211" s="238"/>
      <c r="C211" s="239"/>
      <c r="D211" s="240" t="s">
        <v>192</v>
      </c>
      <c r="E211" s="241" t="s">
        <v>1</v>
      </c>
      <c r="F211" s="242" t="s">
        <v>122</v>
      </c>
      <c r="G211" s="239"/>
      <c r="H211" s="243">
        <v>55.088000000000001</v>
      </c>
      <c r="I211" s="244"/>
      <c r="J211" s="239"/>
      <c r="K211" s="239"/>
      <c r="L211" s="245"/>
      <c r="M211" s="246"/>
      <c r="N211" s="247"/>
      <c r="O211" s="247"/>
      <c r="P211" s="247"/>
      <c r="Q211" s="247"/>
      <c r="R211" s="247"/>
      <c r="S211" s="247"/>
      <c r="T211" s="248"/>
      <c r="AT211" s="249" t="s">
        <v>192</v>
      </c>
      <c r="AU211" s="249" t="s">
        <v>86</v>
      </c>
      <c r="AV211" s="12" t="s">
        <v>86</v>
      </c>
      <c r="AW211" s="12" t="s">
        <v>32</v>
      </c>
      <c r="AX211" s="12" t="s">
        <v>84</v>
      </c>
      <c r="AY211" s="249" t="s">
        <v>183</v>
      </c>
    </row>
    <row r="212" s="1" customFormat="1" ht="24" customHeight="1">
      <c r="B212" s="38"/>
      <c r="C212" s="225" t="s">
        <v>331</v>
      </c>
      <c r="D212" s="225" t="s">
        <v>185</v>
      </c>
      <c r="E212" s="226" t="s">
        <v>332</v>
      </c>
      <c r="F212" s="227" t="s">
        <v>333</v>
      </c>
      <c r="G212" s="228" t="s">
        <v>188</v>
      </c>
      <c r="H212" s="229">
        <v>113.88</v>
      </c>
      <c r="I212" s="230"/>
      <c r="J212" s="231">
        <f>ROUND(I212*H212,2)</f>
        <v>0</v>
      </c>
      <c r="K212" s="227" t="s">
        <v>189</v>
      </c>
      <c r="L212" s="43"/>
      <c r="M212" s="232" t="s">
        <v>1</v>
      </c>
      <c r="N212" s="233" t="s">
        <v>41</v>
      </c>
      <c r="O212" s="86"/>
      <c r="P212" s="234">
        <f>O212*H212</f>
        <v>0</v>
      </c>
      <c r="Q212" s="234">
        <v>0.0057000000000000002</v>
      </c>
      <c r="R212" s="234">
        <f>Q212*H212</f>
        <v>0.64911600000000003</v>
      </c>
      <c r="S212" s="234">
        <v>0</v>
      </c>
      <c r="T212" s="235">
        <f>S212*H212</f>
        <v>0</v>
      </c>
      <c r="AR212" s="236" t="s">
        <v>190</v>
      </c>
      <c r="AT212" s="236" t="s">
        <v>185</v>
      </c>
      <c r="AU212" s="236" t="s">
        <v>86</v>
      </c>
      <c r="AY212" s="17" t="s">
        <v>183</v>
      </c>
      <c r="BE212" s="237">
        <f>IF(N212="základní",J212,0)</f>
        <v>0</v>
      </c>
      <c r="BF212" s="237">
        <f>IF(N212="snížená",J212,0)</f>
        <v>0</v>
      </c>
      <c r="BG212" s="237">
        <f>IF(N212="zákl. přenesená",J212,0)</f>
        <v>0</v>
      </c>
      <c r="BH212" s="237">
        <f>IF(N212="sníž. přenesená",J212,0)</f>
        <v>0</v>
      </c>
      <c r="BI212" s="237">
        <f>IF(N212="nulová",J212,0)</f>
        <v>0</v>
      </c>
      <c r="BJ212" s="17" t="s">
        <v>84</v>
      </c>
      <c r="BK212" s="237">
        <f>ROUND(I212*H212,2)</f>
        <v>0</v>
      </c>
      <c r="BL212" s="17" t="s">
        <v>190</v>
      </c>
      <c r="BM212" s="236" t="s">
        <v>334</v>
      </c>
    </row>
    <row r="213" s="12" customFormat="1">
      <c r="B213" s="238"/>
      <c r="C213" s="239"/>
      <c r="D213" s="240" t="s">
        <v>192</v>
      </c>
      <c r="E213" s="241" t="s">
        <v>1</v>
      </c>
      <c r="F213" s="242" t="s">
        <v>335</v>
      </c>
      <c r="G213" s="239"/>
      <c r="H213" s="243">
        <v>113.88</v>
      </c>
      <c r="I213" s="244"/>
      <c r="J213" s="239"/>
      <c r="K213" s="239"/>
      <c r="L213" s="245"/>
      <c r="M213" s="246"/>
      <c r="N213" s="247"/>
      <c r="O213" s="247"/>
      <c r="P213" s="247"/>
      <c r="Q213" s="247"/>
      <c r="R213" s="247"/>
      <c r="S213" s="247"/>
      <c r="T213" s="248"/>
      <c r="AT213" s="249" t="s">
        <v>192</v>
      </c>
      <c r="AU213" s="249" t="s">
        <v>86</v>
      </c>
      <c r="AV213" s="12" t="s">
        <v>86</v>
      </c>
      <c r="AW213" s="12" t="s">
        <v>32</v>
      </c>
      <c r="AX213" s="12" t="s">
        <v>84</v>
      </c>
      <c r="AY213" s="249" t="s">
        <v>183</v>
      </c>
    </row>
    <row r="214" s="1" customFormat="1" ht="24" customHeight="1">
      <c r="B214" s="38"/>
      <c r="C214" s="225" t="s">
        <v>336</v>
      </c>
      <c r="D214" s="225" t="s">
        <v>185</v>
      </c>
      <c r="E214" s="226" t="s">
        <v>337</v>
      </c>
      <c r="F214" s="227" t="s">
        <v>338</v>
      </c>
      <c r="G214" s="228" t="s">
        <v>188</v>
      </c>
      <c r="H214" s="229">
        <v>113.923</v>
      </c>
      <c r="I214" s="230"/>
      <c r="J214" s="231">
        <f>ROUND(I214*H214,2)</f>
        <v>0</v>
      </c>
      <c r="K214" s="227" t="s">
        <v>189</v>
      </c>
      <c r="L214" s="43"/>
      <c r="M214" s="232" t="s">
        <v>1</v>
      </c>
      <c r="N214" s="233" t="s">
        <v>41</v>
      </c>
      <c r="O214" s="86"/>
      <c r="P214" s="234">
        <f>O214*H214</f>
        <v>0</v>
      </c>
      <c r="Q214" s="234">
        <v>0.017000000000000001</v>
      </c>
      <c r="R214" s="234">
        <f>Q214*H214</f>
        <v>1.9366910000000002</v>
      </c>
      <c r="S214" s="234">
        <v>0</v>
      </c>
      <c r="T214" s="235">
        <f>S214*H214</f>
        <v>0</v>
      </c>
      <c r="AR214" s="236" t="s">
        <v>190</v>
      </c>
      <c r="AT214" s="236" t="s">
        <v>185</v>
      </c>
      <c r="AU214" s="236" t="s">
        <v>86</v>
      </c>
      <c r="AY214" s="17" t="s">
        <v>183</v>
      </c>
      <c r="BE214" s="237">
        <f>IF(N214="základní",J214,0)</f>
        <v>0</v>
      </c>
      <c r="BF214" s="237">
        <f>IF(N214="snížená",J214,0)</f>
        <v>0</v>
      </c>
      <c r="BG214" s="237">
        <f>IF(N214="zákl. přenesená",J214,0)</f>
        <v>0</v>
      </c>
      <c r="BH214" s="237">
        <f>IF(N214="sníž. přenesená",J214,0)</f>
        <v>0</v>
      </c>
      <c r="BI214" s="237">
        <f>IF(N214="nulová",J214,0)</f>
        <v>0</v>
      </c>
      <c r="BJ214" s="17" t="s">
        <v>84</v>
      </c>
      <c r="BK214" s="237">
        <f>ROUND(I214*H214,2)</f>
        <v>0</v>
      </c>
      <c r="BL214" s="17" t="s">
        <v>190</v>
      </c>
      <c r="BM214" s="236" t="s">
        <v>339</v>
      </c>
    </row>
    <row r="215" s="12" customFormat="1">
      <c r="B215" s="238"/>
      <c r="C215" s="239"/>
      <c r="D215" s="240" t="s">
        <v>192</v>
      </c>
      <c r="E215" s="241" t="s">
        <v>1</v>
      </c>
      <c r="F215" s="242" t="s">
        <v>105</v>
      </c>
      <c r="G215" s="239"/>
      <c r="H215" s="243">
        <v>113.923</v>
      </c>
      <c r="I215" s="244"/>
      <c r="J215" s="239"/>
      <c r="K215" s="239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192</v>
      </c>
      <c r="AU215" s="249" t="s">
        <v>86</v>
      </c>
      <c r="AV215" s="12" t="s">
        <v>86</v>
      </c>
      <c r="AW215" s="12" t="s">
        <v>32</v>
      </c>
      <c r="AX215" s="12" t="s">
        <v>84</v>
      </c>
      <c r="AY215" s="249" t="s">
        <v>183</v>
      </c>
    </row>
    <row r="216" s="1" customFormat="1" ht="24" customHeight="1">
      <c r="B216" s="38"/>
      <c r="C216" s="225" t="s">
        <v>340</v>
      </c>
      <c r="D216" s="225" t="s">
        <v>185</v>
      </c>
      <c r="E216" s="226" t="s">
        <v>341</v>
      </c>
      <c r="F216" s="227" t="s">
        <v>342</v>
      </c>
      <c r="G216" s="228" t="s">
        <v>196</v>
      </c>
      <c r="H216" s="229">
        <v>6.8250000000000002</v>
      </c>
      <c r="I216" s="230"/>
      <c r="J216" s="231">
        <f>ROUND(I216*H216,2)</f>
        <v>0</v>
      </c>
      <c r="K216" s="227" t="s">
        <v>189</v>
      </c>
      <c r="L216" s="43"/>
      <c r="M216" s="232" t="s">
        <v>1</v>
      </c>
      <c r="N216" s="233" t="s">
        <v>41</v>
      </c>
      <c r="O216" s="86"/>
      <c r="P216" s="234">
        <f>O216*H216</f>
        <v>0</v>
      </c>
      <c r="Q216" s="234">
        <v>2.2563399999999998</v>
      </c>
      <c r="R216" s="234">
        <f>Q216*H216</f>
        <v>15.3995205</v>
      </c>
      <c r="S216" s="234">
        <v>0</v>
      </c>
      <c r="T216" s="235">
        <f>S216*H216</f>
        <v>0</v>
      </c>
      <c r="AR216" s="236" t="s">
        <v>190</v>
      </c>
      <c r="AT216" s="236" t="s">
        <v>185</v>
      </c>
      <c r="AU216" s="236" t="s">
        <v>86</v>
      </c>
      <c r="AY216" s="17" t="s">
        <v>183</v>
      </c>
      <c r="BE216" s="237">
        <f>IF(N216="základní",J216,0)</f>
        <v>0</v>
      </c>
      <c r="BF216" s="237">
        <f>IF(N216="snížená",J216,0)</f>
        <v>0</v>
      </c>
      <c r="BG216" s="237">
        <f>IF(N216="zákl. přenesená",J216,0)</f>
        <v>0</v>
      </c>
      <c r="BH216" s="237">
        <f>IF(N216="sníž. přenesená",J216,0)</f>
        <v>0</v>
      </c>
      <c r="BI216" s="237">
        <f>IF(N216="nulová",J216,0)</f>
        <v>0</v>
      </c>
      <c r="BJ216" s="17" t="s">
        <v>84</v>
      </c>
      <c r="BK216" s="237">
        <f>ROUND(I216*H216,2)</f>
        <v>0</v>
      </c>
      <c r="BL216" s="17" t="s">
        <v>190</v>
      </c>
      <c r="BM216" s="236" t="s">
        <v>343</v>
      </c>
    </row>
    <row r="217" s="12" customFormat="1">
      <c r="B217" s="238"/>
      <c r="C217" s="239"/>
      <c r="D217" s="240" t="s">
        <v>192</v>
      </c>
      <c r="E217" s="241" t="s">
        <v>1</v>
      </c>
      <c r="F217" s="242" t="s">
        <v>344</v>
      </c>
      <c r="G217" s="239"/>
      <c r="H217" s="243">
        <v>23.044</v>
      </c>
      <c r="I217" s="244"/>
      <c r="J217" s="239"/>
      <c r="K217" s="239"/>
      <c r="L217" s="245"/>
      <c r="M217" s="246"/>
      <c r="N217" s="247"/>
      <c r="O217" s="247"/>
      <c r="P217" s="247"/>
      <c r="Q217" s="247"/>
      <c r="R217" s="247"/>
      <c r="S217" s="247"/>
      <c r="T217" s="248"/>
      <c r="AT217" s="249" t="s">
        <v>192</v>
      </c>
      <c r="AU217" s="249" t="s">
        <v>86</v>
      </c>
      <c r="AV217" s="12" t="s">
        <v>86</v>
      </c>
      <c r="AW217" s="12" t="s">
        <v>32</v>
      </c>
      <c r="AX217" s="12" t="s">
        <v>76</v>
      </c>
      <c r="AY217" s="249" t="s">
        <v>183</v>
      </c>
    </row>
    <row r="218" s="12" customFormat="1">
      <c r="B218" s="238"/>
      <c r="C218" s="239"/>
      <c r="D218" s="240" t="s">
        <v>192</v>
      </c>
      <c r="E218" s="241" t="s">
        <v>1</v>
      </c>
      <c r="F218" s="242" t="s">
        <v>345</v>
      </c>
      <c r="G218" s="239"/>
      <c r="H218" s="243">
        <v>7.5999999999999996</v>
      </c>
      <c r="I218" s="244"/>
      <c r="J218" s="239"/>
      <c r="K218" s="239"/>
      <c r="L218" s="245"/>
      <c r="M218" s="246"/>
      <c r="N218" s="247"/>
      <c r="O218" s="247"/>
      <c r="P218" s="247"/>
      <c r="Q218" s="247"/>
      <c r="R218" s="247"/>
      <c r="S218" s="247"/>
      <c r="T218" s="248"/>
      <c r="AT218" s="249" t="s">
        <v>192</v>
      </c>
      <c r="AU218" s="249" t="s">
        <v>86</v>
      </c>
      <c r="AV218" s="12" t="s">
        <v>86</v>
      </c>
      <c r="AW218" s="12" t="s">
        <v>32</v>
      </c>
      <c r="AX218" s="12" t="s">
        <v>76</v>
      </c>
      <c r="AY218" s="249" t="s">
        <v>183</v>
      </c>
    </row>
    <row r="219" s="12" customFormat="1">
      <c r="B219" s="238"/>
      <c r="C219" s="239"/>
      <c r="D219" s="240" t="s">
        <v>192</v>
      </c>
      <c r="E219" s="241" t="s">
        <v>1</v>
      </c>
      <c r="F219" s="242" t="s">
        <v>346</v>
      </c>
      <c r="G219" s="239"/>
      <c r="H219" s="243">
        <v>3.6080000000000001</v>
      </c>
      <c r="I219" s="244"/>
      <c r="J219" s="239"/>
      <c r="K219" s="239"/>
      <c r="L219" s="245"/>
      <c r="M219" s="246"/>
      <c r="N219" s="247"/>
      <c r="O219" s="247"/>
      <c r="P219" s="247"/>
      <c r="Q219" s="247"/>
      <c r="R219" s="247"/>
      <c r="S219" s="247"/>
      <c r="T219" s="248"/>
      <c r="AT219" s="249" t="s">
        <v>192</v>
      </c>
      <c r="AU219" s="249" t="s">
        <v>86</v>
      </c>
      <c r="AV219" s="12" t="s">
        <v>86</v>
      </c>
      <c r="AW219" s="12" t="s">
        <v>32</v>
      </c>
      <c r="AX219" s="12" t="s">
        <v>76</v>
      </c>
      <c r="AY219" s="249" t="s">
        <v>183</v>
      </c>
    </row>
    <row r="220" s="12" customFormat="1">
      <c r="B220" s="238"/>
      <c r="C220" s="239"/>
      <c r="D220" s="240" t="s">
        <v>192</v>
      </c>
      <c r="E220" s="241" t="s">
        <v>1</v>
      </c>
      <c r="F220" s="242" t="s">
        <v>347</v>
      </c>
      <c r="G220" s="239"/>
      <c r="H220" s="243">
        <v>23.5</v>
      </c>
      <c r="I220" s="244"/>
      <c r="J220" s="239"/>
      <c r="K220" s="239"/>
      <c r="L220" s="245"/>
      <c r="M220" s="246"/>
      <c r="N220" s="247"/>
      <c r="O220" s="247"/>
      <c r="P220" s="247"/>
      <c r="Q220" s="247"/>
      <c r="R220" s="247"/>
      <c r="S220" s="247"/>
      <c r="T220" s="248"/>
      <c r="AT220" s="249" t="s">
        <v>192</v>
      </c>
      <c r="AU220" s="249" t="s">
        <v>86</v>
      </c>
      <c r="AV220" s="12" t="s">
        <v>86</v>
      </c>
      <c r="AW220" s="12" t="s">
        <v>32</v>
      </c>
      <c r="AX220" s="12" t="s">
        <v>76</v>
      </c>
      <c r="AY220" s="249" t="s">
        <v>183</v>
      </c>
    </row>
    <row r="221" s="12" customFormat="1">
      <c r="B221" s="238"/>
      <c r="C221" s="239"/>
      <c r="D221" s="240" t="s">
        <v>192</v>
      </c>
      <c r="E221" s="241" t="s">
        <v>1</v>
      </c>
      <c r="F221" s="242" t="s">
        <v>348</v>
      </c>
      <c r="G221" s="239"/>
      <c r="H221" s="243">
        <v>10.5</v>
      </c>
      <c r="I221" s="244"/>
      <c r="J221" s="239"/>
      <c r="K221" s="239"/>
      <c r="L221" s="245"/>
      <c r="M221" s="246"/>
      <c r="N221" s="247"/>
      <c r="O221" s="247"/>
      <c r="P221" s="247"/>
      <c r="Q221" s="247"/>
      <c r="R221" s="247"/>
      <c r="S221" s="247"/>
      <c r="T221" s="248"/>
      <c r="AT221" s="249" t="s">
        <v>192</v>
      </c>
      <c r="AU221" s="249" t="s">
        <v>86</v>
      </c>
      <c r="AV221" s="12" t="s">
        <v>86</v>
      </c>
      <c r="AW221" s="12" t="s">
        <v>32</v>
      </c>
      <c r="AX221" s="12" t="s">
        <v>76</v>
      </c>
      <c r="AY221" s="249" t="s">
        <v>183</v>
      </c>
    </row>
    <row r="222" s="15" customFormat="1">
      <c r="B222" s="281"/>
      <c r="C222" s="282"/>
      <c r="D222" s="240" t="s">
        <v>192</v>
      </c>
      <c r="E222" s="283" t="s">
        <v>129</v>
      </c>
      <c r="F222" s="284" t="s">
        <v>349</v>
      </c>
      <c r="G222" s="282"/>
      <c r="H222" s="285">
        <v>68.251999999999995</v>
      </c>
      <c r="I222" s="286"/>
      <c r="J222" s="282"/>
      <c r="K222" s="282"/>
      <c r="L222" s="287"/>
      <c r="M222" s="288"/>
      <c r="N222" s="289"/>
      <c r="O222" s="289"/>
      <c r="P222" s="289"/>
      <c r="Q222" s="289"/>
      <c r="R222" s="289"/>
      <c r="S222" s="289"/>
      <c r="T222" s="290"/>
      <c r="AT222" s="291" t="s">
        <v>192</v>
      </c>
      <c r="AU222" s="291" t="s">
        <v>86</v>
      </c>
      <c r="AV222" s="15" t="s">
        <v>201</v>
      </c>
      <c r="AW222" s="15" t="s">
        <v>32</v>
      </c>
      <c r="AX222" s="15" t="s">
        <v>76</v>
      </c>
      <c r="AY222" s="291" t="s">
        <v>183</v>
      </c>
    </row>
    <row r="223" s="12" customFormat="1">
      <c r="B223" s="238"/>
      <c r="C223" s="239"/>
      <c r="D223" s="240" t="s">
        <v>192</v>
      </c>
      <c r="E223" s="241" t="s">
        <v>1</v>
      </c>
      <c r="F223" s="242" t="s">
        <v>350</v>
      </c>
      <c r="G223" s="239"/>
      <c r="H223" s="243">
        <v>6.8250000000000002</v>
      </c>
      <c r="I223" s="244"/>
      <c r="J223" s="239"/>
      <c r="K223" s="239"/>
      <c r="L223" s="245"/>
      <c r="M223" s="246"/>
      <c r="N223" s="247"/>
      <c r="O223" s="247"/>
      <c r="P223" s="247"/>
      <c r="Q223" s="247"/>
      <c r="R223" s="247"/>
      <c r="S223" s="247"/>
      <c r="T223" s="248"/>
      <c r="AT223" s="249" t="s">
        <v>192</v>
      </c>
      <c r="AU223" s="249" t="s">
        <v>86</v>
      </c>
      <c r="AV223" s="12" t="s">
        <v>86</v>
      </c>
      <c r="AW223" s="12" t="s">
        <v>32</v>
      </c>
      <c r="AX223" s="12" t="s">
        <v>84</v>
      </c>
      <c r="AY223" s="249" t="s">
        <v>183</v>
      </c>
    </row>
    <row r="224" s="1" customFormat="1" ht="24" customHeight="1">
      <c r="B224" s="38"/>
      <c r="C224" s="225" t="s">
        <v>351</v>
      </c>
      <c r="D224" s="225" t="s">
        <v>185</v>
      </c>
      <c r="E224" s="226" t="s">
        <v>352</v>
      </c>
      <c r="F224" s="227" t="s">
        <v>353</v>
      </c>
      <c r="G224" s="228" t="s">
        <v>196</v>
      </c>
      <c r="H224" s="229">
        <v>0.443</v>
      </c>
      <c r="I224" s="230"/>
      <c r="J224" s="231">
        <f>ROUND(I224*H224,2)</f>
        <v>0</v>
      </c>
      <c r="K224" s="227" t="s">
        <v>189</v>
      </c>
      <c r="L224" s="43"/>
      <c r="M224" s="232" t="s">
        <v>1</v>
      </c>
      <c r="N224" s="233" t="s">
        <v>41</v>
      </c>
      <c r="O224" s="86"/>
      <c r="P224" s="234">
        <f>O224*H224</f>
        <v>0</v>
      </c>
      <c r="Q224" s="234">
        <v>2.2563399999999998</v>
      </c>
      <c r="R224" s="234">
        <f>Q224*H224</f>
        <v>0.99955861999999995</v>
      </c>
      <c r="S224" s="234">
        <v>0</v>
      </c>
      <c r="T224" s="235">
        <f>S224*H224</f>
        <v>0</v>
      </c>
      <c r="AR224" s="236" t="s">
        <v>190</v>
      </c>
      <c r="AT224" s="236" t="s">
        <v>185</v>
      </c>
      <c r="AU224" s="236" t="s">
        <v>86</v>
      </c>
      <c r="AY224" s="17" t="s">
        <v>183</v>
      </c>
      <c r="BE224" s="237">
        <f>IF(N224="základní",J224,0)</f>
        <v>0</v>
      </c>
      <c r="BF224" s="237">
        <f>IF(N224="snížená",J224,0)</f>
        <v>0</v>
      </c>
      <c r="BG224" s="237">
        <f>IF(N224="zákl. přenesená",J224,0)</f>
        <v>0</v>
      </c>
      <c r="BH224" s="237">
        <f>IF(N224="sníž. přenesená",J224,0)</f>
        <v>0</v>
      </c>
      <c r="BI224" s="237">
        <f>IF(N224="nulová",J224,0)</f>
        <v>0</v>
      </c>
      <c r="BJ224" s="17" t="s">
        <v>84</v>
      </c>
      <c r="BK224" s="237">
        <f>ROUND(I224*H224,2)</f>
        <v>0</v>
      </c>
      <c r="BL224" s="17" t="s">
        <v>190</v>
      </c>
      <c r="BM224" s="236" t="s">
        <v>354</v>
      </c>
    </row>
    <row r="225" s="12" customFormat="1">
      <c r="B225" s="238"/>
      <c r="C225" s="239"/>
      <c r="D225" s="240" t="s">
        <v>192</v>
      </c>
      <c r="E225" s="241" t="s">
        <v>1</v>
      </c>
      <c r="F225" s="242" t="s">
        <v>355</v>
      </c>
      <c r="G225" s="239"/>
      <c r="H225" s="243">
        <v>0.443</v>
      </c>
      <c r="I225" s="244"/>
      <c r="J225" s="239"/>
      <c r="K225" s="239"/>
      <c r="L225" s="245"/>
      <c r="M225" s="246"/>
      <c r="N225" s="247"/>
      <c r="O225" s="247"/>
      <c r="P225" s="247"/>
      <c r="Q225" s="247"/>
      <c r="R225" s="247"/>
      <c r="S225" s="247"/>
      <c r="T225" s="248"/>
      <c r="AT225" s="249" t="s">
        <v>192</v>
      </c>
      <c r="AU225" s="249" t="s">
        <v>86</v>
      </c>
      <c r="AV225" s="12" t="s">
        <v>86</v>
      </c>
      <c r="AW225" s="12" t="s">
        <v>32</v>
      </c>
      <c r="AX225" s="12" t="s">
        <v>84</v>
      </c>
      <c r="AY225" s="249" t="s">
        <v>183</v>
      </c>
    </row>
    <row r="226" s="1" customFormat="1" ht="24" customHeight="1">
      <c r="B226" s="38"/>
      <c r="C226" s="225" t="s">
        <v>356</v>
      </c>
      <c r="D226" s="225" t="s">
        <v>185</v>
      </c>
      <c r="E226" s="226" t="s">
        <v>357</v>
      </c>
      <c r="F226" s="227" t="s">
        <v>358</v>
      </c>
      <c r="G226" s="228" t="s">
        <v>188</v>
      </c>
      <c r="H226" s="229">
        <v>103.372</v>
      </c>
      <c r="I226" s="230"/>
      <c r="J226" s="231">
        <f>ROUND(I226*H226,2)</f>
        <v>0</v>
      </c>
      <c r="K226" s="227" t="s">
        <v>189</v>
      </c>
      <c r="L226" s="43"/>
      <c r="M226" s="232" t="s">
        <v>1</v>
      </c>
      <c r="N226" s="233" t="s">
        <v>41</v>
      </c>
      <c r="O226" s="86"/>
      <c r="P226" s="234">
        <f>O226*H226</f>
        <v>0</v>
      </c>
      <c r="Q226" s="234">
        <v>0.0378</v>
      </c>
      <c r="R226" s="234">
        <f>Q226*H226</f>
        <v>3.9074616</v>
      </c>
      <c r="S226" s="234">
        <v>0</v>
      </c>
      <c r="T226" s="235">
        <f>S226*H226</f>
        <v>0</v>
      </c>
      <c r="AR226" s="236" t="s">
        <v>190</v>
      </c>
      <c r="AT226" s="236" t="s">
        <v>185</v>
      </c>
      <c r="AU226" s="236" t="s">
        <v>86</v>
      </c>
      <c r="AY226" s="17" t="s">
        <v>183</v>
      </c>
      <c r="BE226" s="237">
        <f>IF(N226="základní",J226,0)</f>
        <v>0</v>
      </c>
      <c r="BF226" s="237">
        <f>IF(N226="snížená",J226,0)</f>
        <v>0</v>
      </c>
      <c r="BG226" s="237">
        <f>IF(N226="zákl. přenesená",J226,0)</f>
        <v>0</v>
      </c>
      <c r="BH226" s="237">
        <f>IF(N226="sníž. přenesená",J226,0)</f>
        <v>0</v>
      </c>
      <c r="BI226" s="237">
        <f>IF(N226="nulová",J226,0)</f>
        <v>0</v>
      </c>
      <c r="BJ226" s="17" t="s">
        <v>84</v>
      </c>
      <c r="BK226" s="237">
        <f>ROUND(I226*H226,2)</f>
        <v>0</v>
      </c>
      <c r="BL226" s="17" t="s">
        <v>190</v>
      </c>
      <c r="BM226" s="236" t="s">
        <v>359</v>
      </c>
    </row>
    <row r="227" s="12" customFormat="1">
      <c r="B227" s="238"/>
      <c r="C227" s="239"/>
      <c r="D227" s="240" t="s">
        <v>192</v>
      </c>
      <c r="E227" s="241" t="s">
        <v>1</v>
      </c>
      <c r="F227" s="242" t="s">
        <v>360</v>
      </c>
      <c r="G227" s="239"/>
      <c r="H227" s="243">
        <v>9.2200000000000006</v>
      </c>
      <c r="I227" s="244"/>
      <c r="J227" s="239"/>
      <c r="K227" s="239"/>
      <c r="L227" s="245"/>
      <c r="M227" s="246"/>
      <c r="N227" s="247"/>
      <c r="O227" s="247"/>
      <c r="P227" s="247"/>
      <c r="Q227" s="247"/>
      <c r="R227" s="247"/>
      <c r="S227" s="247"/>
      <c r="T227" s="248"/>
      <c r="AT227" s="249" t="s">
        <v>192</v>
      </c>
      <c r="AU227" s="249" t="s">
        <v>86</v>
      </c>
      <c r="AV227" s="12" t="s">
        <v>86</v>
      </c>
      <c r="AW227" s="12" t="s">
        <v>32</v>
      </c>
      <c r="AX227" s="12" t="s">
        <v>76</v>
      </c>
      <c r="AY227" s="249" t="s">
        <v>183</v>
      </c>
    </row>
    <row r="228" s="12" customFormat="1">
      <c r="B228" s="238"/>
      <c r="C228" s="239"/>
      <c r="D228" s="240" t="s">
        <v>192</v>
      </c>
      <c r="E228" s="241" t="s">
        <v>1</v>
      </c>
      <c r="F228" s="242" t="s">
        <v>361</v>
      </c>
      <c r="G228" s="239"/>
      <c r="H228" s="243">
        <v>4</v>
      </c>
      <c r="I228" s="244"/>
      <c r="J228" s="239"/>
      <c r="K228" s="239"/>
      <c r="L228" s="245"/>
      <c r="M228" s="246"/>
      <c r="N228" s="247"/>
      <c r="O228" s="247"/>
      <c r="P228" s="247"/>
      <c r="Q228" s="247"/>
      <c r="R228" s="247"/>
      <c r="S228" s="247"/>
      <c r="T228" s="248"/>
      <c r="AT228" s="249" t="s">
        <v>192</v>
      </c>
      <c r="AU228" s="249" t="s">
        <v>86</v>
      </c>
      <c r="AV228" s="12" t="s">
        <v>86</v>
      </c>
      <c r="AW228" s="12" t="s">
        <v>32</v>
      </c>
      <c r="AX228" s="12" t="s">
        <v>76</v>
      </c>
      <c r="AY228" s="249" t="s">
        <v>183</v>
      </c>
    </row>
    <row r="229" s="12" customFormat="1">
      <c r="B229" s="238"/>
      <c r="C229" s="239"/>
      <c r="D229" s="240" t="s">
        <v>192</v>
      </c>
      <c r="E229" s="241" t="s">
        <v>1</v>
      </c>
      <c r="F229" s="242" t="s">
        <v>362</v>
      </c>
      <c r="G229" s="239"/>
      <c r="H229" s="243">
        <v>3.7999999999999998</v>
      </c>
      <c r="I229" s="244"/>
      <c r="J229" s="239"/>
      <c r="K229" s="239"/>
      <c r="L229" s="245"/>
      <c r="M229" s="246"/>
      <c r="N229" s="247"/>
      <c r="O229" s="247"/>
      <c r="P229" s="247"/>
      <c r="Q229" s="247"/>
      <c r="R229" s="247"/>
      <c r="S229" s="247"/>
      <c r="T229" s="248"/>
      <c r="AT229" s="249" t="s">
        <v>192</v>
      </c>
      <c r="AU229" s="249" t="s">
        <v>86</v>
      </c>
      <c r="AV229" s="12" t="s">
        <v>86</v>
      </c>
      <c r="AW229" s="12" t="s">
        <v>32</v>
      </c>
      <c r="AX229" s="12" t="s">
        <v>76</v>
      </c>
      <c r="AY229" s="249" t="s">
        <v>183</v>
      </c>
    </row>
    <row r="230" s="12" customFormat="1">
      <c r="B230" s="238"/>
      <c r="C230" s="239"/>
      <c r="D230" s="240" t="s">
        <v>192</v>
      </c>
      <c r="E230" s="241" t="s">
        <v>1</v>
      </c>
      <c r="F230" s="242" t="s">
        <v>363</v>
      </c>
      <c r="G230" s="239"/>
      <c r="H230" s="243">
        <v>15.6</v>
      </c>
      <c r="I230" s="244"/>
      <c r="J230" s="239"/>
      <c r="K230" s="239"/>
      <c r="L230" s="245"/>
      <c r="M230" s="246"/>
      <c r="N230" s="247"/>
      <c r="O230" s="247"/>
      <c r="P230" s="247"/>
      <c r="Q230" s="247"/>
      <c r="R230" s="247"/>
      <c r="S230" s="247"/>
      <c r="T230" s="248"/>
      <c r="AT230" s="249" t="s">
        <v>192</v>
      </c>
      <c r="AU230" s="249" t="s">
        <v>86</v>
      </c>
      <c r="AV230" s="12" t="s">
        <v>86</v>
      </c>
      <c r="AW230" s="12" t="s">
        <v>32</v>
      </c>
      <c r="AX230" s="12" t="s">
        <v>76</v>
      </c>
      <c r="AY230" s="249" t="s">
        <v>183</v>
      </c>
    </row>
    <row r="231" s="12" customFormat="1">
      <c r="B231" s="238"/>
      <c r="C231" s="239"/>
      <c r="D231" s="240" t="s">
        <v>192</v>
      </c>
      <c r="E231" s="241" t="s">
        <v>1</v>
      </c>
      <c r="F231" s="242" t="s">
        <v>364</v>
      </c>
      <c r="G231" s="239"/>
      <c r="H231" s="243">
        <v>2.5</v>
      </c>
      <c r="I231" s="244"/>
      <c r="J231" s="239"/>
      <c r="K231" s="239"/>
      <c r="L231" s="245"/>
      <c r="M231" s="246"/>
      <c r="N231" s="247"/>
      <c r="O231" s="247"/>
      <c r="P231" s="247"/>
      <c r="Q231" s="247"/>
      <c r="R231" s="247"/>
      <c r="S231" s="247"/>
      <c r="T231" s="248"/>
      <c r="AT231" s="249" t="s">
        <v>192</v>
      </c>
      <c r="AU231" s="249" t="s">
        <v>86</v>
      </c>
      <c r="AV231" s="12" t="s">
        <v>86</v>
      </c>
      <c r="AW231" s="12" t="s">
        <v>32</v>
      </c>
      <c r="AX231" s="12" t="s">
        <v>76</v>
      </c>
      <c r="AY231" s="249" t="s">
        <v>183</v>
      </c>
    </row>
    <row r="232" s="15" customFormat="1">
      <c r="B232" s="281"/>
      <c r="C232" s="282"/>
      <c r="D232" s="240" t="s">
        <v>192</v>
      </c>
      <c r="E232" s="283" t="s">
        <v>131</v>
      </c>
      <c r="F232" s="284" t="s">
        <v>349</v>
      </c>
      <c r="G232" s="282"/>
      <c r="H232" s="285">
        <v>35.119999999999997</v>
      </c>
      <c r="I232" s="286"/>
      <c r="J232" s="282"/>
      <c r="K232" s="282"/>
      <c r="L232" s="287"/>
      <c r="M232" s="288"/>
      <c r="N232" s="289"/>
      <c r="O232" s="289"/>
      <c r="P232" s="289"/>
      <c r="Q232" s="289"/>
      <c r="R232" s="289"/>
      <c r="S232" s="289"/>
      <c r="T232" s="290"/>
      <c r="AT232" s="291" t="s">
        <v>192</v>
      </c>
      <c r="AU232" s="291" t="s">
        <v>86</v>
      </c>
      <c r="AV232" s="15" t="s">
        <v>201</v>
      </c>
      <c r="AW232" s="15" t="s">
        <v>32</v>
      </c>
      <c r="AX232" s="15" t="s">
        <v>76</v>
      </c>
      <c r="AY232" s="291" t="s">
        <v>183</v>
      </c>
    </row>
    <row r="233" s="12" customFormat="1">
      <c r="B233" s="238"/>
      <c r="C233" s="239"/>
      <c r="D233" s="240" t="s">
        <v>192</v>
      </c>
      <c r="E233" s="241" t="s">
        <v>1</v>
      </c>
      <c r="F233" s="242" t="s">
        <v>365</v>
      </c>
      <c r="G233" s="239"/>
      <c r="H233" s="243">
        <v>103.372</v>
      </c>
      <c r="I233" s="244"/>
      <c r="J233" s="239"/>
      <c r="K233" s="239"/>
      <c r="L233" s="245"/>
      <c r="M233" s="246"/>
      <c r="N233" s="247"/>
      <c r="O233" s="247"/>
      <c r="P233" s="247"/>
      <c r="Q233" s="247"/>
      <c r="R233" s="247"/>
      <c r="S233" s="247"/>
      <c r="T233" s="248"/>
      <c r="AT233" s="249" t="s">
        <v>192</v>
      </c>
      <c r="AU233" s="249" t="s">
        <v>86</v>
      </c>
      <c r="AV233" s="12" t="s">
        <v>86</v>
      </c>
      <c r="AW233" s="12" t="s">
        <v>32</v>
      </c>
      <c r="AX233" s="12" t="s">
        <v>84</v>
      </c>
      <c r="AY233" s="249" t="s">
        <v>183</v>
      </c>
    </row>
    <row r="234" s="1" customFormat="1" ht="24" customHeight="1">
      <c r="B234" s="38"/>
      <c r="C234" s="225" t="s">
        <v>366</v>
      </c>
      <c r="D234" s="225" t="s">
        <v>185</v>
      </c>
      <c r="E234" s="226" t="s">
        <v>367</v>
      </c>
      <c r="F234" s="227" t="s">
        <v>368</v>
      </c>
      <c r="G234" s="228" t="s">
        <v>196</v>
      </c>
      <c r="H234" s="229">
        <v>1.365</v>
      </c>
      <c r="I234" s="230"/>
      <c r="J234" s="231">
        <f>ROUND(I234*H234,2)</f>
        <v>0</v>
      </c>
      <c r="K234" s="227" t="s">
        <v>189</v>
      </c>
      <c r="L234" s="43"/>
      <c r="M234" s="232" t="s">
        <v>1</v>
      </c>
      <c r="N234" s="233" t="s">
        <v>41</v>
      </c>
      <c r="O234" s="86"/>
      <c r="P234" s="234">
        <f>O234*H234</f>
        <v>0</v>
      </c>
      <c r="Q234" s="234">
        <v>1.98</v>
      </c>
      <c r="R234" s="234">
        <f>Q234*H234</f>
        <v>2.7027000000000001</v>
      </c>
      <c r="S234" s="234">
        <v>0</v>
      </c>
      <c r="T234" s="235">
        <f>S234*H234</f>
        <v>0</v>
      </c>
      <c r="AR234" s="236" t="s">
        <v>190</v>
      </c>
      <c r="AT234" s="236" t="s">
        <v>185</v>
      </c>
      <c r="AU234" s="236" t="s">
        <v>86</v>
      </c>
      <c r="AY234" s="17" t="s">
        <v>183</v>
      </c>
      <c r="BE234" s="237">
        <f>IF(N234="základní",J234,0)</f>
        <v>0</v>
      </c>
      <c r="BF234" s="237">
        <f>IF(N234="snížená",J234,0)</f>
        <v>0</v>
      </c>
      <c r="BG234" s="237">
        <f>IF(N234="zákl. přenesená",J234,0)</f>
        <v>0</v>
      </c>
      <c r="BH234" s="237">
        <f>IF(N234="sníž. přenesená",J234,0)</f>
        <v>0</v>
      </c>
      <c r="BI234" s="237">
        <f>IF(N234="nulová",J234,0)</f>
        <v>0</v>
      </c>
      <c r="BJ234" s="17" t="s">
        <v>84</v>
      </c>
      <c r="BK234" s="237">
        <f>ROUND(I234*H234,2)</f>
        <v>0</v>
      </c>
      <c r="BL234" s="17" t="s">
        <v>190</v>
      </c>
      <c r="BM234" s="236" t="s">
        <v>369</v>
      </c>
    </row>
    <row r="235" s="12" customFormat="1">
      <c r="B235" s="238"/>
      <c r="C235" s="239"/>
      <c r="D235" s="240" t="s">
        <v>192</v>
      </c>
      <c r="E235" s="241" t="s">
        <v>1</v>
      </c>
      <c r="F235" s="242" t="s">
        <v>370</v>
      </c>
      <c r="G235" s="239"/>
      <c r="H235" s="243">
        <v>1.365</v>
      </c>
      <c r="I235" s="244"/>
      <c r="J235" s="239"/>
      <c r="K235" s="239"/>
      <c r="L235" s="245"/>
      <c r="M235" s="246"/>
      <c r="N235" s="247"/>
      <c r="O235" s="247"/>
      <c r="P235" s="247"/>
      <c r="Q235" s="247"/>
      <c r="R235" s="247"/>
      <c r="S235" s="247"/>
      <c r="T235" s="248"/>
      <c r="AT235" s="249" t="s">
        <v>192</v>
      </c>
      <c r="AU235" s="249" t="s">
        <v>86</v>
      </c>
      <c r="AV235" s="12" t="s">
        <v>86</v>
      </c>
      <c r="AW235" s="12" t="s">
        <v>32</v>
      </c>
      <c r="AX235" s="12" t="s">
        <v>84</v>
      </c>
      <c r="AY235" s="249" t="s">
        <v>183</v>
      </c>
    </row>
    <row r="236" s="1" customFormat="1" ht="24" customHeight="1">
      <c r="B236" s="38"/>
      <c r="C236" s="225" t="s">
        <v>371</v>
      </c>
      <c r="D236" s="225" t="s">
        <v>185</v>
      </c>
      <c r="E236" s="226" t="s">
        <v>372</v>
      </c>
      <c r="F236" s="227" t="s">
        <v>373</v>
      </c>
      <c r="G236" s="228" t="s">
        <v>273</v>
      </c>
      <c r="H236" s="229">
        <v>1</v>
      </c>
      <c r="I236" s="230"/>
      <c r="J236" s="231">
        <f>ROUND(I236*H236,2)</f>
        <v>0</v>
      </c>
      <c r="K236" s="227" t="s">
        <v>189</v>
      </c>
      <c r="L236" s="43"/>
      <c r="M236" s="232" t="s">
        <v>1</v>
      </c>
      <c r="N236" s="233" t="s">
        <v>41</v>
      </c>
      <c r="O236" s="86"/>
      <c r="P236" s="234">
        <f>O236*H236</f>
        <v>0</v>
      </c>
      <c r="Q236" s="234">
        <v>0.016979999999999999</v>
      </c>
      <c r="R236" s="234">
        <f>Q236*H236</f>
        <v>0.016979999999999999</v>
      </c>
      <c r="S236" s="234">
        <v>0</v>
      </c>
      <c r="T236" s="235">
        <f>S236*H236</f>
        <v>0</v>
      </c>
      <c r="AR236" s="236" t="s">
        <v>190</v>
      </c>
      <c r="AT236" s="236" t="s">
        <v>185</v>
      </c>
      <c r="AU236" s="236" t="s">
        <v>86</v>
      </c>
      <c r="AY236" s="17" t="s">
        <v>183</v>
      </c>
      <c r="BE236" s="237">
        <f>IF(N236="základní",J236,0)</f>
        <v>0</v>
      </c>
      <c r="BF236" s="237">
        <f>IF(N236="snížená",J236,0)</f>
        <v>0</v>
      </c>
      <c r="BG236" s="237">
        <f>IF(N236="zákl. přenesená",J236,0)</f>
        <v>0</v>
      </c>
      <c r="BH236" s="237">
        <f>IF(N236="sníž. přenesená",J236,0)</f>
        <v>0</v>
      </c>
      <c r="BI236" s="237">
        <f>IF(N236="nulová",J236,0)</f>
        <v>0</v>
      </c>
      <c r="BJ236" s="17" t="s">
        <v>84</v>
      </c>
      <c r="BK236" s="237">
        <f>ROUND(I236*H236,2)</f>
        <v>0</v>
      </c>
      <c r="BL236" s="17" t="s">
        <v>190</v>
      </c>
      <c r="BM236" s="236" t="s">
        <v>374</v>
      </c>
    </row>
    <row r="237" s="12" customFormat="1">
      <c r="B237" s="238"/>
      <c r="C237" s="239"/>
      <c r="D237" s="240" t="s">
        <v>192</v>
      </c>
      <c r="E237" s="241" t="s">
        <v>1</v>
      </c>
      <c r="F237" s="242" t="s">
        <v>375</v>
      </c>
      <c r="G237" s="239"/>
      <c r="H237" s="243">
        <v>1</v>
      </c>
      <c r="I237" s="244"/>
      <c r="J237" s="239"/>
      <c r="K237" s="239"/>
      <c r="L237" s="245"/>
      <c r="M237" s="246"/>
      <c r="N237" s="247"/>
      <c r="O237" s="247"/>
      <c r="P237" s="247"/>
      <c r="Q237" s="247"/>
      <c r="R237" s="247"/>
      <c r="S237" s="247"/>
      <c r="T237" s="248"/>
      <c r="AT237" s="249" t="s">
        <v>192</v>
      </c>
      <c r="AU237" s="249" t="s">
        <v>86</v>
      </c>
      <c r="AV237" s="12" t="s">
        <v>86</v>
      </c>
      <c r="AW237" s="12" t="s">
        <v>32</v>
      </c>
      <c r="AX237" s="12" t="s">
        <v>84</v>
      </c>
      <c r="AY237" s="249" t="s">
        <v>183</v>
      </c>
    </row>
    <row r="238" s="1" customFormat="1" ht="24" customHeight="1">
      <c r="B238" s="38"/>
      <c r="C238" s="261" t="s">
        <v>376</v>
      </c>
      <c r="D238" s="261" t="s">
        <v>251</v>
      </c>
      <c r="E238" s="262" t="s">
        <v>377</v>
      </c>
      <c r="F238" s="263" t="s">
        <v>378</v>
      </c>
      <c r="G238" s="264" t="s">
        <v>273</v>
      </c>
      <c r="H238" s="265">
        <v>1</v>
      </c>
      <c r="I238" s="266"/>
      <c r="J238" s="267">
        <f>ROUND(I238*H238,2)</f>
        <v>0</v>
      </c>
      <c r="K238" s="263" t="s">
        <v>189</v>
      </c>
      <c r="L238" s="268"/>
      <c r="M238" s="269" t="s">
        <v>1</v>
      </c>
      <c r="N238" s="270" t="s">
        <v>41</v>
      </c>
      <c r="O238" s="86"/>
      <c r="P238" s="234">
        <f>O238*H238</f>
        <v>0</v>
      </c>
      <c r="Q238" s="234">
        <v>0.0112</v>
      </c>
      <c r="R238" s="234">
        <f>Q238*H238</f>
        <v>0.0112</v>
      </c>
      <c r="S238" s="234">
        <v>0</v>
      </c>
      <c r="T238" s="235">
        <f>S238*H238</f>
        <v>0</v>
      </c>
      <c r="AR238" s="236" t="s">
        <v>226</v>
      </c>
      <c r="AT238" s="236" t="s">
        <v>251</v>
      </c>
      <c r="AU238" s="236" t="s">
        <v>86</v>
      </c>
      <c r="AY238" s="17" t="s">
        <v>183</v>
      </c>
      <c r="BE238" s="237">
        <f>IF(N238="základní",J238,0)</f>
        <v>0</v>
      </c>
      <c r="BF238" s="237">
        <f>IF(N238="snížená",J238,0)</f>
        <v>0</v>
      </c>
      <c r="BG238" s="237">
        <f>IF(N238="zákl. přenesená",J238,0)</f>
        <v>0</v>
      </c>
      <c r="BH238" s="237">
        <f>IF(N238="sníž. přenesená",J238,0)</f>
        <v>0</v>
      </c>
      <c r="BI238" s="237">
        <f>IF(N238="nulová",J238,0)</f>
        <v>0</v>
      </c>
      <c r="BJ238" s="17" t="s">
        <v>84</v>
      </c>
      <c r="BK238" s="237">
        <f>ROUND(I238*H238,2)</f>
        <v>0</v>
      </c>
      <c r="BL238" s="17" t="s">
        <v>190</v>
      </c>
      <c r="BM238" s="236" t="s">
        <v>379</v>
      </c>
    </row>
    <row r="239" s="11" customFormat="1" ht="22.8" customHeight="1">
      <c r="B239" s="209"/>
      <c r="C239" s="210"/>
      <c r="D239" s="211" t="s">
        <v>75</v>
      </c>
      <c r="E239" s="223" t="s">
        <v>230</v>
      </c>
      <c r="F239" s="223" t="s">
        <v>380</v>
      </c>
      <c r="G239" s="210"/>
      <c r="H239" s="210"/>
      <c r="I239" s="213"/>
      <c r="J239" s="224">
        <f>BK239</f>
        <v>0</v>
      </c>
      <c r="K239" s="210"/>
      <c r="L239" s="215"/>
      <c r="M239" s="216"/>
      <c r="N239" s="217"/>
      <c r="O239" s="217"/>
      <c r="P239" s="218">
        <f>SUM(P240:P319)</f>
        <v>0</v>
      </c>
      <c r="Q239" s="217"/>
      <c r="R239" s="218">
        <f>SUM(R240:R319)</f>
        <v>6.653442000000001</v>
      </c>
      <c r="S239" s="217"/>
      <c r="T239" s="219">
        <f>SUM(T240:T319)</f>
        <v>34.287157000000008</v>
      </c>
      <c r="AR239" s="220" t="s">
        <v>84</v>
      </c>
      <c r="AT239" s="221" t="s">
        <v>75</v>
      </c>
      <c r="AU239" s="221" t="s">
        <v>84</v>
      </c>
      <c r="AY239" s="220" t="s">
        <v>183</v>
      </c>
      <c r="BK239" s="222">
        <f>SUM(BK240:BK319)</f>
        <v>0</v>
      </c>
    </row>
    <row r="240" s="1" customFormat="1" ht="24" customHeight="1">
      <c r="B240" s="38"/>
      <c r="C240" s="225" t="s">
        <v>381</v>
      </c>
      <c r="D240" s="225" t="s">
        <v>185</v>
      </c>
      <c r="E240" s="226" t="s">
        <v>382</v>
      </c>
      <c r="F240" s="227" t="s">
        <v>383</v>
      </c>
      <c r="G240" s="228" t="s">
        <v>204</v>
      </c>
      <c r="H240" s="229">
        <v>24.780000000000001</v>
      </c>
      <c r="I240" s="230"/>
      <c r="J240" s="231">
        <f>ROUND(I240*H240,2)</f>
        <v>0</v>
      </c>
      <c r="K240" s="227" t="s">
        <v>189</v>
      </c>
      <c r="L240" s="43"/>
      <c r="M240" s="232" t="s">
        <v>1</v>
      </c>
      <c r="N240" s="233" t="s">
        <v>41</v>
      </c>
      <c r="O240" s="86"/>
      <c r="P240" s="234">
        <f>O240*H240</f>
        <v>0</v>
      </c>
      <c r="Q240" s="234">
        <v>0.15540000000000001</v>
      </c>
      <c r="R240" s="234">
        <f>Q240*H240</f>
        <v>3.8508120000000003</v>
      </c>
      <c r="S240" s="234">
        <v>0</v>
      </c>
      <c r="T240" s="235">
        <f>S240*H240</f>
        <v>0</v>
      </c>
      <c r="AR240" s="236" t="s">
        <v>190</v>
      </c>
      <c r="AT240" s="236" t="s">
        <v>185</v>
      </c>
      <c r="AU240" s="236" t="s">
        <v>86</v>
      </c>
      <c r="AY240" s="17" t="s">
        <v>183</v>
      </c>
      <c r="BE240" s="237">
        <f>IF(N240="základní",J240,0)</f>
        <v>0</v>
      </c>
      <c r="BF240" s="237">
        <f>IF(N240="snížená",J240,0)</f>
        <v>0</v>
      </c>
      <c r="BG240" s="237">
        <f>IF(N240="zákl. přenesená",J240,0)</f>
        <v>0</v>
      </c>
      <c r="BH240" s="237">
        <f>IF(N240="sníž. přenesená",J240,0)</f>
        <v>0</v>
      </c>
      <c r="BI240" s="237">
        <f>IF(N240="nulová",J240,0)</f>
        <v>0</v>
      </c>
      <c r="BJ240" s="17" t="s">
        <v>84</v>
      </c>
      <c r="BK240" s="237">
        <f>ROUND(I240*H240,2)</f>
        <v>0</v>
      </c>
      <c r="BL240" s="17" t="s">
        <v>190</v>
      </c>
      <c r="BM240" s="236" t="s">
        <v>384</v>
      </c>
    </row>
    <row r="241" s="12" customFormat="1">
      <c r="B241" s="238"/>
      <c r="C241" s="239"/>
      <c r="D241" s="240" t="s">
        <v>192</v>
      </c>
      <c r="E241" s="241" t="s">
        <v>1</v>
      </c>
      <c r="F241" s="242" t="s">
        <v>385</v>
      </c>
      <c r="G241" s="239"/>
      <c r="H241" s="243">
        <v>24.780000000000001</v>
      </c>
      <c r="I241" s="244"/>
      <c r="J241" s="239"/>
      <c r="K241" s="239"/>
      <c r="L241" s="245"/>
      <c r="M241" s="246"/>
      <c r="N241" s="247"/>
      <c r="O241" s="247"/>
      <c r="P241" s="247"/>
      <c r="Q241" s="247"/>
      <c r="R241" s="247"/>
      <c r="S241" s="247"/>
      <c r="T241" s="248"/>
      <c r="AT241" s="249" t="s">
        <v>192</v>
      </c>
      <c r="AU241" s="249" t="s">
        <v>86</v>
      </c>
      <c r="AV241" s="12" t="s">
        <v>86</v>
      </c>
      <c r="AW241" s="12" t="s">
        <v>32</v>
      </c>
      <c r="AX241" s="12" t="s">
        <v>84</v>
      </c>
      <c r="AY241" s="249" t="s">
        <v>183</v>
      </c>
    </row>
    <row r="242" s="1" customFormat="1" ht="16.5" customHeight="1">
      <c r="B242" s="38"/>
      <c r="C242" s="261" t="s">
        <v>386</v>
      </c>
      <c r="D242" s="261" t="s">
        <v>251</v>
      </c>
      <c r="E242" s="262" t="s">
        <v>387</v>
      </c>
      <c r="F242" s="263" t="s">
        <v>388</v>
      </c>
      <c r="G242" s="264" t="s">
        <v>204</v>
      </c>
      <c r="H242" s="265">
        <v>24.780000000000001</v>
      </c>
      <c r="I242" s="266"/>
      <c r="J242" s="267">
        <f>ROUND(I242*H242,2)</f>
        <v>0</v>
      </c>
      <c r="K242" s="263" t="s">
        <v>189</v>
      </c>
      <c r="L242" s="268"/>
      <c r="M242" s="269" t="s">
        <v>1</v>
      </c>
      <c r="N242" s="270" t="s">
        <v>41</v>
      </c>
      <c r="O242" s="86"/>
      <c r="P242" s="234">
        <f>O242*H242</f>
        <v>0</v>
      </c>
      <c r="Q242" s="234">
        <v>0.085000000000000006</v>
      </c>
      <c r="R242" s="234">
        <f>Q242*H242</f>
        <v>2.1063000000000001</v>
      </c>
      <c r="S242" s="234">
        <v>0</v>
      </c>
      <c r="T242" s="235">
        <f>S242*H242</f>
        <v>0</v>
      </c>
      <c r="AR242" s="236" t="s">
        <v>226</v>
      </c>
      <c r="AT242" s="236" t="s">
        <v>251</v>
      </c>
      <c r="AU242" s="236" t="s">
        <v>86</v>
      </c>
      <c r="AY242" s="17" t="s">
        <v>183</v>
      </c>
      <c r="BE242" s="237">
        <f>IF(N242="základní",J242,0)</f>
        <v>0</v>
      </c>
      <c r="BF242" s="237">
        <f>IF(N242="snížená",J242,0)</f>
        <v>0</v>
      </c>
      <c r="BG242" s="237">
        <f>IF(N242="zákl. přenesená",J242,0)</f>
        <v>0</v>
      </c>
      <c r="BH242" s="237">
        <f>IF(N242="sníž. přenesená",J242,0)</f>
        <v>0</v>
      </c>
      <c r="BI242" s="237">
        <f>IF(N242="nulová",J242,0)</f>
        <v>0</v>
      </c>
      <c r="BJ242" s="17" t="s">
        <v>84</v>
      </c>
      <c r="BK242" s="237">
        <f>ROUND(I242*H242,2)</f>
        <v>0</v>
      </c>
      <c r="BL242" s="17" t="s">
        <v>190</v>
      </c>
      <c r="BM242" s="236" t="s">
        <v>389</v>
      </c>
    </row>
    <row r="243" s="1" customFormat="1" ht="24" customHeight="1">
      <c r="B243" s="38"/>
      <c r="C243" s="225" t="s">
        <v>390</v>
      </c>
      <c r="D243" s="225" t="s">
        <v>185</v>
      </c>
      <c r="E243" s="226" t="s">
        <v>391</v>
      </c>
      <c r="F243" s="227" t="s">
        <v>392</v>
      </c>
      <c r="G243" s="228" t="s">
        <v>204</v>
      </c>
      <c r="H243" s="229">
        <v>5.4000000000000004</v>
      </c>
      <c r="I243" s="230"/>
      <c r="J243" s="231">
        <f>ROUND(I243*H243,2)</f>
        <v>0</v>
      </c>
      <c r="K243" s="227" t="s">
        <v>189</v>
      </c>
      <c r="L243" s="43"/>
      <c r="M243" s="232" t="s">
        <v>1</v>
      </c>
      <c r="N243" s="233" t="s">
        <v>41</v>
      </c>
      <c r="O243" s="86"/>
      <c r="P243" s="234">
        <f>O243*H243</f>
        <v>0</v>
      </c>
      <c r="Q243" s="234">
        <v>0.10095</v>
      </c>
      <c r="R243" s="234">
        <f>Q243*H243</f>
        <v>0.54513</v>
      </c>
      <c r="S243" s="234">
        <v>0</v>
      </c>
      <c r="T243" s="235">
        <f>S243*H243</f>
        <v>0</v>
      </c>
      <c r="AR243" s="236" t="s">
        <v>190</v>
      </c>
      <c r="AT243" s="236" t="s">
        <v>185</v>
      </c>
      <c r="AU243" s="236" t="s">
        <v>86</v>
      </c>
      <c r="AY243" s="17" t="s">
        <v>183</v>
      </c>
      <c r="BE243" s="237">
        <f>IF(N243="základní",J243,0)</f>
        <v>0</v>
      </c>
      <c r="BF243" s="237">
        <f>IF(N243="snížená",J243,0)</f>
        <v>0</v>
      </c>
      <c r="BG243" s="237">
        <f>IF(N243="zákl. přenesená",J243,0)</f>
        <v>0</v>
      </c>
      <c r="BH243" s="237">
        <f>IF(N243="sníž. přenesená",J243,0)</f>
        <v>0</v>
      </c>
      <c r="BI243" s="237">
        <f>IF(N243="nulová",J243,0)</f>
        <v>0</v>
      </c>
      <c r="BJ243" s="17" t="s">
        <v>84</v>
      </c>
      <c r="BK243" s="237">
        <f>ROUND(I243*H243,2)</f>
        <v>0</v>
      </c>
      <c r="BL243" s="17" t="s">
        <v>190</v>
      </c>
      <c r="BM243" s="236" t="s">
        <v>393</v>
      </c>
    </row>
    <row r="244" s="12" customFormat="1">
      <c r="B244" s="238"/>
      <c r="C244" s="239"/>
      <c r="D244" s="240" t="s">
        <v>192</v>
      </c>
      <c r="E244" s="241" t="s">
        <v>1</v>
      </c>
      <c r="F244" s="242" t="s">
        <v>394</v>
      </c>
      <c r="G244" s="239"/>
      <c r="H244" s="243">
        <v>4.1500000000000004</v>
      </c>
      <c r="I244" s="244"/>
      <c r="J244" s="239"/>
      <c r="K244" s="239"/>
      <c r="L244" s="245"/>
      <c r="M244" s="246"/>
      <c r="N244" s="247"/>
      <c r="O244" s="247"/>
      <c r="P244" s="247"/>
      <c r="Q244" s="247"/>
      <c r="R244" s="247"/>
      <c r="S244" s="247"/>
      <c r="T244" s="248"/>
      <c r="AT244" s="249" t="s">
        <v>192</v>
      </c>
      <c r="AU244" s="249" t="s">
        <v>86</v>
      </c>
      <c r="AV244" s="12" t="s">
        <v>86</v>
      </c>
      <c r="AW244" s="12" t="s">
        <v>32</v>
      </c>
      <c r="AX244" s="12" t="s">
        <v>76</v>
      </c>
      <c r="AY244" s="249" t="s">
        <v>183</v>
      </c>
    </row>
    <row r="245" s="12" customFormat="1">
      <c r="B245" s="238"/>
      <c r="C245" s="239"/>
      <c r="D245" s="240" t="s">
        <v>192</v>
      </c>
      <c r="E245" s="241" t="s">
        <v>1</v>
      </c>
      <c r="F245" s="242" t="s">
        <v>395</v>
      </c>
      <c r="G245" s="239"/>
      <c r="H245" s="243">
        <v>1.25</v>
      </c>
      <c r="I245" s="244"/>
      <c r="J245" s="239"/>
      <c r="K245" s="239"/>
      <c r="L245" s="245"/>
      <c r="M245" s="246"/>
      <c r="N245" s="247"/>
      <c r="O245" s="247"/>
      <c r="P245" s="247"/>
      <c r="Q245" s="247"/>
      <c r="R245" s="247"/>
      <c r="S245" s="247"/>
      <c r="T245" s="248"/>
      <c r="AT245" s="249" t="s">
        <v>192</v>
      </c>
      <c r="AU245" s="249" t="s">
        <v>86</v>
      </c>
      <c r="AV245" s="12" t="s">
        <v>86</v>
      </c>
      <c r="AW245" s="12" t="s">
        <v>32</v>
      </c>
      <c r="AX245" s="12" t="s">
        <v>76</v>
      </c>
      <c r="AY245" s="249" t="s">
        <v>183</v>
      </c>
    </row>
    <row r="246" s="13" customFormat="1">
      <c r="B246" s="250"/>
      <c r="C246" s="251"/>
      <c r="D246" s="240" t="s">
        <v>192</v>
      </c>
      <c r="E246" s="252" t="s">
        <v>1</v>
      </c>
      <c r="F246" s="253" t="s">
        <v>200</v>
      </c>
      <c r="G246" s="251"/>
      <c r="H246" s="254">
        <v>5.4000000000000004</v>
      </c>
      <c r="I246" s="255"/>
      <c r="J246" s="251"/>
      <c r="K246" s="251"/>
      <c r="L246" s="256"/>
      <c r="M246" s="257"/>
      <c r="N246" s="258"/>
      <c r="O246" s="258"/>
      <c r="P246" s="258"/>
      <c r="Q246" s="258"/>
      <c r="R246" s="258"/>
      <c r="S246" s="258"/>
      <c r="T246" s="259"/>
      <c r="AT246" s="260" t="s">
        <v>192</v>
      </c>
      <c r="AU246" s="260" t="s">
        <v>86</v>
      </c>
      <c r="AV246" s="13" t="s">
        <v>190</v>
      </c>
      <c r="AW246" s="13" t="s">
        <v>32</v>
      </c>
      <c r="AX246" s="13" t="s">
        <v>84</v>
      </c>
      <c r="AY246" s="260" t="s">
        <v>183</v>
      </c>
    </row>
    <row r="247" s="1" customFormat="1" ht="16.5" customHeight="1">
      <c r="B247" s="38"/>
      <c r="C247" s="261" t="s">
        <v>396</v>
      </c>
      <c r="D247" s="261" t="s">
        <v>251</v>
      </c>
      <c r="E247" s="262" t="s">
        <v>397</v>
      </c>
      <c r="F247" s="263" t="s">
        <v>398</v>
      </c>
      <c r="G247" s="264" t="s">
        <v>204</v>
      </c>
      <c r="H247" s="265">
        <v>5.4000000000000004</v>
      </c>
      <c r="I247" s="266"/>
      <c r="J247" s="267">
        <f>ROUND(I247*H247,2)</f>
        <v>0</v>
      </c>
      <c r="K247" s="263" t="s">
        <v>189</v>
      </c>
      <c r="L247" s="268"/>
      <c r="M247" s="269" t="s">
        <v>1</v>
      </c>
      <c r="N247" s="270" t="s">
        <v>41</v>
      </c>
      <c r="O247" s="86"/>
      <c r="P247" s="234">
        <f>O247*H247</f>
        <v>0</v>
      </c>
      <c r="Q247" s="234">
        <v>0.028000000000000001</v>
      </c>
      <c r="R247" s="234">
        <f>Q247*H247</f>
        <v>0.1512</v>
      </c>
      <c r="S247" s="234">
        <v>0</v>
      </c>
      <c r="T247" s="235">
        <f>S247*H247</f>
        <v>0</v>
      </c>
      <c r="AR247" s="236" t="s">
        <v>226</v>
      </c>
      <c r="AT247" s="236" t="s">
        <v>251</v>
      </c>
      <c r="AU247" s="236" t="s">
        <v>86</v>
      </c>
      <c r="AY247" s="17" t="s">
        <v>183</v>
      </c>
      <c r="BE247" s="237">
        <f>IF(N247="základní",J247,0)</f>
        <v>0</v>
      </c>
      <c r="BF247" s="237">
        <f>IF(N247="snížená",J247,0)</f>
        <v>0</v>
      </c>
      <c r="BG247" s="237">
        <f>IF(N247="zákl. přenesená",J247,0)</f>
        <v>0</v>
      </c>
      <c r="BH247" s="237">
        <f>IF(N247="sníž. přenesená",J247,0)</f>
        <v>0</v>
      </c>
      <c r="BI247" s="237">
        <f>IF(N247="nulová",J247,0)</f>
        <v>0</v>
      </c>
      <c r="BJ247" s="17" t="s">
        <v>84</v>
      </c>
      <c r="BK247" s="237">
        <f>ROUND(I247*H247,2)</f>
        <v>0</v>
      </c>
      <c r="BL247" s="17" t="s">
        <v>190</v>
      </c>
      <c r="BM247" s="236" t="s">
        <v>399</v>
      </c>
    </row>
    <row r="248" s="1" customFormat="1" ht="16.5" customHeight="1">
      <c r="B248" s="38"/>
      <c r="C248" s="225" t="s">
        <v>400</v>
      </c>
      <c r="D248" s="225" t="s">
        <v>185</v>
      </c>
      <c r="E248" s="226" t="s">
        <v>401</v>
      </c>
      <c r="F248" s="227" t="s">
        <v>402</v>
      </c>
      <c r="G248" s="228" t="s">
        <v>188</v>
      </c>
      <c r="H248" s="229">
        <v>1.575</v>
      </c>
      <c r="I248" s="230"/>
      <c r="J248" s="231">
        <f>ROUND(I248*H248,2)</f>
        <v>0</v>
      </c>
      <c r="K248" s="227" t="s">
        <v>189</v>
      </c>
      <c r="L248" s="43"/>
      <c r="M248" s="232" t="s">
        <v>1</v>
      </c>
      <c r="N248" s="233" t="s">
        <v>41</v>
      </c>
      <c r="O248" s="86"/>
      <c r="P248" s="234">
        <f>O248*H248</f>
        <v>0</v>
      </c>
      <c r="Q248" s="234">
        <v>0</v>
      </c>
      <c r="R248" s="234">
        <f>Q248*H248</f>
        <v>0</v>
      </c>
      <c r="S248" s="234">
        <v>0.13100000000000001</v>
      </c>
      <c r="T248" s="235">
        <f>S248*H248</f>
        <v>0.20632500000000001</v>
      </c>
      <c r="AR248" s="236" t="s">
        <v>190</v>
      </c>
      <c r="AT248" s="236" t="s">
        <v>185</v>
      </c>
      <c r="AU248" s="236" t="s">
        <v>86</v>
      </c>
      <c r="AY248" s="17" t="s">
        <v>183</v>
      </c>
      <c r="BE248" s="237">
        <f>IF(N248="základní",J248,0)</f>
        <v>0</v>
      </c>
      <c r="BF248" s="237">
        <f>IF(N248="snížená",J248,0)</f>
        <v>0</v>
      </c>
      <c r="BG248" s="237">
        <f>IF(N248="zákl. přenesená",J248,0)</f>
        <v>0</v>
      </c>
      <c r="BH248" s="237">
        <f>IF(N248="sníž. přenesená",J248,0)</f>
        <v>0</v>
      </c>
      <c r="BI248" s="237">
        <f>IF(N248="nulová",J248,0)</f>
        <v>0</v>
      </c>
      <c r="BJ248" s="17" t="s">
        <v>84</v>
      </c>
      <c r="BK248" s="237">
        <f>ROUND(I248*H248,2)</f>
        <v>0</v>
      </c>
      <c r="BL248" s="17" t="s">
        <v>190</v>
      </c>
      <c r="BM248" s="236" t="s">
        <v>403</v>
      </c>
    </row>
    <row r="249" s="12" customFormat="1">
      <c r="B249" s="238"/>
      <c r="C249" s="239"/>
      <c r="D249" s="240" t="s">
        <v>192</v>
      </c>
      <c r="E249" s="241" t="s">
        <v>1</v>
      </c>
      <c r="F249" s="242" t="s">
        <v>404</v>
      </c>
      <c r="G249" s="239"/>
      <c r="H249" s="243">
        <v>1.575</v>
      </c>
      <c r="I249" s="244"/>
      <c r="J249" s="239"/>
      <c r="K249" s="239"/>
      <c r="L249" s="245"/>
      <c r="M249" s="246"/>
      <c r="N249" s="247"/>
      <c r="O249" s="247"/>
      <c r="P249" s="247"/>
      <c r="Q249" s="247"/>
      <c r="R249" s="247"/>
      <c r="S249" s="247"/>
      <c r="T249" s="248"/>
      <c r="AT249" s="249" t="s">
        <v>192</v>
      </c>
      <c r="AU249" s="249" t="s">
        <v>86</v>
      </c>
      <c r="AV249" s="12" t="s">
        <v>86</v>
      </c>
      <c r="AW249" s="12" t="s">
        <v>32</v>
      </c>
      <c r="AX249" s="12" t="s">
        <v>84</v>
      </c>
      <c r="AY249" s="249" t="s">
        <v>183</v>
      </c>
    </row>
    <row r="250" s="1" customFormat="1" ht="24" customHeight="1">
      <c r="B250" s="38"/>
      <c r="C250" s="225" t="s">
        <v>405</v>
      </c>
      <c r="D250" s="225" t="s">
        <v>185</v>
      </c>
      <c r="E250" s="226" t="s">
        <v>406</v>
      </c>
      <c r="F250" s="227" t="s">
        <v>407</v>
      </c>
      <c r="G250" s="228" t="s">
        <v>196</v>
      </c>
      <c r="H250" s="229">
        <v>0.084000000000000005</v>
      </c>
      <c r="I250" s="230"/>
      <c r="J250" s="231">
        <f>ROUND(I250*H250,2)</f>
        <v>0</v>
      </c>
      <c r="K250" s="227" t="s">
        <v>189</v>
      </c>
      <c r="L250" s="43"/>
      <c r="M250" s="232" t="s">
        <v>1</v>
      </c>
      <c r="N250" s="233" t="s">
        <v>41</v>
      </c>
      <c r="O250" s="86"/>
      <c r="P250" s="234">
        <f>O250*H250</f>
        <v>0</v>
      </c>
      <c r="Q250" s="234">
        <v>0</v>
      </c>
      <c r="R250" s="234">
        <f>Q250*H250</f>
        <v>0</v>
      </c>
      <c r="S250" s="234">
        <v>2.2000000000000002</v>
      </c>
      <c r="T250" s="235">
        <f>S250*H250</f>
        <v>0.18480000000000002</v>
      </c>
      <c r="AR250" s="236" t="s">
        <v>190</v>
      </c>
      <c r="AT250" s="236" t="s">
        <v>185</v>
      </c>
      <c r="AU250" s="236" t="s">
        <v>86</v>
      </c>
      <c r="AY250" s="17" t="s">
        <v>183</v>
      </c>
      <c r="BE250" s="237">
        <f>IF(N250="základní",J250,0)</f>
        <v>0</v>
      </c>
      <c r="BF250" s="237">
        <f>IF(N250="snížená",J250,0)</f>
        <v>0</v>
      </c>
      <c r="BG250" s="237">
        <f>IF(N250="zákl. přenesená",J250,0)</f>
        <v>0</v>
      </c>
      <c r="BH250" s="237">
        <f>IF(N250="sníž. přenesená",J250,0)</f>
        <v>0</v>
      </c>
      <c r="BI250" s="237">
        <f>IF(N250="nulová",J250,0)</f>
        <v>0</v>
      </c>
      <c r="BJ250" s="17" t="s">
        <v>84</v>
      </c>
      <c r="BK250" s="237">
        <f>ROUND(I250*H250,2)</f>
        <v>0</v>
      </c>
      <c r="BL250" s="17" t="s">
        <v>190</v>
      </c>
      <c r="BM250" s="236" t="s">
        <v>408</v>
      </c>
    </row>
    <row r="251" s="14" customFormat="1">
      <c r="B251" s="271"/>
      <c r="C251" s="272"/>
      <c r="D251" s="240" t="s">
        <v>192</v>
      </c>
      <c r="E251" s="273" t="s">
        <v>1</v>
      </c>
      <c r="F251" s="274" t="s">
        <v>409</v>
      </c>
      <c r="G251" s="272"/>
      <c r="H251" s="273" t="s">
        <v>1</v>
      </c>
      <c r="I251" s="275"/>
      <c r="J251" s="272"/>
      <c r="K251" s="272"/>
      <c r="L251" s="276"/>
      <c r="M251" s="277"/>
      <c r="N251" s="278"/>
      <c r="O251" s="278"/>
      <c r="P251" s="278"/>
      <c r="Q251" s="278"/>
      <c r="R251" s="278"/>
      <c r="S251" s="278"/>
      <c r="T251" s="279"/>
      <c r="AT251" s="280" t="s">
        <v>192</v>
      </c>
      <c r="AU251" s="280" t="s">
        <v>86</v>
      </c>
      <c r="AV251" s="14" t="s">
        <v>84</v>
      </c>
      <c r="AW251" s="14" t="s">
        <v>32</v>
      </c>
      <c r="AX251" s="14" t="s">
        <v>76</v>
      </c>
      <c r="AY251" s="280" t="s">
        <v>183</v>
      </c>
    </row>
    <row r="252" s="12" customFormat="1">
      <c r="B252" s="238"/>
      <c r="C252" s="239"/>
      <c r="D252" s="240" t="s">
        <v>192</v>
      </c>
      <c r="E252" s="241" t="s">
        <v>1</v>
      </c>
      <c r="F252" s="242" t="s">
        <v>410</v>
      </c>
      <c r="G252" s="239"/>
      <c r="H252" s="243">
        <v>0.084000000000000005</v>
      </c>
      <c r="I252" s="244"/>
      <c r="J252" s="239"/>
      <c r="K252" s="239"/>
      <c r="L252" s="245"/>
      <c r="M252" s="246"/>
      <c r="N252" s="247"/>
      <c r="O252" s="247"/>
      <c r="P252" s="247"/>
      <c r="Q252" s="247"/>
      <c r="R252" s="247"/>
      <c r="S252" s="247"/>
      <c r="T252" s="248"/>
      <c r="AT252" s="249" t="s">
        <v>192</v>
      </c>
      <c r="AU252" s="249" t="s">
        <v>86</v>
      </c>
      <c r="AV252" s="12" t="s">
        <v>86</v>
      </c>
      <c r="AW252" s="12" t="s">
        <v>32</v>
      </c>
      <c r="AX252" s="12" t="s">
        <v>84</v>
      </c>
      <c r="AY252" s="249" t="s">
        <v>183</v>
      </c>
    </row>
    <row r="253" s="1" customFormat="1" ht="24" customHeight="1">
      <c r="B253" s="38"/>
      <c r="C253" s="225" t="s">
        <v>411</v>
      </c>
      <c r="D253" s="225" t="s">
        <v>185</v>
      </c>
      <c r="E253" s="226" t="s">
        <v>412</v>
      </c>
      <c r="F253" s="227" t="s">
        <v>413</v>
      </c>
      <c r="G253" s="228" t="s">
        <v>188</v>
      </c>
      <c r="H253" s="229">
        <v>12.65</v>
      </c>
      <c r="I253" s="230"/>
      <c r="J253" s="231">
        <f>ROUND(I253*H253,2)</f>
        <v>0</v>
      </c>
      <c r="K253" s="227" t="s">
        <v>189</v>
      </c>
      <c r="L253" s="43"/>
      <c r="M253" s="232" t="s">
        <v>1</v>
      </c>
      <c r="N253" s="233" t="s">
        <v>41</v>
      </c>
      <c r="O253" s="86"/>
      <c r="P253" s="234">
        <f>O253*H253</f>
        <v>0</v>
      </c>
      <c r="Q253" s="234">
        <v>0</v>
      </c>
      <c r="R253" s="234">
        <f>Q253*H253</f>
        <v>0</v>
      </c>
      <c r="S253" s="234">
        <v>0</v>
      </c>
      <c r="T253" s="235">
        <f>S253*H253</f>
        <v>0</v>
      </c>
      <c r="AR253" s="236" t="s">
        <v>190</v>
      </c>
      <c r="AT253" s="236" t="s">
        <v>185</v>
      </c>
      <c r="AU253" s="236" t="s">
        <v>86</v>
      </c>
      <c r="AY253" s="17" t="s">
        <v>183</v>
      </c>
      <c r="BE253" s="237">
        <f>IF(N253="základní",J253,0)</f>
        <v>0</v>
      </c>
      <c r="BF253" s="237">
        <f>IF(N253="snížená",J253,0)</f>
        <v>0</v>
      </c>
      <c r="BG253" s="237">
        <f>IF(N253="zákl. přenesená",J253,0)</f>
        <v>0</v>
      </c>
      <c r="BH253" s="237">
        <f>IF(N253="sníž. přenesená",J253,0)</f>
        <v>0</v>
      </c>
      <c r="BI253" s="237">
        <f>IF(N253="nulová",J253,0)</f>
        <v>0</v>
      </c>
      <c r="BJ253" s="17" t="s">
        <v>84</v>
      </c>
      <c r="BK253" s="237">
        <f>ROUND(I253*H253,2)</f>
        <v>0</v>
      </c>
      <c r="BL253" s="17" t="s">
        <v>190</v>
      </c>
      <c r="BM253" s="236" t="s">
        <v>414</v>
      </c>
    </row>
    <row r="254" s="14" customFormat="1">
      <c r="B254" s="271"/>
      <c r="C254" s="272"/>
      <c r="D254" s="240" t="s">
        <v>192</v>
      </c>
      <c r="E254" s="273" t="s">
        <v>1</v>
      </c>
      <c r="F254" s="274" t="s">
        <v>415</v>
      </c>
      <c r="G254" s="272"/>
      <c r="H254" s="273" t="s">
        <v>1</v>
      </c>
      <c r="I254" s="275"/>
      <c r="J254" s="272"/>
      <c r="K254" s="272"/>
      <c r="L254" s="276"/>
      <c r="M254" s="277"/>
      <c r="N254" s="278"/>
      <c r="O254" s="278"/>
      <c r="P254" s="278"/>
      <c r="Q254" s="278"/>
      <c r="R254" s="278"/>
      <c r="S254" s="278"/>
      <c r="T254" s="279"/>
      <c r="AT254" s="280" t="s">
        <v>192</v>
      </c>
      <c r="AU254" s="280" t="s">
        <v>86</v>
      </c>
      <c r="AV254" s="14" t="s">
        <v>84</v>
      </c>
      <c r="AW254" s="14" t="s">
        <v>32</v>
      </c>
      <c r="AX254" s="14" t="s">
        <v>76</v>
      </c>
      <c r="AY254" s="280" t="s">
        <v>183</v>
      </c>
    </row>
    <row r="255" s="12" customFormat="1">
      <c r="B255" s="238"/>
      <c r="C255" s="239"/>
      <c r="D255" s="240" t="s">
        <v>192</v>
      </c>
      <c r="E255" s="241" t="s">
        <v>1</v>
      </c>
      <c r="F255" s="242" t="s">
        <v>416</v>
      </c>
      <c r="G255" s="239"/>
      <c r="H255" s="243">
        <v>5.75</v>
      </c>
      <c r="I255" s="244"/>
      <c r="J255" s="239"/>
      <c r="K255" s="239"/>
      <c r="L255" s="245"/>
      <c r="M255" s="246"/>
      <c r="N255" s="247"/>
      <c r="O255" s="247"/>
      <c r="P255" s="247"/>
      <c r="Q255" s="247"/>
      <c r="R255" s="247"/>
      <c r="S255" s="247"/>
      <c r="T255" s="248"/>
      <c r="AT255" s="249" t="s">
        <v>192</v>
      </c>
      <c r="AU255" s="249" t="s">
        <v>86</v>
      </c>
      <c r="AV255" s="12" t="s">
        <v>86</v>
      </c>
      <c r="AW255" s="12" t="s">
        <v>32</v>
      </c>
      <c r="AX255" s="12" t="s">
        <v>76</v>
      </c>
      <c r="AY255" s="249" t="s">
        <v>183</v>
      </c>
    </row>
    <row r="256" s="14" customFormat="1">
      <c r="B256" s="271"/>
      <c r="C256" s="272"/>
      <c r="D256" s="240" t="s">
        <v>192</v>
      </c>
      <c r="E256" s="273" t="s">
        <v>1</v>
      </c>
      <c r="F256" s="274" t="s">
        <v>417</v>
      </c>
      <c r="G256" s="272"/>
      <c r="H256" s="273" t="s">
        <v>1</v>
      </c>
      <c r="I256" s="275"/>
      <c r="J256" s="272"/>
      <c r="K256" s="272"/>
      <c r="L256" s="276"/>
      <c r="M256" s="277"/>
      <c r="N256" s="278"/>
      <c r="O256" s="278"/>
      <c r="P256" s="278"/>
      <c r="Q256" s="278"/>
      <c r="R256" s="278"/>
      <c r="S256" s="278"/>
      <c r="T256" s="279"/>
      <c r="AT256" s="280" t="s">
        <v>192</v>
      </c>
      <c r="AU256" s="280" t="s">
        <v>86</v>
      </c>
      <c r="AV256" s="14" t="s">
        <v>84</v>
      </c>
      <c r="AW256" s="14" t="s">
        <v>32</v>
      </c>
      <c r="AX256" s="14" t="s">
        <v>76</v>
      </c>
      <c r="AY256" s="280" t="s">
        <v>183</v>
      </c>
    </row>
    <row r="257" s="12" customFormat="1">
      <c r="B257" s="238"/>
      <c r="C257" s="239"/>
      <c r="D257" s="240" t="s">
        <v>192</v>
      </c>
      <c r="E257" s="241" t="s">
        <v>1</v>
      </c>
      <c r="F257" s="242" t="s">
        <v>418</v>
      </c>
      <c r="G257" s="239"/>
      <c r="H257" s="243">
        <v>6.9000000000000004</v>
      </c>
      <c r="I257" s="244"/>
      <c r="J257" s="239"/>
      <c r="K257" s="239"/>
      <c r="L257" s="245"/>
      <c r="M257" s="246"/>
      <c r="N257" s="247"/>
      <c r="O257" s="247"/>
      <c r="P257" s="247"/>
      <c r="Q257" s="247"/>
      <c r="R257" s="247"/>
      <c r="S257" s="247"/>
      <c r="T257" s="248"/>
      <c r="AT257" s="249" t="s">
        <v>192</v>
      </c>
      <c r="AU257" s="249" t="s">
        <v>86</v>
      </c>
      <c r="AV257" s="12" t="s">
        <v>86</v>
      </c>
      <c r="AW257" s="12" t="s">
        <v>32</v>
      </c>
      <c r="AX257" s="12" t="s">
        <v>76</v>
      </c>
      <c r="AY257" s="249" t="s">
        <v>183</v>
      </c>
    </row>
    <row r="258" s="13" customFormat="1">
      <c r="B258" s="250"/>
      <c r="C258" s="251"/>
      <c r="D258" s="240" t="s">
        <v>192</v>
      </c>
      <c r="E258" s="252" t="s">
        <v>1</v>
      </c>
      <c r="F258" s="253" t="s">
        <v>200</v>
      </c>
      <c r="G258" s="251"/>
      <c r="H258" s="254">
        <v>12.65</v>
      </c>
      <c r="I258" s="255"/>
      <c r="J258" s="251"/>
      <c r="K258" s="251"/>
      <c r="L258" s="256"/>
      <c r="M258" s="257"/>
      <c r="N258" s="258"/>
      <c r="O258" s="258"/>
      <c r="P258" s="258"/>
      <c r="Q258" s="258"/>
      <c r="R258" s="258"/>
      <c r="S258" s="258"/>
      <c r="T258" s="259"/>
      <c r="AT258" s="260" t="s">
        <v>192</v>
      </c>
      <c r="AU258" s="260" t="s">
        <v>86</v>
      </c>
      <c r="AV258" s="13" t="s">
        <v>190</v>
      </c>
      <c r="AW258" s="13" t="s">
        <v>32</v>
      </c>
      <c r="AX258" s="13" t="s">
        <v>84</v>
      </c>
      <c r="AY258" s="260" t="s">
        <v>183</v>
      </c>
    </row>
    <row r="259" s="1" customFormat="1" ht="36" customHeight="1">
      <c r="B259" s="38"/>
      <c r="C259" s="225" t="s">
        <v>419</v>
      </c>
      <c r="D259" s="225" t="s">
        <v>185</v>
      </c>
      <c r="E259" s="226" t="s">
        <v>420</v>
      </c>
      <c r="F259" s="227" t="s">
        <v>421</v>
      </c>
      <c r="G259" s="228" t="s">
        <v>196</v>
      </c>
      <c r="H259" s="229">
        <v>12.519</v>
      </c>
      <c r="I259" s="230"/>
      <c r="J259" s="231">
        <f>ROUND(I259*H259,2)</f>
        <v>0</v>
      </c>
      <c r="K259" s="227" t="s">
        <v>189</v>
      </c>
      <c r="L259" s="43"/>
      <c r="M259" s="232" t="s">
        <v>1</v>
      </c>
      <c r="N259" s="233" t="s">
        <v>41</v>
      </c>
      <c r="O259" s="86"/>
      <c r="P259" s="234">
        <f>O259*H259</f>
        <v>0</v>
      </c>
      <c r="Q259" s="234">
        <v>0</v>
      </c>
      <c r="R259" s="234">
        <f>Q259*H259</f>
        <v>0</v>
      </c>
      <c r="S259" s="234">
        <v>2.2000000000000002</v>
      </c>
      <c r="T259" s="235">
        <f>S259*H259</f>
        <v>27.541800000000002</v>
      </c>
      <c r="AR259" s="236" t="s">
        <v>190</v>
      </c>
      <c r="AT259" s="236" t="s">
        <v>185</v>
      </c>
      <c r="AU259" s="236" t="s">
        <v>86</v>
      </c>
      <c r="AY259" s="17" t="s">
        <v>183</v>
      </c>
      <c r="BE259" s="237">
        <f>IF(N259="základní",J259,0)</f>
        <v>0</v>
      </c>
      <c r="BF259" s="237">
        <f>IF(N259="snížená",J259,0)</f>
        <v>0</v>
      </c>
      <c r="BG259" s="237">
        <f>IF(N259="zákl. přenesená",J259,0)</f>
        <v>0</v>
      </c>
      <c r="BH259" s="237">
        <f>IF(N259="sníž. přenesená",J259,0)</f>
        <v>0</v>
      </c>
      <c r="BI259" s="237">
        <f>IF(N259="nulová",J259,0)</f>
        <v>0</v>
      </c>
      <c r="BJ259" s="17" t="s">
        <v>84</v>
      </c>
      <c r="BK259" s="237">
        <f>ROUND(I259*H259,2)</f>
        <v>0</v>
      </c>
      <c r="BL259" s="17" t="s">
        <v>190</v>
      </c>
      <c r="BM259" s="236" t="s">
        <v>422</v>
      </c>
    </row>
    <row r="260" s="12" customFormat="1">
      <c r="B260" s="238"/>
      <c r="C260" s="239"/>
      <c r="D260" s="240" t="s">
        <v>192</v>
      </c>
      <c r="E260" s="241" t="s">
        <v>1</v>
      </c>
      <c r="F260" s="242" t="s">
        <v>423</v>
      </c>
      <c r="G260" s="239"/>
      <c r="H260" s="243">
        <v>3.98</v>
      </c>
      <c r="I260" s="244"/>
      <c r="J260" s="239"/>
      <c r="K260" s="239"/>
      <c r="L260" s="245"/>
      <c r="M260" s="246"/>
      <c r="N260" s="247"/>
      <c r="O260" s="247"/>
      <c r="P260" s="247"/>
      <c r="Q260" s="247"/>
      <c r="R260" s="247"/>
      <c r="S260" s="247"/>
      <c r="T260" s="248"/>
      <c r="AT260" s="249" t="s">
        <v>192</v>
      </c>
      <c r="AU260" s="249" t="s">
        <v>86</v>
      </c>
      <c r="AV260" s="12" t="s">
        <v>86</v>
      </c>
      <c r="AW260" s="12" t="s">
        <v>32</v>
      </c>
      <c r="AX260" s="12" t="s">
        <v>76</v>
      </c>
      <c r="AY260" s="249" t="s">
        <v>183</v>
      </c>
    </row>
    <row r="261" s="12" customFormat="1">
      <c r="B261" s="238"/>
      <c r="C261" s="239"/>
      <c r="D261" s="240" t="s">
        <v>192</v>
      </c>
      <c r="E261" s="241" t="s">
        <v>1</v>
      </c>
      <c r="F261" s="242" t="s">
        <v>424</v>
      </c>
      <c r="G261" s="239"/>
      <c r="H261" s="243">
        <v>1.1399999999999999</v>
      </c>
      <c r="I261" s="244"/>
      <c r="J261" s="239"/>
      <c r="K261" s="239"/>
      <c r="L261" s="245"/>
      <c r="M261" s="246"/>
      <c r="N261" s="247"/>
      <c r="O261" s="247"/>
      <c r="P261" s="247"/>
      <c r="Q261" s="247"/>
      <c r="R261" s="247"/>
      <c r="S261" s="247"/>
      <c r="T261" s="248"/>
      <c r="AT261" s="249" t="s">
        <v>192</v>
      </c>
      <c r="AU261" s="249" t="s">
        <v>86</v>
      </c>
      <c r="AV261" s="12" t="s">
        <v>86</v>
      </c>
      <c r="AW261" s="12" t="s">
        <v>32</v>
      </c>
      <c r="AX261" s="12" t="s">
        <v>76</v>
      </c>
      <c r="AY261" s="249" t="s">
        <v>183</v>
      </c>
    </row>
    <row r="262" s="12" customFormat="1">
      <c r="B262" s="238"/>
      <c r="C262" s="239"/>
      <c r="D262" s="240" t="s">
        <v>192</v>
      </c>
      <c r="E262" s="241" t="s">
        <v>1</v>
      </c>
      <c r="F262" s="242" t="s">
        <v>425</v>
      </c>
      <c r="G262" s="239"/>
      <c r="H262" s="243">
        <v>0.051999999999999998</v>
      </c>
      <c r="I262" s="244"/>
      <c r="J262" s="239"/>
      <c r="K262" s="239"/>
      <c r="L262" s="245"/>
      <c r="M262" s="246"/>
      <c r="N262" s="247"/>
      <c r="O262" s="247"/>
      <c r="P262" s="247"/>
      <c r="Q262" s="247"/>
      <c r="R262" s="247"/>
      <c r="S262" s="247"/>
      <c r="T262" s="248"/>
      <c r="AT262" s="249" t="s">
        <v>192</v>
      </c>
      <c r="AU262" s="249" t="s">
        <v>86</v>
      </c>
      <c r="AV262" s="12" t="s">
        <v>86</v>
      </c>
      <c r="AW262" s="12" t="s">
        <v>32</v>
      </c>
      <c r="AX262" s="12" t="s">
        <v>76</v>
      </c>
      <c r="AY262" s="249" t="s">
        <v>183</v>
      </c>
    </row>
    <row r="263" s="12" customFormat="1">
      <c r="B263" s="238"/>
      <c r="C263" s="239"/>
      <c r="D263" s="240" t="s">
        <v>192</v>
      </c>
      <c r="E263" s="241" t="s">
        <v>1</v>
      </c>
      <c r="F263" s="242" t="s">
        <v>426</v>
      </c>
      <c r="G263" s="239"/>
      <c r="H263" s="243">
        <v>3.5249999999999999</v>
      </c>
      <c r="I263" s="244"/>
      <c r="J263" s="239"/>
      <c r="K263" s="239"/>
      <c r="L263" s="245"/>
      <c r="M263" s="246"/>
      <c r="N263" s="247"/>
      <c r="O263" s="247"/>
      <c r="P263" s="247"/>
      <c r="Q263" s="247"/>
      <c r="R263" s="247"/>
      <c r="S263" s="247"/>
      <c r="T263" s="248"/>
      <c r="AT263" s="249" t="s">
        <v>192</v>
      </c>
      <c r="AU263" s="249" t="s">
        <v>86</v>
      </c>
      <c r="AV263" s="12" t="s">
        <v>86</v>
      </c>
      <c r="AW263" s="12" t="s">
        <v>32</v>
      </c>
      <c r="AX263" s="12" t="s">
        <v>76</v>
      </c>
      <c r="AY263" s="249" t="s">
        <v>183</v>
      </c>
    </row>
    <row r="264" s="12" customFormat="1">
      <c r="B264" s="238"/>
      <c r="C264" s="239"/>
      <c r="D264" s="240" t="s">
        <v>192</v>
      </c>
      <c r="E264" s="241" t="s">
        <v>1</v>
      </c>
      <c r="F264" s="242" t="s">
        <v>427</v>
      </c>
      <c r="G264" s="239"/>
      <c r="H264" s="243">
        <v>1.575</v>
      </c>
      <c r="I264" s="244"/>
      <c r="J264" s="239"/>
      <c r="K264" s="239"/>
      <c r="L264" s="245"/>
      <c r="M264" s="246"/>
      <c r="N264" s="247"/>
      <c r="O264" s="247"/>
      <c r="P264" s="247"/>
      <c r="Q264" s="247"/>
      <c r="R264" s="247"/>
      <c r="S264" s="247"/>
      <c r="T264" s="248"/>
      <c r="AT264" s="249" t="s">
        <v>192</v>
      </c>
      <c r="AU264" s="249" t="s">
        <v>86</v>
      </c>
      <c r="AV264" s="12" t="s">
        <v>86</v>
      </c>
      <c r="AW264" s="12" t="s">
        <v>32</v>
      </c>
      <c r="AX264" s="12" t="s">
        <v>76</v>
      </c>
      <c r="AY264" s="249" t="s">
        <v>183</v>
      </c>
    </row>
    <row r="265" s="12" customFormat="1">
      <c r="B265" s="238"/>
      <c r="C265" s="239"/>
      <c r="D265" s="240" t="s">
        <v>192</v>
      </c>
      <c r="E265" s="241" t="s">
        <v>1</v>
      </c>
      <c r="F265" s="242" t="s">
        <v>355</v>
      </c>
      <c r="G265" s="239"/>
      <c r="H265" s="243">
        <v>0.443</v>
      </c>
      <c r="I265" s="244"/>
      <c r="J265" s="239"/>
      <c r="K265" s="239"/>
      <c r="L265" s="245"/>
      <c r="M265" s="246"/>
      <c r="N265" s="247"/>
      <c r="O265" s="247"/>
      <c r="P265" s="247"/>
      <c r="Q265" s="247"/>
      <c r="R265" s="247"/>
      <c r="S265" s="247"/>
      <c r="T265" s="248"/>
      <c r="AT265" s="249" t="s">
        <v>192</v>
      </c>
      <c r="AU265" s="249" t="s">
        <v>86</v>
      </c>
      <c r="AV265" s="12" t="s">
        <v>86</v>
      </c>
      <c r="AW265" s="12" t="s">
        <v>32</v>
      </c>
      <c r="AX265" s="12" t="s">
        <v>76</v>
      </c>
      <c r="AY265" s="249" t="s">
        <v>183</v>
      </c>
    </row>
    <row r="266" s="12" customFormat="1">
      <c r="B266" s="238"/>
      <c r="C266" s="239"/>
      <c r="D266" s="240" t="s">
        <v>192</v>
      </c>
      <c r="E266" s="241" t="s">
        <v>1</v>
      </c>
      <c r="F266" s="242" t="s">
        <v>428</v>
      </c>
      <c r="G266" s="239"/>
      <c r="H266" s="243">
        <v>0.95999999999999996</v>
      </c>
      <c r="I266" s="244"/>
      <c r="J266" s="239"/>
      <c r="K266" s="239"/>
      <c r="L266" s="245"/>
      <c r="M266" s="246"/>
      <c r="N266" s="247"/>
      <c r="O266" s="247"/>
      <c r="P266" s="247"/>
      <c r="Q266" s="247"/>
      <c r="R266" s="247"/>
      <c r="S266" s="247"/>
      <c r="T266" s="248"/>
      <c r="AT266" s="249" t="s">
        <v>192</v>
      </c>
      <c r="AU266" s="249" t="s">
        <v>86</v>
      </c>
      <c r="AV266" s="12" t="s">
        <v>86</v>
      </c>
      <c r="AW266" s="12" t="s">
        <v>32</v>
      </c>
      <c r="AX266" s="12" t="s">
        <v>76</v>
      </c>
      <c r="AY266" s="249" t="s">
        <v>183</v>
      </c>
    </row>
    <row r="267" s="12" customFormat="1">
      <c r="B267" s="238"/>
      <c r="C267" s="239"/>
      <c r="D267" s="240" t="s">
        <v>192</v>
      </c>
      <c r="E267" s="241" t="s">
        <v>1</v>
      </c>
      <c r="F267" s="242" t="s">
        <v>429</v>
      </c>
      <c r="G267" s="239"/>
      <c r="H267" s="243">
        <v>0.84399999999999997</v>
      </c>
      <c r="I267" s="244"/>
      <c r="J267" s="239"/>
      <c r="K267" s="239"/>
      <c r="L267" s="245"/>
      <c r="M267" s="246"/>
      <c r="N267" s="247"/>
      <c r="O267" s="247"/>
      <c r="P267" s="247"/>
      <c r="Q267" s="247"/>
      <c r="R267" s="247"/>
      <c r="S267" s="247"/>
      <c r="T267" s="248"/>
      <c r="AT267" s="249" t="s">
        <v>192</v>
      </c>
      <c r="AU267" s="249" t="s">
        <v>86</v>
      </c>
      <c r="AV267" s="12" t="s">
        <v>86</v>
      </c>
      <c r="AW267" s="12" t="s">
        <v>32</v>
      </c>
      <c r="AX267" s="12" t="s">
        <v>76</v>
      </c>
      <c r="AY267" s="249" t="s">
        <v>183</v>
      </c>
    </row>
    <row r="268" s="13" customFormat="1">
      <c r="B268" s="250"/>
      <c r="C268" s="251"/>
      <c r="D268" s="240" t="s">
        <v>192</v>
      </c>
      <c r="E268" s="252" t="s">
        <v>1</v>
      </c>
      <c r="F268" s="253" t="s">
        <v>200</v>
      </c>
      <c r="G268" s="251"/>
      <c r="H268" s="254">
        <v>12.519</v>
      </c>
      <c r="I268" s="255"/>
      <c r="J268" s="251"/>
      <c r="K268" s="251"/>
      <c r="L268" s="256"/>
      <c r="M268" s="257"/>
      <c r="N268" s="258"/>
      <c r="O268" s="258"/>
      <c r="P268" s="258"/>
      <c r="Q268" s="258"/>
      <c r="R268" s="258"/>
      <c r="S268" s="258"/>
      <c r="T268" s="259"/>
      <c r="AT268" s="260" t="s">
        <v>192</v>
      </c>
      <c r="AU268" s="260" t="s">
        <v>86</v>
      </c>
      <c r="AV268" s="13" t="s">
        <v>190</v>
      </c>
      <c r="AW268" s="13" t="s">
        <v>32</v>
      </c>
      <c r="AX268" s="13" t="s">
        <v>84</v>
      </c>
      <c r="AY268" s="260" t="s">
        <v>183</v>
      </c>
    </row>
    <row r="269" s="1" customFormat="1" ht="16.5" customHeight="1">
      <c r="B269" s="38"/>
      <c r="C269" s="225" t="s">
        <v>430</v>
      </c>
      <c r="D269" s="225" t="s">
        <v>185</v>
      </c>
      <c r="E269" s="226" t="s">
        <v>431</v>
      </c>
      <c r="F269" s="227" t="s">
        <v>432</v>
      </c>
      <c r="G269" s="228" t="s">
        <v>273</v>
      </c>
      <c r="H269" s="229">
        <v>3</v>
      </c>
      <c r="I269" s="230"/>
      <c r="J269" s="231">
        <f>ROUND(I269*H269,2)</f>
        <v>0</v>
      </c>
      <c r="K269" s="227" t="s">
        <v>189</v>
      </c>
      <c r="L269" s="43"/>
      <c r="M269" s="232" t="s">
        <v>1</v>
      </c>
      <c r="N269" s="233" t="s">
        <v>41</v>
      </c>
      <c r="O269" s="86"/>
      <c r="P269" s="234">
        <f>O269*H269</f>
        <v>0</v>
      </c>
      <c r="Q269" s="234">
        <v>0</v>
      </c>
      <c r="R269" s="234">
        <f>Q269*H269</f>
        <v>0</v>
      </c>
      <c r="S269" s="234">
        <v>0.025000000000000001</v>
      </c>
      <c r="T269" s="235">
        <f>S269*H269</f>
        <v>0.075000000000000011</v>
      </c>
      <c r="AR269" s="236" t="s">
        <v>190</v>
      </c>
      <c r="AT269" s="236" t="s">
        <v>185</v>
      </c>
      <c r="AU269" s="236" t="s">
        <v>86</v>
      </c>
      <c r="AY269" s="17" t="s">
        <v>183</v>
      </c>
      <c r="BE269" s="237">
        <f>IF(N269="základní",J269,0)</f>
        <v>0</v>
      </c>
      <c r="BF269" s="237">
        <f>IF(N269="snížená",J269,0)</f>
        <v>0</v>
      </c>
      <c r="BG269" s="237">
        <f>IF(N269="zákl. přenesená",J269,0)</f>
        <v>0</v>
      </c>
      <c r="BH269" s="237">
        <f>IF(N269="sníž. přenesená",J269,0)</f>
        <v>0</v>
      </c>
      <c r="BI269" s="237">
        <f>IF(N269="nulová",J269,0)</f>
        <v>0</v>
      </c>
      <c r="BJ269" s="17" t="s">
        <v>84</v>
      </c>
      <c r="BK269" s="237">
        <f>ROUND(I269*H269,2)</f>
        <v>0</v>
      </c>
      <c r="BL269" s="17" t="s">
        <v>190</v>
      </c>
      <c r="BM269" s="236" t="s">
        <v>433</v>
      </c>
    </row>
    <row r="270" s="1" customFormat="1" ht="24" customHeight="1">
      <c r="B270" s="38"/>
      <c r="C270" s="225" t="s">
        <v>434</v>
      </c>
      <c r="D270" s="225" t="s">
        <v>185</v>
      </c>
      <c r="E270" s="226" t="s">
        <v>435</v>
      </c>
      <c r="F270" s="227" t="s">
        <v>436</v>
      </c>
      <c r="G270" s="228" t="s">
        <v>188</v>
      </c>
      <c r="H270" s="229">
        <v>1.6080000000000001</v>
      </c>
      <c r="I270" s="230"/>
      <c r="J270" s="231">
        <f>ROUND(I270*H270,2)</f>
        <v>0</v>
      </c>
      <c r="K270" s="227" t="s">
        <v>189</v>
      </c>
      <c r="L270" s="43"/>
      <c r="M270" s="232" t="s">
        <v>1</v>
      </c>
      <c r="N270" s="233" t="s">
        <v>41</v>
      </c>
      <c r="O270" s="86"/>
      <c r="P270" s="234">
        <f>O270*H270</f>
        <v>0</v>
      </c>
      <c r="Q270" s="234">
        <v>0</v>
      </c>
      <c r="R270" s="234">
        <f>Q270*H270</f>
        <v>0</v>
      </c>
      <c r="S270" s="234">
        <v>0.074999999999999997</v>
      </c>
      <c r="T270" s="235">
        <f>S270*H270</f>
        <v>0.1206</v>
      </c>
      <c r="AR270" s="236" t="s">
        <v>190</v>
      </c>
      <c r="AT270" s="236" t="s">
        <v>185</v>
      </c>
      <c r="AU270" s="236" t="s">
        <v>86</v>
      </c>
      <c r="AY270" s="17" t="s">
        <v>183</v>
      </c>
      <c r="BE270" s="237">
        <f>IF(N270="základní",J270,0)</f>
        <v>0</v>
      </c>
      <c r="BF270" s="237">
        <f>IF(N270="snížená",J270,0)</f>
        <v>0</v>
      </c>
      <c r="BG270" s="237">
        <f>IF(N270="zákl. přenesená",J270,0)</f>
        <v>0</v>
      </c>
      <c r="BH270" s="237">
        <f>IF(N270="sníž. přenesená",J270,0)</f>
        <v>0</v>
      </c>
      <c r="BI270" s="237">
        <f>IF(N270="nulová",J270,0)</f>
        <v>0</v>
      </c>
      <c r="BJ270" s="17" t="s">
        <v>84</v>
      </c>
      <c r="BK270" s="237">
        <f>ROUND(I270*H270,2)</f>
        <v>0</v>
      </c>
      <c r="BL270" s="17" t="s">
        <v>190</v>
      </c>
      <c r="BM270" s="236" t="s">
        <v>437</v>
      </c>
    </row>
    <row r="271" s="12" customFormat="1">
      <c r="B271" s="238"/>
      <c r="C271" s="239"/>
      <c r="D271" s="240" t="s">
        <v>192</v>
      </c>
      <c r="E271" s="241" t="s">
        <v>1</v>
      </c>
      <c r="F271" s="242" t="s">
        <v>438</v>
      </c>
      <c r="G271" s="239"/>
      <c r="H271" s="243">
        <v>0.39900000000000002</v>
      </c>
      <c r="I271" s="244"/>
      <c r="J271" s="239"/>
      <c r="K271" s="239"/>
      <c r="L271" s="245"/>
      <c r="M271" s="246"/>
      <c r="N271" s="247"/>
      <c r="O271" s="247"/>
      <c r="P271" s="247"/>
      <c r="Q271" s="247"/>
      <c r="R271" s="247"/>
      <c r="S271" s="247"/>
      <c r="T271" s="248"/>
      <c r="AT271" s="249" t="s">
        <v>192</v>
      </c>
      <c r="AU271" s="249" t="s">
        <v>86</v>
      </c>
      <c r="AV271" s="12" t="s">
        <v>86</v>
      </c>
      <c r="AW271" s="12" t="s">
        <v>32</v>
      </c>
      <c r="AX271" s="12" t="s">
        <v>76</v>
      </c>
      <c r="AY271" s="249" t="s">
        <v>183</v>
      </c>
    </row>
    <row r="272" s="12" customFormat="1">
      <c r="B272" s="238"/>
      <c r="C272" s="239"/>
      <c r="D272" s="240" t="s">
        <v>192</v>
      </c>
      <c r="E272" s="241" t="s">
        <v>1</v>
      </c>
      <c r="F272" s="242" t="s">
        <v>439</v>
      </c>
      <c r="G272" s="239"/>
      <c r="H272" s="243">
        <v>0.81000000000000005</v>
      </c>
      <c r="I272" s="244"/>
      <c r="J272" s="239"/>
      <c r="K272" s="239"/>
      <c r="L272" s="245"/>
      <c r="M272" s="246"/>
      <c r="N272" s="247"/>
      <c r="O272" s="247"/>
      <c r="P272" s="247"/>
      <c r="Q272" s="247"/>
      <c r="R272" s="247"/>
      <c r="S272" s="247"/>
      <c r="T272" s="248"/>
      <c r="AT272" s="249" t="s">
        <v>192</v>
      </c>
      <c r="AU272" s="249" t="s">
        <v>86</v>
      </c>
      <c r="AV272" s="12" t="s">
        <v>86</v>
      </c>
      <c r="AW272" s="12" t="s">
        <v>32</v>
      </c>
      <c r="AX272" s="12" t="s">
        <v>76</v>
      </c>
      <c r="AY272" s="249" t="s">
        <v>183</v>
      </c>
    </row>
    <row r="273" s="12" customFormat="1">
      <c r="B273" s="238"/>
      <c r="C273" s="239"/>
      <c r="D273" s="240" t="s">
        <v>192</v>
      </c>
      <c r="E273" s="241" t="s">
        <v>1</v>
      </c>
      <c r="F273" s="242" t="s">
        <v>440</v>
      </c>
      <c r="G273" s="239"/>
      <c r="H273" s="243">
        <v>0.39900000000000002</v>
      </c>
      <c r="I273" s="244"/>
      <c r="J273" s="239"/>
      <c r="K273" s="239"/>
      <c r="L273" s="245"/>
      <c r="M273" s="246"/>
      <c r="N273" s="247"/>
      <c r="O273" s="247"/>
      <c r="P273" s="247"/>
      <c r="Q273" s="247"/>
      <c r="R273" s="247"/>
      <c r="S273" s="247"/>
      <c r="T273" s="248"/>
      <c r="AT273" s="249" t="s">
        <v>192</v>
      </c>
      <c r="AU273" s="249" t="s">
        <v>86</v>
      </c>
      <c r="AV273" s="12" t="s">
        <v>86</v>
      </c>
      <c r="AW273" s="12" t="s">
        <v>32</v>
      </c>
      <c r="AX273" s="12" t="s">
        <v>76</v>
      </c>
      <c r="AY273" s="249" t="s">
        <v>183</v>
      </c>
    </row>
    <row r="274" s="13" customFormat="1">
      <c r="B274" s="250"/>
      <c r="C274" s="251"/>
      <c r="D274" s="240" t="s">
        <v>192</v>
      </c>
      <c r="E274" s="252" t="s">
        <v>1</v>
      </c>
      <c r="F274" s="253" t="s">
        <v>200</v>
      </c>
      <c r="G274" s="251"/>
      <c r="H274" s="254">
        <v>1.6080000000000001</v>
      </c>
      <c r="I274" s="255"/>
      <c r="J274" s="251"/>
      <c r="K274" s="251"/>
      <c r="L274" s="256"/>
      <c r="M274" s="257"/>
      <c r="N274" s="258"/>
      <c r="O274" s="258"/>
      <c r="P274" s="258"/>
      <c r="Q274" s="258"/>
      <c r="R274" s="258"/>
      <c r="S274" s="258"/>
      <c r="T274" s="259"/>
      <c r="AT274" s="260" t="s">
        <v>192</v>
      </c>
      <c r="AU274" s="260" t="s">
        <v>86</v>
      </c>
      <c r="AV274" s="13" t="s">
        <v>190</v>
      </c>
      <c r="AW274" s="13" t="s">
        <v>32</v>
      </c>
      <c r="AX274" s="13" t="s">
        <v>84</v>
      </c>
      <c r="AY274" s="260" t="s">
        <v>183</v>
      </c>
    </row>
    <row r="275" s="1" customFormat="1" ht="24" customHeight="1">
      <c r="B275" s="38"/>
      <c r="C275" s="225" t="s">
        <v>441</v>
      </c>
      <c r="D275" s="225" t="s">
        <v>185</v>
      </c>
      <c r="E275" s="226" t="s">
        <v>442</v>
      </c>
      <c r="F275" s="227" t="s">
        <v>443</v>
      </c>
      <c r="G275" s="228" t="s">
        <v>188</v>
      </c>
      <c r="H275" s="229">
        <v>1.4510000000000001</v>
      </c>
      <c r="I275" s="230"/>
      <c r="J275" s="231">
        <f>ROUND(I275*H275,2)</f>
        <v>0</v>
      </c>
      <c r="K275" s="227" t="s">
        <v>189</v>
      </c>
      <c r="L275" s="43"/>
      <c r="M275" s="232" t="s">
        <v>1</v>
      </c>
      <c r="N275" s="233" t="s">
        <v>41</v>
      </c>
      <c r="O275" s="86"/>
      <c r="P275" s="234">
        <f>O275*H275</f>
        <v>0</v>
      </c>
      <c r="Q275" s="234">
        <v>0</v>
      </c>
      <c r="R275" s="234">
        <f>Q275*H275</f>
        <v>0</v>
      </c>
      <c r="S275" s="234">
        <v>0.062</v>
      </c>
      <c r="T275" s="235">
        <f>S275*H275</f>
        <v>0.089962</v>
      </c>
      <c r="AR275" s="236" t="s">
        <v>190</v>
      </c>
      <c r="AT275" s="236" t="s">
        <v>185</v>
      </c>
      <c r="AU275" s="236" t="s">
        <v>86</v>
      </c>
      <c r="AY275" s="17" t="s">
        <v>183</v>
      </c>
      <c r="BE275" s="237">
        <f>IF(N275="základní",J275,0)</f>
        <v>0</v>
      </c>
      <c r="BF275" s="237">
        <f>IF(N275="snížená",J275,0)</f>
        <v>0</v>
      </c>
      <c r="BG275" s="237">
        <f>IF(N275="zákl. přenesená",J275,0)</f>
        <v>0</v>
      </c>
      <c r="BH275" s="237">
        <f>IF(N275="sníž. přenesená",J275,0)</f>
        <v>0</v>
      </c>
      <c r="BI275" s="237">
        <f>IF(N275="nulová",J275,0)</f>
        <v>0</v>
      </c>
      <c r="BJ275" s="17" t="s">
        <v>84</v>
      </c>
      <c r="BK275" s="237">
        <f>ROUND(I275*H275,2)</f>
        <v>0</v>
      </c>
      <c r="BL275" s="17" t="s">
        <v>190</v>
      </c>
      <c r="BM275" s="236" t="s">
        <v>444</v>
      </c>
    </row>
    <row r="276" s="12" customFormat="1">
      <c r="B276" s="238"/>
      <c r="C276" s="239"/>
      <c r="D276" s="240" t="s">
        <v>192</v>
      </c>
      <c r="E276" s="241" t="s">
        <v>1</v>
      </c>
      <c r="F276" s="242" t="s">
        <v>445</v>
      </c>
      <c r="G276" s="239"/>
      <c r="H276" s="243">
        <v>1.4510000000000001</v>
      </c>
      <c r="I276" s="244"/>
      <c r="J276" s="239"/>
      <c r="K276" s="239"/>
      <c r="L276" s="245"/>
      <c r="M276" s="246"/>
      <c r="N276" s="247"/>
      <c r="O276" s="247"/>
      <c r="P276" s="247"/>
      <c r="Q276" s="247"/>
      <c r="R276" s="247"/>
      <c r="S276" s="247"/>
      <c r="T276" s="248"/>
      <c r="AT276" s="249" t="s">
        <v>192</v>
      </c>
      <c r="AU276" s="249" t="s">
        <v>86</v>
      </c>
      <c r="AV276" s="12" t="s">
        <v>86</v>
      </c>
      <c r="AW276" s="12" t="s">
        <v>32</v>
      </c>
      <c r="AX276" s="12" t="s">
        <v>84</v>
      </c>
      <c r="AY276" s="249" t="s">
        <v>183</v>
      </c>
    </row>
    <row r="277" s="1" customFormat="1" ht="24" customHeight="1">
      <c r="B277" s="38"/>
      <c r="C277" s="225" t="s">
        <v>446</v>
      </c>
      <c r="D277" s="225" t="s">
        <v>185</v>
      </c>
      <c r="E277" s="226" t="s">
        <v>447</v>
      </c>
      <c r="F277" s="227" t="s">
        <v>448</v>
      </c>
      <c r="G277" s="228" t="s">
        <v>188</v>
      </c>
      <c r="H277" s="229">
        <v>0.75600000000000001</v>
      </c>
      <c r="I277" s="230"/>
      <c r="J277" s="231">
        <f>ROUND(I277*H277,2)</f>
        <v>0</v>
      </c>
      <c r="K277" s="227" t="s">
        <v>189</v>
      </c>
      <c r="L277" s="43"/>
      <c r="M277" s="232" t="s">
        <v>1</v>
      </c>
      <c r="N277" s="233" t="s">
        <v>41</v>
      </c>
      <c r="O277" s="86"/>
      <c r="P277" s="234">
        <f>O277*H277</f>
        <v>0</v>
      </c>
      <c r="Q277" s="234">
        <v>0</v>
      </c>
      <c r="R277" s="234">
        <f>Q277*H277</f>
        <v>0</v>
      </c>
      <c r="S277" s="234">
        <v>0.065000000000000002</v>
      </c>
      <c r="T277" s="235">
        <f>S277*H277</f>
        <v>0.049140000000000003</v>
      </c>
      <c r="AR277" s="236" t="s">
        <v>190</v>
      </c>
      <c r="AT277" s="236" t="s">
        <v>185</v>
      </c>
      <c r="AU277" s="236" t="s">
        <v>86</v>
      </c>
      <c r="AY277" s="17" t="s">
        <v>183</v>
      </c>
      <c r="BE277" s="237">
        <f>IF(N277="základní",J277,0)</f>
        <v>0</v>
      </c>
      <c r="BF277" s="237">
        <f>IF(N277="snížená",J277,0)</f>
        <v>0</v>
      </c>
      <c r="BG277" s="237">
        <f>IF(N277="zákl. přenesená",J277,0)</f>
        <v>0</v>
      </c>
      <c r="BH277" s="237">
        <f>IF(N277="sníž. přenesená",J277,0)</f>
        <v>0</v>
      </c>
      <c r="BI277" s="237">
        <f>IF(N277="nulová",J277,0)</f>
        <v>0</v>
      </c>
      <c r="BJ277" s="17" t="s">
        <v>84</v>
      </c>
      <c r="BK277" s="237">
        <f>ROUND(I277*H277,2)</f>
        <v>0</v>
      </c>
      <c r="BL277" s="17" t="s">
        <v>190</v>
      </c>
      <c r="BM277" s="236" t="s">
        <v>449</v>
      </c>
    </row>
    <row r="278" s="12" customFormat="1">
      <c r="B278" s="238"/>
      <c r="C278" s="239"/>
      <c r="D278" s="240" t="s">
        <v>192</v>
      </c>
      <c r="E278" s="241" t="s">
        <v>1</v>
      </c>
      <c r="F278" s="242" t="s">
        <v>450</v>
      </c>
      <c r="G278" s="239"/>
      <c r="H278" s="243">
        <v>0.75600000000000001</v>
      </c>
      <c r="I278" s="244"/>
      <c r="J278" s="239"/>
      <c r="K278" s="239"/>
      <c r="L278" s="245"/>
      <c r="M278" s="246"/>
      <c r="N278" s="247"/>
      <c r="O278" s="247"/>
      <c r="P278" s="247"/>
      <c r="Q278" s="247"/>
      <c r="R278" s="247"/>
      <c r="S278" s="247"/>
      <c r="T278" s="248"/>
      <c r="AT278" s="249" t="s">
        <v>192</v>
      </c>
      <c r="AU278" s="249" t="s">
        <v>86</v>
      </c>
      <c r="AV278" s="12" t="s">
        <v>86</v>
      </c>
      <c r="AW278" s="12" t="s">
        <v>32</v>
      </c>
      <c r="AX278" s="12" t="s">
        <v>84</v>
      </c>
      <c r="AY278" s="249" t="s">
        <v>183</v>
      </c>
    </row>
    <row r="279" s="1" customFormat="1" ht="16.5" customHeight="1">
      <c r="B279" s="38"/>
      <c r="C279" s="225" t="s">
        <v>451</v>
      </c>
      <c r="D279" s="225" t="s">
        <v>185</v>
      </c>
      <c r="E279" s="226" t="s">
        <v>452</v>
      </c>
      <c r="F279" s="227" t="s">
        <v>453</v>
      </c>
      <c r="G279" s="228" t="s">
        <v>188</v>
      </c>
      <c r="H279" s="229">
        <v>1.5760000000000001</v>
      </c>
      <c r="I279" s="230"/>
      <c r="J279" s="231">
        <f>ROUND(I279*H279,2)</f>
        <v>0</v>
      </c>
      <c r="K279" s="227" t="s">
        <v>189</v>
      </c>
      <c r="L279" s="43"/>
      <c r="M279" s="232" t="s">
        <v>1</v>
      </c>
      <c r="N279" s="233" t="s">
        <v>41</v>
      </c>
      <c r="O279" s="86"/>
      <c r="P279" s="234">
        <f>O279*H279</f>
        <v>0</v>
      </c>
      <c r="Q279" s="234">
        <v>0</v>
      </c>
      <c r="R279" s="234">
        <f>Q279*H279</f>
        <v>0</v>
      </c>
      <c r="S279" s="234">
        <v>0.075999999999999998</v>
      </c>
      <c r="T279" s="235">
        <f>S279*H279</f>
        <v>0.11977600000000001</v>
      </c>
      <c r="AR279" s="236" t="s">
        <v>190</v>
      </c>
      <c r="AT279" s="236" t="s">
        <v>185</v>
      </c>
      <c r="AU279" s="236" t="s">
        <v>86</v>
      </c>
      <c r="AY279" s="17" t="s">
        <v>183</v>
      </c>
      <c r="BE279" s="237">
        <f>IF(N279="základní",J279,0)</f>
        <v>0</v>
      </c>
      <c r="BF279" s="237">
        <f>IF(N279="snížená",J279,0)</f>
        <v>0</v>
      </c>
      <c r="BG279" s="237">
        <f>IF(N279="zákl. přenesená",J279,0)</f>
        <v>0</v>
      </c>
      <c r="BH279" s="237">
        <f>IF(N279="sníž. přenesená",J279,0)</f>
        <v>0</v>
      </c>
      <c r="BI279" s="237">
        <f>IF(N279="nulová",J279,0)</f>
        <v>0</v>
      </c>
      <c r="BJ279" s="17" t="s">
        <v>84</v>
      </c>
      <c r="BK279" s="237">
        <f>ROUND(I279*H279,2)</f>
        <v>0</v>
      </c>
      <c r="BL279" s="17" t="s">
        <v>190</v>
      </c>
      <c r="BM279" s="236" t="s">
        <v>454</v>
      </c>
    </row>
    <row r="280" s="12" customFormat="1">
      <c r="B280" s="238"/>
      <c r="C280" s="239"/>
      <c r="D280" s="240" t="s">
        <v>192</v>
      </c>
      <c r="E280" s="241" t="s">
        <v>1</v>
      </c>
      <c r="F280" s="242" t="s">
        <v>455</v>
      </c>
      <c r="G280" s="239"/>
      <c r="H280" s="243">
        <v>1.5760000000000001</v>
      </c>
      <c r="I280" s="244"/>
      <c r="J280" s="239"/>
      <c r="K280" s="239"/>
      <c r="L280" s="245"/>
      <c r="M280" s="246"/>
      <c r="N280" s="247"/>
      <c r="O280" s="247"/>
      <c r="P280" s="247"/>
      <c r="Q280" s="247"/>
      <c r="R280" s="247"/>
      <c r="S280" s="247"/>
      <c r="T280" s="248"/>
      <c r="AT280" s="249" t="s">
        <v>192</v>
      </c>
      <c r="AU280" s="249" t="s">
        <v>86</v>
      </c>
      <c r="AV280" s="12" t="s">
        <v>86</v>
      </c>
      <c r="AW280" s="12" t="s">
        <v>32</v>
      </c>
      <c r="AX280" s="12" t="s">
        <v>84</v>
      </c>
      <c r="AY280" s="249" t="s">
        <v>183</v>
      </c>
    </row>
    <row r="281" s="1" customFormat="1" ht="16.5" customHeight="1">
      <c r="B281" s="38"/>
      <c r="C281" s="225" t="s">
        <v>456</v>
      </c>
      <c r="D281" s="225" t="s">
        <v>185</v>
      </c>
      <c r="E281" s="226" t="s">
        <v>457</v>
      </c>
      <c r="F281" s="227" t="s">
        <v>458</v>
      </c>
      <c r="G281" s="228" t="s">
        <v>188</v>
      </c>
      <c r="H281" s="229">
        <v>2.1000000000000001</v>
      </c>
      <c r="I281" s="230"/>
      <c r="J281" s="231">
        <f>ROUND(I281*H281,2)</f>
        <v>0</v>
      </c>
      <c r="K281" s="227" t="s">
        <v>189</v>
      </c>
      <c r="L281" s="43"/>
      <c r="M281" s="232" t="s">
        <v>1</v>
      </c>
      <c r="N281" s="233" t="s">
        <v>41</v>
      </c>
      <c r="O281" s="86"/>
      <c r="P281" s="234">
        <f>O281*H281</f>
        <v>0</v>
      </c>
      <c r="Q281" s="234">
        <v>0</v>
      </c>
      <c r="R281" s="234">
        <f>Q281*H281</f>
        <v>0</v>
      </c>
      <c r="S281" s="234">
        <v>0.063</v>
      </c>
      <c r="T281" s="235">
        <f>S281*H281</f>
        <v>0.1323</v>
      </c>
      <c r="AR281" s="236" t="s">
        <v>190</v>
      </c>
      <c r="AT281" s="236" t="s">
        <v>185</v>
      </c>
      <c r="AU281" s="236" t="s">
        <v>86</v>
      </c>
      <c r="AY281" s="17" t="s">
        <v>183</v>
      </c>
      <c r="BE281" s="237">
        <f>IF(N281="základní",J281,0)</f>
        <v>0</v>
      </c>
      <c r="BF281" s="237">
        <f>IF(N281="snížená",J281,0)</f>
        <v>0</v>
      </c>
      <c r="BG281" s="237">
        <f>IF(N281="zákl. přenesená",J281,0)</f>
        <v>0</v>
      </c>
      <c r="BH281" s="237">
        <f>IF(N281="sníž. přenesená",J281,0)</f>
        <v>0</v>
      </c>
      <c r="BI281" s="237">
        <f>IF(N281="nulová",J281,0)</f>
        <v>0</v>
      </c>
      <c r="BJ281" s="17" t="s">
        <v>84</v>
      </c>
      <c r="BK281" s="237">
        <f>ROUND(I281*H281,2)</f>
        <v>0</v>
      </c>
      <c r="BL281" s="17" t="s">
        <v>190</v>
      </c>
      <c r="BM281" s="236" t="s">
        <v>459</v>
      </c>
    </row>
    <row r="282" s="12" customFormat="1">
      <c r="B282" s="238"/>
      <c r="C282" s="239"/>
      <c r="D282" s="240" t="s">
        <v>192</v>
      </c>
      <c r="E282" s="241" t="s">
        <v>1</v>
      </c>
      <c r="F282" s="242" t="s">
        <v>460</v>
      </c>
      <c r="G282" s="239"/>
      <c r="H282" s="243">
        <v>2.1000000000000001</v>
      </c>
      <c r="I282" s="244"/>
      <c r="J282" s="239"/>
      <c r="K282" s="239"/>
      <c r="L282" s="245"/>
      <c r="M282" s="246"/>
      <c r="N282" s="247"/>
      <c r="O282" s="247"/>
      <c r="P282" s="247"/>
      <c r="Q282" s="247"/>
      <c r="R282" s="247"/>
      <c r="S282" s="247"/>
      <c r="T282" s="248"/>
      <c r="AT282" s="249" t="s">
        <v>192</v>
      </c>
      <c r="AU282" s="249" t="s">
        <v>86</v>
      </c>
      <c r="AV282" s="12" t="s">
        <v>86</v>
      </c>
      <c r="AW282" s="12" t="s">
        <v>32</v>
      </c>
      <c r="AX282" s="12" t="s">
        <v>84</v>
      </c>
      <c r="AY282" s="249" t="s">
        <v>183</v>
      </c>
    </row>
    <row r="283" s="1" customFormat="1" ht="16.5" customHeight="1">
      <c r="B283" s="38"/>
      <c r="C283" s="225" t="s">
        <v>461</v>
      </c>
      <c r="D283" s="225" t="s">
        <v>185</v>
      </c>
      <c r="E283" s="226" t="s">
        <v>462</v>
      </c>
      <c r="F283" s="227" t="s">
        <v>463</v>
      </c>
      <c r="G283" s="228" t="s">
        <v>273</v>
      </c>
      <c r="H283" s="229">
        <v>2</v>
      </c>
      <c r="I283" s="230"/>
      <c r="J283" s="231">
        <f>ROUND(I283*H283,2)</f>
        <v>0</v>
      </c>
      <c r="K283" s="227" t="s">
        <v>1</v>
      </c>
      <c r="L283" s="43"/>
      <c r="M283" s="232" t="s">
        <v>1</v>
      </c>
      <c r="N283" s="233" t="s">
        <v>41</v>
      </c>
      <c r="O283" s="86"/>
      <c r="P283" s="234">
        <f>O283*H283</f>
        <v>0</v>
      </c>
      <c r="Q283" s="234">
        <v>0</v>
      </c>
      <c r="R283" s="234">
        <f>Q283*H283</f>
        <v>0</v>
      </c>
      <c r="S283" s="234">
        <v>0</v>
      </c>
      <c r="T283" s="235">
        <f>S283*H283</f>
        <v>0</v>
      </c>
      <c r="AR283" s="236" t="s">
        <v>190</v>
      </c>
      <c r="AT283" s="236" t="s">
        <v>185</v>
      </c>
      <c r="AU283" s="236" t="s">
        <v>86</v>
      </c>
      <c r="AY283" s="17" t="s">
        <v>183</v>
      </c>
      <c r="BE283" s="237">
        <f>IF(N283="základní",J283,0)</f>
        <v>0</v>
      </c>
      <c r="BF283" s="237">
        <f>IF(N283="snížená",J283,0)</f>
        <v>0</v>
      </c>
      <c r="BG283" s="237">
        <f>IF(N283="zákl. přenesená",J283,0)</f>
        <v>0</v>
      </c>
      <c r="BH283" s="237">
        <f>IF(N283="sníž. přenesená",J283,0)</f>
        <v>0</v>
      </c>
      <c r="BI283" s="237">
        <f>IF(N283="nulová",J283,0)</f>
        <v>0</v>
      </c>
      <c r="BJ283" s="17" t="s">
        <v>84</v>
      </c>
      <c r="BK283" s="237">
        <f>ROUND(I283*H283,2)</f>
        <v>0</v>
      </c>
      <c r="BL283" s="17" t="s">
        <v>190</v>
      </c>
      <c r="BM283" s="236" t="s">
        <v>464</v>
      </c>
    </row>
    <row r="284" s="1" customFormat="1" ht="24" customHeight="1">
      <c r="B284" s="38"/>
      <c r="C284" s="225" t="s">
        <v>465</v>
      </c>
      <c r="D284" s="225" t="s">
        <v>185</v>
      </c>
      <c r="E284" s="226" t="s">
        <v>466</v>
      </c>
      <c r="F284" s="227" t="s">
        <v>467</v>
      </c>
      <c r="G284" s="228" t="s">
        <v>188</v>
      </c>
      <c r="H284" s="229">
        <v>8.5289999999999999</v>
      </c>
      <c r="I284" s="230"/>
      <c r="J284" s="231">
        <f>ROUND(I284*H284,2)</f>
        <v>0</v>
      </c>
      <c r="K284" s="227" t="s">
        <v>189</v>
      </c>
      <c r="L284" s="43"/>
      <c r="M284" s="232" t="s">
        <v>1</v>
      </c>
      <c r="N284" s="233" t="s">
        <v>41</v>
      </c>
      <c r="O284" s="86"/>
      <c r="P284" s="234">
        <f>O284*H284</f>
        <v>0</v>
      </c>
      <c r="Q284" s="234">
        <v>0</v>
      </c>
      <c r="R284" s="234">
        <f>Q284*H284</f>
        <v>0</v>
      </c>
      <c r="S284" s="234">
        <v>0.002</v>
      </c>
      <c r="T284" s="235">
        <f>S284*H284</f>
        <v>0.017058</v>
      </c>
      <c r="AR284" s="236" t="s">
        <v>190</v>
      </c>
      <c r="AT284" s="236" t="s">
        <v>185</v>
      </c>
      <c r="AU284" s="236" t="s">
        <v>86</v>
      </c>
      <c r="AY284" s="17" t="s">
        <v>183</v>
      </c>
      <c r="BE284" s="237">
        <f>IF(N284="základní",J284,0)</f>
        <v>0</v>
      </c>
      <c r="BF284" s="237">
        <f>IF(N284="snížená",J284,0)</f>
        <v>0</v>
      </c>
      <c r="BG284" s="237">
        <f>IF(N284="zákl. přenesená",J284,0)</f>
        <v>0</v>
      </c>
      <c r="BH284" s="237">
        <f>IF(N284="sníž. přenesená",J284,0)</f>
        <v>0</v>
      </c>
      <c r="BI284" s="237">
        <f>IF(N284="nulová",J284,0)</f>
        <v>0</v>
      </c>
      <c r="BJ284" s="17" t="s">
        <v>84</v>
      </c>
      <c r="BK284" s="237">
        <f>ROUND(I284*H284,2)</f>
        <v>0</v>
      </c>
      <c r="BL284" s="17" t="s">
        <v>190</v>
      </c>
      <c r="BM284" s="236" t="s">
        <v>468</v>
      </c>
    </row>
    <row r="285" s="12" customFormat="1">
      <c r="B285" s="238"/>
      <c r="C285" s="239"/>
      <c r="D285" s="240" t="s">
        <v>192</v>
      </c>
      <c r="E285" s="241" t="s">
        <v>1</v>
      </c>
      <c r="F285" s="242" t="s">
        <v>469</v>
      </c>
      <c r="G285" s="239"/>
      <c r="H285" s="243">
        <v>8.5289999999999999</v>
      </c>
      <c r="I285" s="244"/>
      <c r="J285" s="239"/>
      <c r="K285" s="239"/>
      <c r="L285" s="245"/>
      <c r="M285" s="246"/>
      <c r="N285" s="247"/>
      <c r="O285" s="247"/>
      <c r="P285" s="247"/>
      <c r="Q285" s="247"/>
      <c r="R285" s="247"/>
      <c r="S285" s="247"/>
      <c r="T285" s="248"/>
      <c r="AT285" s="249" t="s">
        <v>192</v>
      </c>
      <c r="AU285" s="249" t="s">
        <v>86</v>
      </c>
      <c r="AV285" s="12" t="s">
        <v>86</v>
      </c>
      <c r="AW285" s="12" t="s">
        <v>32</v>
      </c>
      <c r="AX285" s="12" t="s">
        <v>76</v>
      </c>
      <c r="AY285" s="249" t="s">
        <v>183</v>
      </c>
    </row>
    <row r="286" s="13" customFormat="1">
      <c r="B286" s="250"/>
      <c r="C286" s="251"/>
      <c r="D286" s="240" t="s">
        <v>192</v>
      </c>
      <c r="E286" s="252" t="s">
        <v>110</v>
      </c>
      <c r="F286" s="253" t="s">
        <v>200</v>
      </c>
      <c r="G286" s="251"/>
      <c r="H286" s="254">
        <v>8.5289999999999999</v>
      </c>
      <c r="I286" s="255"/>
      <c r="J286" s="251"/>
      <c r="K286" s="251"/>
      <c r="L286" s="256"/>
      <c r="M286" s="257"/>
      <c r="N286" s="258"/>
      <c r="O286" s="258"/>
      <c r="P286" s="258"/>
      <c r="Q286" s="258"/>
      <c r="R286" s="258"/>
      <c r="S286" s="258"/>
      <c r="T286" s="259"/>
      <c r="AT286" s="260" t="s">
        <v>192</v>
      </c>
      <c r="AU286" s="260" t="s">
        <v>86</v>
      </c>
      <c r="AV286" s="13" t="s">
        <v>190</v>
      </c>
      <c r="AW286" s="13" t="s">
        <v>32</v>
      </c>
      <c r="AX286" s="13" t="s">
        <v>84</v>
      </c>
      <c r="AY286" s="260" t="s">
        <v>183</v>
      </c>
    </row>
    <row r="287" s="1" customFormat="1" ht="24" customHeight="1">
      <c r="B287" s="38"/>
      <c r="C287" s="225" t="s">
        <v>470</v>
      </c>
      <c r="D287" s="225" t="s">
        <v>185</v>
      </c>
      <c r="E287" s="226" t="s">
        <v>471</v>
      </c>
      <c r="F287" s="227" t="s">
        <v>472</v>
      </c>
      <c r="G287" s="228" t="s">
        <v>188</v>
      </c>
      <c r="H287" s="229">
        <v>5.5209999999999999</v>
      </c>
      <c r="I287" s="230"/>
      <c r="J287" s="231">
        <f>ROUND(I287*H287,2)</f>
        <v>0</v>
      </c>
      <c r="K287" s="227" t="s">
        <v>189</v>
      </c>
      <c r="L287" s="43"/>
      <c r="M287" s="232" t="s">
        <v>1</v>
      </c>
      <c r="N287" s="233" t="s">
        <v>41</v>
      </c>
      <c r="O287" s="86"/>
      <c r="P287" s="234">
        <f>O287*H287</f>
        <v>0</v>
      </c>
      <c r="Q287" s="234">
        <v>0</v>
      </c>
      <c r="R287" s="234">
        <f>Q287*H287</f>
        <v>0</v>
      </c>
      <c r="S287" s="234">
        <v>0.0040000000000000001</v>
      </c>
      <c r="T287" s="235">
        <f>S287*H287</f>
        <v>0.022083999999999999</v>
      </c>
      <c r="AR287" s="236" t="s">
        <v>190</v>
      </c>
      <c r="AT287" s="236" t="s">
        <v>185</v>
      </c>
      <c r="AU287" s="236" t="s">
        <v>86</v>
      </c>
      <c r="AY287" s="17" t="s">
        <v>183</v>
      </c>
      <c r="BE287" s="237">
        <f>IF(N287="základní",J287,0)</f>
        <v>0</v>
      </c>
      <c r="BF287" s="237">
        <f>IF(N287="snížená",J287,0)</f>
        <v>0</v>
      </c>
      <c r="BG287" s="237">
        <f>IF(N287="zákl. přenesená",J287,0)</f>
        <v>0</v>
      </c>
      <c r="BH287" s="237">
        <f>IF(N287="sníž. přenesená",J287,0)</f>
        <v>0</v>
      </c>
      <c r="BI287" s="237">
        <f>IF(N287="nulová",J287,0)</f>
        <v>0</v>
      </c>
      <c r="BJ287" s="17" t="s">
        <v>84</v>
      </c>
      <c r="BK287" s="237">
        <f>ROUND(I287*H287,2)</f>
        <v>0</v>
      </c>
      <c r="BL287" s="17" t="s">
        <v>190</v>
      </c>
      <c r="BM287" s="236" t="s">
        <v>473</v>
      </c>
    </row>
    <row r="288" s="12" customFormat="1">
      <c r="B288" s="238"/>
      <c r="C288" s="239"/>
      <c r="D288" s="240" t="s">
        <v>192</v>
      </c>
      <c r="E288" s="241" t="s">
        <v>1</v>
      </c>
      <c r="F288" s="242" t="s">
        <v>474</v>
      </c>
      <c r="G288" s="239"/>
      <c r="H288" s="243">
        <v>5.5209999999999999</v>
      </c>
      <c r="I288" s="244"/>
      <c r="J288" s="239"/>
      <c r="K288" s="239"/>
      <c r="L288" s="245"/>
      <c r="M288" s="246"/>
      <c r="N288" s="247"/>
      <c r="O288" s="247"/>
      <c r="P288" s="247"/>
      <c r="Q288" s="247"/>
      <c r="R288" s="247"/>
      <c r="S288" s="247"/>
      <c r="T288" s="248"/>
      <c r="AT288" s="249" t="s">
        <v>192</v>
      </c>
      <c r="AU288" s="249" t="s">
        <v>86</v>
      </c>
      <c r="AV288" s="12" t="s">
        <v>86</v>
      </c>
      <c r="AW288" s="12" t="s">
        <v>32</v>
      </c>
      <c r="AX288" s="12" t="s">
        <v>76</v>
      </c>
      <c r="AY288" s="249" t="s">
        <v>183</v>
      </c>
    </row>
    <row r="289" s="13" customFormat="1">
      <c r="B289" s="250"/>
      <c r="C289" s="251"/>
      <c r="D289" s="240" t="s">
        <v>192</v>
      </c>
      <c r="E289" s="252" t="s">
        <v>112</v>
      </c>
      <c r="F289" s="253" t="s">
        <v>200</v>
      </c>
      <c r="G289" s="251"/>
      <c r="H289" s="254">
        <v>5.5209999999999999</v>
      </c>
      <c r="I289" s="255"/>
      <c r="J289" s="251"/>
      <c r="K289" s="251"/>
      <c r="L289" s="256"/>
      <c r="M289" s="257"/>
      <c r="N289" s="258"/>
      <c r="O289" s="258"/>
      <c r="P289" s="258"/>
      <c r="Q289" s="258"/>
      <c r="R289" s="258"/>
      <c r="S289" s="258"/>
      <c r="T289" s="259"/>
      <c r="AT289" s="260" t="s">
        <v>192</v>
      </c>
      <c r="AU289" s="260" t="s">
        <v>86</v>
      </c>
      <c r="AV289" s="13" t="s">
        <v>190</v>
      </c>
      <c r="AW289" s="13" t="s">
        <v>32</v>
      </c>
      <c r="AX289" s="13" t="s">
        <v>84</v>
      </c>
      <c r="AY289" s="260" t="s">
        <v>183</v>
      </c>
    </row>
    <row r="290" s="1" customFormat="1" ht="24" customHeight="1">
      <c r="B290" s="38"/>
      <c r="C290" s="225" t="s">
        <v>475</v>
      </c>
      <c r="D290" s="225" t="s">
        <v>185</v>
      </c>
      <c r="E290" s="226" t="s">
        <v>476</v>
      </c>
      <c r="F290" s="227" t="s">
        <v>477</v>
      </c>
      <c r="G290" s="228" t="s">
        <v>188</v>
      </c>
      <c r="H290" s="229">
        <v>45.005000000000003</v>
      </c>
      <c r="I290" s="230"/>
      <c r="J290" s="231">
        <f>ROUND(I290*H290,2)</f>
        <v>0</v>
      </c>
      <c r="K290" s="227" t="s">
        <v>189</v>
      </c>
      <c r="L290" s="43"/>
      <c r="M290" s="232" t="s">
        <v>1</v>
      </c>
      <c r="N290" s="233" t="s">
        <v>41</v>
      </c>
      <c r="O290" s="86"/>
      <c r="P290" s="234">
        <f>O290*H290</f>
        <v>0</v>
      </c>
      <c r="Q290" s="234">
        <v>0</v>
      </c>
      <c r="R290" s="234">
        <f>Q290*H290</f>
        <v>0</v>
      </c>
      <c r="S290" s="234">
        <v>0.01</v>
      </c>
      <c r="T290" s="235">
        <f>S290*H290</f>
        <v>0.45005000000000006</v>
      </c>
      <c r="AR290" s="236" t="s">
        <v>190</v>
      </c>
      <c r="AT290" s="236" t="s">
        <v>185</v>
      </c>
      <c r="AU290" s="236" t="s">
        <v>86</v>
      </c>
      <c r="AY290" s="17" t="s">
        <v>183</v>
      </c>
      <c r="BE290" s="237">
        <f>IF(N290="základní",J290,0)</f>
        <v>0</v>
      </c>
      <c r="BF290" s="237">
        <f>IF(N290="snížená",J290,0)</f>
        <v>0</v>
      </c>
      <c r="BG290" s="237">
        <f>IF(N290="zákl. přenesená",J290,0)</f>
        <v>0</v>
      </c>
      <c r="BH290" s="237">
        <f>IF(N290="sníž. přenesená",J290,0)</f>
        <v>0</v>
      </c>
      <c r="BI290" s="237">
        <f>IF(N290="nulová",J290,0)</f>
        <v>0</v>
      </c>
      <c r="BJ290" s="17" t="s">
        <v>84</v>
      </c>
      <c r="BK290" s="237">
        <f>ROUND(I290*H290,2)</f>
        <v>0</v>
      </c>
      <c r="BL290" s="17" t="s">
        <v>190</v>
      </c>
      <c r="BM290" s="236" t="s">
        <v>478</v>
      </c>
    </row>
    <row r="291" s="12" customFormat="1">
      <c r="B291" s="238"/>
      <c r="C291" s="239"/>
      <c r="D291" s="240" t="s">
        <v>192</v>
      </c>
      <c r="E291" s="241" t="s">
        <v>1</v>
      </c>
      <c r="F291" s="242" t="s">
        <v>479</v>
      </c>
      <c r="G291" s="239"/>
      <c r="H291" s="243">
        <v>31.876999999999999</v>
      </c>
      <c r="I291" s="244"/>
      <c r="J291" s="239"/>
      <c r="K291" s="239"/>
      <c r="L291" s="245"/>
      <c r="M291" s="246"/>
      <c r="N291" s="247"/>
      <c r="O291" s="247"/>
      <c r="P291" s="247"/>
      <c r="Q291" s="247"/>
      <c r="R291" s="247"/>
      <c r="S291" s="247"/>
      <c r="T291" s="248"/>
      <c r="AT291" s="249" t="s">
        <v>192</v>
      </c>
      <c r="AU291" s="249" t="s">
        <v>86</v>
      </c>
      <c r="AV291" s="12" t="s">
        <v>86</v>
      </c>
      <c r="AW291" s="12" t="s">
        <v>32</v>
      </c>
      <c r="AX291" s="12" t="s">
        <v>76</v>
      </c>
      <c r="AY291" s="249" t="s">
        <v>183</v>
      </c>
    </row>
    <row r="292" s="12" customFormat="1">
      <c r="B292" s="238"/>
      <c r="C292" s="239"/>
      <c r="D292" s="240" t="s">
        <v>192</v>
      </c>
      <c r="E292" s="241" t="s">
        <v>1</v>
      </c>
      <c r="F292" s="242" t="s">
        <v>480</v>
      </c>
      <c r="G292" s="239"/>
      <c r="H292" s="243">
        <v>13.128</v>
      </c>
      <c r="I292" s="244"/>
      <c r="J292" s="239"/>
      <c r="K292" s="239"/>
      <c r="L292" s="245"/>
      <c r="M292" s="246"/>
      <c r="N292" s="247"/>
      <c r="O292" s="247"/>
      <c r="P292" s="247"/>
      <c r="Q292" s="247"/>
      <c r="R292" s="247"/>
      <c r="S292" s="247"/>
      <c r="T292" s="248"/>
      <c r="AT292" s="249" t="s">
        <v>192</v>
      </c>
      <c r="AU292" s="249" t="s">
        <v>86</v>
      </c>
      <c r="AV292" s="12" t="s">
        <v>86</v>
      </c>
      <c r="AW292" s="12" t="s">
        <v>32</v>
      </c>
      <c r="AX292" s="12" t="s">
        <v>76</v>
      </c>
      <c r="AY292" s="249" t="s">
        <v>183</v>
      </c>
    </row>
    <row r="293" s="13" customFormat="1">
      <c r="B293" s="250"/>
      <c r="C293" s="251"/>
      <c r="D293" s="240" t="s">
        <v>192</v>
      </c>
      <c r="E293" s="252" t="s">
        <v>114</v>
      </c>
      <c r="F293" s="253" t="s">
        <v>200</v>
      </c>
      <c r="G293" s="251"/>
      <c r="H293" s="254">
        <v>45.005000000000003</v>
      </c>
      <c r="I293" s="255"/>
      <c r="J293" s="251"/>
      <c r="K293" s="251"/>
      <c r="L293" s="256"/>
      <c r="M293" s="257"/>
      <c r="N293" s="258"/>
      <c r="O293" s="258"/>
      <c r="P293" s="258"/>
      <c r="Q293" s="258"/>
      <c r="R293" s="258"/>
      <c r="S293" s="258"/>
      <c r="T293" s="259"/>
      <c r="AT293" s="260" t="s">
        <v>192</v>
      </c>
      <c r="AU293" s="260" t="s">
        <v>86</v>
      </c>
      <c r="AV293" s="13" t="s">
        <v>190</v>
      </c>
      <c r="AW293" s="13" t="s">
        <v>32</v>
      </c>
      <c r="AX293" s="13" t="s">
        <v>84</v>
      </c>
      <c r="AY293" s="260" t="s">
        <v>183</v>
      </c>
    </row>
    <row r="294" s="1" customFormat="1" ht="24" customHeight="1">
      <c r="B294" s="38"/>
      <c r="C294" s="225" t="s">
        <v>481</v>
      </c>
      <c r="D294" s="225" t="s">
        <v>185</v>
      </c>
      <c r="E294" s="226" t="s">
        <v>482</v>
      </c>
      <c r="F294" s="227" t="s">
        <v>483</v>
      </c>
      <c r="G294" s="228" t="s">
        <v>188</v>
      </c>
      <c r="H294" s="229">
        <v>27.149999999999999</v>
      </c>
      <c r="I294" s="230"/>
      <c r="J294" s="231">
        <f>ROUND(I294*H294,2)</f>
        <v>0</v>
      </c>
      <c r="K294" s="227" t="s">
        <v>189</v>
      </c>
      <c r="L294" s="43"/>
      <c r="M294" s="232" t="s">
        <v>1</v>
      </c>
      <c r="N294" s="233" t="s">
        <v>41</v>
      </c>
      <c r="O294" s="86"/>
      <c r="P294" s="234">
        <f>O294*H294</f>
        <v>0</v>
      </c>
      <c r="Q294" s="234">
        <v>0</v>
      </c>
      <c r="R294" s="234">
        <f>Q294*H294</f>
        <v>0</v>
      </c>
      <c r="S294" s="234">
        <v>0.050000000000000003</v>
      </c>
      <c r="T294" s="235">
        <f>S294*H294</f>
        <v>1.3574999999999999</v>
      </c>
      <c r="AR294" s="236" t="s">
        <v>190</v>
      </c>
      <c r="AT294" s="236" t="s">
        <v>185</v>
      </c>
      <c r="AU294" s="236" t="s">
        <v>86</v>
      </c>
      <c r="AY294" s="17" t="s">
        <v>183</v>
      </c>
      <c r="BE294" s="237">
        <f>IF(N294="základní",J294,0)</f>
        <v>0</v>
      </c>
      <c r="BF294" s="237">
        <f>IF(N294="snížená",J294,0)</f>
        <v>0</v>
      </c>
      <c r="BG294" s="237">
        <f>IF(N294="zákl. přenesená",J294,0)</f>
        <v>0</v>
      </c>
      <c r="BH294" s="237">
        <f>IF(N294="sníž. přenesená",J294,0)</f>
        <v>0</v>
      </c>
      <c r="BI294" s="237">
        <f>IF(N294="nulová",J294,0)</f>
        <v>0</v>
      </c>
      <c r="BJ294" s="17" t="s">
        <v>84</v>
      </c>
      <c r="BK294" s="237">
        <f>ROUND(I294*H294,2)</f>
        <v>0</v>
      </c>
      <c r="BL294" s="17" t="s">
        <v>190</v>
      </c>
      <c r="BM294" s="236" t="s">
        <v>484</v>
      </c>
    </row>
    <row r="295" s="12" customFormat="1">
      <c r="B295" s="238"/>
      <c r="C295" s="239"/>
      <c r="D295" s="240" t="s">
        <v>192</v>
      </c>
      <c r="E295" s="241" t="s">
        <v>1</v>
      </c>
      <c r="F295" s="242" t="s">
        <v>485</v>
      </c>
      <c r="G295" s="239"/>
      <c r="H295" s="243">
        <v>27.149999999999999</v>
      </c>
      <c r="I295" s="244"/>
      <c r="J295" s="239"/>
      <c r="K295" s="239"/>
      <c r="L295" s="245"/>
      <c r="M295" s="246"/>
      <c r="N295" s="247"/>
      <c r="O295" s="247"/>
      <c r="P295" s="247"/>
      <c r="Q295" s="247"/>
      <c r="R295" s="247"/>
      <c r="S295" s="247"/>
      <c r="T295" s="248"/>
      <c r="AT295" s="249" t="s">
        <v>192</v>
      </c>
      <c r="AU295" s="249" t="s">
        <v>86</v>
      </c>
      <c r="AV295" s="12" t="s">
        <v>86</v>
      </c>
      <c r="AW295" s="12" t="s">
        <v>32</v>
      </c>
      <c r="AX295" s="12" t="s">
        <v>76</v>
      </c>
      <c r="AY295" s="249" t="s">
        <v>183</v>
      </c>
    </row>
    <row r="296" s="13" customFormat="1">
      <c r="B296" s="250"/>
      <c r="C296" s="251"/>
      <c r="D296" s="240" t="s">
        <v>192</v>
      </c>
      <c r="E296" s="252" t="s">
        <v>119</v>
      </c>
      <c r="F296" s="253" t="s">
        <v>200</v>
      </c>
      <c r="G296" s="251"/>
      <c r="H296" s="254">
        <v>27.149999999999999</v>
      </c>
      <c r="I296" s="255"/>
      <c r="J296" s="251"/>
      <c r="K296" s="251"/>
      <c r="L296" s="256"/>
      <c r="M296" s="257"/>
      <c r="N296" s="258"/>
      <c r="O296" s="258"/>
      <c r="P296" s="258"/>
      <c r="Q296" s="258"/>
      <c r="R296" s="258"/>
      <c r="S296" s="258"/>
      <c r="T296" s="259"/>
      <c r="AT296" s="260" t="s">
        <v>192</v>
      </c>
      <c r="AU296" s="260" t="s">
        <v>86</v>
      </c>
      <c r="AV296" s="13" t="s">
        <v>190</v>
      </c>
      <c r="AW296" s="13" t="s">
        <v>32</v>
      </c>
      <c r="AX296" s="13" t="s">
        <v>84</v>
      </c>
      <c r="AY296" s="260" t="s">
        <v>183</v>
      </c>
    </row>
    <row r="297" s="1" customFormat="1" ht="24" customHeight="1">
      <c r="B297" s="38"/>
      <c r="C297" s="225" t="s">
        <v>486</v>
      </c>
      <c r="D297" s="225" t="s">
        <v>185</v>
      </c>
      <c r="E297" s="226" t="s">
        <v>487</v>
      </c>
      <c r="F297" s="227" t="s">
        <v>488</v>
      </c>
      <c r="G297" s="228" t="s">
        <v>188</v>
      </c>
      <c r="H297" s="229">
        <v>104.018</v>
      </c>
      <c r="I297" s="230"/>
      <c r="J297" s="231">
        <f>ROUND(I297*H297,2)</f>
        <v>0</v>
      </c>
      <c r="K297" s="227" t="s">
        <v>189</v>
      </c>
      <c r="L297" s="43"/>
      <c r="M297" s="232" t="s">
        <v>1</v>
      </c>
      <c r="N297" s="233" t="s">
        <v>41</v>
      </c>
      <c r="O297" s="86"/>
      <c r="P297" s="234">
        <f>O297*H297</f>
        <v>0</v>
      </c>
      <c r="Q297" s="234">
        <v>0</v>
      </c>
      <c r="R297" s="234">
        <f>Q297*H297</f>
        <v>0</v>
      </c>
      <c r="S297" s="234">
        <v>0.002</v>
      </c>
      <c r="T297" s="235">
        <f>S297*H297</f>
        <v>0.208036</v>
      </c>
      <c r="AR297" s="236" t="s">
        <v>190</v>
      </c>
      <c r="AT297" s="236" t="s">
        <v>185</v>
      </c>
      <c r="AU297" s="236" t="s">
        <v>86</v>
      </c>
      <c r="AY297" s="17" t="s">
        <v>183</v>
      </c>
      <c r="BE297" s="237">
        <f>IF(N297="základní",J297,0)</f>
        <v>0</v>
      </c>
      <c r="BF297" s="237">
        <f>IF(N297="snížená",J297,0)</f>
        <v>0</v>
      </c>
      <c r="BG297" s="237">
        <f>IF(N297="zákl. přenesená",J297,0)</f>
        <v>0</v>
      </c>
      <c r="BH297" s="237">
        <f>IF(N297="sníž. přenesená",J297,0)</f>
        <v>0</v>
      </c>
      <c r="BI297" s="237">
        <f>IF(N297="nulová",J297,0)</f>
        <v>0</v>
      </c>
      <c r="BJ297" s="17" t="s">
        <v>84</v>
      </c>
      <c r="BK297" s="237">
        <f>ROUND(I297*H297,2)</f>
        <v>0</v>
      </c>
      <c r="BL297" s="17" t="s">
        <v>190</v>
      </c>
      <c r="BM297" s="236" t="s">
        <v>489</v>
      </c>
    </row>
    <row r="298" s="12" customFormat="1">
      <c r="B298" s="238"/>
      <c r="C298" s="239"/>
      <c r="D298" s="240" t="s">
        <v>192</v>
      </c>
      <c r="E298" s="241" t="s">
        <v>1</v>
      </c>
      <c r="F298" s="242" t="s">
        <v>490</v>
      </c>
      <c r="G298" s="239"/>
      <c r="H298" s="243">
        <v>47.851999999999997</v>
      </c>
      <c r="I298" s="244"/>
      <c r="J298" s="239"/>
      <c r="K298" s="239"/>
      <c r="L298" s="245"/>
      <c r="M298" s="246"/>
      <c r="N298" s="247"/>
      <c r="O298" s="247"/>
      <c r="P298" s="247"/>
      <c r="Q298" s="247"/>
      <c r="R298" s="247"/>
      <c r="S298" s="247"/>
      <c r="T298" s="248"/>
      <c r="AT298" s="249" t="s">
        <v>192</v>
      </c>
      <c r="AU298" s="249" t="s">
        <v>86</v>
      </c>
      <c r="AV298" s="12" t="s">
        <v>86</v>
      </c>
      <c r="AW298" s="12" t="s">
        <v>32</v>
      </c>
      <c r="AX298" s="12" t="s">
        <v>76</v>
      </c>
      <c r="AY298" s="249" t="s">
        <v>183</v>
      </c>
    </row>
    <row r="299" s="12" customFormat="1">
      <c r="B299" s="238"/>
      <c r="C299" s="239"/>
      <c r="D299" s="240" t="s">
        <v>192</v>
      </c>
      <c r="E299" s="241" t="s">
        <v>1</v>
      </c>
      <c r="F299" s="242" t="s">
        <v>491</v>
      </c>
      <c r="G299" s="239"/>
      <c r="H299" s="243">
        <v>-8.718</v>
      </c>
      <c r="I299" s="244"/>
      <c r="J299" s="239"/>
      <c r="K299" s="239"/>
      <c r="L299" s="245"/>
      <c r="M299" s="246"/>
      <c r="N299" s="247"/>
      <c r="O299" s="247"/>
      <c r="P299" s="247"/>
      <c r="Q299" s="247"/>
      <c r="R299" s="247"/>
      <c r="S299" s="247"/>
      <c r="T299" s="248"/>
      <c r="AT299" s="249" t="s">
        <v>192</v>
      </c>
      <c r="AU299" s="249" t="s">
        <v>86</v>
      </c>
      <c r="AV299" s="12" t="s">
        <v>86</v>
      </c>
      <c r="AW299" s="12" t="s">
        <v>32</v>
      </c>
      <c r="AX299" s="12" t="s">
        <v>76</v>
      </c>
      <c r="AY299" s="249" t="s">
        <v>183</v>
      </c>
    </row>
    <row r="300" s="12" customFormat="1">
      <c r="B300" s="238"/>
      <c r="C300" s="239"/>
      <c r="D300" s="240" t="s">
        <v>192</v>
      </c>
      <c r="E300" s="241" t="s">
        <v>1</v>
      </c>
      <c r="F300" s="242" t="s">
        <v>492</v>
      </c>
      <c r="G300" s="239"/>
      <c r="H300" s="243">
        <v>38.700000000000003</v>
      </c>
      <c r="I300" s="244"/>
      <c r="J300" s="239"/>
      <c r="K300" s="239"/>
      <c r="L300" s="245"/>
      <c r="M300" s="246"/>
      <c r="N300" s="247"/>
      <c r="O300" s="247"/>
      <c r="P300" s="247"/>
      <c r="Q300" s="247"/>
      <c r="R300" s="247"/>
      <c r="S300" s="247"/>
      <c r="T300" s="248"/>
      <c r="AT300" s="249" t="s">
        <v>192</v>
      </c>
      <c r="AU300" s="249" t="s">
        <v>86</v>
      </c>
      <c r="AV300" s="12" t="s">
        <v>86</v>
      </c>
      <c r="AW300" s="12" t="s">
        <v>32</v>
      </c>
      <c r="AX300" s="12" t="s">
        <v>76</v>
      </c>
      <c r="AY300" s="249" t="s">
        <v>183</v>
      </c>
    </row>
    <row r="301" s="12" customFormat="1">
      <c r="B301" s="238"/>
      <c r="C301" s="239"/>
      <c r="D301" s="240" t="s">
        <v>192</v>
      </c>
      <c r="E301" s="241" t="s">
        <v>1</v>
      </c>
      <c r="F301" s="242" t="s">
        <v>493</v>
      </c>
      <c r="G301" s="239"/>
      <c r="H301" s="243">
        <v>-5.2759999999999998</v>
      </c>
      <c r="I301" s="244"/>
      <c r="J301" s="239"/>
      <c r="K301" s="239"/>
      <c r="L301" s="245"/>
      <c r="M301" s="246"/>
      <c r="N301" s="247"/>
      <c r="O301" s="247"/>
      <c r="P301" s="247"/>
      <c r="Q301" s="247"/>
      <c r="R301" s="247"/>
      <c r="S301" s="247"/>
      <c r="T301" s="248"/>
      <c r="AT301" s="249" t="s">
        <v>192</v>
      </c>
      <c r="AU301" s="249" t="s">
        <v>86</v>
      </c>
      <c r="AV301" s="12" t="s">
        <v>86</v>
      </c>
      <c r="AW301" s="12" t="s">
        <v>32</v>
      </c>
      <c r="AX301" s="12" t="s">
        <v>76</v>
      </c>
      <c r="AY301" s="249" t="s">
        <v>183</v>
      </c>
    </row>
    <row r="302" s="12" customFormat="1">
      <c r="B302" s="238"/>
      <c r="C302" s="239"/>
      <c r="D302" s="240" t="s">
        <v>192</v>
      </c>
      <c r="E302" s="241" t="s">
        <v>1</v>
      </c>
      <c r="F302" s="242" t="s">
        <v>494</v>
      </c>
      <c r="G302" s="239"/>
      <c r="H302" s="243">
        <v>32.911000000000001</v>
      </c>
      <c r="I302" s="244"/>
      <c r="J302" s="239"/>
      <c r="K302" s="239"/>
      <c r="L302" s="245"/>
      <c r="M302" s="246"/>
      <c r="N302" s="247"/>
      <c r="O302" s="247"/>
      <c r="P302" s="247"/>
      <c r="Q302" s="247"/>
      <c r="R302" s="247"/>
      <c r="S302" s="247"/>
      <c r="T302" s="248"/>
      <c r="AT302" s="249" t="s">
        <v>192</v>
      </c>
      <c r="AU302" s="249" t="s">
        <v>86</v>
      </c>
      <c r="AV302" s="12" t="s">
        <v>86</v>
      </c>
      <c r="AW302" s="12" t="s">
        <v>32</v>
      </c>
      <c r="AX302" s="12" t="s">
        <v>76</v>
      </c>
      <c r="AY302" s="249" t="s">
        <v>183</v>
      </c>
    </row>
    <row r="303" s="12" customFormat="1">
      <c r="B303" s="238"/>
      <c r="C303" s="239"/>
      <c r="D303" s="240" t="s">
        <v>192</v>
      </c>
      <c r="E303" s="241" t="s">
        <v>1</v>
      </c>
      <c r="F303" s="242" t="s">
        <v>495</v>
      </c>
      <c r="G303" s="239"/>
      <c r="H303" s="243">
        <v>-1.4510000000000001</v>
      </c>
      <c r="I303" s="244"/>
      <c r="J303" s="239"/>
      <c r="K303" s="239"/>
      <c r="L303" s="245"/>
      <c r="M303" s="246"/>
      <c r="N303" s="247"/>
      <c r="O303" s="247"/>
      <c r="P303" s="247"/>
      <c r="Q303" s="247"/>
      <c r="R303" s="247"/>
      <c r="S303" s="247"/>
      <c r="T303" s="248"/>
      <c r="AT303" s="249" t="s">
        <v>192</v>
      </c>
      <c r="AU303" s="249" t="s">
        <v>86</v>
      </c>
      <c r="AV303" s="12" t="s">
        <v>86</v>
      </c>
      <c r="AW303" s="12" t="s">
        <v>32</v>
      </c>
      <c r="AX303" s="12" t="s">
        <v>76</v>
      </c>
      <c r="AY303" s="249" t="s">
        <v>183</v>
      </c>
    </row>
    <row r="304" s="13" customFormat="1">
      <c r="B304" s="250"/>
      <c r="C304" s="251"/>
      <c r="D304" s="240" t="s">
        <v>192</v>
      </c>
      <c r="E304" s="252" t="s">
        <v>107</v>
      </c>
      <c r="F304" s="253" t="s">
        <v>200</v>
      </c>
      <c r="G304" s="251"/>
      <c r="H304" s="254">
        <v>104.018</v>
      </c>
      <c r="I304" s="255"/>
      <c r="J304" s="251"/>
      <c r="K304" s="251"/>
      <c r="L304" s="256"/>
      <c r="M304" s="257"/>
      <c r="N304" s="258"/>
      <c r="O304" s="258"/>
      <c r="P304" s="258"/>
      <c r="Q304" s="258"/>
      <c r="R304" s="258"/>
      <c r="S304" s="258"/>
      <c r="T304" s="259"/>
      <c r="AT304" s="260" t="s">
        <v>192</v>
      </c>
      <c r="AU304" s="260" t="s">
        <v>86</v>
      </c>
      <c r="AV304" s="13" t="s">
        <v>190</v>
      </c>
      <c r="AW304" s="13" t="s">
        <v>32</v>
      </c>
      <c r="AX304" s="13" t="s">
        <v>84</v>
      </c>
      <c r="AY304" s="260" t="s">
        <v>183</v>
      </c>
    </row>
    <row r="305" s="1" customFormat="1" ht="24" customHeight="1">
      <c r="B305" s="38"/>
      <c r="C305" s="225" t="s">
        <v>496</v>
      </c>
      <c r="D305" s="225" t="s">
        <v>185</v>
      </c>
      <c r="E305" s="226" t="s">
        <v>497</v>
      </c>
      <c r="F305" s="227" t="s">
        <v>498</v>
      </c>
      <c r="G305" s="228" t="s">
        <v>188</v>
      </c>
      <c r="H305" s="229">
        <v>9.8620000000000001</v>
      </c>
      <c r="I305" s="230"/>
      <c r="J305" s="231">
        <f>ROUND(I305*H305,2)</f>
        <v>0</v>
      </c>
      <c r="K305" s="227" t="s">
        <v>189</v>
      </c>
      <c r="L305" s="43"/>
      <c r="M305" s="232" t="s">
        <v>1</v>
      </c>
      <c r="N305" s="233" t="s">
        <v>41</v>
      </c>
      <c r="O305" s="86"/>
      <c r="P305" s="234">
        <f>O305*H305</f>
        <v>0</v>
      </c>
      <c r="Q305" s="234">
        <v>0</v>
      </c>
      <c r="R305" s="234">
        <f>Q305*H305</f>
        <v>0</v>
      </c>
      <c r="S305" s="234">
        <v>0.0040000000000000001</v>
      </c>
      <c r="T305" s="235">
        <f>S305*H305</f>
        <v>0.039448000000000004</v>
      </c>
      <c r="AR305" s="236" t="s">
        <v>190</v>
      </c>
      <c r="AT305" s="236" t="s">
        <v>185</v>
      </c>
      <c r="AU305" s="236" t="s">
        <v>86</v>
      </c>
      <c r="AY305" s="17" t="s">
        <v>183</v>
      </c>
      <c r="BE305" s="237">
        <f>IF(N305="základní",J305,0)</f>
        <v>0</v>
      </c>
      <c r="BF305" s="237">
        <f>IF(N305="snížená",J305,0)</f>
        <v>0</v>
      </c>
      <c r="BG305" s="237">
        <f>IF(N305="zákl. přenesená",J305,0)</f>
        <v>0</v>
      </c>
      <c r="BH305" s="237">
        <f>IF(N305="sníž. přenesená",J305,0)</f>
        <v>0</v>
      </c>
      <c r="BI305" s="237">
        <f>IF(N305="nulová",J305,0)</f>
        <v>0</v>
      </c>
      <c r="BJ305" s="17" t="s">
        <v>84</v>
      </c>
      <c r="BK305" s="237">
        <f>ROUND(I305*H305,2)</f>
        <v>0</v>
      </c>
      <c r="BL305" s="17" t="s">
        <v>190</v>
      </c>
      <c r="BM305" s="236" t="s">
        <v>499</v>
      </c>
    </row>
    <row r="306" s="12" customFormat="1">
      <c r="B306" s="238"/>
      <c r="C306" s="239"/>
      <c r="D306" s="240" t="s">
        <v>192</v>
      </c>
      <c r="E306" s="241" t="s">
        <v>1</v>
      </c>
      <c r="F306" s="242" t="s">
        <v>500</v>
      </c>
      <c r="G306" s="239"/>
      <c r="H306" s="243">
        <v>29.303000000000001</v>
      </c>
      <c r="I306" s="244"/>
      <c r="J306" s="239"/>
      <c r="K306" s="239"/>
      <c r="L306" s="245"/>
      <c r="M306" s="246"/>
      <c r="N306" s="247"/>
      <c r="O306" s="247"/>
      <c r="P306" s="247"/>
      <c r="Q306" s="247"/>
      <c r="R306" s="247"/>
      <c r="S306" s="247"/>
      <c r="T306" s="248"/>
      <c r="AT306" s="249" t="s">
        <v>192</v>
      </c>
      <c r="AU306" s="249" t="s">
        <v>86</v>
      </c>
      <c r="AV306" s="12" t="s">
        <v>86</v>
      </c>
      <c r="AW306" s="12" t="s">
        <v>32</v>
      </c>
      <c r="AX306" s="12" t="s">
        <v>76</v>
      </c>
      <c r="AY306" s="249" t="s">
        <v>183</v>
      </c>
    </row>
    <row r="307" s="12" customFormat="1">
      <c r="B307" s="238"/>
      <c r="C307" s="239"/>
      <c r="D307" s="240" t="s">
        <v>192</v>
      </c>
      <c r="E307" s="241" t="s">
        <v>1</v>
      </c>
      <c r="F307" s="242" t="s">
        <v>501</v>
      </c>
      <c r="G307" s="239"/>
      <c r="H307" s="243">
        <v>-19.440999999999999</v>
      </c>
      <c r="I307" s="244"/>
      <c r="J307" s="239"/>
      <c r="K307" s="239"/>
      <c r="L307" s="245"/>
      <c r="M307" s="246"/>
      <c r="N307" s="247"/>
      <c r="O307" s="247"/>
      <c r="P307" s="247"/>
      <c r="Q307" s="247"/>
      <c r="R307" s="247"/>
      <c r="S307" s="247"/>
      <c r="T307" s="248"/>
      <c r="AT307" s="249" t="s">
        <v>192</v>
      </c>
      <c r="AU307" s="249" t="s">
        <v>86</v>
      </c>
      <c r="AV307" s="12" t="s">
        <v>86</v>
      </c>
      <c r="AW307" s="12" t="s">
        <v>32</v>
      </c>
      <c r="AX307" s="12" t="s">
        <v>76</v>
      </c>
      <c r="AY307" s="249" t="s">
        <v>183</v>
      </c>
    </row>
    <row r="308" s="13" customFormat="1">
      <c r="B308" s="250"/>
      <c r="C308" s="251"/>
      <c r="D308" s="240" t="s">
        <v>192</v>
      </c>
      <c r="E308" s="252" t="s">
        <v>116</v>
      </c>
      <c r="F308" s="253" t="s">
        <v>200</v>
      </c>
      <c r="G308" s="251"/>
      <c r="H308" s="254">
        <v>9.8620000000000001</v>
      </c>
      <c r="I308" s="255"/>
      <c r="J308" s="251"/>
      <c r="K308" s="251"/>
      <c r="L308" s="256"/>
      <c r="M308" s="257"/>
      <c r="N308" s="258"/>
      <c r="O308" s="258"/>
      <c r="P308" s="258"/>
      <c r="Q308" s="258"/>
      <c r="R308" s="258"/>
      <c r="S308" s="258"/>
      <c r="T308" s="259"/>
      <c r="AT308" s="260" t="s">
        <v>192</v>
      </c>
      <c r="AU308" s="260" t="s">
        <v>86</v>
      </c>
      <c r="AV308" s="13" t="s">
        <v>190</v>
      </c>
      <c r="AW308" s="13" t="s">
        <v>32</v>
      </c>
      <c r="AX308" s="13" t="s">
        <v>84</v>
      </c>
      <c r="AY308" s="260" t="s">
        <v>183</v>
      </c>
    </row>
    <row r="309" s="1" customFormat="1" ht="24" customHeight="1">
      <c r="B309" s="38"/>
      <c r="C309" s="225" t="s">
        <v>502</v>
      </c>
      <c r="D309" s="225" t="s">
        <v>185</v>
      </c>
      <c r="E309" s="226" t="s">
        <v>503</v>
      </c>
      <c r="F309" s="227" t="s">
        <v>504</v>
      </c>
      <c r="G309" s="228" t="s">
        <v>188</v>
      </c>
      <c r="H309" s="229">
        <v>113.923</v>
      </c>
      <c r="I309" s="230"/>
      <c r="J309" s="231">
        <f>ROUND(I309*H309,2)</f>
        <v>0</v>
      </c>
      <c r="K309" s="227" t="s">
        <v>189</v>
      </c>
      <c r="L309" s="43"/>
      <c r="M309" s="232" t="s">
        <v>1</v>
      </c>
      <c r="N309" s="233" t="s">
        <v>41</v>
      </c>
      <c r="O309" s="86"/>
      <c r="P309" s="234">
        <f>O309*H309</f>
        <v>0</v>
      </c>
      <c r="Q309" s="234">
        <v>0</v>
      </c>
      <c r="R309" s="234">
        <f>Q309*H309</f>
        <v>0</v>
      </c>
      <c r="S309" s="234">
        <v>0.01</v>
      </c>
      <c r="T309" s="235">
        <f>S309*H309</f>
        <v>1.13923</v>
      </c>
      <c r="AR309" s="236" t="s">
        <v>190</v>
      </c>
      <c r="AT309" s="236" t="s">
        <v>185</v>
      </c>
      <c r="AU309" s="236" t="s">
        <v>86</v>
      </c>
      <c r="AY309" s="17" t="s">
        <v>183</v>
      </c>
      <c r="BE309" s="237">
        <f>IF(N309="základní",J309,0)</f>
        <v>0</v>
      </c>
      <c r="BF309" s="237">
        <f>IF(N309="snížená",J309,0)</f>
        <v>0</v>
      </c>
      <c r="BG309" s="237">
        <f>IF(N309="zákl. přenesená",J309,0)</f>
        <v>0</v>
      </c>
      <c r="BH309" s="237">
        <f>IF(N309="sníž. přenesená",J309,0)</f>
        <v>0</v>
      </c>
      <c r="BI309" s="237">
        <f>IF(N309="nulová",J309,0)</f>
        <v>0</v>
      </c>
      <c r="BJ309" s="17" t="s">
        <v>84</v>
      </c>
      <c r="BK309" s="237">
        <f>ROUND(I309*H309,2)</f>
        <v>0</v>
      </c>
      <c r="BL309" s="17" t="s">
        <v>190</v>
      </c>
      <c r="BM309" s="236" t="s">
        <v>505</v>
      </c>
    </row>
    <row r="310" s="12" customFormat="1">
      <c r="B310" s="238"/>
      <c r="C310" s="239"/>
      <c r="D310" s="240" t="s">
        <v>192</v>
      </c>
      <c r="E310" s="241" t="s">
        <v>1</v>
      </c>
      <c r="F310" s="242" t="s">
        <v>506</v>
      </c>
      <c r="G310" s="239"/>
      <c r="H310" s="243">
        <v>121.16800000000001</v>
      </c>
      <c r="I310" s="244"/>
      <c r="J310" s="239"/>
      <c r="K310" s="239"/>
      <c r="L310" s="245"/>
      <c r="M310" s="246"/>
      <c r="N310" s="247"/>
      <c r="O310" s="247"/>
      <c r="P310" s="247"/>
      <c r="Q310" s="247"/>
      <c r="R310" s="247"/>
      <c r="S310" s="247"/>
      <c r="T310" s="248"/>
      <c r="AT310" s="249" t="s">
        <v>192</v>
      </c>
      <c r="AU310" s="249" t="s">
        <v>86</v>
      </c>
      <c r="AV310" s="12" t="s">
        <v>86</v>
      </c>
      <c r="AW310" s="12" t="s">
        <v>32</v>
      </c>
      <c r="AX310" s="12" t="s">
        <v>76</v>
      </c>
      <c r="AY310" s="249" t="s">
        <v>183</v>
      </c>
    </row>
    <row r="311" s="12" customFormat="1">
      <c r="B311" s="238"/>
      <c r="C311" s="239"/>
      <c r="D311" s="240" t="s">
        <v>192</v>
      </c>
      <c r="E311" s="241" t="s">
        <v>1</v>
      </c>
      <c r="F311" s="242" t="s">
        <v>507</v>
      </c>
      <c r="G311" s="239"/>
      <c r="H311" s="243">
        <v>-24.120999999999999</v>
      </c>
      <c r="I311" s="244"/>
      <c r="J311" s="239"/>
      <c r="K311" s="239"/>
      <c r="L311" s="245"/>
      <c r="M311" s="246"/>
      <c r="N311" s="247"/>
      <c r="O311" s="247"/>
      <c r="P311" s="247"/>
      <c r="Q311" s="247"/>
      <c r="R311" s="247"/>
      <c r="S311" s="247"/>
      <c r="T311" s="248"/>
      <c r="AT311" s="249" t="s">
        <v>192</v>
      </c>
      <c r="AU311" s="249" t="s">
        <v>86</v>
      </c>
      <c r="AV311" s="12" t="s">
        <v>86</v>
      </c>
      <c r="AW311" s="12" t="s">
        <v>32</v>
      </c>
      <c r="AX311" s="12" t="s">
        <v>76</v>
      </c>
      <c r="AY311" s="249" t="s">
        <v>183</v>
      </c>
    </row>
    <row r="312" s="12" customFormat="1">
      <c r="B312" s="238"/>
      <c r="C312" s="239"/>
      <c r="D312" s="240" t="s">
        <v>192</v>
      </c>
      <c r="E312" s="241" t="s">
        <v>1</v>
      </c>
      <c r="F312" s="242" t="s">
        <v>508</v>
      </c>
      <c r="G312" s="239"/>
      <c r="H312" s="243">
        <v>36.380000000000003</v>
      </c>
      <c r="I312" s="244"/>
      <c r="J312" s="239"/>
      <c r="K312" s="239"/>
      <c r="L312" s="245"/>
      <c r="M312" s="246"/>
      <c r="N312" s="247"/>
      <c r="O312" s="247"/>
      <c r="P312" s="247"/>
      <c r="Q312" s="247"/>
      <c r="R312" s="247"/>
      <c r="S312" s="247"/>
      <c r="T312" s="248"/>
      <c r="AT312" s="249" t="s">
        <v>192</v>
      </c>
      <c r="AU312" s="249" t="s">
        <v>86</v>
      </c>
      <c r="AV312" s="12" t="s">
        <v>86</v>
      </c>
      <c r="AW312" s="12" t="s">
        <v>32</v>
      </c>
      <c r="AX312" s="12" t="s">
        <v>76</v>
      </c>
      <c r="AY312" s="249" t="s">
        <v>183</v>
      </c>
    </row>
    <row r="313" s="12" customFormat="1">
      <c r="B313" s="238"/>
      <c r="C313" s="239"/>
      <c r="D313" s="240" t="s">
        <v>192</v>
      </c>
      <c r="E313" s="241" t="s">
        <v>1</v>
      </c>
      <c r="F313" s="242" t="s">
        <v>509</v>
      </c>
      <c r="G313" s="239"/>
      <c r="H313" s="243">
        <v>-19.504000000000001</v>
      </c>
      <c r="I313" s="244"/>
      <c r="J313" s="239"/>
      <c r="K313" s="239"/>
      <c r="L313" s="245"/>
      <c r="M313" s="246"/>
      <c r="N313" s="247"/>
      <c r="O313" s="247"/>
      <c r="P313" s="247"/>
      <c r="Q313" s="247"/>
      <c r="R313" s="247"/>
      <c r="S313" s="247"/>
      <c r="T313" s="248"/>
      <c r="AT313" s="249" t="s">
        <v>192</v>
      </c>
      <c r="AU313" s="249" t="s">
        <v>86</v>
      </c>
      <c r="AV313" s="12" t="s">
        <v>86</v>
      </c>
      <c r="AW313" s="12" t="s">
        <v>32</v>
      </c>
      <c r="AX313" s="12" t="s">
        <v>76</v>
      </c>
      <c r="AY313" s="249" t="s">
        <v>183</v>
      </c>
    </row>
    <row r="314" s="13" customFormat="1">
      <c r="B314" s="250"/>
      <c r="C314" s="251"/>
      <c r="D314" s="240" t="s">
        <v>192</v>
      </c>
      <c r="E314" s="252" t="s">
        <v>105</v>
      </c>
      <c r="F314" s="253" t="s">
        <v>200</v>
      </c>
      <c r="G314" s="251"/>
      <c r="H314" s="254">
        <v>113.923</v>
      </c>
      <c r="I314" s="255"/>
      <c r="J314" s="251"/>
      <c r="K314" s="251"/>
      <c r="L314" s="256"/>
      <c r="M314" s="257"/>
      <c r="N314" s="258"/>
      <c r="O314" s="258"/>
      <c r="P314" s="258"/>
      <c r="Q314" s="258"/>
      <c r="R314" s="258"/>
      <c r="S314" s="258"/>
      <c r="T314" s="259"/>
      <c r="AT314" s="260" t="s">
        <v>192</v>
      </c>
      <c r="AU314" s="260" t="s">
        <v>86</v>
      </c>
      <c r="AV314" s="13" t="s">
        <v>190</v>
      </c>
      <c r="AW314" s="13" t="s">
        <v>32</v>
      </c>
      <c r="AX314" s="13" t="s">
        <v>84</v>
      </c>
      <c r="AY314" s="260" t="s">
        <v>183</v>
      </c>
    </row>
    <row r="315" s="1" customFormat="1" ht="24" customHeight="1">
      <c r="B315" s="38"/>
      <c r="C315" s="225" t="s">
        <v>510</v>
      </c>
      <c r="D315" s="225" t="s">
        <v>185</v>
      </c>
      <c r="E315" s="226" t="s">
        <v>511</v>
      </c>
      <c r="F315" s="227" t="s">
        <v>512</v>
      </c>
      <c r="G315" s="228" t="s">
        <v>188</v>
      </c>
      <c r="H315" s="229">
        <v>55.088000000000001</v>
      </c>
      <c r="I315" s="230"/>
      <c r="J315" s="231">
        <f>ROUND(I315*H315,2)</f>
        <v>0</v>
      </c>
      <c r="K315" s="227" t="s">
        <v>189</v>
      </c>
      <c r="L315" s="43"/>
      <c r="M315" s="232" t="s">
        <v>1</v>
      </c>
      <c r="N315" s="233" t="s">
        <v>41</v>
      </c>
      <c r="O315" s="86"/>
      <c r="P315" s="234">
        <f>O315*H315</f>
        <v>0</v>
      </c>
      <c r="Q315" s="234">
        <v>0</v>
      </c>
      <c r="R315" s="234">
        <f>Q315*H315</f>
        <v>0</v>
      </c>
      <c r="S315" s="234">
        <v>0.045999999999999999</v>
      </c>
      <c r="T315" s="235">
        <f>S315*H315</f>
        <v>2.5340479999999999</v>
      </c>
      <c r="AR315" s="236" t="s">
        <v>190</v>
      </c>
      <c r="AT315" s="236" t="s">
        <v>185</v>
      </c>
      <c r="AU315" s="236" t="s">
        <v>86</v>
      </c>
      <c r="AY315" s="17" t="s">
        <v>183</v>
      </c>
      <c r="BE315" s="237">
        <f>IF(N315="základní",J315,0)</f>
        <v>0</v>
      </c>
      <c r="BF315" s="237">
        <f>IF(N315="snížená",J315,0)</f>
        <v>0</v>
      </c>
      <c r="BG315" s="237">
        <f>IF(N315="zákl. přenesená",J315,0)</f>
        <v>0</v>
      </c>
      <c r="BH315" s="237">
        <f>IF(N315="sníž. přenesená",J315,0)</f>
        <v>0</v>
      </c>
      <c r="BI315" s="237">
        <f>IF(N315="nulová",J315,0)</f>
        <v>0</v>
      </c>
      <c r="BJ315" s="17" t="s">
        <v>84</v>
      </c>
      <c r="BK315" s="237">
        <f>ROUND(I315*H315,2)</f>
        <v>0</v>
      </c>
      <c r="BL315" s="17" t="s">
        <v>190</v>
      </c>
      <c r="BM315" s="236" t="s">
        <v>513</v>
      </c>
    </row>
    <row r="316" s="12" customFormat="1">
      <c r="B316" s="238"/>
      <c r="C316" s="239"/>
      <c r="D316" s="240" t="s">
        <v>192</v>
      </c>
      <c r="E316" s="241" t="s">
        <v>1</v>
      </c>
      <c r="F316" s="242" t="s">
        <v>514</v>
      </c>
      <c r="G316" s="239"/>
      <c r="H316" s="243">
        <v>52.997999999999998</v>
      </c>
      <c r="I316" s="244"/>
      <c r="J316" s="239"/>
      <c r="K316" s="239"/>
      <c r="L316" s="245"/>
      <c r="M316" s="246"/>
      <c r="N316" s="247"/>
      <c r="O316" s="247"/>
      <c r="P316" s="247"/>
      <c r="Q316" s="247"/>
      <c r="R316" s="247"/>
      <c r="S316" s="247"/>
      <c r="T316" s="248"/>
      <c r="AT316" s="249" t="s">
        <v>192</v>
      </c>
      <c r="AU316" s="249" t="s">
        <v>86</v>
      </c>
      <c r="AV316" s="12" t="s">
        <v>86</v>
      </c>
      <c r="AW316" s="12" t="s">
        <v>32</v>
      </c>
      <c r="AX316" s="12" t="s">
        <v>76</v>
      </c>
      <c r="AY316" s="249" t="s">
        <v>183</v>
      </c>
    </row>
    <row r="317" s="12" customFormat="1">
      <c r="B317" s="238"/>
      <c r="C317" s="239"/>
      <c r="D317" s="240" t="s">
        <v>192</v>
      </c>
      <c r="E317" s="241" t="s">
        <v>1</v>
      </c>
      <c r="F317" s="242" t="s">
        <v>515</v>
      </c>
      <c r="G317" s="239"/>
      <c r="H317" s="243">
        <v>-2.9100000000000001</v>
      </c>
      <c r="I317" s="244"/>
      <c r="J317" s="239"/>
      <c r="K317" s="239"/>
      <c r="L317" s="245"/>
      <c r="M317" s="246"/>
      <c r="N317" s="247"/>
      <c r="O317" s="247"/>
      <c r="P317" s="247"/>
      <c r="Q317" s="247"/>
      <c r="R317" s="247"/>
      <c r="S317" s="247"/>
      <c r="T317" s="248"/>
      <c r="AT317" s="249" t="s">
        <v>192</v>
      </c>
      <c r="AU317" s="249" t="s">
        <v>86</v>
      </c>
      <c r="AV317" s="12" t="s">
        <v>86</v>
      </c>
      <c r="AW317" s="12" t="s">
        <v>32</v>
      </c>
      <c r="AX317" s="12" t="s">
        <v>76</v>
      </c>
      <c r="AY317" s="249" t="s">
        <v>183</v>
      </c>
    </row>
    <row r="318" s="12" customFormat="1">
      <c r="B318" s="238"/>
      <c r="C318" s="239"/>
      <c r="D318" s="240" t="s">
        <v>192</v>
      </c>
      <c r="E318" s="241" t="s">
        <v>1</v>
      </c>
      <c r="F318" s="242" t="s">
        <v>516</v>
      </c>
      <c r="G318" s="239"/>
      <c r="H318" s="243">
        <v>5</v>
      </c>
      <c r="I318" s="244"/>
      <c r="J318" s="239"/>
      <c r="K318" s="239"/>
      <c r="L318" s="245"/>
      <c r="M318" s="246"/>
      <c r="N318" s="247"/>
      <c r="O318" s="247"/>
      <c r="P318" s="247"/>
      <c r="Q318" s="247"/>
      <c r="R318" s="247"/>
      <c r="S318" s="247"/>
      <c r="T318" s="248"/>
      <c r="AT318" s="249" t="s">
        <v>192</v>
      </c>
      <c r="AU318" s="249" t="s">
        <v>86</v>
      </c>
      <c r="AV318" s="12" t="s">
        <v>86</v>
      </c>
      <c r="AW318" s="12" t="s">
        <v>32</v>
      </c>
      <c r="AX318" s="12" t="s">
        <v>76</v>
      </c>
      <c r="AY318" s="249" t="s">
        <v>183</v>
      </c>
    </row>
    <row r="319" s="13" customFormat="1">
      <c r="B319" s="250"/>
      <c r="C319" s="251"/>
      <c r="D319" s="240" t="s">
        <v>192</v>
      </c>
      <c r="E319" s="252" t="s">
        <v>122</v>
      </c>
      <c r="F319" s="253" t="s">
        <v>200</v>
      </c>
      <c r="G319" s="251"/>
      <c r="H319" s="254">
        <v>55.088000000000001</v>
      </c>
      <c r="I319" s="255"/>
      <c r="J319" s="251"/>
      <c r="K319" s="251"/>
      <c r="L319" s="256"/>
      <c r="M319" s="257"/>
      <c r="N319" s="258"/>
      <c r="O319" s="258"/>
      <c r="P319" s="258"/>
      <c r="Q319" s="258"/>
      <c r="R319" s="258"/>
      <c r="S319" s="258"/>
      <c r="T319" s="259"/>
      <c r="AT319" s="260" t="s">
        <v>192</v>
      </c>
      <c r="AU319" s="260" t="s">
        <v>86</v>
      </c>
      <c r="AV319" s="13" t="s">
        <v>190</v>
      </c>
      <c r="AW319" s="13" t="s">
        <v>32</v>
      </c>
      <c r="AX319" s="13" t="s">
        <v>84</v>
      </c>
      <c r="AY319" s="260" t="s">
        <v>183</v>
      </c>
    </row>
    <row r="320" s="11" customFormat="1" ht="22.8" customHeight="1">
      <c r="B320" s="209"/>
      <c r="C320" s="210"/>
      <c r="D320" s="211" t="s">
        <v>75</v>
      </c>
      <c r="E320" s="223" t="s">
        <v>517</v>
      </c>
      <c r="F320" s="223" t="s">
        <v>518</v>
      </c>
      <c r="G320" s="210"/>
      <c r="H320" s="210"/>
      <c r="I320" s="213"/>
      <c r="J320" s="224">
        <f>BK320</f>
        <v>0</v>
      </c>
      <c r="K320" s="210"/>
      <c r="L320" s="215"/>
      <c r="M320" s="216"/>
      <c r="N320" s="217"/>
      <c r="O320" s="217"/>
      <c r="P320" s="218">
        <f>SUM(P321:P325)</f>
        <v>0</v>
      </c>
      <c r="Q320" s="217"/>
      <c r="R320" s="218">
        <f>SUM(R321:R325)</f>
        <v>0</v>
      </c>
      <c r="S320" s="217"/>
      <c r="T320" s="219">
        <f>SUM(T321:T325)</f>
        <v>0</v>
      </c>
      <c r="AR320" s="220" t="s">
        <v>84</v>
      </c>
      <c r="AT320" s="221" t="s">
        <v>75</v>
      </c>
      <c r="AU320" s="221" t="s">
        <v>84</v>
      </c>
      <c r="AY320" s="220" t="s">
        <v>183</v>
      </c>
      <c r="BK320" s="222">
        <f>SUM(BK321:BK325)</f>
        <v>0</v>
      </c>
    </row>
    <row r="321" s="1" customFormat="1" ht="24" customHeight="1">
      <c r="B321" s="38"/>
      <c r="C321" s="225" t="s">
        <v>519</v>
      </c>
      <c r="D321" s="225" t="s">
        <v>185</v>
      </c>
      <c r="E321" s="226" t="s">
        <v>520</v>
      </c>
      <c r="F321" s="227" t="s">
        <v>521</v>
      </c>
      <c r="G321" s="228" t="s">
        <v>238</v>
      </c>
      <c r="H321" s="229">
        <v>90.144000000000005</v>
      </c>
      <c r="I321" s="230"/>
      <c r="J321" s="231">
        <f>ROUND(I321*H321,2)</f>
        <v>0</v>
      </c>
      <c r="K321" s="227" t="s">
        <v>189</v>
      </c>
      <c r="L321" s="43"/>
      <c r="M321" s="232" t="s">
        <v>1</v>
      </c>
      <c r="N321" s="233" t="s">
        <v>41</v>
      </c>
      <c r="O321" s="86"/>
      <c r="P321" s="234">
        <f>O321*H321</f>
        <v>0</v>
      </c>
      <c r="Q321" s="234">
        <v>0</v>
      </c>
      <c r="R321" s="234">
        <f>Q321*H321</f>
        <v>0</v>
      </c>
      <c r="S321" s="234">
        <v>0</v>
      </c>
      <c r="T321" s="235">
        <f>S321*H321</f>
        <v>0</v>
      </c>
      <c r="AR321" s="236" t="s">
        <v>190</v>
      </c>
      <c r="AT321" s="236" t="s">
        <v>185</v>
      </c>
      <c r="AU321" s="236" t="s">
        <v>86</v>
      </c>
      <c r="AY321" s="17" t="s">
        <v>183</v>
      </c>
      <c r="BE321" s="237">
        <f>IF(N321="základní",J321,0)</f>
        <v>0</v>
      </c>
      <c r="BF321" s="237">
        <f>IF(N321="snížená",J321,0)</f>
        <v>0</v>
      </c>
      <c r="BG321" s="237">
        <f>IF(N321="zákl. přenesená",J321,0)</f>
        <v>0</v>
      </c>
      <c r="BH321" s="237">
        <f>IF(N321="sníž. přenesená",J321,0)</f>
        <v>0</v>
      </c>
      <c r="BI321" s="237">
        <f>IF(N321="nulová",J321,0)</f>
        <v>0</v>
      </c>
      <c r="BJ321" s="17" t="s">
        <v>84</v>
      </c>
      <c r="BK321" s="237">
        <f>ROUND(I321*H321,2)</f>
        <v>0</v>
      </c>
      <c r="BL321" s="17" t="s">
        <v>190</v>
      </c>
      <c r="BM321" s="236" t="s">
        <v>522</v>
      </c>
    </row>
    <row r="322" s="1" customFormat="1" ht="24" customHeight="1">
      <c r="B322" s="38"/>
      <c r="C322" s="225" t="s">
        <v>523</v>
      </c>
      <c r="D322" s="225" t="s">
        <v>185</v>
      </c>
      <c r="E322" s="226" t="s">
        <v>524</v>
      </c>
      <c r="F322" s="227" t="s">
        <v>525</v>
      </c>
      <c r="G322" s="228" t="s">
        <v>238</v>
      </c>
      <c r="H322" s="229">
        <v>90.144000000000005</v>
      </c>
      <c r="I322" s="230"/>
      <c r="J322" s="231">
        <f>ROUND(I322*H322,2)</f>
        <v>0</v>
      </c>
      <c r="K322" s="227" t="s">
        <v>189</v>
      </c>
      <c r="L322" s="43"/>
      <c r="M322" s="232" t="s">
        <v>1</v>
      </c>
      <c r="N322" s="233" t="s">
        <v>41</v>
      </c>
      <c r="O322" s="86"/>
      <c r="P322" s="234">
        <f>O322*H322</f>
        <v>0</v>
      </c>
      <c r="Q322" s="234">
        <v>0</v>
      </c>
      <c r="R322" s="234">
        <f>Q322*H322</f>
        <v>0</v>
      </c>
      <c r="S322" s="234">
        <v>0</v>
      </c>
      <c r="T322" s="235">
        <f>S322*H322</f>
        <v>0</v>
      </c>
      <c r="AR322" s="236" t="s">
        <v>190</v>
      </c>
      <c r="AT322" s="236" t="s">
        <v>185</v>
      </c>
      <c r="AU322" s="236" t="s">
        <v>86</v>
      </c>
      <c r="AY322" s="17" t="s">
        <v>183</v>
      </c>
      <c r="BE322" s="237">
        <f>IF(N322="základní",J322,0)</f>
        <v>0</v>
      </c>
      <c r="BF322" s="237">
        <f>IF(N322="snížená",J322,0)</f>
        <v>0</v>
      </c>
      <c r="BG322" s="237">
        <f>IF(N322="zákl. přenesená",J322,0)</f>
        <v>0</v>
      </c>
      <c r="BH322" s="237">
        <f>IF(N322="sníž. přenesená",J322,0)</f>
        <v>0</v>
      </c>
      <c r="BI322" s="237">
        <f>IF(N322="nulová",J322,0)</f>
        <v>0</v>
      </c>
      <c r="BJ322" s="17" t="s">
        <v>84</v>
      </c>
      <c r="BK322" s="237">
        <f>ROUND(I322*H322,2)</f>
        <v>0</v>
      </c>
      <c r="BL322" s="17" t="s">
        <v>190</v>
      </c>
      <c r="BM322" s="236" t="s">
        <v>526</v>
      </c>
    </row>
    <row r="323" s="1" customFormat="1" ht="24" customHeight="1">
      <c r="B323" s="38"/>
      <c r="C323" s="225" t="s">
        <v>527</v>
      </c>
      <c r="D323" s="225" t="s">
        <v>185</v>
      </c>
      <c r="E323" s="226" t="s">
        <v>528</v>
      </c>
      <c r="F323" s="227" t="s">
        <v>529</v>
      </c>
      <c r="G323" s="228" t="s">
        <v>238</v>
      </c>
      <c r="H323" s="229">
        <v>901.44000000000005</v>
      </c>
      <c r="I323" s="230"/>
      <c r="J323" s="231">
        <f>ROUND(I323*H323,2)</f>
        <v>0</v>
      </c>
      <c r="K323" s="227" t="s">
        <v>189</v>
      </c>
      <c r="L323" s="43"/>
      <c r="M323" s="232" t="s">
        <v>1</v>
      </c>
      <c r="N323" s="233" t="s">
        <v>41</v>
      </c>
      <c r="O323" s="86"/>
      <c r="P323" s="234">
        <f>O323*H323</f>
        <v>0</v>
      </c>
      <c r="Q323" s="234">
        <v>0</v>
      </c>
      <c r="R323" s="234">
        <f>Q323*H323</f>
        <v>0</v>
      </c>
      <c r="S323" s="234">
        <v>0</v>
      </c>
      <c r="T323" s="235">
        <f>S323*H323</f>
        <v>0</v>
      </c>
      <c r="AR323" s="236" t="s">
        <v>190</v>
      </c>
      <c r="AT323" s="236" t="s">
        <v>185</v>
      </c>
      <c r="AU323" s="236" t="s">
        <v>86</v>
      </c>
      <c r="AY323" s="17" t="s">
        <v>183</v>
      </c>
      <c r="BE323" s="237">
        <f>IF(N323="základní",J323,0)</f>
        <v>0</v>
      </c>
      <c r="BF323" s="237">
        <f>IF(N323="snížená",J323,0)</f>
        <v>0</v>
      </c>
      <c r="BG323" s="237">
        <f>IF(N323="zákl. přenesená",J323,0)</f>
        <v>0</v>
      </c>
      <c r="BH323" s="237">
        <f>IF(N323="sníž. přenesená",J323,0)</f>
        <v>0</v>
      </c>
      <c r="BI323" s="237">
        <f>IF(N323="nulová",J323,0)</f>
        <v>0</v>
      </c>
      <c r="BJ323" s="17" t="s">
        <v>84</v>
      </c>
      <c r="BK323" s="237">
        <f>ROUND(I323*H323,2)</f>
        <v>0</v>
      </c>
      <c r="BL323" s="17" t="s">
        <v>190</v>
      </c>
      <c r="BM323" s="236" t="s">
        <v>530</v>
      </c>
    </row>
    <row r="324" s="12" customFormat="1">
      <c r="B324" s="238"/>
      <c r="C324" s="239"/>
      <c r="D324" s="240" t="s">
        <v>192</v>
      </c>
      <c r="E324" s="239"/>
      <c r="F324" s="242" t="s">
        <v>531</v>
      </c>
      <c r="G324" s="239"/>
      <c r="H324" s="243">
        <v>901.44000000000005</v>
      </c>
      <c r="I324" s="244"/>
      <c r="J324" s="239"/>
      <c r="K324" s="239"/>
      <c r="L324" s="245"/>
      <c r="M324" s="246"/>
      <c r="N324" s="247"/>
      <c r="O324" s="247"/>
      <c r="P324" s="247"/>
      <c r="Q324" s="247"/>
      <c r="R324" s="247"/>
      <c r="S324" s="247"/>
      <c r="T324" s="248"/>
      <c r="AT324" s="249" t="s">
        <v>192</v>
      </c>
      <c r="AU324" s="249" t="s">
        <v>86</v>
      </c>
      <c r="AV324" s="12" t="s">
        <v>86</v>
      </c>
      <c r="AW324" s="12" t="s">
        <v>4</v>
      </c>
      <c r="AX324" s="12" t="s">
        <v>84</v>
      </c>
      <c r="AY324" s="249" t="s">
        <v>183</v>
      </c>
    </row>
    <row r="325" s="1" customFormat="1" ht="24" customHeight="1">
      <c r="B325" s="38"/>
      <c r="C325" s="225" t="s">
        <v>532</v>
      </c>
      <c r="D325" s="225" t="s">
        <v>185</v>
      </c>
      <c r="E325" s="226" t="s">
        <v>533</v>
      </c>
      <c r="F325" s="227" t="s">
        <v>534</v>
      </c>
      <c r="G325" s="228" t="s">
        <v>238</v>
      </c>
      <c r="H325" s="229">
        <v>89.924999999999997</v>
      </c>
      <c r="I325" s="230"/>
      <c r="J325" s="231">
        <f>ROUND(I325*H325,2)</f>
        <v>0</v>
      </c>
      <c r="K325" s="227" t="s">
        <v>189</v>
      </c>
      <c r="L325" s="43"/>
      <c r="M325" s="232" t="s">
        <v>1</v>
      </c>
      <c r="N325" s="233" t="s">
        <v>41</v>
      </c>
      <c r="O325" s="86"/>
      <c r="P325" s="234">
        <f>O325*H325</f>
        <v>0</v>
      </c>
      <c r="Q325" s="234">
        <v>0</v>
      </c>
      <c r="R325" s="234">
        <f>Q325*H325</f>
        <v>0</v>
      </c>
      <c r="S325" s="234">
        <v>0</v>
      </c>
      <c r="T325" s="235">
        <f>S325*H325</f>
        <v>0</v>
      </c>
      <c r="AR325" s="236" t="s">
        <v>190</v>
      </c>
      <c r="AT325" s="236" t="s">
        <v>185</v>
      </c>
      <c r="AU325" s="236" t="s">
        <v>86</v>
      </c>
      <c r="AY325" s="17" t="s">
        <v>183</v>
      </c>
      <c r="BE325" s="237">
        <f>IF(N325="základní",J325,0)</f>
        <v>0</v>
      </c>
      <c r="BF325" s="237">
        <f>IF(N325="snížená",J325,0)</f>
        <v>0</v>
      </c>
      <c r="BG325" s="237">
        <f>IF(N325="zákl. přenesená",J325,0)</f>
        <v>0</v>
      </c>
      <c r="BH325" s="237">
        <f>IF(N325="sníž. přenesená",J325,0)</f>
        <v>0</v>
      </c>
      <c r="BI325" s="237">
        <f>IF(N325="nulová",J325,0)</f>
        <v>0</v>
      </c>
      <c r="BJ325" s="17" t="s">
        <v>84</v>
      </c>
      <c r="BK325" s="237">
        <f>ROUND(I325*H325,2)</f>
        <v>0</v>
      </c>
      <c r="BL325" s="17" t="s">
        <v>190</v>
      </c>
      <c r="BM325" s="236" t="s">
        <v>535</v>
      </c>
    </row>
    <row r="326" s="11" customFormat="1" ht="22.8" customHeight="1">
      <c r="B326" s="209"/>
      <c r="C326" s="210"/>
      <c r="D326" s="211" t="s">
        <v>75</v>
      </c>
      <c r="E326" s="223" t="s">
        <v>536</v>
      </c>
      <c r="F326" s="223" t="s">
        <v>537</v>
      </c>
      <c r="G326" s="210"/>
      <c r="H326" s="210"/>
      <c r="I326" s="213"/>
      <c r="J326" s="224">
        <f>BK326</f>
        <v>0</v>
      </c>
      <c r="K326" s="210"/>
      <c r="L326" s="215"/>
      <c r="M326" s="216"/>
      <c r="N326" s="217"/>
      <c r="O326" s="217"/>
      <c r="P326" s="218">
        <f>P327</f>
        <v>0</v>
      </c>
      <c r="Q326" s="217"/>
      <c r="R326" s="218">
        <f>R327</f>
        <v>0</v>
      </c>
      <c r="S326" s="217"/>
      <c r="T326" s="219">
        <f>T327</f>
        <v>0</v>
      </c>
      <c r="AR326" s="220" t="s">
        <v>84</v>
      </c>
      <c r="AT326" s="221" t="s">
        <v>75</v>
      </c>
      <c r="AU326" s="221" t="s">
        <v>84</v>
      </c>
      <c r="AY326" s="220" t="s">
        <v>183</v>
      </c>
      <c r="BK326" s="222">
        <f>BK327</f>
        <v>0</v>
      </c>
    </row>
    <row r="327" s="1" customFormat="1" ht="16.5" customHeight="1">
      <c r="B327" s="38"/>
      <c r="C327" s="225" t="s">
        <v>538</v>
      </c>
      <c r="D327" s="225" t="s">
        <v>185</v>
      </c>
      <c r="E327" s="226" t="s">
        <v>539</v>
      </c>
      <c r="F327" s="227" t="s">
        <v>540</v>
      </c>
      <c r="G327" s="228" t="s">
        <v>238</v>
      </c>
      <c r="H327" s="229">
        <v>59.829000000000001</v>
      </c>
      <c r="I327" s="230"/>
      <c r="J327" s="231">
        <f>ROUND(I327*H327,2)</f>
        <v>0</v>
      </c>
      <c r="K327" s="227" t="s">
        <v>189</v>
      </c>
      <c r="L327" s="43"/>
      <c r="M327" s="232" t="s">
        <v>1</v>
      </c>
      <c r="N327" s="233" t="s">
        <v>41</v>
      </c>
      <c r="O327" s="86"/>
      <c r="P327" s="234">
        <f>O327*H327</f>
        <v>0</v>
      </c>
      <c r="Q327" s="234">
        <v>0</v>
      </c>
      <c r="R327" s="234">
        <f>Q327*H327</f>
        <v>0</v>
      </c>
      <c r="S327" s="234">
        <v>0</v>
      </c>
      <c r="T327" s="235">
        <f>S327*H327</f>
        <v>0</v>
      </c>
      <c r="AR327" s="236" t="s">
        <v>190</v>
      </c>
      <c r="AT327" s="236" t="s">
        <v>185</v>
      </c>
      <c r="AU327" s="236" t="s">
        <v>86</v>
      </c>
      <c r="AY327" s="17" t="s">
        <v>183</v>
      </c>
      <c r="BE327" s="237">
        <f>IF(N327="základní",J327,0)</f>
        <v>0</v>
      </c>
      <c r="BF327" s="237">
        <f>IF(N327="snížená",J327,0)</f>
        <v>0</v>
      </c>
      <c r="BG327" s="237">
        <f>IF(N327="zákl. přenesená",J327,0)</f>
        <v>0</v>
      </c>
      <c r="BH327" s="237">
        <f>IF(N327="sníž. přenesená",J327,0)</f>
        <v>0</v>
      </c>
      <c r="BI327" s="237">
        <f>IF(N327="nulová",J327,0)</f>
        <v>0</v>
      </c>
      <c r="BJ327" s="17" t="s">
        <v>84</v>
      </c>
      <c r="BK327" s="237">
        <f>ROUND(I327*H327,2)</f>
        <v>0</v>
      </c>
      <c r="BL327" s="17" t="s">
        <v>190</v>
      </c>
      <c r="BM327" s="236" t="s">
        <v>541</v>
      </c>
    </row>
    <row r="328" s="11" customFormat="1" ht="25.92" customHeight="1">
      <c r="B328" s="209"/>
      <c r="C328" s="210"/>
      <c r="D328" s="211" t="s">
        <v>75</v>
      </c>
      <c r="E328" s="212" t="s">
        <v>542</v>
      </c>
      <c r="F328" s="212" t="s">
        <v>543</v>
      </c>
      <c r="G328" s="210"/>
      <c r="H328" s="210"/>
      <c r="I328" s="213"/>
      <c r="J328" s="214">
        <f>BK328</f>
        <v>0</v>
      </c>
      <c r="K328" s="210"/>
      <c r="L328" s="215"/>
      <c r="M328" s="216"/>
      <c r="N328" s="217"/>
      <c r="O328" s="217"/>
      <c r="P328" s="218">
        <f>P329+P331+P356+P358+P360+P374+P377+P389+P408+P419+P435+P453+P457</f>
        <v>0</v>
      </c>
      <c r="Q328" s="217"/>
      <c r="R328" s="218">
        <f>R329+R331+R356+R358+R360+R374+R377+R389+R408+R419+R435+R453+R457</f>
        <v>5.3187357499999992</v>
      </c>
      <c r="S328" s="217"/>
      <c r="T328" s="219">
        <f>T329+T331+T356+T358+T360+T374+T377+T389+T408+T419+T435+T453+T457</f>
        <v>15.570846170000001</v>
      </c>
      <c r="AR328" s="220" t="s">
        <v>86</v>
      </c>
      <c r="AT328" s="221" t="s">
        <v>75</v>
      </c>
      <c r="AU328" s="221" t="s">
        <v>76</v>
      </c>
      <c r="AY328" s="220" t="s">
        <v>183</v>
      </c>
      <c r="BK328" s="222">
        <f>BK329+BK331+BK356+BK358+BK360+BK374+BK377+BK389+BK408+BK419+BK435+BK453+BK457</f>
        <v>0</v>
      </c>
    </row>
    <row r="329" s="11" customFormat="1" ht="22.8" customHeight="1">
      <c r="B329" s="209"/>
      <c r="C329" s="210"/>
      <c r="D329" s="211" t="s">
        <v>75</v>
      </c>
      <c r="E329" s="223" t="s">
        <v>544</v>
      </c>
      <c r="F329" s="223" t="s">
        <v>545</v>
      </c>
      <c r="G329" s="210"/>
      <c r="H329" s="210"/>
      <c r="I329" s="213"/>
      <c r="J329" s="224">
        <f>BK329</f>
        <v>0</v>
      </c>
      <c r="K329" s="210"/>
      <c r="L329" s="215"/>
      <c r="M329" s="216"/>
      <c r="N329" s="217"/>
      <c r="O329" s="217"/>
      <c r="P329" s="218">
        <f>P330</f>
        <v>0</v>
      </c>
      <c r="Q329" s="217"/>
      <c r="R329" s="218">
        <f>R330</f>
        <v>0</v>
      </c>
      <c r="S329" s="217"/>
      <c r="T329" s="219">
        <f>T330</f>
        <v>0.00029</v>
      </c>
      <c r="AR329" s="220" t="s">
        <v>86</v>
      </c>
      <c r="AT329" s="221" t="s">
        <v>75</v>
      </c>
      <c r="AU329" s="221" t="s">
        <v>84</v>
      </c>
      <c r="AY329" s="220" t="s">
        <v>183</v>
      </c>
      <c r="BK329" s="222">
        <f>BK330</f>
        <v>0</v>
      </c>
    </row>
    <row r="330" s="1" customFormat="1" ht="16.5" customHeight="1">
      <c r="B330" s="38"/>
      <c r="C330" s="225" t="s">
        <v>546</v>
      </c>
      <c r="D330" s="225" t="s">
        <v>185</v>
      </c>
      <c r="E330" s="226" t="s">
        <v>547</v>
      </c>
      <c r="F330" s="227" t="s">
        <v>548</v>
      </c>
      <c r="G330" s="228" t="s">
        <v>549</v>
      </c>
      <c r="H330" s="229">
        <v>1</v>
      </c>
      <c r="I330" s="230"/>
      <c r="J330" s="231">
        <f>ROUND(I330*H330,2)</f>
        <v>0</v>
      </c>
      <c r="K330" s="227" t="s">
        <v>1</v>
      </c>
      <c r="L330" s="43"/>
      <c r="M330" s="232" t="s">
        <v>1</v>
      </c>
      <c r="N330" s="233" t="s">
        <v>41</v>
      </c>
      <c r="O330" s="86"/>
      <c r="P330" s="234">
        <f>O330*H330</f>
        <v>0</v>
      </c>
      <c r="Q330" s="234">
        <v>0</v>
      </c>
      <c r="R330" s="234">
        <f>Q330*H330</f>
        <v>0</v>
      </c>
      <c r="S330" s="234">
        <v>0.00029</v>
      </c>
      <c r="T330" s="235">
        <f>S330*H330</f>
        <v>0.00029</v>
      </c>
      <c r="AR330" s="236" t="s">
        <v>270</v>
      </c>
      <c r="AT330" s="236" t="s">
        <v>185</v>
      </c>
      <c r="AU330" s="236" t="s">
        <v>86</v>
      </c>
      <c r="AY330" s="17" t="s">
        <v>183</v>
      </c>
      <c r="BE330" s="237">
        <f>IF(N330="základní",J330,0)</f>
        <v>0</v>
      </c>
      <c r="BF330" s="237">
        <f>IF(N330="snížená",J330,0)</f>
        <v>0</v>
      </c>
      <c r="BG330" s="237">
        <f>IF(N330="zákl. přenesená",J330,0)</f>
        <v>0</v>
      </c>
      <c r="BH330" s="237">
        <f>IF(N330="sníž. přenesená",J330,0)</f>
        <v>0</v>
      </c>
      <c r="BI330" s="237">
        <f>IF(N330="nulová",J330,0)</f>
        <v>0</v>
      </c>
      <c r="BJ330" s="17" t="s">
        <v>84</v>
      </c>
      <c r="BK330" s="237">
        <f>ROUND(I330*H330,2)</f>
        <v>0</v>
      </c>
      <c r="BL330" s="17" t="s">
        <v>270</v>
      </c>
      <c r="BM330" s="236" t="s">
        <v>550</v>
      </c>
    </row>
    <row r="331" s="11" customFormat="1" ht="22.8" customHeight="1">
      <c r="B331" s="209"/>
      <c r="C331" s="210"/>
      <c r="D331" s="211" t="s">
        <v>75</v>
      </c>
      <c r="E331" s="223" t="s">
        <v>551</v>
      </c>
      <c r="F331" s="223" t="s">
        <v>552</v>
      </c>
      <c r="G331" s="210"/>
      <c r="H331" s="210"/>
      <c r="I331" s="213"/>
      <c r="J331" s="224">
        <f>BK331</f>
        <v>0</v>
      </c>
      <c r="K331" s="210"/>
      <c r="L331" s="215"/>
      <c r="M331" s="216"/>
      <c r="N331" s="217"/>
      <c r="O331" s="217"/>
      <c r="P331" s="218">
        <f>SUM(P332:P355)</f>
        <v>0</v>
      </c>
      <c r="Q331" s="217"/>
      <c r="R331" s="218">
        <f>SUM(R332:R355)</f>
        <v>0</v>
      </c>
      <c r="S331" s="217"/>
      <c r="T331" s="219">
        <f>SUM(T332:T355)</f>
        <v>0.80349000000000004</v>
      </c>
      <c r="AR331" s="220" t="s">
        <v>86</v>
      </c>
      <c r="AT331" s="221" t="s">
        <v>75</v>
      </c>
      <c r="AU331" s="221" t="s">
        <v>84</v>
      </c>
      <c r="AY331" s="220" t="s">
        <v>183</v>
      </c>
      <c r="BK331" s="222">
        <f>SUM(BK332:BK355)</f>
        <v>0</v>
      </c>
    </row>
    <row r="332" s="1" customFormat="1" ht="16.5" customHeight="1">
      <c r="B332" s="38"/>
      <c r="C332" s="225" t="s">
        <v>553</v>
      </c>
      <c r="D332" s="225" t="s">
        <v>185</v>
      </c>
      <c r="E332" s="226" t="s">
        <v>554</v>
      </c>
      <c r="F332" s="227" t="s">
        <v>555</v>
      </c>
      <c r="G332" s="228" t="s">
        <v>549</v>
      </c>
      <c r="H332" s="229">
        <v>11</v>
      </c>
      <c r="I332" s="230"/>
      <c r="J332" s="231">
        <f>ROUND(I332*H332,2)</f>
        <v>0</v>
      </c>
      <c r="K332" s="227" t="s">
        <v>189</v>
      </c>
      <c r="L332" s="43"/>
      <c r="M332" s="232" t="s">
        <v>1</v>
      </c>
      <c r="N332" s="233" t="s">
        <v>41</v>
      </c>
      <c r="O332" s="86"/>
      <c r="P332" s="234">
        <f>O332*H332</f>
        <v>0</v>
      </c>
      <c r="Q332" s="234">
        <v>0</v>
      </c>
      <c r="R332" s="234">
        <f>Q332*H332</f>
        <v>0</v>
      </c>
      <c r="S332" s="234">
        <v>0.01933</v>
      </c>
      <c r="T332" s="235">
        <f>S332*H332</f>
        <v>0.21262999999999999</v>
      </c>
      <c r="AR332" s="236" t="s">
        <v>270</v>
      </c>
      <c r="AT332" s="236" t="s">
        <v>185</v>
      </c>
      <c r="AU332" s="236" t="s">
        <v>86</v>
      </c>
      <c r="AY332" s="17" t="s">
        <v>183</v>
      </c>
      <c r="BE332" s="237">
        <f>IF(N332="základní",J332,0)</f>
        <v>0</v>
      </c>
      <c r="BF332" s="237">
        <f>IF(N332="snížená",J332,0)</f>
        <v>0</v>
      </c>
      <c r="BG332" s="237">
        <f>IF(N332="zákl. přenesená",J332,0)</f>
        <v>0</v>
      </c>
      <c r="BH332" s="237">
        <f>IF(N332="sníž. přenesená",J332,0)</f>
        <v>0</v>
      </c>
      <c r="BI332" s="237">
        <f>IF(N332="nulová",J332,0)</f>
        <v>0</v>
      </c>
      <c r="BJ332" s="17" t="s">
        <v>84</v>
      </c>
      <c r="BK332" s="237">
        <f>ROUND(I332*H332,2)</f>
        <v>0</v>
      </c>
      <c r="BL332" s="17" t="s">
        <v>270</v>
      </c>
      <c r="BM332" s="236" t="s">
        <v>556</v>
      </c>
    </row>
    <row r="333" s="12" customFormat="1">
      <c r="B333" s="238"/>
      <c r="C333" s="239"/>
      <c r="D333" s="240" t="s">
        <v>192</v>
      </c>
      <c r="E333" s="241" t="s">
        <v>1</v>
      </c>
      <c r="F333" s="242" t="s">
        <v>557</v>
      </c>
      <c r="G333" s="239"/>
      <c r="H333" s="243">
        <v>1</v>
      </c>
      <c r="I333" s="244"/>
      <c r="J333" s="239"/>
      <c r="K333" s="239"/>
      <c r="L333" s="245"/>
      <c r="M333" s="246"/>
      <c r="N333" s="247"/>
      <c r="O333" s="247"/>
      <c r="P333" s="247"/>
      <c r="Q333" s="247"/>
      <c r="R333" s="247"/>
      <c r="S333" s="247"/>
      <c r="T333" s="248"/>
      <c r="AT333" s="249" t="s">
        <v>192</v>
      </c>
      <c r="AU333" s="249" t="s">
        <v>86</v>
      </c>
      <c r="AV333" s="12" t="s">
        <v>86</v>
      </c>
      <c r="AW333" s="12" t="s">
        <v>32</v>
      </c>
      <c r="AX333" s="12" t="s">
        <v>76</v>
      </c>
      <c r="AY333" s="249" t="s">
        <v>183</v>
      </c>
    </row>
    <row r="334" s="12" customFormat="1">
      <c r="B334" s="238"/>
      <c r="C334" s="239"/>
      <c r="D334" s="240" t="s">
        <v>192</v>
      </c>
      <c r="E334" s="241" t="s">
        <v>1</v>
      </c>
      <c r="F334" s="242" t="s">
        <v>558</v>
      </c>
      <c r="G334" s="239"/>
      <c r="H334" s="243">
        <v>9</v>
      </c>
      <c r="I334" s="244"/>
      <c r="J334" s="239"/>
      <c r="K334" s="239"/>
      <c r="L334" s="245"/>
      <c r="M334" s="246"/>
      <c r="N334" s="247"/>
      <c r="O334" s="247"/>
      <c r="P334" s="247"/>
      <c r="Q334" s="247"/>
      <c r="R334" s="247"/>
      <c r="S334" s="247"/>
      <c r="T334" s="248"/>
      <c r="AT334" s="249" t="s">
        <v>192</v>
      </c>
      <c r="AU334" s="249" t="s">
        <v>86</v>
      </c>
      <c r="AV334" s="12" t="s">
        <v>86</v>
      </c>
      <c r="AW334" s="12" t="s">
        <v>32</v>
      </c>
      <c r="AX334" s="12" t="s">
        <v>76</v>
      </c>
      <c r="AY334" s="249" t="s">
        <v>183</v>
      </c>
    </row>
    <row r="335" s="12" customFormat="1">
      <c r="B335" s="238"/>
      <c r="C335" s="239"/>
      <c r="D335" s="240" t="s">
        <v>192</v>
      </c>
      <c r="E335" s="241" t="s">
        <v>1</v>
      </c>
      <c r="F335" s="242" t="s">
        <v>559</v>
      </c>
      <c r="G335" s="239"/>
      <c r="H335" s="243">
        <v>1</v>
      </c>
      <c r="I335" s="244"/>
      <c r="J335" s="239"/>
      <c r="K335" s="239"/>
      <c r="L335" s="245"/>
      <c r="M335" s="246"/>
      <c r="N335" s="247"/>
      <c r="O335" s="247"/>
      <c r="P335" s="247"/>
      <c r="Q335" s="247"/>
      <c r="R335" s="247"/>
      <c r="S335" s="247"/>
      <c r="T335" s="248"/>
      <c r="AT335" s="249" t="s">
        <v>192</v>
      </c>
      <c r="AU335" s="249" t="s">
        <v>86</v>
      </c>
      <c r="AV335" s="12" t="s">
        <v>86</v>
      </c>
      <c r="AW335" s="12" t="s">
        <v>32</v>
      </c>
      <c r="AX335" s="12" t="s">
        <v>76</v>
      </c>
      <c r="AY335" s="249" t="s">
        <v>183</v>
      </c>
    </row>
    <row r="336" s="13" customFormat="1">
      <c r="B336" s="250"/>
      <c r="C336" s="251"/>
      <c r="D336" s="240" t="s">
        <v>192</v>
      </c>
      <c r="E336" s="252" t="s">
        <v>1</v>
      </c>
      <c r="F336" s="253" t="s">
        <v>200</v>
      </c>
      <c r="G336" s="251"/>
      <c r="H336" s="254">
        <v>11</v>
      </c>
      <c r="I336" s="255"/>
      <c r="J336" s="251"/>
      <c r="K336" s="251"/>
      <c r="L336" s="256"/>
      <c r="M336" s="257"/>
      <c r="N336" s="258"/>
      <c r="O336" s="258"/>
      <c r="P336" s="258"/>
      <c r="Q336" s="258"/>
      <c r="R336" s="258"/>
      <c r="S336" s="258"/>
      <c r="T336" s="259"/>
      <c r="AT336" s="260" t="s">
        <v>192</v>
      </c>
      <c r="AU336" s="260" t="s">
        <v>86</v>
      </c>
      <c r="AV336" s="13" t="s">
        <v>190</v>
      </c>
      <c r="AW336" s="13" t="s">
        <v>32</v>
      </c>
      <c r="AX336" s="13" t="s">
        <v>84</v>
      </c>
      <c r="AY336" s="260" t="s">
        <v>183</v>
      </c>
    </row>
    <row r="337" s="1" customFormat="1" ht="16.5" customHeight="1">
      <c r="B337" s="38"/>
      <c r="C337" s="225" t="s">
        <v>560</v>
      </c>
      <c r="D337" s="225" t="s">
        <v>185</v>
      </c>
      <c r="E337" s="226" t="s">
        <v>561</v>
      </c>
      <c r="F337" s="227" t="s">
        <v>562</v>
      </c>
      <c r="G337" s="228" t="s">
        <v>549</v>
      </c>
      <c r="H337" s="229">
        <v>11</v>
      </c>
      <c r="I337" s="230"/>
      <c r="J337" s="231">
        <f>ROUND(I337*H337,2)</f>
        <v>0</v>
      </c>
      <c r="K337" s="227" t="s">
        <v>189</v>
      </c>
      <c r="L337" s="43"/>
      <c r="M337" s="232" t="s">
        <v>1</v>
      </c>
      <c r="N337" s="233" t="s">
        <v>41</v>
      </c>
      <c r="O337" s="86"/>
      <c r="P337" s="234">
        <f>O337*H337</f>
        <v>0</v>
      </c>
      <c r="Q337" s="234">
        <v>0</v>
      </c>
      <c r="R337" s="234">
        <f>Q337*H337</f>
        <v>0</v>
      </c>
      <c r="S337" s="234">
        <v>0.019460000000000002</v>
      </c>
      <c r="T337" s="235">
        <f>S337*H337</f>
        <v>0.21406000000000003</v>
      </c>
      <c r="AR337" s="236" t="s">
        <v>270</v>
      </c>
      <c r="AT337" s="236" t="s">
        <v>185</v>
      </c>
      <c r="AU337" s="236" t="s">
        <v>86</v>
      </c>
      <c r="AY337" s="17" t="s">
        <v>183</v>
      </c>
      <c r="BE337" s="237">
        <f>IF(N337="základní",J337,0)</f>
        <v>0</v>
      </c>
      <c r="BF337" s="237">
        <f>IF(N337="snížená",J337,0)</f>
        <v>0</v>
      </c>
      <c r="BG337" s="237">
        <f>IF(N337="zákl. přenesená",J337,0)</f>
        <v>0</v>
      </c>
      <c r="BH337" s="237">
        <f>IF(N337="sníž. přenesená",J337,0)</f>
        <v>0</v>
      </c>
      <c r="BI337" s="237">
        <f>IF(N337="nulová",J337,0)</f>
        <v>0</v>
      </c>
      <c r="BJ337" s="17" t="s">
        <v>84</v>
      </c>
      <c r="BK337" s="237">
        <f>ROUND(I337*H337,2)</f>
        <v>0</v>
      </c>
      <c r="BL337" s="17" t="s">
        <v>270</v>
      </c>
      <c r="BM337" s="236" t="s">
        <v>563</v>
      </c>
    </row>
    <row r="338" s="12" customFormat="1">
      <c r="B338" s="238"/>
      <c r="C338" s="239"/>
      <c r="D338" s="240" t="s">
        <v>192</v>
      </c>
      <c r="E338" s="241" t="s">
        <v>1</v>
      </c>
      <c r="F338" s="242" t="s">
        <v>557</v>
      </c>
      <c r="G338" s="239"/>
      <c r="H338" s="243">
        <v>1</v>
      </c>
      <c r="I338" s="244"/>
      <c r="J338" s="239"/>
      <c r="K338" s="239"/>
      <c r="L338" s="245"/>
      <c r="M338" s="246"/>
      <c r="N338" s="247"/>
      <c r="O338" s="247"/>
      <c r="P338" s="247"/>
      <c r="Q338" s="247"/>
      <c r="R338" s="247"/>
      <c r="S338" s="247"/>
      <c r="T338" s="248"/>
      <c r="AT338" s="249" t="s">
        <v>192</v>
      </c>
      <c r="AU338" s="249" t="s">
        <v>86</v>
      </c>
      <c r="AV338" s="12" t="s">
        <v>86</v>
      </c>
      <c r="AW338" s="12" t="s">
        <v>32</v>
      </c>
      <c r="AX338" s="12" t="s">
        <v>76</v>
      </c>
      <c r="AY338" s="249" t="s">
        <v>183</v>
      </c>
    </row>
    <row r="339" s="12" customFormat="1">
      <c r="B339" s="238"/>
      <c r="C339" s="239"/>
      <c r="D339" s="240" t="s">
        <v>192</v>
      </c>
      <c r="E339" s="241" t="s">
        <v>1</v>
      </c>
      <c r="F339" s="242" t="s">
        <v>558</v>
      </c>
      <c r="G339" s="239"/>
      <c r="H339" s="243">
        <v>9</v>
      </c>
      <c r="I339" s="244"/>
      <c r="J339" s="239"/>
      <c r="K339" s="239"/>
      <c r="L339" s="245"/>
      <c r="M339" s="246"/>
      <c r="N339" s="247"/>
      <c r="O339" s="247"/>
      <c r="P339" s="247"/>
      <c r="Q339" s="247"/>
      <c r="R339" s="247"/>
      <c r="S339" s="247"/>
      <c r="T339" s="248"/>
      <c r="AT339" s="249" t="s">
        <v>192</v>
      </c>
      <c r="AU339" s="249" t="s">
        <v>86</v>
      </c>
      <c r="AV339" s="12" t="s">
        <v>86</v>
      </c>
      <c r="AW339" s="12" t="s">
        <v>32</v>
      </c>
      <c r="AX339" s="12" t="s">
        <v>76</v>
      </c>
      <c r="AY339" s="249" t="s">
        <v>183</v>
      </c>
    </row>
    <row r="340" s="12" customFormat="1">
      <c r="B340" s="238"/>
      <c r="C340" s="239"/>
      <c r="D340" s="240" t="s">
        <v>192</v>
      </c>
      <c r="E340" s="241" t="s">
        <v>1</v>
      </c>
      <c r="F340" s="242" t="s">
        <v>559</v>
      </c>
      <c r="G340" s="239"/>
      <c r="H340" s="243">
        <v>1</v>
      </c>
      <c r="I340" s="244"/>
      <c r="J340" s="239"/>
      <c r="K340" s="239"/>
      <c r="L340" s="245"/>
      <c r="M340" s="246"/>
      <c r="N340" s="247"/>
      <c r="O340" s="247"/>
      <c r="P340" s="247"/>
      <c r="Q340" s="247"/>
      <c r="R340" s="247"/>
      <c r="S340" s="247"/>
      <c r="T340" s="248"/>
      <c r="AT340" s="249" t="s">
        <v>192</v>
      </c>
      <c r="AU340" s="249" t="s">
        <v>86</v>
      </c>
      <c r="AV340" s="12" t="s">
        <v>86</v>
      </c>
      <c r="AW340" s="12" t="s">
        <v>32</v>
      </c>
      <c r="AX340" s="12" t="s">
        <v>76</v>
      </c>
      <c r="AY340" s="249" t="s">
        <v>183</v>
      </c>
    </row>
    <row r="341" s="13" customFormat="1">
      <c r="B341" s="250"/>
      <c r="C341" s="251"/>
      <c r="D341" s="240" t="s">
        <v>192</v>
      </c>
      <c r="E341" s="252" t="s">
        <v>1</v>
      </c>
      <c r="F341" s="253" t="s">
        <v>200</v>
      </c>
      <c r="G341" s="251"/>
      <c r="H341" s="254">
        <v>11</v>
      </c>
      <c r="I341" s="255"/>
      <c r="J341" s="251"/>
      <c r="K341" s="251"/>
      <c r="L341" s="256"/>
      <c r="M341" s="257"/>
      <c r="N341" s="258"/>
      <c r="O341" s="258"/>
      <c r="P341" s="258"/>
      <c r="Q341" s="258"/>
      <c r="R341" s="258"/>
      <c r="S341" s="258"/>
      <c r="T341" s="259"/>
      <c r="AT341" s="260" t="s">
        <v>192</v>
      </c>
      <c r="AU341" s="260" t="s">
        <v>86</v>
      </c>
      <c r="AV341" s="13" t="s">
        <v>190</v>
      </c>
      <c r="AW341" s="13" t="s">
        <v>32</v>
      </c>
      <c r="AX341" s="13" t="s">
        <v>84</v>
      </c>
      <c r="AY341" s="260" t="s">
        <v>183</v>
      </c>
    </row>
    <row r="342" s="1" customFormat="1" ht="16.5" customHeight="1">
      <c r="B342" s="38"/>
      <c r="C342" s="225" t="s">
        <v>564</v>
      </c>
      <c r="D342" s="225" t="s">
        <v>185</v>
      </c>
      <c r="E342" s="226" t="s">
        <v>565</v>
      </c>
      <c r="F342" s="227" t="s">
        <v>566</v>
      </c>
      <c r="G342" s="228" t="s">
        <v>549</v>
      </c>
      <c r="H342" s="229">
        <v>1</v>
      </c>
      <c r="I342" s="230"/>
      <c r="J342" s="231">
        <f>ROUND(I342*H342,2)</f>
        <v>0</v>
      </c>
      <c r="K342" s="227" t="s">
        <v>189</v>
      </c>
      <c r="L342" s="43"/>
      <c r="M342" s="232" t="s">
        <v>1</v>
      </c>
      <c r="N342" s="233" t="s">
        <v>41</v>
      </c>
      <c r="O342" s="86"/>
      <c r="P342" s="234">
        <f>O342*H342</f>
        <v>0</v>
      </c>
      <c r="Q342" s="234">
        <v>0</v>
      </c>
      <c r="R342" s="234">
        <f>Q342*H342</f>
        <v>0</v>
      </c>
      <c r="S342" s="234">
        <v>0.022499999999999999</v>
      </c>
      <c r="T342" s="235">
        <f>S342*H342</f>
        <v>0.022499999999999999</v>
      </c>
      <c r="AR342" s="236" t="s">
        <v>270</v>
      </c>
      <c r="AT342" s="236" t="s">
        <v>185</v>
      </c>
      <c r="AU342" s="236" t="s">
        <v>86</v>
      </c>
      <c r="AY342" s="17" t="s">
        <v>183</v>
      </c>
      <c r="BE342" s="237">
        <f>IF(N342="základní",J342,0)</f>
        <v>0</v>
      </c>
      <c r="BF342" s="237">
        <f>IF(N342="snížená",J342,0)</f>
        <v>0</v>
      </c>
      <c r="BG342" s="237">
        <f>IF(N342="zákl. přenesená",J342,0)</f>
        <v>0</v>
      </c>
      <c r="BH342" s="237">
        <f>IF(N342="sníž. přenesená",J342,0)</f>
        <v>0</v>
      </c>
      <c r="BI342" s="237">
        <f>IF(N342="nulová",J342,0)</f>
        <v>0</v>
      </c>
      <c r="BJ342" s="17" t="s">
        <v>84</v>
      </c>
      <c r="BK342" s="237">
        <f>ROUND(I342*H342,2)</f>
        <v>0</v>
      </c>
      <c r="BL342" s="17" t="s">
        <v>270</v>
      </c>
      <c r="BM342" s="236" t="s">
        <v>567</v>
      </c>
    </row>
    <row r="343" s="12" customFormat="1">
      <c r="B343" s="238"/>
      <c r="C343" s="239"/>
      <c r="D343" s="240" t="s">
        <v>192</v>
      </c>
      <c r="E343" s="241" t="s">
        <v>1</v>
      </c>
      <c r="F343" s="242" t="s">
        <v>568</v>
      </c>
      <c r="G343" s="239"/>
      <c r="H343" s="243">
        <v>1</v>
      </c>
      <c r="I343" s="244"/>
      <c r="J343" s="239"/>
      <c r="K343" s="239"/>
      <c r="L343" s="245"/>
      <c r="M343" s="246"/>
      <c r="N343" s="247"/>
      <c r="O343" s="247"/>
      <c r="P343" s="247"/>
      <c r="Q343" s="247"/>
      <c r="R343" s="247"/>
      <c r="S343" s="247"/>
      <c r="T343" s="248"/>
      <c r="AT343" s="249" t="s">
        <v>192</v>
      </c>
      <c r="AU343" s="249" t="s">
        <v>86</v>
      </c>
      <c r="AV343" s="12" t="s">
        <v>86</v>
      </c>
      <c r="AW343" s="12" t="s">
        <v>32</v>
      </c>
      <c r="AX343" s="12" t="s">
        <v>84</v>
      </c>
      <c r="AY343" s="249" t="s">
        <v>183</v>
      </c>
    </row>
    <row r="344" s="1" customFormat="1" ht="16.5" customHeight="1">
      <c r="B344" s="38"/>
      <c r="C344" s="225" t="s">
        <v>569</v>
      </c>
      <c r="D344" s="225" t="s">
        <v>185</v>
      </c>
      <c r="E344" s="226" t="s">
        <v>570</v>
      </c>
      <c r="F344" s="227" t="s">
        <v>571</v>
      </c>
      <c r="G344" s="228" t="s">
        <v>549</v>
      </c>
      <c r="H344" s="229">
        <v>4</v>
      </c>
      <c r="I344" s="230"/>
      <c r="J344" s="231">
        <f>ROUND(I344*H344,2)</f>
        <v>0</v>
      </c>
      <c r="K344" s="227" t="s">
        <v>1</v>
      </c>
      <c r="L344" s="43"/>
      <c r="M344" s="232" t="s">
        <v>1</v>
      </c>
      <c r="N344" s="233" t="s">
        <v>41</v>
      </c>
      <c r="O344" s="86"/>
      <c r="P344" s="234">
        <f>O344*H344</f>
        <v>0</v>
      </c>
      <c r="Q344" s="234">
        <v>0</v>
      </c>
      <c r="R344" s="234">
        <f>Q344*H344</f>
        <v>0</v>
      </c>
      <c r="S344" s="234">
        <v>0.022499999999999999</v>
      </c>
      <c r="T344" s="235">
        <f>S344*H344</f>
        <v>0.089999999999999997</v>
      </c>
      <c r="AR344" s="236" t="s">
        <v>270</v>
      </c>
      <c r="AT344" s="236" t="s">
        <v>185</v>
      </c>
      <c r="AU344" s="236" t="s">
        <v>86</v>
      </c>
      <c r="AY344" s="17" t="s">
        <v>183</v>
      </c>
      <c r="BE344" s="237">
        <f>IF(N344="základní",J344,0)</f>
        <v>0</v>
      </c>
      <c r="BF344" s="237">
        <f>IF(N344="snížená",J344,0)</f>
        <v>0</v>
      </c>
      <c r="BG344" s="237">
        <f>IF(N344="zákl. přenesená",J344,0)</f>
        <v>0</v>
      </c>
      <c r="BH344" s="237">
        <f>IF(N344="sníž. přenesená",J344,0)</f>
        <v>0</v>
      </c>
      <c r="BI344" s="237">
        <f>IF(N344="nulová",J344,0)</f>
        <v>0</v>
      </c>
      <c r="BJ344" s="17" t="s">
        <v>84</v>
      </c>
      <c r="BK344" s="237">
        <f>ROUND(I344*H344,2)</f>
        <v>0</v>
      </c>
      <c r="BL344" s="17" t="s">
        <v>270</v>
      </c>
      <c r="BM344" s="236" t="s">
        <v>572</v>
      </c>
    </row>
    <row r="345" s="12" customFormat="1">
      <c r="B345" s="238"/>
      <c r="C345" s="239"/>
      <c r="D345" s="240" t="s">
        <v>192</v>
      </c>
      <c r="E345" s="241" t="s">
        <v>1</v>
      </c>
      <c r="F345" s="242" t="s">
        <v>573</v>
      </c>
      <c r="G345" s="239"/>
      <c r="H345" s="243">
        <v>4</v>
      </c>
      <c r="I345" s="244"/>
      <c r="J345" s="239"/>
      <c r="K345" s="239"/>
      <c r="L345" s="245"/>
      <c r="M345" s="246"/>
      <c r="N345" s="247"/>
      <c r="O345" s="247"/>
      <c r="P345" s="247"/>
      <c r="Q345" s="247"/>
      <c r="R345" s="247"/>
      <c r="S345" s="247"/>
      <c r="T345" s="248"/>
      <c r="AT345" s="249" t="s">
        <v>192</v>
      </c>
      <c r="AU345" s="249" t="s">
        <v>86</v>
      </c>
      <c r="AV345" s="12" t="s">
        <v>86</v>
      </c>
      <c r="AW345" s="12" t="s">
        <v>32</v>
      </c>
      <c r="AX345" s="12" t="s">
        <v>84</v>
      </c>
      <c r="AY345" s="249" t="s">
        <v>183</v>
      </c>
    </row>
    <row r="346" s="1" customFormat="1" ht="24" customHeight="1">
      <c r="B346" s="38"/>
      <c r="C346" s="225" t="s">
        <v>574</v>
      </c>
      <c r="D346" s="225" t="s">
        <v>185</v>
      </c>
      <c r="E346" s="226" t="s">
        <v>575</v>
      </c>
      <c r="F346" s="227" t="s">
        <v>576</v>
      </c>
      <c r="G346" s="228" t="s">
        <v>549</v>
      </c>
      <c r="H346" s="229">
        <v>5</v>
      </c>
      <c r="I346" s="230"/>
      <c r="J346" s="231">
        <f>ROUND(I346*H346,2)</f>
        <v>0</v>
      </c>
      <c r="K346" s="227" t="s">
        <v>1</v>
      </c>
      <c r="L346" s="43"/>
      <c r="M346" s="232" t="s">
        <v>1</v>
      </c>
      <c r="N346" s="233" t="s">
        <v>41</v>
      </c>
      <c r="O346" s="86"/>
      <c r="P346" s="234">
        <f>O346*H346</f>
        <v>0</v>
      </c>
      <c r="Q346" s="234">
        <v>0</v>
      </c>
      <c r="R346" s="234">
        <f>Q346*H346</f>
        <v>0</v>
      </c>
      <c r="S346" s="234">
        <v>0.022499999999999999</v>
      </c>
      <c r="T346" s="235">
        <f>S346*H346</f>
        <v>0.11249999999999999</v>
      </c>
      <c r="AR346" s="236" t="s">
        <v>270</v>
      </c>
      <c r="AT346" s="236" t="s">
        <v>185</v>
      </c>
      <c r="AU346" s="236" t="s">
        <v>86</v>
      </c>
      <c r="AY346" s="17" t="s">
        <v>183</v>
      </c>
      <c r="BE346" s="237">
        <f>IF(N346="základní",J346,0)</f>
        <v>0</v>
      </c>
      <c r="BF346" s="237">
        <f>IF(N346="snížená",J346,0)</f>
        <v>0</v>
      </c>
      <c r="BG346" s="237">
        <f>IF(N346="zákl. přenesená",J346,0)</f>
        <v>0</v>
      </c>
      <c r="BH346" s="237">
        <f>IF(N346="sníž. přenesená",J346,0)</f>
        <v>0</v>
      </c>
      <c r="BI346" s="237">
        <f>IF(N346="nulová",J346,0)</f>
        <v>0</v>
      </c>
      <c r="BJ346" s="17" t="s">
        <v>84</v>
      </c>
      <c r="BK346" s="237">
        <f>ROUND(I346*H346,2)</f>
        <v>0</v>
      </c>
      <c r="BL346" s="17" t="s">
        <v>270</v>
      </c>
      <c r="BM346" s="236" t="s">
        <v>577</v>
      </c>
    </row>
    <row r="347" s="12" customFormat="1">
      <c r="B347" s="238"/>
      <c r="C347" s="239"/>
      <c r="D347" s="240" t="s">
        <v>192</v>
      </c>
      <c r="E347" s="241" t="s">
        <v>1</v>
      </c>
      <c r="F347" s="242" t="s">
        <v>578</v>
      </c>
      <c r="G347" s="239"/>
      <c r="H347" s="243">
        <v>5</v>
      </c>
      <c r="I347" s="244"/>
      <c r="J347" s="239"/>
      <c r="K347" s="239"/>
      <c r="L347" s="245"/>
      <c r="M347" s="246"/>
      <c r="N347" s="247"/>
      <c r="O347" s="247"/>
      <c r="P347" s="247"/>
      <c r="Q347" s="247"/>
      <c r="R347" s="247"/>
      <c r="S347" s="247"/>
      <c r="T347" s="248"/>
      <c r="AT347" s="249" t="s">
        <v>192</v>
      </c>
      <c r="AU347" s="249" t="s">
        <v>86</v>
      </c>
      <c r="AV347" s="12" t="s">
        <v>86</v>
      </c>
      <c r="AW347" s="12" t="s">
        <v>32</v>
      </c>
      <c r="AX347" s="12" t="s">
        <v>84</v>
      </c>
      <c r="AY347" s="249" t="s">
        <v>183</v>
      </c>
    </row>
    <row r="348" s="1" customFormat="1" ht="16.5" customHeight="1">
      <c r="B348" s="38"/>
      <c r="C348" s="225" t="s">
        <v>579</v>
      </c>
      <c r="D348" s="225" t="s">
        <v>185</v>
      </c>
      <c r="E348" s="226" t="s">
        <v>580</v>
      </c>
      <c r="F348" s="227" t="s">
        <v>581</v>
      </c>
      <c r="G348" s="228" t="s">
        <v>549</v>
      </c>
      <c r="H348" s="229">
        <v>1</v>
      </c>
      <c r="I348" s="230"/>
      <c r="J348" s="231">
        <f>ROUND(I348*H348,2)</f>
        <v>0</v>
      </c>
      <c r="K348" s="227" t="s">
        <v>1</v>
      </c>
      <c r="L348" s="43"/>
      <c r="M348" s="232" t="s">
        <v>1</v>
      </c>
      <c r="N348" s="233" t="s">
        <v>41</v>
      </c>
      <c r="O348" s="86"/>
      <c r="P348" s="234">
        <f>O348*H348</f>
        <v>0</v>
      </c>
      <c r="Q348" s="234">
        <v>0</v>
      </c>
      <c r="R348" s="234">
        <f>Q348*H348</f>
        <v>0</v>
      </c>
      <c r="S348" s="234">
        <v>0.022499999999999999</v>
      </c>
      <c r="T348" s="235">
        <f>S348*H348</f>
        <v>0.022499999999999999</v>
      </c>
      <c r="AR348" s="236" t="s">
        <v>270</v>
      </c>
      <c r="AT348" s="236" t="s">
        <v>185</v>
      </c>
      <c r="AU348" s="236" t="s">
        <v>86</v>
      </c>
      <c r="AY348" s="17" t="s">
        <v>183</v>
      </c>
      <c r="BE348" s="237">
        <f>IF(N348="základní",J348,0)</f>
        <v>0</v>
      </c>
      <c r="BF348" s="237">
        <f>IF(N348="snížená",J348,0)</f>
        <v>0</v>
      </c>
      <c r="BG348" s="237">
        <f>IF(N348="zákl. přenesená",J348,0)</f>
        <v>0</v>
      </c>
      <c r="BH348" s="237">
        <f>IF(N348="sníž. přenesená",J348,0)</f>
        <v>0</v>
      </c>
      <c r="BI348" s="237">
        <f>IF(N348="nulová",J348,0)</f>
        <v>0</v>
      </c>
      <c r="BJ348" s="17" t="s">
        <v>84</v>
      </c>
      <c r="BK348" s="237">
        <f>ROUND(I348*H348,2)</f>
        <v>0</v>
      </c>
      <c r="BL348" s="17" t="s">
        <v>270</v>
      </c>
      <c r="BM348" s="236" t="s">
        <v>582</v>
      </c>
    </row>
    <row r="349" s="12" customFormat="1">
      <c r="B349" s="238"/>
      <c r="C349" s="239"/>
      <c r="D349" s="240" t="s">
        <v>192</v>
      </c>
      <c r="E349" s="241" t="s">
        <v>1</v>
      </c>
      <c r="F349" s="242" t="s">
        <v>583</v>
      </c>
      <c r="G349" s="239"/>
      <c r="H349" s="243">
        <v>1</v>
      </c>
      <c r="I349" s="244"/>
      <c r="J349" s="239"/>
      <c r="K349" s="239"/>
      <c r="L349" s="245"/>
      <c r="M349" s="246"/>
      <c r="N349" s="247"/>
      <c r="O349" s="247"/>
      <c r="P349" s="247"/>
      <c r="Q349" s="247"/>
      <c r="R349" s="247"/>
      <c r="S349" s="247"/>
      <c r="T349" s="248"/>
      <c r="AT349" s="249" t="s">
        <v>192</v>
      </c>
      <c r="AU349" s="249" t="s">
        <v>86</v>
      </c>
      <c r="AV349" s="12" t="s">
        <v>86</v>
      </c>
      <c r="AW349" s="12" t="s">
        <v>32</v>
      </c>
      <c r="AX349" s="12" t="s">
        <v>84</v>
      </c>
      <c r="AY349" s="249" t="s">
        <v>183</v>
      </c>
    </row>
    <row r="350" s="1" customFormat="1" ht="16.5" customHeight="1">
      <c r="B350" s="38"/>
      <c r="C350" s="225" t="s">
        <v>584</v>
      </c>
      <c r="D350" s="225" t="s">
        <v>185</v>
      </c>
      <c r="E350" s="226" t="s">
        <v>585</v>
      </c>
      <c r="F350" s="227" t="s">
        <v>586</v>
      </c>
      <c r="G350" s="228" t="s">
        <v>549</v>
      </c>
      <c r="H350" s="229">
        <v>1</v>
      </c>
      <c r="I350" s="230"/>
      <c r="J350" s="231">
        <f>ROUND(I350*H350,2)</f>
        <v>0</v>
      </c>
      <c r="K350" s="227" t="s">
        <v>1</v>
      </c>
      <c r="L350" s="43"/>
      <c r="M350" s="232" t="s">
        <v>1</v>
      </c>
      <c r="N350" s="233" t="s">
        <v>41</v>
      </c>
      <c r="O350" s="86"/>
      <c r="P350" s="234">
        <f>O350*H350</f>
        <v>0</v>
      </c>
      <c r="Q350" s="234">
        <v>0</v>
      </c>
      <c r="R350" s="234">
        <f>Q350*H350</f>
        <v>0</v>
      </c>
      <c r="S350" s="234">
        <v>0.022499999999999999</v>
      </c>
      <c r="T350" s="235">
        <f>S350*H350</f>
        <v>0.022499999999999999</v>
      </c>
      <c r="AR350" s="236" t="s">
        <v>270</v>
      </c>
      <c r="AT350" s="236" t="s">
        <v>185</v>
      </c>
      <c r="AU350" s="236" t="s">
        <v>86</v>
      </c>
      <c r="AY350" s="17" t="s">
        <v>183</v>
      </c>
      <c r="BE350" s="237">
        <f>IF(N350="základní",J350,0)</f>
        <v>0</v>
      </c>
      <c r="BF350" s="237">
        <f>IF(N350="snížená",J350,0)</f>
        <v>0</v>
      </c>
      <c r="BG350" s="237">
        <f>IF(N350="zákl. přenesená",J350,0)</f>
        <v>0</v>
      </c>
      <c r="BH350" s="237">
        <f>IF(N350="sníž. přenesená",J350,0)</f>
        <v>0</v>
      </c>
      <c r="BI350" s="237">
        <f>IF(N350="nulová",J350,0)</f>
        <v>0</v>
      </c>
      <c r="BJ350" s="17" t="s">
        <v>84</v>
      </c>
      <c r="BK350" s="237">
        <f>ROUND(I350*H350,2)</f>
        <v>0</v>
      </c>
      <c r="BL350" s="17" t="s">
        <v>270</v>
      </c>
      <c r="BM350" s="236" t="s">
        <v>587</v>
      </c>
    </row>
    <row r="351" s="12" customFormat="1">
      <c r="B351" s="238"/>
      <c r="C351" s="239"/>
      <c r="D351" s="240" t="s">
        <v>192</v>
      </c>
      <c r="E351" s="241" t="s">
        <v>1</v>
      </c>
      <c r="F351" s="242" t="s">
        <v>583</v>
      </c>
      <c r="G351" s="239"/>
      <c r="H351" s="243">
        <v>1</v>
      </c>
      <c r="I351" s="244"/>
      <c r="J351" s="239"/>
      <c r="K351" s="239"/>
      <c r="L351" s="245"/>
      <c r="M351" s="246"/>
      <c r="N351" s="247"/>
      <c r="O351" s="247"/>
      <c r="P351" s="247"/>
      <c r="Q351" s="247"/>
      <c r="R351" s="247"/>
      <c r="S351" s="247"/>
      <c r="T351" s="248"/>
      <c r="AT351" s="249" t="s">
        <v>192</v>
      </c>
      <c r="AU351" s="249" t="s">
        <v>86</v>
      </c>
      <c r="AV351" s="12" t="s">
        <v>86</v>
      </c>
      <c r="AW351" s="12" t="s">
        <v>32</v>
      </c>
      <c r="AX351" s="12" t="s">
        <v>84</v>
      </c>
      <c r="AY351" s="249" t="s">
        <v>183</v>
      </c>
    </row>
    <row r="352" s="1" customFormat="1" ht="16.5" customHeight="1">
      <c r="B352" s="38"/>
      <c r="C352" s="225" t="s">
        <v>588</v>
      </c>
      <c r="D352" s="225" t="s">
        <v>185</v>
      </c>
      <c r="E352" s="226" t="s">
        <v>589</v>
      </c>
      <c r="F352" s="227" t="s">
        <v>590</v>
      </c>
      <c r="G352" s="228" t="s">
        <v>549</v>
      </c>
      <c r="H352" s="229">
        <v>1</v>
      </c>
      <c r="I352" s="230"/>
      <c r="J352" s="231">
        <f>ROUND(I352*H352,2)</f>
        <v>0</v>
      </c>
      <c r="K352" s="227" t="s">
        <v>189</v>
      </c>
      <c r="L352" s="43"/>
      <c r="M352" s="232" t="s">
        <v>1</v>
      </c>
      <c r="N352" s="233" t="s">
        <v>41</v>
      </c>
      <c r="O352" s="86"/>
      <c r="P352" s="234">
        <f>O352*H352</f>
        <v>0</v>
      </c>
      <c r="Q352" s="234">
        <v>0</v>
      </c>
      <c r="R352" s="234">
        <f>Q352*H352</f>
        <v>0</v>
      </c>
      <c r="S352" s="234">
        <v>0.087999999999999995</v>
      </c>
      <c r="T352" s="235">
        <f>S352*H352</f>
        <v>0.087999999999999995</v>
      </c>
      <c r="AR352" s="236" t="s">
        <v>270</v>
      </c>
      <c r="AT352" s="236" t="s">
        <v>185</v>
      </c>
      <c r="AU352" s="236" t="s">
        <v>86</v>
      </c>
      <c r="AY352" s="17" t="s">
        <v>183</v>
      </c>
      <c r="BE352" s="237">
        <f>IF(N352="základní",J352,0)</f>
        <v>0</v>
      </c>
      <c r="BF352" s="237">
        <f>IF(N352="snížená",J352,0)</f>
        <v>0</v>
      </c>
      <c r="BG352" s="237">
        <f>IF(N352="zákl. přenesená",J352,0)</f>
        <v>0</v>
      </c>
      <c r="BH352" s="237">
        <f>IF(N352="sníž. přenesená",J352,0)</f>
        <v>0</v>
      </c>
      <c r="BI352" s="237">
        <f>IF(N352="nulová",J352,0)</f>
        <v>0</v>
      </c>
      <c r="BJ352" s="17" t="s">
        <v>84</v>
      </c>
      <c r="BK352" s="237">
        <f>ROUND(I352*H352,2)</f>
        <v>0</v>
      </c>
      <c r="BL352" s="17" t="s">
        <v>270</v>
      </c>
      <c r="BM352" s="236" t="s">
        <v>591</v>
      </c>
    </row>
    <row r="353" s="12" customFormat="1">
      <c r="B353" s="238"/>
      <c r="C353" s="239"/>
      <c r="D353" s="240" t="s">
        <v>192</v>
      </c>
      <c r="E353" s="241" t="s">
        <v>1</v>
      </c>
      <c r="F353" s="242" t="s">
        <v>592</v>
      </c>
      <c r="G353" s="239"/>
      <c r="H353" s="243">
        <v>1</v>
      </c>
      <c r="I353" s="244"/>
      <c r="J353" s="239"/>
      <c r="K353" s="239"/>
      <c r="L353" s="245"/>
      <c r="M353" s="246"/>
      <c r="N353" s="247"/>
      <c r="O353" s="247"/>
      <c r="P353" s="247"/>
      <c r="Q353" s="247"/>
      <c r="R353" s="247"/>
      <c r="S353" s="247"/>
      <c r="T353" s="248"/>
      <c r="AT353" s="249" t="s">
        <v>192</v>
      </c>
      <c r="AU353" s="249" t="s">
        <v>86</v>
      </c>
      <c r="AV353" s="12" t="s">
        <v>86</v>
      </c>
      <c r="AW353" s="12" t="s">
        <v>32</v>
      </c>
      <c r="AX353" s="12" t="s">
        <v>84</v>
      </c>
      <c r="AY353" s="249" t="s">
        <v>183</v>
      </c>
    </row>
    <row r="354" s="1" customFormat="1" ht="16.5" customHeight="1">
      <c r="B354" s="38"/>
      <c r="C354" s="225" t="s">
        <v>593</v>
      </c>
      <c r="D354" s="225" t="s">
        <v>185</v>
      </c>
      <c r="E354" s="226" t="s">
        <v>594</v>
      </c>
      <c r="F354" s="227" t="s">
        <v>595</v>
      </c>
      <c r="G354" s="228" t="s">
        <v>549</v>
      </c>
      <c r="H354" s="229">
        <v>1</v>
      </c>
      <c r="I354" s="230"/>
      <c r="J354" s="231">
        <f>ROUND(I354*H354,2)</f>
        <v>0</v>
      </c>
      <c r="K354" s="227" t="s">
        <v>189</v>
      </c>
      <c r="L354" s="43"/>
      <c r="M354" s="232" t="s">
        <v>1</v>
      </c>
      <c r="N354" s="233" t="s">
        <v>41</v>
      </c>
      <c r="O354" s="86"/>
      <c r="P354" s="234">
        <f>O354*H354</f>
        <v>0</v>
      </c>
      <c r="Q354" s="234">
        <v>0</v>
      </c>
      <c r="R354" s="234">
        <f>Q354*H354</f>
        <v>0</v>
      </c>
      <c r="S354" s="234">
        <v>0.018800000000000001</v>
      </c>
      <c r="T354" s="235">
        <f>S354*H354</f>
        <v>0.018800000000000001</v>
      </c>
      <c r="AR354" s="236" t="s">
        <v>270</v>
      </c>
      <c r="AT354" s="236" t="s">
        <v>185</v>
      </c>
      <c r="AU354" s="236" t="s">
        <v>86</v>
      </c>
      <c r="AY354" s="17" t="s">
        <v>183</v>
      </c>
      <c r="BE354" s="237">
        <f>IF(N354="základní",J354,0)</f>
        <v>0</v>
      </c>
      <c r="BF354" s="237">
        <f>IF(N354="snížená",J354,0)</f>
        <v>0</v>
      </c>
      <c r="BG354" s="237">
        <f>IF(N354="zákl. přenesená",J354,0)</f>
        <v>0</v>
      </c>
      <c r="BH354" s="237">
        <f>IF(N354="sníž. přenesená",J354,0)</f>
        <v>0</v>
      </c>
      <c r="BI354" s="237">
        <f>IF(N354="nulová",J354,0)</f>
        <v>0</v>
      </c>
      <c r="BJ354" s="17" t="s">
        <v>84</v>
      </c>
      <c r="BK354" s="237">
        <f>ROUND(I354*H354,2)</f>
        <v>0</v>
      </c>
      <c r="BL354" s="17" t="s">
        <v>270</v>
      </c>
      <c r="BM354" s="236" t="s">
        <v>596</v>
      </c>
    </row>
    <row r="355" s="12" customFormat="1">
      <c r="B355" s="238"/>
      <c r="C355" s="239"/>
      <c r="D355" s="240" t="s">
        <v>192</v>
      </c>
      <c r="E355" s="241" t="s">
        <v>1</v>
      </c>
      <c r="F355" s="242" t="s">
        <v>597</v>
      </c>
      <c r="G355" s="239"/>
      <c r="H355" s="243">
        <v>1</v>
      </c>
      <c r="I355" s="244"/>
      <c r="J355" s="239"/>
      <c r="K355" s="239"/>
      <c r="L355" s="245"/>
      <c r="M355" s="246"/>
      <c r="N355" s="247"/>
      <c r="O355" s="247"/>
      <c r="P355" s="247"/>
      <c r="Q355" s="247"/>
      <c r="R355" s="247"/>
      <c r="S355" s="247"/>
      <c r="T355" s="248"/>
      <c r="AT355" s="249" t="s">
        <v>192</v>
      </c>
      <c r="AU355" s="249" t="s">
        <v>86</v>
      </c>
      <c r="AV355" s="12" t="s">
        <v>86</v>
      </c>
      <c r="AW355" s="12" t="s">
        <v>32</v>
      </c>
      <c r="AX355" s="12" t="s">
        <v>84</v>
      </c>
      <c r="AY355" s="249" t="s">
        <v>183</v>
      </c>
    </row>
    <row r="356" s="11" customFormat="1" ht="22.8" customHeight="1">
      <c r="B356" s="209"/>
      <c r="C356" s="210"/>
      <c r="D356" s="211" t="s">
        <v>75</v>
      </c>
      <c r="E356" s="223" t="s">
        <v>598</v>
      </c>
      <c r="F356" s="223" t="s">
        <v>599</v>
      </c>
      <c r="G356" s="210"/>
      <c r="H356" s="210"/>
      <c r="I356" s="213"/>
      <c r="J356" s="224">
        <f>BK356</f>
        <v>0</v>
      </c>
      <c r="K356" s="210"/>
      <c r="L356" s="215"/>
      <c r="M356" s="216"/>
      <c r="N356" s="217"/>
      <c r="O356" s="217"/>
      <c r="P356" s="218">
        <f>P357</f>
        <v>0</v>
      </c>
      <c r="Q356" s="217"/>
      <c r="R356" s="218">
        <f>R357</f>
        <v>0.00040000000000000002</v>
      </c>
      <c r="S356" s="217"/>
      <c r="T356" s="219">
        <f>T357</f>
        <v>0</v>
      </c>
      <c r="AR356" s="220" t="s">
        <v>86</v>
      </c>
      <c r="AT356" s="221" t="s">
        <v>75</v>
      </c>
      <c r="AU356" s="221" t="s">
        <v>84</v>
      </c>
      <c r="AY356" s="220" t="s">
        <v>183</v>
      </c>
      <c r="BK356" s="222">
        <f>BK357</f>
        <v>0</v>
      </c>
    </row>
    <row r="357" s="1" customFormat="1" ht="16.5" customHeight="1">
      <c r="B357" s="38"/>
      <c r="C357" s="225" t="s">
        <v>600</v>
      </c>
      <c r="D357" s="225" t="s">
        <v>185</v>
      </c>
      <c r="E357" s="226" t="s">
        <v>601</v>
      </c>
      <c r="F357" s="227" t="s">
        <v>602</v>
      </c>
      <c r="G357" s="228" t="s">
        <v>273</v>
      </c>
      <c r="H357" s="229">
        <v>1</v>
      </c>
      <c r="I357" s="230"/>
      <c r="J357" s="231">
        <f>ROUND(I357*H357,2)</f>
        <v>0</v>
      </c>
      <c r="K357" s="227" t="s">
        <v>1</v>
      </c>
      <c r="L357" s="43"/>
      <c r="M357" s="232" t="s">
        <v>1</v>
      </c>
      <c r="N357" s="233" t="s">
        <v>41</v>
      </c>
      <c r="O357" s="86"/>
      <c r="P357" s="234">
        <f>O357*H357</f>
        <v>0</v>
      </c>
      <c r="Q357" s="234">
        <v>0.00040000000000000002</v>
      </c>
      <c r="R357" s="234">
        <f>Q357*H357</f>
        <v>0.00040000000000000002</v>
      </c>
      <c r="S357" s="234">
        <v>0</v>
      </c>
      <c r="T357" s="235">
        <f>S357*H357</f>
        <v>0</v>
      </c>
      <c r="AR357" s="236" t="s">
        <v>270</v>
      </c>
      <c r="AT357" s="236" t="s">
        <v>185</v>
      </c>
      <c r="AU357" s="236" t="s">
        <v>86</v>
      </c>
      <c r="AY357" s="17" t="s">
        <v>183</v>
      </c>
      <c r="BE357" s="237">
        <f>IF(N357="základní",J357,0)</f>
        <v>0</v>
      </c>
      <c r="BF357" s="237">
        <f>IF(N357="snížená",J357,0)</f>
        <v>0</v>
      </c>
      <c r="BG357" s="237">
        <f>IF(N357="zákl. přenesená",J357,0)</f>
        <v>0</v>
      </c>
      <c r="BH357" s="237">
        <f>IF(N357="sníž. přenesená",J357,0)</f>
        <v>0</v>
      </c>
      <c r="BI357" s="237">
        <f>IF(N357="nulová",J357,0)</f>
        <v>0</v>
      </c>
      <c r="BJ357" s="17" t="s">
        <v>84</v>
      </c>
      <c r="BK357" s="237">
        <f>ROUND(I357*H357,2)</f>
        <v>0</v>
      </c>
      <c r="BL357" s="17" t="s">
        <v>270</v>
      </c>
      <c r="BM357" s="236" t="s">
        <v>603</v>
      </c>
    </row>
    <row r="358" s="11" customFormat="1" ht="22.8" customHeight="1">
      <c r="B358" s="209"/>
      <c r="C358" s="210"/>
      <c r="D358" s="211" t="s">
        <v>75</v>
      </c>
      <c r="E358" s="223" t="s">
        <v>604</v>
      </c>
      <c r="F358" s="223" t="s">
        <v>605</v>
      </c>
      <c r="G358" s="210"/>
      <c r="H358" s="210"/>
      <c r="I358" s="213"/>
      <c r="J358" s="224">
        <f>BK358</f>
        <v>0</v>
      </c>
      <c r="K358" s="210"/>
      <c r="L358" s="215"/>
      <c r="M358" s="216"/>
      <c r="N358" s="217"/>
      <c r="O358" s="217"/>
      <c r="P358" s="218">
        <f>P359</f>
        <v>0</v>
      </c>
      <c r="Q358" s="217"/>
      <c r="R358" s="218">
        <f>R359</f>
        <v>0.00017000000000000001</v>
      </c>
      <c r="S358" s="217"/>
      <c r="T358" s="219">
        <f>T359</f>
        <v>0.22625000000000001</v>
      </c>
      <c r="AR358" s="220" t="s">
        <v>86</v>
      </c>
      <c r="AT358" s="221" t="s">
        <v>75</v>
      </c>
      <c r="AU358" s="221" t="s">
        <v>84</v>
      </c>
      <c r="AY358" s="220" t="s">
        <v>183</v>
      </c>
      <c r="BK358" s="222">
        <f>BK359</f>
        <v>0</v>
      </c>
    </row>
    <row r="359" s="1" customFormat="1" ht="36" customHeight="1">
      <c r="B359" s="38"/>
      <c r="C359" s="225" t="s">
        <v>606</v>
      </c>
      <c r="D359" s="225" t="s">
        <v>185</v>
      </c>
      <c r="E359" s="226" t="s">
        <v>607</v>
      </c>
      <c r="F359" s="227" t="s">
        <v>608</v>
      </c>
      <c r="G359" s="228" t="s">
        <v>549</v>
      </c>
      <c r="H359" s="229">
        <v>1</v>
      </c>
      <c r="I359" s="230"/>
      <c r="J359" s="231">
        <f>ROUND(I359*H359,2)</f>
        <v>0</v>
      </c>
      <c r="K359" s="227" t="s">
        <v>1</v>
      </c>
      <c r="L359" s="43"/>
      <c r="M359" s="232" t="s">
        <v>1</v>
      </c>
      <c r="N359" s="233" t="s">
        <v>41</v>
      </c>
      <c r="O359" s="86"/>
      <c r="P359" s="234">
        <f>O359*H359</f>
        <v>0</v>
      </c>
      <c r="Q359" s="234">
        <v>0.00017000000000000001</v>
      </c>
      <c r="R359" s="234">
        <f>Q359*H359</f>
        <v>0.00017000000000000001</v>
      </c>
      <c r="S359" s="234">
        <v>0.22625000000000001</v>
      </c>
      <c r="T359" s="235">
        <f>S359*H359</f>
        <v>0.22625000000000001</v>
      </c>
      <c r="AR359" s="236" t="s">
        <v>270</v>
      </c>
      <c r="AT359" s="236" t="s">
        <v>185</v>
      </c>
      <c r="AU359" s="236" t="s">
        <v>86</v>
      </c>
      <c r="AY359" s="17" t="s">
        <v>183</v>
      </c>
      <c r="BE359" s="237">
        <f>IF(N359="základní",J359,0)</f>
        <v>0</v>
      </c>
      <c r="BF359" s="237">
        <f>IF(N359="snížená",J359,0)</f>
        <v>0</v>
      </c>
      <c r="BG359" s="237">
        <f>IF(N359="zákl. přenesená",J359,0)</f>
        <v>0</v>
      </c>
      <c r="BH359" s="237">
        <f>IF(N359="sníž. přenesená",J359,0)</f>
        <v>0</v>
      </c>
      <c r="BI359" s="237">
        <f>IF(N359="nulová",J359,0)</f>
        <v>0</v>
      </c>
      <c r="BJ359" s="17" t="s">
        <v>84</v>
      </c>
      <c r="BK359" s="237">
        <f>ROUND(I359*H359,2)</f>
        <v>0</v>
      </c>
      <c r="BL359" s="17" t="s">
        <v>270</v>
      </c>
      <c r="BM359" s="236" t="s">
        <v>609</v>
      </c>
    </row>
    <row r="360" s="11" customFormat="1" ht="22.8" customHeight="1">
      <c r="B360" s="209"/>
      <c r="C360" s="210"/>
      <c r="D360" s="211" t="s">
        <v>75</v>
      </c>
      <c r="E360" s="223" t="s">
        <v>610</v>
      </c>
      <c r="F360" s="223" t="s">
        <v>611</v>
      </c>
      <c r="G360" s="210"/>
      <c r="H360" s="210"/>
      <c r="I360" s="213"/>
      <c r="J360" s="224">
        <f>BK360</f>
        <v>0</v>
      </c>
      <c r="K360" s="210"/>
      <c r="L360" s="215"/>
      <c r="M360" s="216"/>
      <c r="N360" s="217"/>
      <c r="O360" s="217"/>
      <c r="P360" s="218">
        <f>SUM(P361:P373)</f>
        <v>0</v>
      </c>
      <c r="Q360" s="217"/>
      <c r="R360" s="218">
        <f>SUM(R361:R373)</f>
        <v>0.00020000000000000001</v>
      </c>
      <c r="S360" s="217"/>
      <c r="T360" s="219">
        <f>SUM(T361:T373)</f>
        <v>0</v>
      </c>
      <c r="AR360" s="220" t="s">
        <v>86</v>
      </c>
      <c r="AT360" s="221" t="s">
        <v>75</v>
      </c>
      <c r="AU360" s="221" t="s">
        <v>84</v>
      </c>
      <c r="AY360" s="220" t="s">
        <v>183</v>
      </c>
      <c r="BK360" s="222">
        <f>SUM(BK361:BK373)</f>
        <v>0</v>
      </c>
    </row>
    <row r="361" s="1" customFormat="1" ht="24" customHeight="1">
      <c r="B361" s="38"/>
      <c r="C361" s="225" t="s">
        <v>612</v>
      </c>
      <c r="D361" s="225" t="s">
        <v>185</v>
      </c>
      <c r="E361" s="226" t="s">
        <v>613</v>
      </c>
      <c r="F361" s="227" t="s">
        <v>614</v>
      </c>
      <c r="G361" s="228" t="s">
        <v>273</v>
      </c>
      <c r="H361" s="229">
        <v>4</v>
      </c>
      <c r="I361" s="230"/>
      <c r="J361" s="231">
        <f>ROUND(I361*H361,2)</f>
        <v>0</v>
      </c>
      <c r="K361" s="227" t="s">
        <v>189</v>
      </c>
      <c r="L361" s="43"/>
      <c r="M361" s="232" t="s">
        <v>1</v>
      </c>
      <c r="N361" s="233" t="s">
        <v>41</v>
      </c>
      <c r="O361" s="86"/>
      <c r="P361" s="234">
        <f>O361*H361</f>
        <v>0</v>
      </c>
      <c r="Q361" s="234">
        <v>5.0000000000000002E-05</v>
      </c>
      <c r="R361" s="234">
        <f>Q361*H361</f>
        <v>0.00020000000000000001</v>
      </c>
      <c r="S361" s="234">
        <v>0</v>
      </c>
      <c r="T361" s="235">
        <f>S361*H361</f>
        <v>0</v>
      </c>
      <c r="AR361" s="236" t="s">
        <v>270</v>
      </c>
      <c r="AT361" s="236" t="s">
        <v>185</v>
      </c>
      <c r="AU361" s="236" t="s">
        <v>86</v>
      </c>
      <c r="AY361" s="17" t="s">
        <v>183</v>
      </c>
      <c r="BE361" s="237">
        <f>IF(N361="základní",J361,0)</f>
        <v>0</v>
      </c>
      <c r="BF361" s="237">
        <f>IF(N361="snížená",J361,0)</f>
        <v>0</v>
      </c>
      <c r="BG361" s="237">
        <f>IF(N361="zákl. přenesená",J361,0)</f>
        <v>0</v>
      </c>
      <c r="BH361" s="237">
        <f>IF(N361="sníž. přenesená",J361,0)</f>
        <v>0</v>
      </c>
      <c r="BI361" s="237">
        <f>IF(N361="nulová",J361,0)</f>
        <v>0</v>
      </c>
      <c r="BJ361" s="17" t="s">
        <v>84</v>
      </c>
      <c r="BK361" s="237">
        <f>ROUND(I361*H361,2)</f>
        <v>0</v>
      </c>
      <c r="BL361" s="17" t="s">
        <v>270</v>
      </c>
      <c r="BM361" s="236" t="s">
        <v>615</v>
      </c>
    </row>
    <row r="362" s="12" customFormat="1">
      <c r="B362" s="238"/>
      <c r="C362" s="239"/>
      <c r="D362" s="240" t="s">
        <v>192</v>
      </c>
      <c r="E362" s="241" t="s">
        <v>1</v>
      </c>
      <c r="F362" s="242" t="s">
        <v>616</v>
      </c>
      <c r="G362" s="239"/>
      <c r="H362" s="243">
        <v>1</v>
      </c>
      <c r="I362" s="244"/>
      <c r="J362" s="239"/>
      <c r="K362" s="239"/>
      <c r="L362" s="245"/>
      <c r="M362" s="246"/>
      <c r="N362" s="247"/>
      <c r="O362" s="247"/>
      <c r="P362" s="247"/>
      <c r="Q362" s="247"/>
      <c r="R362" s="247"/>
      <c r="S362" s="247"/>
      <c r="T362" s="248"/>
      <c r="AT362" s="249" t="s">
        <v>192</v>
      </c>
      <c r="AU362" s="249" t="s">
        <v>86</v>
      </c>
      <c r="AV362" s="12" t="s">
        <v>86</v>
      </c>
      <c r="AW362" s="12" t="s">
        <v>32</v>
      </c>
      <c r="AX362" s="12" t="s">
        <v>76</v>
      </c>
      <c r="AY362" s="249" t="s">
        <v>183</v>
      </c>
    </row>
    <row r="363" s="12" customFormat="1">
      <c r="B363" s="238"/>
      <c r="C363" s="239"/>
      <c r="D363" s="240" t="s">
        <v>192</v>
      </c>
      <c r="E363" s="241" t="s">
        <v>1</v>
      </c>
      <c r="F363" s="242" t="s">
        <v>617</v>
      </c>
      <c r="G363" s="239"/>
      <c r="H363" s="243">
        <v>1</v>
      </c>
      <c r="I363" s="244"/>
      <c r="J363" s="239"/>
      <c r="K363" s="239"/>
      <c r="L363" s="245"/>
      <c r="M363" s="246"/>
      <c r="N363" s="247"/>
      <c r="O363" s="247"/>
      <c r="P363" s="247"/>
      <c r="Q363" s="247"/>
      <c r="R363" s="247"/>
      <c r="S363" s="247"/>
      <c r="T363" s="248"/>
      <c r="AT363" s="249" t="s">
        <v>192</v>
      </c>
      <c r="AU363" s="249" t="s">
        <v>86</v>
      </c>
      <c r="AV363" s="12" t="s">
        <v>86</v>
      </c>
      <c r="AW363" s="12" t="s">
        <v>32</v>
      </c>
      <c r="AX363" s="12" t="s">
        <v>76</v>
      </c>
      <c r="AY363" s="249" t="s">
        <v>183</v>
      </c>
    </row>
    <row r="364" s="12" customFormat="1">
      <c r="B364" s="238"/>
      <c r="C364" s="239"/>
      <c r="D364" s="240" t="s">
        <v>192</v>
      </c>
      <c r="E364" s="241" t="s">
        <v>1</v>
      </c>
      <c r="F364" s="242" t="s">
        <v>618</v>
      </c>
      <c r="G364" s="239"/>
      <c r="H364" s="243">
        <v>1</v>
      </c>
      <c r="I364" s="244"/>
      <c r="J364" s="239"/>
      <c r="K364" s="239"/>
      <c r="L364" s="245"/>
      <c r="M364" s="246"/>
      <c r="N364" s="247"/>
      <c r="O364" s="247"/>
      <c r="P364" s="247"/>
      <c r="Q364" s="247"/>
      <c r="R364" s="247"/>
      <c r="S364" s="247"/>
      <c r="T364" s="248"/>
      <c r="AT364" s="249" t="s">
        <v>192</v>
      </c>
      <c r="AU364" s="249" t="s">
        <v>86</v>
      </c>
      <c r="AV364" s="12" t="s">
        <v>86</v>
      </c>
      <c r="AW364" s="12" t="s">
        <v>32</v>
      </c>
      <c r="AX364" s="12" t="s">
        <v>76</v>
      </c>
      <c r="AY364" s="249" t="s">
        <v>183</v>
      </c>
    </row>
    <row r="365" s="12" customFormat="1">
      <c r="B365" s="238"/>
      <c r="C365" s="239"/>
      <c r="D365" s="240" t="s">
        <v>192</v>
      </c>
      <c r="E365" s="241" t="s">
        <v>1</v>
      </c>
      <c r="F365" s="242" t="s">
        <v>619</v>
      </c>
      <c r="G365" s="239"/>
      <c r="H365" s="243">
        <v>1</v>
      </c>
      <c r="I365" s="244"/>
      <c r="J365" s="239"/>
      <c r="K365" s="239"/>
      <c r="L365" s="245"/>
      <c r="M365" s="246"/>
      <c r="N365" s="247"/>
      <c r="O365" s="247"/>
      <c r="P365" s="247"/>
      <c r="Q365" s="247"/>
      <c r="R365" s="247"/>
      <c r="S365" s="247"/>
      <c r="T365" s="248"/>
      <c r="AT365" s="249" t="s">
        <v>192</v>
      </c>
      <c r="AU365" s="249" t="s">
        <v>86</v>
      </c>
      <c r="AV365" s="12" t="s">
        <v>86</v>
      </c>
      <c r="AW365" s="12" t="s">
        <v>32</v>
      </c>
      <c r="AX365" s="12" t="s">
        <v>76</v>
      </c>
      <c r="AY365" s="249" t="s">
        <v>183</v>
      </c>
    </row>
    <row r="366" s="13" customFormat="1">
      <c r="B366" s="250"/>
      <c r="C366" s="251"/>
      <c r="D366" s="240" t="s">
        <v>192</v>
      </c>
      <c r="E366" s="252" t="s">
        <v>1</v>
      </c>
      <c r="F366" s="253" t="s">
        <v>200</v>
      </c>
      <c r="G366" s="251"/>
      <c r="H366" s="254">
        <v>4</v>
      </c>
      <c r="I366" s="255"/>
      <c r="J366" s="251"/>
      <c r="K366" s="251"/>
      <c r="L366" s="256"/>
      <c r="M366" s="257"/>
      <c r="N366" s="258"/>
      <c r="O366" s="258"/>
      <c r="P366" s="258"/>
      <c r="Q366" s="258"/>
      <c r="R366" s="258"/>
      <c r="S366" s="258"/>
      <c r="T366" s="259"/>
      <c r="AT366" s="260" t="s">
        <v>192</v>
      </c>
      <c r="AU366" s="260" t="s">
        <v>86</v>
      </c>
      <c r="AV366" s="13" t="s">
        <v>190</v>
      </c>
      <c r="AW366" s="13" t="s">
        <v>32</v>
      </c>
      <c r="AX366" s="13" t="s">
        <v>84</v>
      </c>
      <c r="AY366" s="260" t="s">
        <v>183</v>
      </c>
    </row>
    <row r="367" s="1" customFormat="1" ht="24" customHeight="1">
      <c r="B367" s="38"/>
      <c r="C367" s="225" t="s">
        <v>620</v>
      </c>
      <c r="D367" s="225" t="s">
        <v>185</v>
      </c>
      <c r="E367" s="226" t="s">
        <v>621</v>
      </c>
      <c r="F367" s="227" t="s">
        <v>622</v>
      </c>
      <c r="G367" s="228" t="s">
        <v>273</v>
      </c>
      <c r="H367" s="229">
        <v>3</v>
      </c>
      <c r="I367" s="230"/>
      <c r="J367" s="231">
        <f>ROUND(I367*H367,2)</f>
        <v>0</v>
      </c>
      <c r="K367" s="227" t="s">
        <v>189</v>
      </c>
      <c r="L367" s="43"/>
      <c r="M367" s="232" t="s">
        <v>1</v>
      </c>
      <c r="N367" s="233" t="s">
        <v>41</v>
      </c>
      <c r="O367" s="86"/>
      <c r="P367" s="234">
        <f>O367*H367</f>
        <v>0</v>
      </c>
      <c r="Q367" s="234">
        <v>0</v>
      </c>
      <c r="R367" s="234">
        <f>Q367*H367</f>
        <v>0</v>
      </c>
      <c r="S367" s="234">
        <v>0</v>
      </c>
      <c r="T367" s="235">
        <f>S367*H367</f>
        <v>0</v>
      </c>
      <c r="AR367" s="236" t="s">
        <v>270</v>
      </c>
      <c r="AT367" s="236" t="s">
        <v>185</v>
      </c>
      <c r="AU367" s="236" t="s">
        <v>86</v>
      </c>
      <c r="AY367" s="17" t="s">
        <v>183</v>
      </c>
      <c r="BE367" s="237">
        <f>IF(N367="základní",J367,0)</f>
        <v>0</v>
      </c>
      <c r="BF367" s="237">
        <f>IF(N367="snížená",J367,0)</f>
        <v>0</v>
      </c>
      <c r="BG367" s="237">
        <f>IF(N367="zákl. přenesená",J367,0)</f>
        <v>0</v>
      </c>
      <c r="BH367" s="237">
        <f>IF(N367="sníž. přenesená",J367,0)</f>
        <v>0</v>
      </c>
      <c r="BI367" s="237">
        <f>IF(N367="nulová",J367,0)</f>
        <v>0</v>
      </c>
      <c r="BJ367" s="17" t="s">
        <v>84</v>
      </c>
      <c r="BK367" s="237">
        <f>ROUND(I367*H367,2)</f>
        <v>0</v>
      </c>
      <c r="BL367" s="17" t="s">
        <v>270</v>
      </c>
      <c r="BM367" s="236" t="s">
        <v>623</v>
      </c>
    </row>
    <row r="368" s="12" customFormat="1">
      <c r="B368" s="238"/>
      <c r="C368" s="239"/>
      <c r="D368" s="240" t="s">
        <v>192</v>
      </c>
      <c r="E368" s="241" t="s">
        <v>1</v>
      </c>
      <c r="F368" s="242" t="s">
        <v>624</v>
      </c>
      <c r="G368" s="239"/>
      <c r="H368" s="243">
        <v>1</v>
      </c>
      <c r="I368" s="244"/>
      <c r="J368" s="239"/>
      <c r="K368" s="239"/>
      <c r="L368" s="245"/>
      <c r="M368" s="246"/>
      <c r="N368" s="247"/>
      <c r="O368" s="247"/>
      <c r="P368" s="247"/>
      <c r="Q368" s="247"/>
      <c r="R368" s="247"/>
      <c r="S368" s="247"/>
      <c r="T368" s="248"/>
      <c r="AT368" s="249" t="s">
        <v>192</v>
      </c>
      <c r="AU368" s="249" t="s">
        <v>86</v>
      </c>
      <c r="AV368" s="12" t="s">
        <v>86</v>
      </c>
      <c r="AW368" s="12" t="s">
        <v>32</v>
      </c>
      <c r="AX368" s="12" t="s">
        <v>76</v>
      </c>
      <c r="AY368" s="249" t="s">
        <v>183</v>
      </c>
    </row>
    <row r="369" s="12" customFormat="1">
      <c r="B369" s="238"/>
      <c r="C369" s="239"/>
      <c r="D369" s="240" t="s">
        <v>192</v>
      </c>
      <c r="E369" s="241" t="s">
        <v>1</v>
      </c>
      <c r="F369" s="242" t="s">
        <v>625</v>
      </c>
      <c r="G369" s="239"/>
      <c r="H369" s="243">
        <v>1</v>
      </c>
      <c r="I369" s="244"/>
      <c r="J369" s="239"/>
      <c r="K369" s="239"/>
      <c r="L369" s="245"/>
      <c r="M369" s="246"/>
      <c r="N369" s="247"/>
      <c r="O369" s="247"/>
      <c r="P369" s="247"/>
      <c r="Q369" s="247"/>
      <c r="R369" s="247"/>
      <c r="S369" s="247"/>
      <c r="T369" s="248"/>
      <c r="AT369" s="249" t="s">
        <v>192</v>
      </c>
      <c r="AU369" s="249" t="s">
        <v>86</v>
      </c>
      <c r="AV369" s="12" t="s">
        <v>86</v>
      </c>
      <c r="AW369" s="12" t="s">
        <v>32</v>
      </c>
      <c r="AX369" s="12" t="s">
        <v>76</v>
      </c>
      <c r="AY369" s="249" t="s">
        <v>183</v>
      </c>
    </row>
    <row r="370" s="12" customFormat="1">
      <c r="B370" s="238"/>
      <c r="C370" s="239"/>
      <c r="D370" s="240" t="s">
        <v>192</v>
      </c>
      <c r="E370" s="241" t="s">
        <v>1</v>
      </c>
      <c r="F370" s="242" t="s">
        <v>626</v>
      </c>
      <c r="G370" s="239"/>
      <c r="H370" s="243">
        <v>1</v>
      </c>
      <c r="I370" s="244"/>
      <c r="J370" s="239"/>
      <c r="K370" s="239"/>
      <c r="L370" s="245"/>
      <c r="M370" s="246"/>
      <c r="N370" s="247"/>
      <c r="O370" s="247"/>
      <c r="P370" s="247"/>
      <c r="Q370" s="247"/>
      <c r="R370" s="247"/>
      <c r="S370" s="247"/>
      <c r="T370" s="248"/>
      <c r="AT370" s="249" t="s">
        <v>192</v>
      </c>
      <c r="AU370" s="249" t="s">
        <v>86</v>
      </c>
      <c r="AV370" s="12" t="s">
        <v>86</v>
      </c>
      <c r="AW370" s="12" t="s">
        <v>32</v>
      </c>
      <c r="AX370" s="12" t="s">
        <v>76</v>
      </c>
      <c r="AY370" s="249" t="s">
        <v>183</v>
      </c>
    </row>
    <row r="371" s="13" customFormat="1">
      <c r="B371" s="250"/>
      <c r="C371" s="251"/>
      <c r="D371" s="240" t="s">
        <v>192</v>
      </c>
      <c r="E371" s="252" t="s">
        <v>1</v>
      </c>
      <c r="F371" s="253" t="s">
        <v>200</v>
      </c>
      <c r="G371" s="251"/>
      <c r="H371" s="254">
        <v>3</v>
      </c>
      <c r="I371" s="255"/>
      <c r="J371" s="251"/>
      <c r="K371" s="251"/>
      <c r="L371" s="256"/>
      <c r="M371" s="257"/>
      <c r="N371" s="258"/>
      <c r="O371" s="258"/>
      <c r="P371" s="258"/>
      <c r="Q371" s="258"/>
      <c r="R371" s="258"/>
      <c r="S371" s="258"/>
      <c r="T371" s="259"/>
      <c r="AT371" s="260" t="s">
        <v>192</v>
      </c>
      <c r="AU371" s="260" t="s">
        <v>86</v>
      </c>
      <c r="AV371" s="13" t="s">
        <v>190</v>
      </c>
      <c r="AW371" s="13" t="s">
        <v>32</v>
      </c>
      <c r="AX371" s="13" t="s">
        <v>84</v>
      </c>
      <c r="AY371" s="260" t="s">
        <v>183</v>
      </c>
    </row>
    <row r="372" s="1" customFormat="1" ht="24" customHeight="1">
      <c r="B372" s="38"/>
      <c r="C372" s="225" t="s">
        <v>627</v>
      </c>
      <c r="D372" s="225" t="s">
        <v>185</v>
      </c>
      <c r="E372" s="226" t="s">
        <v>628</v>
      </c>
      <c r="F372" s="227" t="s">
        <v>629</v>
      </c>
      <c r="G372" s="228" t="s">
        <v>273</v>
      </c>
      <c r="H372" s="229">
        <v>1</v>
      </c>
      <c r="I372" s="230"/>
      <c r="J372" s="231">
        <f>ROUND(I372*H372,2)</f>
        <v>0</v>
      </c>
      <c r="K372" s="227" t="s">
        <v>1</v>
      </c>
      <c r="L372" s="43"/>
      <c r="M372" s="232" t="s">
        <v>1</v>
      </c>
      <c r="N372" s="233" t="s">
        <v>41</v>
      </c>
      <c r="O372" s="86"/>
      <c r="P372" s="234">
        <f>O372*H372</f>
        <v>0</v>
      </c>
      <c r="Q372" s="234">
        <v>0</v>
      </c>
      <c r="R372" s="234">
        <f>Q372*H372</f>
        <v>0</v>
      </c>
      <c r="S372" s="234">
        <v>0</v>
      </c>
      <c r="T372" s="235">
        <f>S372*H372</f>
        <v>0</v>
      </c>
      <c r="AR372" s="236" t="s">
        <v>270</v>
      </c>
      <c r="AT372" s="236" t="s">
        <v>185</v>
      </c>
      <c r="AU372" s="236" t="s">
        <v>86</v>
      </c>
      <c r="AY372" s="17" t="s">
        <v>183</v>
      </c>
      <c r="BE372" s="237">
        <f>IF(N372="základní",J372,0)</f>
        <v>0</v>
      </c>
      <c r="BF372" s="237">
        <f>IF(N372="snížená",J372,0)</f>
        <v>0</v>
      </c>
      <c r="BG372" s="237">
        <f>IF(N372="zákl. přenesená",J372,0)</f>
        <v>0</v>
      </c>
      <c r="BH372" s="237">
        <f>IF(N372="sníž. přenesená",J372,0)</f>
        <v>0</v>
      </c>
      <c r="BI372" s="237">
        <f>IF(N372="nulová",J372,0)</f>
        <v>0</v>
      </c>
      <c r="BJ372" s="17" t="s">
        <v>84</v>
      </c>
      <c r="BK372" s="237">
        <f>ROUND(I372*H372,2)</f>
        <v>0</v>
      </c>
      <c r="BL372" s="17" t="s">
        <v>270</v>
      </c>
      <c r="BM372" s="236" t="s">
        <v>630</v>
      </c>
    </row>
    <row r="373" s="12" customFormat="1">
      <c r="B373" s="238"/>
      <c r="C373" s="239"/>
      <c r="D373" s="240" t="s">
        <v>192</v>
      </c>
      <c r="E373" s="241" t="s">
        <v>1</v>
      </c>
      <c r="F373" s="242" t="s">
        <v>631</v>
      </c>
      <c r="G373" s="239"/>
      <c r="H373" s="243">
        <v>1</v>
      </c>
      <c r="I373" s="244"/>
      <c r="J373" s="239"/>
      <c r="K373" s="239"/>
      <c r="L373" s="245"/>
      <c r="M373" s="246"/>
      <c r="N373" s="247"/>
      <c r="O373" s="247"/>
      <c r="P373" s="247"/>
      <c r="Q373" s="247"/>
      <c r="R373" s="247"/>
      <c r="S373" s="247"/>
      <c r="T373" s="248"/>
      <c r="AT373" s="249" t="s">
        <v>192</v>
      </c>
      <c r="AU373" s="249" t="s">
        <v>86</v>
      </c>
      <c r="AV373" s="12" t="s">
        <v>86</v>
      </c>
      <c r="AW373" s="12" t="s">
        <v>32</v>
      </c>
      <c r="AX373" s="12" t="s">
        <v>84</v>
      </c>
      <c r="AY373" s="249" t="s">
        <v>183</v>
      </c>
    </row>
    <row r="374" s="11" customFormat="1" ht="22.8" customHeight="1">
      <c r="B374" s="209"/>
      <c r="C374" s="210"/>
      <c r="D374" s="211" t="s">
        <v>75</v>
      </c>
      <c r="E374" s="223" t="s">
        <v>632</v>
      </c>
      <c r="F374" s="223" t="s">
        <v>97</v>
      </c>
      <c r="G374" s="210"/>
      <c r="H374" s="210"/>
      <c r="I374" s="213"/>
      <c r="J374" s="224">
        <f>BK374</f>
        <v>0</v>
      </c>
      <c r="K374" s="210"/>
      <c r="L374" s="215"/>
      <c r="M374" s="216"/>
      <c r="N374" s="217"/>
      <c r="O374" s="217"/>
      <c r="P374" s="218">
        <f>SUM(P375:P376)</f>
        <v>0</v>
      </c>
      <c r="Q374" s="217"/>
      <c r="R374" s="218">
        <f>SUM(R375:R376)</f>
        <v>0</v>
      </c>
      <c r="S374" s="217"/>
      <c r="T374" s="219">
        <f>SUM(T375:T376)</f>
        <v>0.0026900000000000001</v>
      </c>
      <c r="AR374" s="220" t="s">
        <v>86</v>
      </c>
      <c r="AT374" s="221" t="s">
        <v>75</v>
      </c>
      <c r="AU374" s="221" t="s">
        <v>84</v>
      </c>
      <c r="AY374" s="220" t="s">
        <v>183</v>
      </c>
      <c r="BK374" s="222">
        <f>SUM(BK375:BK376)</f>
        <v>0</v>
      </c>
    </row>
    <row r="375" s="1" customFormat="1" ht="24" customHeight="1">
      <c r="B375" s="38"/>
      <c r="C375" s="225" t="s">
        <v>633</v>
      </c>
      <c r="D375" s="225" t="s">
        <v>185</v>
      </c>
      <c r="E375" s="226" t="s">
        <v>634</v>
      </c>
      <c r="F375" s="227" t="s">
        <v>635</v>
      </c>
      <c r="G375" s="228" t="s">
        <v>273</v>
      </c>
      <c r="H375" s="229">
        <v>1</v>
      </c>
      <c r="I375" s="230"/>
      <c r="J375" s="231">
        <f>ROUND(I375*H375,2)</f>
        <v>0</v>
      </c>
      <c r="K375" s="227" t="s">
        <v>189</v>
      </c>
      <c r="L375" s="43"/>
      <c r="M375" s="232" t="s">
        <v>1</v>
      </c>
      <c r="N375" s="233" t="s">
        <v>41</v>
      </c>
      <c r="O375" s="86"/>
      <c r="P375" s="234">
        <f>O375*H375</f>
        <v>0</v>
      </c>
      <c r="Q375" s="234">
        <v>0</v>
      </c>
      <c r="R375" s="234">
        <f>Q375*H375</f>
        <v>0</v>
      </c>
      <c r="S375" s="234">
        <v>0.002</v>
      </c>
      <c r="T375" s="235">
        <f>S375*H375</f>
        <v>0.002</v>
      </c>
      <c r="AR375" s="236" t="s">
        <v>270</v>
      </c>
      <c r="AT375" s="236" t="s">
        <v>185</v>
      </c>
      <c r="AU375" s="236" t="s">
        <v>86</v>
      </c>
      <c r="AY375" s="17" t="s">
        <v>183</v>
      </c>
      <c r="BE375" s="237">
        <f>IF(N375="základní",J375,0)</f>
        <v>0</v>
      </c>
      <c r="BF375" s="237">
        <f>IF(N375="snížená",J375,0)</f>
        <v>0</v>
      </c>
      <c r="BG375" s="237">
        <f>IF(N375="zákl. přenesená",J375,0)</f>
        <v>0</v>
      </c>
      <c r="BH375" s="237">
        <f>IF(N375="sníž. přenesená",J375,0)</f>
        <v>0</v>
      </c>
      <c r="BI375" s="237">
        <f>IF(N375="nulová",J375,0)</f>
        <v>0</v>
      </c>
      <c r="BJ375" s="17" t="s">
        <v>84</v>
      </c>
      <c r="BK375" s="237">
        <f>ROUND(I375*H375,2)</f>
        <v>0</v>
      </c>
      <c r="BL375" s="17" t="s">
        <v>270</v>
      </c>
      <c r="BM375" s="236" t="s">
        <v>636</v>
      </c>
    </row>
    <row r="376" s="1" customFormat="1" ht="24" customHeight="1">
      <c r="B376" s="38"/>
      <c r="C376" s="225" t="s">
        <v>637</v>
      </c>
      <c r="D376" s="225" t="s">
        <v>185</v>
      </c>
      <c r="E376" s="226" t="s">
        <v>638</v>
      </c>
      <c r="F376" s="227" t="s">
        <v>639</v>
      </c>
      <c r="G376" s="228" t="s">
        <v>204</v>
      </c>
      <c r="H376" s="229">
        <v>0.5</v>
      </c>
      <c r="I376" s="230"/>
      <c r="J376" s="231">
        <f>ROUND(I376*H376,2)</f>
        <v>0</v>
      </c>
      <c r="K376" s="227" t="s">
        <v>189</v>
      </c>
      <c r="L376" s="43"/>
      <c r="M376" s="232" t="s">
        <v>1</v>
      </c>
      <c r="N376" s="233" t="s">
        <v>41</v>
      </c>
      <c r="O376" s="86"/>
      <c r="P376" s="234">
        <f>O376*H376</f>
        <v>0</v>
      </c>
      <c r="Q376" s="234">
        <v>0</v>
      </c>
      <c r="R376" s="234">
        <f>Q376*H376</f>
        <v>0</v>
      </c>
      <c r="S376" s="234">
        <v>0.0013799999999999999</v>
      </c>
      <c r="T376" s="235">
        <f>S376*H376</f>
        <v>0.00068999999999999997</v>
      </c>
      <c r="AR376" s="236" t="s">
        <v>270</v>
      </c>
      <c r="AT376" s="236" t="s">
        <v>185</v>
      </c>
      <c r="AU376" s="236" t="s">
        <v>86</v>
      </c>
      <c r="AY376" s="17" t="s">
        <v>183</v>
      </c>
      <c r="BE376" s="237">
        <f>IF(N376="základní",J376,0)</f>
        <v>0</v>
      </c>
      <c r="BF376" s="237">
        <f>IF(N376="snížená",J376,0)</f>
        <v>0</v>
      </c>
      <c r="BG376" s="237">
        <f>IF(N376="zákl. přenesená",J376,0)</f>
        <v>0</v>
      </c>
      <c r="BH376" s="237">
        <f>IF(N376="sníž. přenesená",J376,0)</f>
        <v>0</v>
      </c>
      <c r="BI376" s="237">
        <f>IF(N376="nulová",J376,0)</f>
        <v>0</v>
      </c>
      <c r="BJ376" s="17" t="s">
        <v>84</v>
      </c>
      <c r="BK376" s="237">
        <f>ROUND(I376*H376,2)</f>
        <v>0</v>
      </c>
      <c r="BL376" s="17" t="s">
        <v>270</v>
      </c>
      <c r="BM376" s="236" t="s">
        <v>640</v>
      </c>
    </row>
    <row r="377" s="11" customFormat="1" ht="22.8" customHeight="1">
      <c r="B377" s="209"/>
      <c r="C377" s="210"/>
      <c r="D377" s="211" t="s">
        <v>75</v>
      </c>
      <c r="E377" s="223" t="s">
        <v>641</v>
      </c>
      <c r="F377" s="223" t="s">
        <v>642</v>
      </c>
      <c r="G377" s="210"/>
      <c r="H377" s="210"/>
      <c r="I377" s="213"/>
      <c r="J377" s="224">
        <f>BK377</f>
        <v>0</v>
      </c>
      <c r="K377" s="210"/>
      <c r="L377" s="215"/>
      <c r="M377" s="216"/>
      <c r="N377" s="217"/>
      <c r="O377" s="217"/>
      <c r="P377" s="218">
        <f>SUM(P378:P388)</f>
        <v>0</v>
      </c>
      <c r="Q377" s="217"/>
      <c r="R377" s="218">
        <f>SUM(R378:R388)</f>
        <v>0.25549883000000001</v>
      </c>
      <c r="S377" s="217"/>
      <c r="T377" s="219">
        <f>SUM(T378:T388)</f>
        <v>0</v>
      </c>
      <c r="AR377" s="220" t="s">
        <v>86</v>
      </c>
      <c r="AT377" s="221" t="s">
        <v>75</v>
      </c>
      <c r="AU377" s="221" t="s">
        <v>84</v>
      </c>
      <c r="AY377" s="220" t="s">
        <v>183</v>
      </c>
      <c r="BK377" s="222">
        <f>SUM(BK378:BK388)</f>
        <v>0</v>
      </c>
    </row>
    <row r="378" s="1" customFormat="1" ht="24" customHeight="1">
      <c r="B378" s="38"/>
      <c r="C378" s="225" t="s">
        <v>643</v>
      </c>
      <c r="D378" s="225" t="s">
        <v>185</v>
      </c>
      <c r="E378" s="226" t="s">
        <v>644</v>
      </c>
      <c r="F378" s="227" t="s">
        <v>645</v>
      </c>
      <c r="G378" s="228" t="s">
        <v>188</v>
      </c>
      <c r="H378" s="229">
        <v>15.6</v>
      </c>
      <c r="I378" s="230"/>
      <c r="J378" s="231">
        <f>ROUND(I378*H378,2)</f>
        <v>0</v>
      </c>
      <c r="K378" s="227" t="s">
        <v>189</v>
      </c>
      <c r="L378" s="43"/>
      <c r="M378" s="232" t="s">
        <v>1</v>
      </c>
      <c r="N378" s="233" t="s">
        <v>41</v>
      </c>
      <c r="O378" s="86"/>
      <c r="P378" s="234">
        <f>O378*H378</f>
        <v>0</v>
      </c>
      <c r="Q378" s="234">
        <v>0.00139</v>
      </c>
      <c r="R378" s="234">
        <f>Q378*H378</f>
        <v>0.021683999999999998</v>
      </c>
      <c r="S378" s="234">
        <v>0</v>
      </c>
      <c r="T378" s="235">
        <f>S378*H378</f>
        <v>0</v>
      </c>
      <c r="AR378" s="236" t="s">
        <v>270</v>
      </c>
      <c r="AT378" s="236" t="s">
        <v>185</v>
      </c>
      <c r="AU378" s="236" t="s">
        <v>86</v>
      </c>
      <c r="AY378" s="17" t="s">
        <v>183</v>
      </c>
      <c r="BE378" s="237">
        <f>IF(N378="základní",J378,0)</f>
        <v>0</v>
      </c>
      <c r="BF378" s="237">
        <f>IF(N378="snížená",J378,0)</f>
        <v>0</v>
      </c>
      <c r="BG378" s="237">
        <f>IF(N378="zákl. přenesená",J378,0)</f>
        <v>0</v>
      </c>
      <c r="BH378" s="237">
        <f>IF(N378="sníž. přenesená",J378,0)</f>
        <v>0</v>
      </c>
      <c r="BI378" s="237">
        <f>IF(N378="nulová",J378,0)</f>
        <v>0</v>
      </c>
      <c r="BJ378" s="17" t="s">
        <v>84</v>
      </c>
      <c r="BK378" s="237">
        <f>ROUND(I378*H378,2)</f>
        <v>0</v>
      </c>
      <c r="BL378" s="17" t="s">
        <v>270</v>
      </c>
      <c r="BM378" s="236" t="s">
        <v>646</v>
      </c>
    </row>
    <row r="379" s="12" customFormat="1">
      <c r="B379" s="238"/>
      <c r="C379" s="239"/>
      <c r="D379" s="240" t="s">
        <v>192</v>
      </c>
      <c r="E379" s="241" t="s">
        <v>1</v>
      </c>
      <c r="F379" s="242" t="s">
        <v>363</v>
      </c>
      <c r="G379" s="239"/>
      <c r="H379" s="243">
        <v>15.6</v>
      </c>
      <c r="I379" s="244"/>
      <c r="J379" s="239"/>
      <c r="K379" s="239"/>
      <c r="L379" s="245"/>
      <c r="M379" s="246"/>
      <c r="N379" s="247"/>
      <c r="O379" s="247"/>
      <c r="P379" s="247"/>
      <c r="Q379" s="247"/>
      <c r="R379" s="247"/>
      <c r="S379" s="247"/>
      <c r="T379" s="248"/>
      <c r="AT379" s="249" t="s">
        <v>192</v>
      </c>
      <c r="AU379" s="249" t="s">
        <v>86</v>
      </c>
      <c r="AV379" s="12" t="s">
        <v>86</v>
      </c>
      <c r="AW379" s="12" t="s">
        <v>32</v>
      </c>
      <c r="AX379" s="12" t="s">
        <v>84</v>
      </c>
      <c r="AY379" s="249" t="s">
        <v>183</v>
      </c>
    </row>
    <row r="380" s="1" customFormat="1" ht="24" customHeight="1">
      <c r="B380" s="38"/>
      <c r="C380" s="261" t="s">
        <v>647</v>
      </c>
      <c r="D380" s="261" t="s">
        <v>251</v>
      </c>
      <c r="E380" s="262" t="s">
        <v>648</v>
      </c>
      <c r="F380" s="263" t="s">
        <v>649</v>
      </c>
      <c r="G380" s="264" t="s">
        <v>188</v>
      </c>
      <c r="H380" s="265">
        <v>16.379999999999999</v>
      </c>
      <c r="I380" s="266"/>
      <c r="J380" s="267">
        <f>ROUND(I380*H380,2)</f>
        <v>0</v>
      </c>
      <c r="K380" s="263" t="s">
        <v>189</v>
      </c>
      <c r="L380" s="268"/>
      <c r="M380" s="269" t="s">
        <v>1</v>
      </c>
      <c r="N380" s="270" t="s">
        <v>41</v>
      </c>
      <c r="O380" s="86"/>
      <c r="P380" s="234">
        <f>O380*H380</f>
        <v>0</v>
      </c>
      <c r="Q380" s="234">
        <v>0.0080000000000000002</v>
      </c>
      <c r="R380" s="234">
        <f>Q380*H380</f>
        <v>0.13103999999999999</v>
      </c>
      <c r="S380" s="234">
        <v>0</v>
      </c>
      <c r="T380" s="235">
        <f>S380*H380</f>
        <v>0</v>
      </c>
      <c r="AR380" s="236" t="s">
        <v>351</v>
      </c>
      <c r="AT380" s="236" t="s">
        <v>251</v>
      </c>
      <c r="AU380" s="236" t="s">
        <v>86</v>
      </c>
      <c r="AY380" s="17" t="s">
        <v>183</v>
      </c>
      <c r="BE380" s="237">
        <f>IF(N380="základní",J380,0)</f>
        <v>0</v>
      </c>
      <c r="BF380" s="237">
        <f>IF(N380="snížená",J380,0)</f>
        <v>0</v>
      </c>
      <c r="BG380" s="237">
        <f>IF(N380="zákl. přenesená",J380,0)</f>
        <v>0</v>
      </c>
      <c r="BH380" s="237">
        <f>IF(N380="sníž. přenesená",J380,0)</f>
        <v>0</v>
      </c>
      <c r="BI380" s="237">
        <f>IF(N380="nulová",J380,0)</f>
        <v>0</v>
      </c>
      <c r="BJ380" s="17" t="s">
        <v>84</v>
      </c>
      <c r="BK380" s="237">
        <f>ROUND(I380*H380,2)</f>
        <v>0</v>
      </c>
      <c r="BL380" s="17" t="s">
        <v>270</v>
      </c>
      <c r="BM380" s="236" t="s">
        <v>650</v>
      </c>
    </row>
    <row r="381" s="12" customFormat="1">
      <c r="B381" s="238"/>
      <c r="C381" s="239"/>
      <c r="D381" s="240" t="s">
        <v>192</v>
      </c>
      <c r="E381" s="239"/>
      <c r="F381" s="242" t="s">
        <v>651</v>
      </c>
      <c r="G381" s="239"/>
      <c r="H381" s="243">
        <v>16.379999999999999</v>
      </c>
      <c r="I381" s="244"/>
      <c r="J381" s="239"/>
      <c r="K381" s="239"/>
      <c r="L381" s="245"/>
      <c r="M381" s="246"/>
      <c r="N381" s="247"/>
      <c r="O381" s="247"/>
      <c r="P381" s="247"/>
      <c r="Q381" s="247"/>
      <c r="R381" s="247"/>
      <c r="S381" s="247"/>
      <c r="T381" s="248"/>
      <c r="AT381" s="249" t="s">
        <v>192</v>
      </c>
      <c r="AU381" s="249" t="s">
        <v>86</v>
      </c>
      <c r="AV381" s="12" t="s">
        <v>86</v>
      </c>
      <c r="AW381" s="12" t="s">
        <v>4</v>
      </c>
      <c r="AX381" s="12" t="s">
        <v>84</v>
      </c>
      <c r="AY381" s="249" t="s">
        <v>183</v>
      </c>
    </row>
    <row r="382" s="1" customFormat="1" ht="24" customHeight="1">
      <c r="B382" s="38"/>
      <c r="C382" s="225" t="s">
        <v>652</v>
      </c>
      <c r="D382" s="225" t="s">
        <v>185</v>
      </c>
      <c r="E382" s="226" t="s">
        <v>653</v>
      </c>
      <c r="F382" s="227" t="s">
        <v>654</v>
      </c>
      <c r="G382" s="228" t="s">
        <v>204</v>
      </c>
      <c r="H382" s="229">
        <v>2.8999999999999999</v>
      </c>
      <c r="I382" s="230"/>
      <c r="J382" s="231">
        <f>ROUND(I382*H382,2)</f>
        <v>0</v>
      </c>
      <c r="K382" s="227" t="s">
        <v>189</v>
      </c>
      <c r="L382" s="43"/>
      <c r="M382" s="232" t="s">
        <v>1</v>
      </c>
      <c r="N382" s="233" t="s">
        <v>41</v>
      </c>
      <c r="O382" s="86"/>
      <c r="P382" s="234">
        <f>O382*H382</f>
        <v>0</v>
      </c>
      <c r="Q382" s="234">
        <v>0.0080499999999999999</v>
      </c>
      <c r="R382" s="234">
        <f>Q382*H382</f>
        <v>0.023344999999999998</v>
      </c>
      <c r="S382" s="234">
        <v>0</v>
      </c>
      <c r="T382" s="235">
        <f>S382*H382</f>
        <v>0</v>
      </c>
      <c r="AR382" s="236" t="s">
        <v>270</v>
      </c>
      <c r="AT382" s="236" t="s">
        <v>185</v>
      </c>
      <c r="AU382" s="236" t="s">
        <v>86</v>
      </c>
      <c r="AY382" s="17" t="s">
        <v>183</v>
      </c>
      <c r="BE382" s="237">
        <f>IF(N382="základní",J382,0)</f>
        <v>0</v>
      </c>
      <c r="BF382" s="237">
        <f>IF(N382="snížená",J382,0)</f>
        <v>0</v>
      </c>
      <c r="BG382" s="237">
        <f>IF(N382="zákl. přenesená",J382,0)</f>
        <v>0</v>
      </c>
      <c r="BH382" s="237">
        <f>IF(N382="sníž. přenesená",J382,0)</f>
        <v>0</v>
      </c>
      <c r="BI382" s="237">
        <f>IF(N382="nulová",J382,0)</f>
        <v>0</v>
      </c>
      <c r="BJ382" s="17" t="s">
        <v>84</v>
      </c>
      <c r="BK382" s="237">
        <f>ROUND(I382*H382,2)</f>
        <v>0</v>
      </c>
      <c r="BL382" s="17" t="s">
        <v>270</v>
      </c>
      <c r="BM382" s="236" t="s">
        <v>655</v>
      </c>
    </row>
    <row r="383" s="14" customFormat="1">
      <c r="B383" s="271"/>
      <c r="C383" s="272"/>
      <c r="D383" s="240" t="s">
        <v>192</v>
      </c>
      <c r="E383" s="273" t="s">
        <v>1</v>
      </c>
      <c r="F383" s="274" t="s">
        <v>656</v>
      </c>
      <c r="G383" s="272"/>
      <c r="H383" s="273" t="s">
        <v>1</v>
      </c>
      <c r="I383" s="275"/>
      <c r="J383" s="272"/>
      <c r="K383" s="272"/>
      <c r="L383" s="276"/>
      <c r="M383" s="277"/>
      <c r="N383" s="278"/>
      <c r="O383" s="278"/>
      <c r="P383" s="278"/>
      <c r="Q383" s="278"/>
      <c r="R383" s="278"/>
      <c r="S383" s="278"/>
      <c r="T383" s="279"/>
      <c r="AT383" s="280" t="s">
        <v>192</v>
      </c>
      <c r="AU383" s="280" t="s">
        <v>86</v>
      </c>
      <c r="AV383" s="14" t="s">
        <v>84</v>
      </c>
      <c r="AW383" s="14" t="s">
        <v>32</v>
      </c>
      <c r="AX383" s="14" t="s">
        <v>76</v>
      </c>
      <c r="AY383" s="280" t="s">
        <v>183</v>
      </c>
    </row>
    <row r="384" s="12" customFormat="1">
      <c r="B384" s="238"/>
      <c r="C384" s="239"/>
      <c r="D384" s="240" t="s">
        <v>192</v>
      </c>
      <c r="E384" s="241" t="s">
        <v>1</v>
      </c>
      <c r="F384" s="242" t="s">
        <v>657</v>
      </c>
      <c r="G384" s="239"/>
      <c r="H384" s="243">
        <v>2.8999999999999999</v>
      </c>
      <c r="I384" s="244"/>
      <c r="J384" s="239"/>
      <c r="K384" s="239"/>
      <c r="L384" s="245"/>
      <c r="M384" s="246"/>
      <c r="N384" s="247"/>
      <c r="O384" s="247"/>
      <c r="P384" s="247"/>
      <c r="Q384" s="247"/>
      <c r="R384" s="247"/>
      <c r="S384" s="247"/>
      <c r="T384" s="248"/>
      <c r="AT384" s="249" t="s">
        <v>192</v>
      </c>
      <c r="AU384" s="249" t="s">
        <v>86</v>
      </c>
      <c r="AV384" s="12" t="s">
        <v>86</v>
      </c>
      <c r="AW384" s="12" t="s">
        <v>32</v>
      </c>
      <c r="AX384" s="12" t="s">
        <v>84</v>
      </c>
      <c r="AY384" s="249" t="s">
        <v>183</v>
      </c>
    </row>
    <row r="385" s="1" customFormat="1" ht="24" customHeight="1">
      <c r="B385" s="38"/>
      <c r="C385" s="225" t="s">
        <v>658</v>
      </c>
      <c r="D385" s="225" t="s">
        <v>185</v>
      </c>
      <c r="E385" s="226" t="s">
        <v>659</v>
      </c>
      <c r="F385" s="227" t="s">
        <v>660</v>
      </c>
      <c r="G385" s="228" t="s">
        <v>188</v>
      </c>
      <c r="H385" s="229">
        <v>6.319</v>
      </c>
      <c r="I385" s="230"/>
      <c r="J385" s="231">
        <f>ROUND(I385*H385,2)</f>
        <v>0</v>
      </c>
      <c r="K385" s="227" t="s">
        <v>189</v>
      </c>
      <c r="L385" s="43"/>
      <c r="M385" s="232" t="s">
        <v>1</v>
      </c>
      <c r="N385" s="233" t="s">
        <v>41</v>
      </c>
      <c r="O385" s="86"/>
      <c r="P385" s="234">
        <f>O385*H385</f>
        <v>0</v>
      </c>
      <c r="Q385" s="234">
        <v>0.01257</v>
      </c>
      <c r="R385" s="234">
        <f>Q385*H385</f>
        <v>0.079429829999999993</v>
      </c>
      <c r="S385" s="234">
        <v>0</v>
      </c>
      <c r="T385" s="235">
        <f>S385*H385</f>
        <v>0</v>
      </c>
      <c r="AR385" s="236" t="s">
        <v>270</v>
      </c>
      <c r="AT385" s="236" t="s">
        <v>185</v>
      </c>
      <c r="AU385" s="236" t="s">
        <v>86</v>
      </c>
      <c r="AY385" s="17" t="s">
        <v>183</v>
      </c>
      <c r="BE385" s="237">
        <f>IF(N385="základní",J385,0)</f>
        <v>0</v>
      </c>
      <c r="BF385" s="237">
        <f>IF(N385="snížená",J385,0)</f>
        <v>0</v>
      </c>
      <c r="BG385" s="237">
        <f>IF(N385="zákl. přenesená",J385,0)</f>
        <v>0</v>
      </c>
      <c r="BH385" s="237">
        <f>IF(N385="sníž. přenesená",J385,0)</f>
        <v>0</v>
      </c>
      <c r="BI385" s="237">
        <f>IF(N385="nulová",J385,0)</f>
        <v>0</v>
      </c>
      <c r="BJ385" s="17" t="s">
        <v>84</v>
      </c>
      <c r="BK385" s="237">
        <f>ROUND(I385*H385,2)</f>
        <v>0</v>
      </c>
      <c r="BL385" s="17" t="s">
        <v>270</v>
      </c>
      <c r="BM385" s="236" t="s">
        <v>661</v>
      </c>
    </row>
    <row r="386" s="14" customFormat="1">
      <c r="B386" s="271"/>
      <c r="C386" s="272"/>
      <c r="D386" s="240" t="s">
        <v>192</v>
      </c>
      <c r="E386" s="273" t="s">
        <v>1</v>
      </c>
      <c r="F386" s="274" t="s">
        <v>662</v>
      </c>
      <c r="G386" s="272"/>
      <c r="H386" s="273" t="s">
        <v>1</v>
      </c>
      <c r="I386" s="275"/>
      <c r="J386" s="272"/>
      <c r="K386" s="272"/>
      <c r="L386" s="276"/>
      <c r="M386" s="277"/>
      <c r="N386" s="278"/>
      <c r="O386" s="278"/>
      <c r="P386" s="278"/>
      <c r="Q386" s="278"/>
      <c r="R386" s="278"/>
      <c r="S386" s="278"/>
      <c r="T386" s="279"/>
      <c r="AT386" s="280" t="s">
        <v>192</v>
      </c>
      <c r="AU386" s="280" t="s">
        <v>86</v>
      </c>
      <c r="AV386" s="14" t="s">
        <v>84</v>
      </c>
      <c r="AW386" s="14" t="s">
        <v>32</v>
      </c>
      <c r="AX386" s="14" t="s">
        <v>76</v>
      </c>
      <c r="AY386" s="280" t="s">
        <v>183</v>
      </c>
    </row>
    <row r="387" s="12" customFormat="1">
      <c r="B387" s="238"/>
      <c r="C387" s="239"/>
      <c r="D387" s="240" t="s">
        <v>192</v>
      </c>
      <c r="E387" s="241" t="s">
        <v>1</v>
      </c>
      <c r="F387" s="242" t="s">
        <v>663</v>
      </c>
      <c r="G387" s="239"/>
      <c r="H387" s="243">
        <v>6.319</v>
      </c>
      <c r="I387" s="244"/>
      <c r="J387" s="239"/>
      <c r="K387" s="239"/>
      <c r="L387" s="245"/>
      <c r="M387" s="246"/>
      <c r="N387" s="247"/>
      <c r="O387" s="247"/>
      <c r="P387" s="247"/>
      <c r="Q387" s="247"/>
      <c r="R387" s="247"/>
      <c r="S387" s="247"/>
      <c r="T387" s="248"/>
      <c r="AT387" s="249" t="s">
        <v>192</v>
      </c>
      <c r="AU387" s="249" t="s">
        <v>86</v>
      </c>
      <c r="AV387" s="12" t="s">
        <v>86</v>
      </c>
      <c r="AW387" s="12" t="s">
        <v>32</v>
      </c>
      <c r="AX387" s="12" t="s">
        <v>84</v>
      </c>
      <c r="AY387" s="249" t="s">
        <v>183</v>
      </c>
    </row>
    <row r="388" s="1" customFormat="1" ht="24" customHeight="1">
      <c r="B388" s="38"/>
      <c r="C388" s="225" t="s">
        <v>664</v>
      </c>
      <c r="D388" s="225" t="s">
        <v>185</v>
      </c>
      <c r="E388" s="226" t="s">
        <v>665</v>
      </c>
      <c r="F388" s="227" t="s">
        <v>666</v>
      </c>
      <c r="G388" s="228" t="s">
        <v>238</v>
      </c>
      <c r="H388" s="229">
        <v>0.255</v>
      </c>
      <c r="I388" s="230"/>
      <c r="J388" s="231">
        <f>ROUND(I388*H388,2)</f>
        <v>0</v>
      </c>
      <c r="K388" s="227" t="s">
        <v>189</v>
      </c>
      <c r="L388" s="43"/>
      <c r="M388" s="232" t="s">
        <v>1</v>
      </c>
      <c r="N388" s="233" t="s">
        <v>41</v>
      </c>
      <c r="O388" s="86"/>
      <c r="P388" s="234">
        <f>O388*H388</f>
        <v>0</v>
      </c>
      <c r="Q388" s="234">
        <v>0</v>
      </c>
      <c r="R388" s="234">
        <f>Q388*H388</f>
        <v>0</v>
      </c>
      <c r="S388" s="234">
        <v>0</v>
      </c>
      <c r="T388" s="235">
        <f>S388*H388</f>
        <v>0</v>
      </c>
      <c r="AR388" s="236" t="s">
        <v>270</v>
      </c>
      <c r="AT388" s="236" t="s">
        <v>185</v>
      </c>
      <c r="AU388" s="236" t="s">
        <v>86</v>
      </c>
      <c r="AY388" s="17" t="s">
        <v>183</v>
      </c>
      <c r="BE388" s="237">
        <f>IF(N388="základní",J388,0)</f>
        <v>0</v>
      </c>
      <c r="BF388" s="237">
        <f>IF(N388="snížená",J388,0)</f>
        <v>0</v>
      </c>
      <c r="BG388" s="237">
        <f>IF(N388="zákl. přenesená",J388,0)</f>
        <v>0</v>
      </c>
      <c r="BH388" s="237">
        <f>IF(N388="sníž. přenesená",J388,0)</f>
        <v>0</v>
      </c>
      <c r="BI388" s="237">
        <f>IF(N388="nulová",J388,0)</f>
        <v>0</v>
      </c>
      <c r="BJ388" s="17" t="s">
        <v>84</v>
      </c>
      <c r="BK388" s="237">
        <f>ROUND(I388*H388,2)</f>
        <v>0</v>
      </c>
      <c r="BL388" s="17" t="s">
        <v>270</v>
      </c>
      <c r="BM388" s="236" t="s">
        <v>667</v>
      </c>
    </row>
    <row r="389" s="11" customFormat="1" ht="22.8" customHeight="1">
      <c r="B389" s="209"/>
      <c r="C389" s="210"/>
      <c r="D389" s="211" t="s">
        <v>75</v>
      </c>
      <c r="E389" s="223" t="s">
        <v>668</v>
      </c>
      <c r="F389" s="223" t="s">
        <v>669</v>
      </c>
      <c r="G389" s="210"/>
      <c r="H389" s="210"/>
      <c r="I389" s="213"/>
      <c r="J389" s="224">
        <f>BK389</f>
        <v>0</v>
      </c>
      <c r="K389" s="210"/>
      <c r="L389" s="215"/>
      <c r="M389" s="216"/>
      <c r="N389" s="217"/>
      <c r="O389" s="217"/>
      <c r="P389" s="218">
        <f>SUM(P390:P407)</f>
        <v>0</v>
      </c>
      <c r="Q389" s="217"/>
      <c r="R389" s="218">
        <f>SUM(R390:R407)</f>
        <v>0.16618752000000001</v>
      </c>
      <c r="S389" s="217"/>
      <c r="T389" s="219">
        <f>SUM(T390:T407)</f>
        <v>0</v>
      </c>
      <c r="AR389" s="220" t="s">
        <v>86</v>
      </c>
      <c r="AT389" s="221" t="s">
        <v>75</v>
      </c>
      <c r="AU389" s="221" t="s">
        <v>84</v>
      </c>
      <c r="AY389" s="220" t="s">
        <v>183</v>
      </c>
      <c r="BK389" s="222">
        <f>SUM(BK390:BK407)</f>
        <v>0</v>
      </c>
    </row>
    <row r="390" s="1" customFormat="1" ht="24" customHeight="1">
      <c r="B390" s="38"/>
      <c r="C390" s="225" t="s">
        <v>670</v>
      </c>
      <c r="D390" s="225" t="s">
        <v>185</v>
      </c>
      <c r="E390" s="226" t="s">
        <v>671</v>
      </c>
      <c r="F390" s="227" t="s">
        <v>672</v>
      </c>
      <c r="G390" s="228" t="s">
        <v>188</v>
      </c>
      <c r="H390" s="229">
        <v>1.4510000000000001</v>
      </c>
      <c r="I390" s="230"/>
      <c r="J390" s="231">
        <f>ROUND(I390*H390,2)</f>
        <v>0</v>
      </c>
      <c r="K390" s="227" t="s">
        <v>189</v>
      </c>
      <c r="L390" s="43"/>
      <c r="M390" s="232" t="s">
        <v>1</v>
      </c>
      <c r="N390" s="233" t="s">
        <v>41</v>
      </c>
      <c r="O390" s="86"/>
      <c r="P390" s="234">
        <f>O390*H390</f>
        <v>0</v>
      </c>
      <c r="Q390" s="234">
        <v>0.00025999999999999998</v>
      </c>
      <c r="R390" s="234">
        <f>Q390*H390</f>
        <v>0.00037725999999999998</v>
      </c>
      <c r="S390" s="234">
        <v>0</v>
      </c>
      <c r="T390" s="235">
        <f>S390*H390</f>
        <v>0</v>
      </c>
      <c r="AR390" s="236" t="s">
        <v>270</v>
      </c>
      <c r="AT390" s="236" t="s">
        <v>185</v>
      </c>
      <c r="AU390" s="236" t="s">
        <v>86</v>
      </c>
      <c r="AY390" s="17" t="s">
        <v>183</v>
      </c>
      <c r="BE390" s="237">
        <f>IF(N390="základní",J390,0)</f>
        <v>0</v>
      </c>
      <c r="BF390" s="237">
        <f>IF(N390="snížená",J390,0)</f>
        <v>0</v>
      </c>
      <c r="BG390" s="237">
        <f>IF(N390="zákl. přenesená",J390,0)</f>
        <v>0</v>
      </c>
      <c r="BH390" s="237">
        <f>IF(N390="sníž. přenesená",J390,0)</f>
        <v>0</v>
      </c>
      <c r="BI390" s="237">
        <f>IF(N390="nulová",J390,0)</f>
        <v>0</v>
      </c>
      <c r="BJ390" s="17" t="s">
        <v>84</v>
      </c>
      <c r="BK390" s="237">
        <f>ROUND(I390*H390,2)</f>
        <v>0</v>
      </c>
      <c r="BL390" s="17" t="s">
        <v>270</v>
      </c>
      <c r="BM390" s="236" t="s">
        <v>673</v>
      </c>
    </row>
    <row r="391" s="12" customFormat="1">
      <c r="B391" s="238"/>
      <c r="C391" s="239"/>
      <c r="D391" s="240" t="s">
        <v>192</v>
      </c>
      <c r="E391" s="241" t="s">
        <v>1</v>
      </c>
      <c r="F391" s="242" t="s">
        <v>674</v>
      </c>
      <c r="G391" s="239"/>
      <c r="H391" s="243">
        <v>1.4510000000000001</v>
      </c>
      <c r="I391" s="244"/>
      <c r="J391" s="239"/>
      <c r="K391" s="239"/>
      <c r="L391" s="245"/>
      <c r="M391" s="246"/>
      <c r="N391" s="247"/>
      <c r="O391" s="247"/>
      <c r="P391" s="247"/>
      <c r="Q391" s="247"/>
      <c r="R391" s="247"/>
      <c r="S391" s="247"/>
      <c r="T391" s="248"/>
      <c r="AT391" s="249" t="s">
        <v>192</v>
      </c>
      <c r="AU391" s="249" t="s">
        <v>86</v>
      </c>
      <c r="AV391" s="12" t="s">
        <v>86</v>
      </c>
      <c r="AW391" s="12" t="s">
        <v>32</v>
      </c>
      <c r="AX391" s="12" t="s">
        <v>84</v>
      </c>
      <c r="AY391" s="249" t="s">
        <v>183</v>
      </c>
    </row>
    <row r="392" s="1" customFormat="1" ht="24" customHeight="1">
      <c r="B392" s="38"/>
      <c r="C392" s="261" t="s">
        <v>675</v>
      </c>
      <c r="D392" s="261" t="s">
        <v>251</v>
      </c>
      <c r="E392" s="262" t="s">
        <v>676</v>
      </c>
      <c r="F392" s="263" t="s">
        <v>677</v>
      </c>
      <c r="G392" s="264" t="s">
        <v>188</v>
      </c>
      <c r="H392" s="265">
        <v>1.4510000000000001</v>
      </c>
      <c r="I392" s="266"/>
      <c r="J392" s="267">
        <f>ROUND(I392*H392,2)</f>
        <v>0</v>
      </c>
      <c r="K392" s="263" t="s">
        <v>189</v>
      </c>
      <c r="L392" s="268"/>
      <c r="M392" s="269" t="s">
        <v>1</v>
      </c>
      <c r="N392" s="270" t="s">
        <v>41</v>
      </c>
      <c r="O392" s="86"/>
      <c r="P392" s="234">
        <f>O392*H392</f>
        <v>0</v>
      </c>
      <c r="Q392" s="234">
        <v>0.0287</v>
      </c>
      <c r="R392" s="234">
        <f>Q392*H392</f>
        <v>0.041643699999999999</v>
      </c>
      <c r="S392" s="234">
        <v>0</v>
      </c>
      <c r="T392" s="235">
        <f>S392*H392</f>
        <v>0</v>
      </c>
      <c r="AR392" s="236" t="s">
        <v>351</v>
      </c>
      <c r="AT392" s="236" t="s">
        <v>251</v>
      </c>
      <c r="AU392" s="236" t="s">
        <v>86</v>
      </c>
      <c r="AY392" s="17" t="s">
        <v>183</v>
      </c>
      <c r="BE392" s="237">
        <f>IF(N392="základní",J392,0)</f>
        <v>0</v>
      </c>
      <c r="BF392" s="237">
        <f>IF(N392="snížená",J392,0)</f>
        <v>0</v>
      </c>
      <c r="BG392" s="237">
        <f>IF(N392="zákl. přenesená",J392,0)</f>
        <v>0</v>
      </c>
      <c r="BH392" s="237">
        <f>IF(N392="sníž. přenesená",J392,0)</f>
        <v>0</v>
      </c>
      <c r="BI392" s="237">
        <f>IF(N392="nulová",J392,0)</f>
        <v>0</v>
      </c>
      <c r="BJ392" s="17" t="s">
        <v>84</v>
      </c>
      <c r="BK392" s="237">
        <f>ROUND(I392*H392,2)</f>
        <v>0</v>
      </c>
      <c r="BL392" s="17" t="s">
        <v>270</v>
      </c>
      <c r="BM392" s="236" t="s">
        <v>678</v>
      </c>
    </row>
    <row r="393" s="1" customFormat="1" ht="24" customHeight="1">
      <c r="B393" s="38"/>
      <c r="C393" s="225" t="s">
        <v>679</v>
      </c>
      <c r="D393" s="225" t="s">
        <v>185</v>
      </c>
      <c r="E393" s="226" t="s">
        <v>680</v>
      </c>
      <c r="F393" s="227" t="s">
        <v>681</v>
      </c>
      <c r="G393" s="228" t="s">
        <v>273</v>
      </c>
      <c r="H393" s="229">
        <v>2</v>
      </c>
      <c r="I393" s="230"/>
      <c r="J393" s="231">
        <f>ROUND(I393*H393,2)</f>
        <v>0</v>
      </c>
      <c r="K393" s="227" t="s">
        <v>189</v>
      </c>
      <c r="L393" s="43"/>
      <c r="M393" s="232" t="s">
        <v>1</v>
      </c>
      <c r="N393" s="233" t="s">
        <v>41</v>
      </c>
      <c r="O393" s="86"/>
      <c r="P393" s="234">
        <f>O393*H393</f>
        <v>0</v>
      </c>
      <c r="Q393" s="234">
        <v>0.00027</v>
      </c>
      <c r="R393" s="234">
        <f>Q393*H393</f>
        <v>0.00054000000000000001</v>
      </c>
      <c r="S393" s="234">
        <v>0</v>
      </c>
      <c r="T393" s="235">
        <f>S393*H393</f>
        <v>0</v>
      </c>
      <c r="AR393" s="236" t="s">
        <v>270</v>
      </c>
      <c r="AT393" s="236" t="s">
        <v>185</v>
      </c>
      <c r="AU393" s="236" t="s">
        <v>86</v>
      </c>
      <c r="AY393" s="17" t="s">
        <v>183</v>
      </c>
      <c r="BE393" s="237">
        <f>IF(N393="základní",J393,0)</f>
        <v>0</v>
      </c>
      <c r="BF393" s="237">
        <f>IF(N393="snížená",J393,0)</f>
        <v>0</v>
      </c>
      <c r="BG393" s="237">
        <f>IF(N393="zákl. přenesená",J393,0)</f>
        <v>0</v>
      </c>
      <c r="BH393" s="237">
        <f>IF(N393="sníž. přenesená",J393,0)</f>
        <v>0</v>
      </c>
      <c r="BI393" s="237">
        <f>IF(N393="nulová",J393,0)</f>
        <v>0</v>
      </c>
      <c r="BJ393" s="17" t="s">
        <v>84</v>
      </c>
      <c r="BK393" s="237">
        <f>ROUND(I393*H393,2)</f>
        <v>0</v>
      </c>
      <c r="BL393" s="17" t="s">
        <v>270</v>
      </c>
      <c r="BM393" s="236" t="s">
        <v>682</v>
      </c>
    </row>
    <row r="394" s="12" customFormat="1">
      <c r="B394" s="238"/>
      <c r="C394" s="239"/>
      <c r="D394" s="240" t="s">
        <v>192</v>
      </c>
      <c r="E394" s="241" t="s">
        <v>1</v>
      </c>
      <c r="F394" s="242" t="s">
        <v>557</v>
      </c>
      <c r="G394" s="239"/>
      <c r="H394" s="243">
        <v>1</v>
      </c>
      <c r="I394" s="244"/>
      <c r="J394" s="239"/>
      <c r="K394" s="239"/>
      <c r="L394" s="245"/>
      <c r="M394" s="246"/>
      <c r="N394" s="247"/>
      <c r="O394" s="247"/>
      <c r="P394" s="247"/>
      <c r="Q394" s="247"/>
      <c r="R394" s="247"/>
      <c r="S394" s="247"/>
      <c r="T394" s="248"/>
      <c r="AT394" s="249" t="s">
        <v>192</v>
      </c>
      <c r="AU394" s="249" t="s">
        <v>86</v>
      </c>
      <c r="AV394" s="12" t="s">
        <v>86</v>
      </c>
      <c r="AW394" s="12" t="s">
        <v>32</v>
      </c>
      <c r="AX394" s="12" t="s">
        <v>76</v>
      </c>
      <c r="AY394" s="249" t="s">
        <v>183</v>
      </c>
    </row>
    <row r="395" s="12" customFormat="1">
      <c r="B395" s="238"/>
      <c r="C395" s="239"/>
      <c r="D395" s="240" t="s">
        <v>192</v>
      </c>
      <c r="E395" s="241" t="s">
        <v>1</v>
      </c>
      <c r="F395" s="242" t="s">
        <v>559</v>
      </c>
      <c r="G395" s="239"/>
      <c r="H395" s="243">
        <v>1</v>
      </c>
      <c r="I395" s="244"/>
      <c r="J395" s="239"/>
      <c r="K395" s="239"/>
      <c r="L395" s="245"/>
      <c r="M395" s="246"/>
      <c r="N395" s="247"/>
      <c r="O395" s="247"/>
      <c r="P395" s="247"/>
      <c r="Q395" s="247"/>
      <c r="R395" s="247"/>
      <c r="S395" s="247"/>
      <c r="T395" s="248"/>
      <c r="AT395" s="249" t="s">
        <v>192</v>
      </c>
      <c r="AU395" s="249" t="s">
        <v>86</v>
      </c>
      <c r="AV395" s="12" t="s">
        <v>86</v>
      </c>
      <c r="AW395" s="12" t="s">
        <v>32</v>
      </c>
      <c r="AX395" s="12" t="s">
        <v>76</v>
      </c>
      <c r="AY395" s="249" t="s">
        <v>183</v>
      </c>
    </row>
    <row r="396" s="13" customFormat="1">
      <c r="B396" s="250"/>
      <c r="C396" s="251"/>
      <c r="D396" s="240" t="s">
        <v>192</v>
      </c>
      <c r="E396" s="252" t="s">
        <v>1</v>
      </c>
      <c r="F396" s="253" t="s">
        <v>200</v>
      </c>
      <c r="G396" s="251"/>
      <c r="H396" s="254">
        <v>2</v>
      </c>
      <c r="I396" s="255"/>
      <c r="J396" s="251"/>
      <c r="K396" s="251"/>
      <c r="L396" s="256"/>
      <c r="M396" s="257"/>
      <c r="N396" s="258"/>
      <c r="O396" s="258"/>
      <c r="P396" s="258"/>
      <c r="Q396" s="258"/>
      <c r="R396" s="258"/>
      <c r="S396" s="258"/>
      <c r="T396" s="259"/>
      <c r="AT396" s="260" t="s">
        <v>192</v>
      </c>
      <c r="AU396" s="260" t="s">
        <v>86</v>
      </c>
      <c r="AV396" s="13" t="s">
        <v>190</v>
      </c>
      <c r="AW396" s="13" t="s">
        <v>32</v>
      </c>
      <c r="AX396" s="13" t="s">
        <v>84</v>
      </c>
      <c r="AY396" s="260" t="s">
        <v>183</v>
      </c>
    </row>
    <row r="397" s="1" customFormat="1" ht="24" customHeight="1">
      <c r="B397" s="38"/>
      <c r="C397" s="261" t="s">
        <v>683</v>
      </c>
      <c r="D397" s="261" t="s">
        <v>251</v>
      </c>
      <c r="E397" s="262" t="s">
        <v>684</v>
      </c>
      <c r="F397" s="263" t="s">
        <v>685</v>
      </c>
      <c r="G397" s="264" t="s">
        <v>188</v>
      </c>
      <c r="H397" s="265">
        <v>0.79800000000000004</v>
      </c>
      <c r="I397" s="266"/>
      <c r="J397" s="267">
        <f>ROUND(I397*H397,2)</f>
        <v>0</v>
      </c>
      <c r="K397" s="263" t="s">
        <v>189</v>
      </c>
      <c r="L397" s="268"/>
      <c r="M397" s="269" t="s">
        <v>1</v>
      </c>
      <c r="N397" s="270" t="s">
        <v>41</v>
      </c>
      <c r="O397" s="86"/>
      <c r="P397" s="234">
        <f>O397*H397</f>
        <v>0</v>
      </c>
      <c r="Q397" s="234">
        <v>0.034720000000000001</v>
      </c>
      <c r="R397" s="234">
        <f>Q397*H397</f>
        <v>0.027706560000000002</v>
      </c>
      <c r="S397" s="234">
        <v>0</v>
      </c>
      <c r="T397" s="235">
        <f>S397*H397</f>
        <v>0</v>
      </c>
      <c r="AR397" s="236" t="s">
        <v>351</v>
      </c>
      <c r="AT397" s="236" t="s">
        <v>251</v>
      </c>
      <c r="AU397" s="236" t="s">
        <v>86</v>
      </c>
      <c r="AY397" s="17" t="s">
        <v>183</v>
      </c>
      <c r="BE397" s="237">
        <f>IF(N397="základní",J397,0)</f>
        <v>0</v>
      </c>
      <c r="BF397" s="237">
        <f>IF(N397="snížená",J397,0)</f>
        <v>0</v>
      </c>
      <c r="BG397" s="237">
        <f>IF(N397="zákl. přenesená",J397,0)</f>
        <v>0</v>
      </c>
      <c r="BH397" s="237">
        <f>IF(N397="sníž. přenesená",J397,0)</f>
        <v>0</v>
      </c>
      <c r="BI397" s="237">
        <f>IF(N397="nulová",J397,0)</f>
        <v>0</v>
      </c>
      <c r="BJ397" s="17" t="s">
        <v>84</v>
      </c>
      <c r="BK397" s="237">
        <f>ROUND(I397*H397,2)</f>
        <v>0</v>
      </c>
      <c r="BL397" s="17" t="s">
        <v>270</v>
      </c>
      <c r="BM397" s="236" t="s">
        <v>686</v>
      </c>
    </row>
    <row r="398" s="12" customFormat="1">
      <c r="B398" s="238"/>
      <c r="C398" s="239"/>
      <c r="D398" s="240" t="s">
        <v>192</v>
      </c>
      <c r="E398" s="241" t="s">
        <v>1</v>
      </c>
      <c r="F398" s="242" t="s">
        <v>438</v>
      </c>
      <c r="G398" s="239"/>
      <c r="H398" s="243">
        <v>0.39900000000000002</v>
      </c>
      <c r="I398" s="244"/>
      <c r="J398" s="239"/>
      <c r="K398" s="239"/>
      <c r="L398" s="245"/>
      <c r="M398" s="246"/>
      <c r="N398" s="247"/>
      <c r="O398" s="247"/>
      <c r="P398" s="247"/>
      <c r="Q398" s="247"/>
      <c r="R398" s="247"/>
      <c r="S398" s="247"/>
      <c r="T398" s="248"/>
      <c r="AT398" s="249" t="s">
        <v>192</v>
      </c>
      <c r="AU398" s="249" t="s">
        <v>86</v>
      </c>
      <c r="AV398" s="12" t="s">
        <v>86</v>
      </c>
      <c r="AW398" s="12" t="s">
        <v>32</v>
      </c>
      <c r="AX398" s="12" t="s">
        <v>76</v>
      </c>
      <c r="AY398" s="249" t="s">
        <v>183</v>
      </c>
    </row>
    <row r="399" s="12" customFormat="1">
      <c r="B399" s="238"/>
      <c r="C399" s="239"/>
      <c r="D399" s="240" t="s">
        <v>192</v>
      </c>
      <c r="E399" s="241" t="s">
        <v>1</v>
      </c>
      <c r="F399" s="242" t="s">
        <v>440</v>
      </c>
      <c r="G399" s="239"/>
      <c r="H399" s="243">
        <v>0.39900000000000002</v>
      </c>
      <c r="I399" s="244"/>
      <c r="J399" s="239"/>
      <c r="K399" s="239"/>
      <c r="L399" s="245"/>
      <c r="M399" s="246"/>
      <c r="N399" s="247"/>
      <c r="O399" s="247"/>
      <c r="P399" s="247"/>
      <c r="Q399" s="247"/>
      <c r="R399" s="247"/>
      <c r="S399" s="247"/>
      <c r="T399" s="248"/>
      <c r="AT399" s="249" t="s">
        <v>192</v>
      </c>
      <c r="AU399" s="249" t="s">
        <v>86</v>
      </c>
      <c r="AV399" s="12" t="s">
        <v>86</v>
      </c>
      <c r="AW399" s="12" t="s">
        <v>32</v>
      </c>
      <c r="AX399" s="12" t="s">
        <v>76</v>
      </c>
      <c r="AY399" s="249" t="s">
        <v>183</v>
      </c>
    </row>
    <row r="400" s="13" customFormat="1">
      <c r="B400" s="250"/>
      <c r="C400" s="251"/>
      <c r="D400" s="240" t="s">
        <v>192</v>
      </c>
      <c r="E400" s="252" t="s">
        <v>1</v>
      </c>
      <c r="F400" s="253" t="s">
        <v>200</v>
      </c>
      <c r="G400" s="251"/>
      <c r="H400" s="254">
        <v>0.79800000000000004</v>
      </c>
      <c r="I400" s="255"/>
      <c r="J400" s="251"/>
      <c r="K400" s="251"/>
      <c r="L400" s="256"/>
      <c r="M400" s="257"/>
      <c r="N400" s="258"/>
      <c r="O400" s="258"/>
      <c r="P400" s="258"/>
      <c r="Q400" s="258"/>
      <c r="R400" s="258"/>
      <c r="S400" s="258"/>
      <c r="T400" s="259"/>
      <c r="AT400" s="260" t="s">
        <v>192</v>
      </c>
      <c r="AU400" s="260" t="s">
        <v>86</v>
      </c>
      <c r="AV400" s="13" t="s">
        <v>190</v>
      </c>
      <c r="AW400" s="13" t="s">
        <v>32</v>
      </c>
      <c r="AX400" s="13" t="s">
        <v>84</v>
      </c>
      <c r="AY400" s="260" t="s">
        <v>183</v>
      </c>
    </row>
    <row r="401" s="1" customFormat="1" ht="24" customHeight="1">
      <c r="B401" s="38"/>
      <c r="C401" s="225" t="s">
        <v>687</v>
      </c>
      <c r="D401" s="225" t="s">
        <v>185</v>
      </c>
      <c r="E401" s="226" t="s">
        <v>688</v>
      </c>
      <c r="F401" s="227" t="s">
        <v>689</v>
      </c>
      <c r="G401" s="228" t="s">
        <v>273</v>
      </c>
      <c r="H401" s="229">
        <v>1</v>
      </c>
      <c r="I401" s="230"/>
      <c r="J401" s="231">
        <f>ROUND(I401*H401,2)</f>
        <v>0</v>
      </c>
      <c r="K401" s="227" t="s">
        <v>189</v>
      </c>
      <c r="L401" s="43"/>
      <c r="M401" s="232" t="s">
        <v>1</v>
      </c>
      <c r="N401" s="233" t="s">
        <v>41</v>
      </c>
      <c r="O401" s="86"/>
      <c r="P401" s="234">
        <f>O401*H401</f>
        <v>0</v>
      </c>
      <c r="Q401" s="234">
        <v>0</v>
      </c>
      <c r="R401" s="234">
        <f>Q401*H401</f>
        <v>0</v>
      </c>
      <c r="S401" s="234">
        <v>0</v>
      </c>
      <c r="T401" s="235">
        <f>S401*H401</f>
        <v>0</v>
      </c>
      <c r="AR401" s="236" t="s">
        <v>270</v>
      </c>
      <c r="AT401" s="236" t="s">
        <v>185</v>
      </c>
      <c r="AU401" s="236" t="s">
        <v>86</v>
      </c>
      <c r="AY401" s="17" t="s">
        <v>183</v>
      </c>
      <c r="BE401" s="237">
        <f>IF(N401="základní",J401,0)</f>
        <v>0</v>
      </c>
      <c r="BF401" s="237">
        <f>IF(N401="snížená",J401,0)</f>
        <v>0</v>
      </c>
      <c r="BG401" s="237">
        <f>IF(N401="zákl. přenesená",J401,0)</f>
        <v>0</v>
      </c>
      <c r="BH401" s="237">
        <f>IF(N401="sníž. přenesená",J401,0)</f>
        <v>0</v>
      </c>
      <c r="BI401" s="237">
        <f>IF(N401="nulová",J401,0)</f>
        <v>0</v>
      </c>
      <c r="BJ401" s="17" t="s">
        <v>84</v>
      </c>
      <c r="BK401" s="237">
        <f>ROUND(I401*H401,2)</f>
        <v>0</v>
      </c>
      <c r="BL401" s="17" t="s">
        <v>270</v>
      </c>
      <c r="BM401" s="236" t="s">
        <v>690</v>
      </c>
    </row>
    <row r="402" s="12" customFormat="1">
      <c r="B402" s="238"/>
      <c r="C402" s="239"/>
      <c r="D402" s="240" t="s">
        <v>192</v>
      </c>
      <c r="E402" s="241" t="s">
        <v>1</v>
      </c>
      <c r="F402" s="242" t="s">
        <v>375</v>
      </c>
      <c r="G402" s="239"/>
      <c r="H402" s="243">
        <v>1</v>
      </c>
      <c r="I402" s="244"/>
      <c r="J402" s="239"/>
      <c r="K402" s="239"/>
      <c r="L402" s="245"/>
      <c r="M402" s="246"/>
      <c r="N402" s="247"/>
      <c r="O402" s="247"/>
      <c r="P402" s="247"/>
      <c r="Q402" s="247"/>
      <c r="R402" s="247"/>
      <c r="S402" s="247"/>
      <c r="T402" s="248"/>
      <c r="AT402" s="249" t="s">
        <v>192</v>
      </c>
      <c r="AU402" s="249" t="s">
        <v>86</v>
      </c>
      <c r="AV402" s="12" t="s">
        <v>86</v>
      </c>
      <c r="AW402" s="12" t="s">
        <v>32</v>
      </c>
      <c r="AX402" s="12" t="s">
        <v>84</v>
      </c>
      <c r="AY402" s="249" t="s">
        <v>183</v>
      </c>
    </row>
    <row r="403" s="1" customFormat="1" ht="24" customHeight="1">
      <c r="B403" s="38"/>
      <c r="C403" s="261" t="s">
        <v>691</v>
      </c>
      <c r="D403" s="261" t="s">
        <v>251</v>
      </c>
      <c r="E403" s="262" t="s">
        <v>692</v>
      </c>
      <c r="F403" s="263" t="s">
        <v>693</v>
      </c>
      <c r="G403" s="264" t="s">
        <v>273</v>
      </c>
      <c r="H403" s="265">
        <v>1</v>
      </c>
      <c r="I403" s="266"/>
      <c r="J403" s="267">
        <f>ROUND(I403*H403,2)</f>
        <v>0</v>
      </c>
      <c r="K403" s="263" t="s">
        <v>189</v>
      </c>
      <c r="L403" s="268"/>
      <c r="M403" s="269" t="s">
        <v>1</v>
      </c>
      <c r="N403" s="270" t="s">
        <v>41</v>
      </c>
      <c r="O403" s="86"/>
      <c r="P403" s="234">
        <f>O403*H403</f>
        <v>0</v>
      </c>
      <c r="Q403" s="234">
        <v>0.016</v>
      </c>
      <c r="R403" s="234">
        <f>Q403*H403</f>
        <v>0.016</v>
      </c>
      <c r="S403" s="234">
        <v>0</v>
      </c>
      <c r="T403" s="235">
        <f>S403*H403</f>
        <v>0</v>
      </c>
      <c r="AR403" s="236" t="s">
        <v>351</v>
      </c>
      <c r="AT403" s="236" t="s">
        <v>251</v>
      </c>
      <c r="AU403" s="236" t="s">
        <v>86</v>
      </c>
      <c r="AY403" s="17" t="s">
        <v>183</v>
      </c>
      <c r="BE403" s="237">
        <f>IF(N403="základní",J403,0)</f>
        <v>0</v>
      </c>
      <c r="BF403" s="237">
        <f>IF(N403="snížená",J403,0)</f>
        <v>0</v>
      </c>
      <c r="BG403" s="237">
        <f>IF(N403="zákl. přenesená",J403,0)</f>
        <v>0</v>
      </c>
      <c r="BH403" s="237">
        <f>IF(N403="sníž. přenesená",J403,0)</f>
        <v>0</v>
      </c>
      <c r="BI403" s="237">
        <f>IF(N403="nulová",J403,0)</f>
        <v>0</v>
      </c>
      <c r="BJ403" s="17" t="s">
        <v>84</v>
      </c>
      <c r="BK403" s="237">
        <f>ROUND(I403*H403,2)</f>
        <v>0</v>
      </c>
      <c r="BL403" s="17" t="s">
        <v>270</v>
      </c>
      <c r="BM403" s="236" t="s">
        <v>694</v>
      </c>
    </row>
    <row r="404" s="1" customFormat="1" ht="24" customHeight="1">
      <c r="B404" s="38"/>
      <c r="C404" s="225" t="s">
        <v>695</v>
      </c>
      <c r="D404" s="225" t="s">
        <v>185</v>
      </c>
      <c r="E404" s="226" t="s">
        <v>696</v>
      </c>
      <c r="F404" s="227" t="s">
        <v>697</v>
      </c>
      <c r="G404" s="228" t="s">
        <v>273</v>
      </c>
      <c r="H404" s="229">
        <v>1</v>
      </c>
      <c r="I404" s="230"/>
      <c r="J404" s="231">
        <f>ROUND(I404*H404,2)</f>
        <v>0</v>
      </c>
      <c r="K404" s="227" t="s">
        <v>189</v>
      </c>
      <c r="L404" s="43"/>
      <c r="M404" s="232" t="s">
        <v>1</v>
      </c>
      <c r="N404" s="233" t="s">
        <v>41</v>
      </c>
      <c r="O404" s="86"/>
      <c r="P404" s="234">
        <f>O404*H404</f>
        <v>0</v>
      </c>
      <c r="Q404" s="234">
        <v>0.00092000000000000003</v>
      </c>
      <c r="R404" s="234">
        <f>Q404*H404</f>
        <v>0.00092000000000000003</v>
      </c>
      <c r="S404" s="234">
        <v>0</v>
      </c>
      <c r="T404" s="235">
        <f>S404*H404</f>
        <v>0</v>
      </c>
      <c r="AR404" s="236" t="s">
        <v>270</v>
      </c>
      <c r="AT404" s="236" t="s">
        <v>185</v>
      </c>
      <c r="AU404" s="236" t="s">
        <v>86</v>
      </c>
      <c r="AY404" s="17" t="s">
        <v>183</v>
      </c>
      <c r="BE404" s="237">
        <f>IF(N404="základní",J404,0)</f>
        <v>0</v>
      </c>
      <c r="BF404" s="237">
        <f>IF(N404="snížená",J404,0)</f>
        <v>0</v>
      </c>
      <c r="BG404" s="237">
        <f>IF(N404="zákl. přenesená",J404,0)</f>
        <v>0</v>
      </c>
      <c r="BH404" s="237">
        <f>IF(N404="sníž. přenesená",J404,0)</f>
        <v>0</v>
      </c>
      <c r="BI404" s="237">
        <f>IF(N404="nulová",J404,0)</f>
        <v>0</v>
      </c>
      <c r="BJ404" s="17" t="s">
        <v>84</v>
      </c>
      <c r="BK404" s="237">
        <f>ROUND(I404*H404,2)</f>
        <v>0</v>
      </c>
      <c r="BL404" s="17" t="s">
        <v>270</v>
      </c>
      <c r="BM404" s="236" t="s">
        <v>698</v>
      </c>
    </row>
    <row r="405" s="12" customFormat="1">
      <c r="B405" s="238"/>
      <c r="C405" s="239"/>
      <c r="D405" s="240" t="s">
        <v>192</v>
      </c>
      <c r="E405" s="241" t="s">
        <v>1</v>
      </c>
      <c r="F405" s="242" t="s">
        <v>699</v>
      </c>
      <c r="G405" s="239"/>
      <c r="H405" s="243">
        <v>1</v>
      </c>
      <c r="I405" s="244"/>
      <c r="J405" s="239"/>
      <c r="K405" s="239"/>
      <c r="L405" s="245"/>
      <c r="M405" s="246"/>
      <c r="N405" s="247"/>
      <c r="O405" s="247"/>
      <c r="P405" s="247"/>
      <c r="Q405" s="247"/>
      <c r="R405" s="247"/>
      <c r="S405" s="247"/>
      <c r="T405" s="248"/>
      <c r="AT405" s="249" t="s">
        <v>192</v>
      </c>
      <c r="AU405" s="249" t="s">
        <v>86</v>
      </c>
      <c r="AV405" s="12" t="s">
        <v>86</v>
      </c>
      <c r="AW405" s="12" t="s">
        <v>32</v>
      </c>
      <c r="AX405" s="12" t="s">
        <v>84</v>
      </c>
      <c r="AY405" s="249" t="s">
        <v>183</v>
      </c>
    </row>
    <row r="406" s="1" customFormat="1" ht="24" customHeight="1">
      <c r="B406" s="38"/>
      <c r="C406" s="261" t="s">
        <v>700</v>
      </c>
      <c r="D406" s="261" t="s">
        <v>251</v>
      </c>
      <c r="E406" s="262" t="s">
        <v>701</v>
      </c>
      <c r="F406" s="263" t="s">
        <v>702</v>
      </c>
      <c r="G406" s="264" t="s">
        <v>273</v>
      </c>
      <c r="H406" s="265">
        <v>1</v>
      </c>
      <c r="I406" s="266"/>
      <c r="J406" s="267">
        <f>ROUND(I406*H406,2)</f>
        <v>0</v>
      </c>
      <c r="K406" s="263" t="s">
        <v>1</v>
      </c>
      <c r="L406" s="268"/>
      <c r="M406" s="269" t="s">
        <v>1</v>
      </c>
      <c r="N406" s="270" t="s">
        <v>41</v>
      </c>
      <c r="O406" s="86"/>
      <c r="P406" s="234">
        <f>O406*H406</f>
        <v>0</v>
      </c>
      <c r="Q406" s="234">
        <v>0.079000000000000001</v>
      </c>
      <c r="R406" s="234">
        <f>Q406*H406</f>
        <v>0.079000000000000001</v>
      </c>
      <c r="S406" s="234">
        <v>0</v>
      </c>
      <c r="T406" s="235">
        <f>S406*H406</f>
        <v>0</v>
      </c>
      <c r="AR406" s="236" t="s">
        <v>351</v>
      </c>
      <c r="AT406" s="236" t="s">
        <v>251</v>
      </c>
      <c r="AU406" s="236" t="s">
        <v>86</v>
      </c>
      <c r="AY406" s="17" t="s">
        <v>183</v>
      </c>
      <c r="BE406" s="237">
        <f>IF(N406="základní",J406,0)</f>
        <v>0</v>
      </c>
      <c r="BF406" s="237">
        <f>IF(N406="snížená",J406,0)</f>
        <v>0</v>
      </c>
      <c r="BG406" s="237">
        <f>IF(N406="zákl. přenesená",J406,0)</f>
        <v>0</v>
      </c>
      <c r="BH406" s="237">
        <f>IF(N406="sníž. přenesená",J406,0)</f>
        <v>0</v>
      </c>
      <c r="BI406" s="237">
        <f>IF(N406="nulová",J406,0)</f>
        <v>0</v>
      </c>
      <c r="BJ406" s="17" t="s">
        <v>84</v>
      </c>
      <c r="BK406" s="237">
        <f>ROUND(I406*H406,2)</f>
        <v>0</v>
      </c>
      <c r="BL406" s="17" t="s">
        <v>270</v>
      </c>
      <c r="BM406" s="236" t="s">
        <v>703</v>
      </c>
    </row>
    <row r="407" s="1" customFormat="1" ht="24" customHeight="1">
      <c r="B407" s="38"/>
      <c r="C407" s="225" t="s">
        <v>704</v>
      </c>
      <c r="D407" s="225" t="s">
        <v>185</v>
      </c>
      <c r="E407" s="226" t="s">
        <v>705</v>
      </c>
      <c r="F407" s="227" t="s">
        <v>706</v>
      </c>
      <c r="G407" s="228" t="s">
        <v>238</v>
      </c>
      <c r="H407" s="229">
        <v>0.16600000000000001</v>
      </c>
      <c r="I407" s="230"/>
      <c r="J407" s="231">
        <f>ROUND(I407*H407,2)</f>
        <v>0</v>
      </c>
      <c r="K407" s="227" t="s">
        <v>189</v>
      </c>
      <c r="L407" s="43"/>
      <c r="M407" s="232" t="s">
        <v>1</v>
      </c>
      <c r="N407" s="233" t="s">
        <v>41</v>
      </c>
      <c r="O407" s="86"/>
      <c r="P407" s="234">
        <f>O407*H407</f>
        <v>0</v>
      </c>
      <c r="Q407" s="234">
        <v>0</v>
      </c>
      <c r="R407" s="234">
        <f>Q407*H407</f>
        <v>0</v>
      </c>
      <c r="S407" s="234">
        <v>0</v>
      </c>
      <c r="T407" s="235">
        <f>S407*H407</f>
        <v>0</v>
      </c>
      <c r="AR407" s="236" t="s">
        <v>270</v>
      </c>
      <c r="AT407" s="236" t="s">
        <v>185</v>
      </c>
      <c r="AU407" s="236" t="s">
        <v>86</v>
      </c>
      <c r="AY407" s="17" t="s">
        <v>183</v>
      </c>
      <c r="BE407" s="237">
        <f>IF(N407="základní",J407,0)</f>
        <v>0</v>
      </c>
      <c r="BF407" s="237">
        <f>IF(N407="snížená",J407,0)</f>
        <v>0</v>
      </c>
      <c r="BG407" s="237">
        <f>IF(N407="zákl. přenesená",J407,0)</f>
        <v>0</v>
      </c>
      <c r="BH407" s="237">
        <f>IF(N407="sníž. přenesená",J407,0)</f>
        <v>0</v>
      </c>
      <c r="BI407" s="237">
        <f>IF(N407="nulová",J407,0)</f>
        <v>0</v>
      </c>
      <c r="BJ407" s="17" t="s">
        <v>84</v>
      </c>
      <c r="BK407" s="237">
        <f>ROUND(I407*H407,2)</f>
        <v>0</v>
      </c>
      <c r="BL407" s="17" t="s">
        <v>270</v>
      </c>
      <c r="BM407" s="236" t="s">
        <v>707</v>
      </c>
    </row>
    <row r="408" s="11" customFormat="1" ht="22.8" customHeight="1">
      <c r="B408" s="209"/>
      <c r="C408" s="210"/>
      <c r="D408" s="211" t="s">
        <v>75</v>
      </c>
      <c r="E408" s="223" t="s">
        <v>708</v>
      </c>
      <c r="F408" s="223" t="s">
        <v>709</v>
      </c>
      <c r="G408" s="210"/>
      <c r="H408" s="210"/>
      <c r="I408" s="213"/>
      <c r="J408" s="224">
        <f>BK408</f>
        <v>0</v>
      </c>
      <c r="K408" s="210"/>
      <c r="L408" s="215"/>
      <c r="M408" s="216"/>
      <c r="N408" s="217"/>
      <c r="O408" s="217"/>
      <c r="P408" s="218">
        <f>SUM(P409:P418)</f>
        <v>0</v>
      </c>
      <c r="Q408" s="217"/>
      <c r="R408" s="218">
        <f>SUM(R409:R418)</f>
        <v>0.02376</v>
      </c>
      <c r="S408" s="217"/>
      <c r="T408" s="219">
        <f>SUM(T409:T418)</f>
        <v>0</v>
      </c>
      <c r="AR408" s="220" t="s">
        <v>86</v>
      </c>
      <c r="AT408" s="221" t="s">
        <v>75</v>
      </c>
      <c r="AU408" s="221" t="s">
        <v>84</v>
      </c>
      <c r="AY408" s="220" t="s">
        <v>183</v>
      </c>
      <c r="BK408" s="222">
        <f>SUM(BK409:BK418)</f>
        <v>0</v>
      </c>
    </row>
    <row r="409" s="1" customFormat="1" ht="24" customHeight="1">
      <c r="B409" s="38"/>
      <c r="C409" s="225" t="s">
        <v>710</v>
      </c>
      <c r="D409" s="225" t="s">
        <v>185</v>
      </c>
      <c r="E409" s="226" t="s">
        <v>711</v>
      </c>
      <c r="F409" s="227" t="s">
        <v>712</v>
      </c>
      <c r="G409" s="228" t="s">
        <v>188</v>
      </c>
      <c r="H409" s="229">
        <v>1.3500000000000001</v>
      </c>
      <c r="I409" s="230"/>
      <c r="J409" s="231">
        <f>ROUND(I409*H409,2)</f>
        <v>0</v>
      </c>
      <c r="K409" s="227" t="s">
        <v>189</v>
      </c>
      <c r="L409" s="43"/>
      <c r="M409" s="232" t="s">
        <v>1</v>
      </c>
      <c r="N409" s="233" t="s">
        <v>41</v>
      </c>
      <c r="O409" s="86"/>
      <c r="P409" s="234">
        <f>O409*H409</f>
        <v>0</v>
      </c>
      <c r="Q409" s="234">
        <v>0</v>
      </c>
      <c r="R409" s="234">
        <f>Q409*H409</f>
        <v>0</v>
      </c>
      <c r="S409" s="234">
        <v>0</v>
      </c>
      <c r="T409" s="235">
        <f>S409*H409</f>
        <v>0</v>
      </c>
      <c r="AR409" s="236" t="s">
        <v>270</v>
      </c>
      <c r="AT409" s="236" t="s">
        <v>185</v>
      </c>
      <c r="AU409" s="236" t="s">
        <v>86</v>
      </c>
      <c r="AY409" s="17" t="s">
        <v>183</v>
      </c>
      <c r="BE409" s="237">
        <f>IF(N409="základní",J409,0)</f>
        <v>0</v>
      </c>
      <c r="BF409" s="237">
        <f>IF(N409="snížená",J409,0)</f>
        <v>0</v>
      </c>
      <c r="BG409" s="237">
        <f>IF(N409="zákl. přenesená",J409,0)</f>
        <v>0</v>
      </c>
      <c r="BH409" s="237">
        <f>IF(N409="sníž. přenesená",J409,0)</f>
        <v>0</v>
      </c>
      <c r="BI409" s="237">
        <f>IF(N409="nulová",J409,0)</f>
        <v>0</v>
      </c>
      <c r="BJ409" s="17" t="s">
        <v>84</v>
      </c>
      <c r="BK409" s="237">
        <f>ROUND(I409*H409,2)</f>
        <v>0</v>
      </c>
      <c r="BL409" s="17" t="s">
        <v>270</v>
      </c>
      <c r="BM409" s="236" t="s">
        <v>713</v>
      </c>
    </row>
    <row r="410" s="12" customFormat="1">
      <c r="B410" s="238"/>
      <c r="C410" s="239"/>
      <c r="D410" s="240" t="s">
        <v>192</v>
      </c>
      <c r="E410" s="241" t="s">
        <v>1</v>
      </c>
      <c r="F410" s="242" t="s">
        <v>714</v>
      </c>
      <c r="G410" s="239"/>
      <c r="H410" s="243">
        <v>1.3500000000000001</v>
      </c>
      <c r="I410" s="244"/>
      <c r="J410" s="239"/>
      <c r="K410" s="239"/>
      <c r="L410" s="245"/>
      <c r="M410" s="246"/>
      <c r="N410" s="247"/>
      <c r="O410" s="247"/>
      <c r="P410" s="247"/>
      <c r="Q410" s="247"/>
      <c r="R410" s="247"/>
      <c r="S410" s="247"/>
      <c r="T410" s="248"/>
      <c r="AT410" s="249" t="s">
        <v>192</v>
      </c>
      <c r="AU410" s="249" t="s">
        <v>86</v>
      </c>
      <c r="AV410" s="12" t="s">
        <v>86</v>
      </c>
      <c r="AW410" s="12" t="s">
        <v>32</v>
      </c>
      <c r="AX410" s="12" t="s">
        <v>84</v>
      </c>
      <c r="AY410" s="249" t="s">
        <v>183</v>
      </c>
    </row>
    <row r="411" s="1" customFormat="1" ht="16.5" customHeight="1">
      <c r="B411" s="38"/>
      <c r="C411" s="261" t="s">
        <v>715</v>
      </c>
      <c r="D411" s="261" t="s">
        <v>251</v>
      </c>
      <c r="E411" s="262" t="s">
        <v>716</v>
      </c>
      <c r="F411" s="263" t="s">
        <v>717</v>
      </c>
      <c r="G411" s="264" t="s">
        <v>188</v>
      </c>
      <c r="H411" s="265">
        <v>1.3500000000000001</v>
      </c>
      <c r="I411" s="266"/>
      <c r="J411" s="267">
        <f>ROUND(I411*H411,2)</f>
        <v>0</v>
      </c>
      <c r="K411" s="263" t="s">
        <v>189</v>
      </c>
      <c r="L411" s="268"/>
      <c r="M411" s="269" t="s">
        <v>1</v>
      </c>
      <c r="N411" s="270" t="s">
        <v>41</v>
      </c>
      <c r="O411" s="86"/>
      <c r="P411" s="234">
        <f>O411*H411</f>
        <v>0</v>
      </c>
      <c r="Q411" s="234">
        <v>0.016</v>
      </c>
      <c r="R411" s="234">
        <f>Q411*H411</f>
        <v>0.021600000000000001</v>
      </c>
      <c r="S411" s="234">
        <v>0</v>
      </c>
      <c r="T411" s="235">
        <f>S411*H411</f>
        <v>0</v>
      </c>
      <c r="AR411" s="236" t="s">
        <v>351</v>
      </c>
      <c r="AT411" s="236" t="s">
        <v>251</v>
      </c>
      <c r="AU411" s="236" t="s">
        <v>86</v>
      </c>
      <c r="AY411" s="17" t="s">
        <v>183</v>
      </c>
      <c r="BE411" s="237">
        <f>IF(N411="základní",J411,0)</f>
        <v>0</v>
      </c>
      <c r="BF411" s="237">
        <f>IF(N411="snížená",J411,0)</f>
        <v>0</v>
      </c>
      <c r="BG411" s="237">
        <f>IF(N411="zákl. přenesená",J411,0)</f>
        <v>0</v>
      </c>
      <c r="BH411" s="237">
        <f>IF(N411="sníž. přenesená",J411,0)</f>
        <v>0</v>
      </c>
      <c r="BI411" s="237">
        <f>IF(N411="nulová",J411,0)</f>
        <v>0</v>
      </c>
      <c r="BJ411" s="17" t="s">
        <v>84</v>
      </c>
      <c r="BK411" s="237">
        <f>ROUND(I411*H411,2)</f>
        <v>0</v>
      </c>
      <c r="BL411" s="17" t="s">
        <v>270</v>
      </c>
      <c r="BM411" s="236" t="s">
        <v>718</v>
      </c>
    </row>
    <row r="412" s="1" customFormat="1" ht="24" customHeight="1">
      <c r="B412" s="38"/>
      <c r="C412" s="225" t="s">
        <v>719</v>
      </c>
      <c r="D412" s="225" t="s">
        <v>185</v>
      </c>
      <c r="E412" s="226" t="s">
        <v>720</v>
      </c>
      <c r="F412" s="227" t="s">
        <v>721</v>
      </c>
      <c r="G412" s="228" t="s">
        <v>204</v>
      </c>
      <c r="H412" s="229">
        <v>4.7999999999999998</v>
      </c>
      <c r="I412" s="230"/>
      <c r="J412" s="231">
        <f>ROUND(I412*H412,2)</f>
        <v>0</v>
      </c>
      <c r="K412" s="227" t="s">
        <v>189</v>
      </c>
      <c r="L412" s="43"/>
      <c r="M412" s="232" t="s">
        <v>1</v>
      </c>
      <c r="N412" s="233" t="s">
        <v>41</v>
      </c>
      <c r="O412" s="86"/>
      <c r="P412" s="234">
        <f>O412*H412</f>
        <v>0</v>
      </c>
      <c r="Q412" s="234">
        <v>0</v>
      </c>
      <c r="R412" s="234">
        <f>Q412*H412</f>
        <v>0</v>
      </c>
      <c r="S412" s="234">
        <v>0</v>
      </c>
      <c r="T412" s="235">
        <f>S412*H412</f>
        <v>0</v>
      </c>
      <c r="AR412" s="236" t="s">
        <v>270</v>
      </c>
      <c r="AT412" s="236" t="s">
        <v>185</v>
      </c>
      <c r="AU412" s="236" t="s">
        <v>86</v>
      </c>
      <c r="AY412" s="17" t="s">
        <v>183</v>
      </c>
      <c r="BE412" s="237">
        <f>IF(N412="základní",J412,0)</f>
        <v>0</v>
      </c>
      <c r="BF412" s="237">
        <f>IF(N412="snížená",J412,0)</f>
        <v>0</v>
      </c>
      <c r="BG412" s="237">
        <f>IF(N412="zákl. přenesená",J412,0)</f>
        <v>0</v>
      </c>
      <c r="BH412" s="237">
        <f>IF(N412="sníž. přenesená",J412,0)</f>
        <v>0</v>
      </c>
      <c r="BI412" s="237">
        <f>IF(N412="nulová",J412,0)</f>
        <v>0</v>
      </c>
      <c r="BJ412" s="17" t="s">
        <v>84</v>
      </c>
      <c r="BK412" s="237">
        <f>ROUND(I412*H412,2)</f>
        <v>0</v>
      </c>
      <c r="BL412" s="17" t="s">
        <v>270</v>
      </c>
      <c r="BM412" s="236" t="s">
        <v>722</v>
      </c>
    </row>
    <row r="413" s="12" customFormat="1">
      <c r="B413" s="238"/>
      <c r="C413" s="239"/>
      <c r="D413" s="240" t="s">
        <v>192</v>
      </c>
      <c r="E413" s="241" t="s">
        <v>1</v>
      </c>
      <c r="F413" s="242" t="s">
        <v>723</v>
      </c>
      <c r="G413" s="239"/>
      <c r="H413" s="243">
        <v>4.7999999999999998</v>
      </c>
      <c r="I413" s="244"/>
      <c r="J413" s="239"/>
      <c r="K413" s="239"/>
      <c r="L413" s="245"/>
      <c r="M413" s="246"/>
      <c r="N413" s="247"/>
      <c r="O413" s="247"/>
      <c r="P413" s="247"/>
      <c r="Q413" s="247"/>
      <c r="R413" s="247"/>
      <c r="S413" s="247"/>
      <c r="T413" s="248"/>
      <c r="AT413" s="249" t="s">
        <v>192</v>
      </c>
      <c r="AU413" s="249" t="s">
        <v>86</v>
      </c>
      <c r="AV413" s="12" t="s">
        <v>86</v>
      </c>
      <c r="AW413" s="12" t="s">
        <v>32</v>
      </c>
      <c r="AX413" s="12" t="s">
        <v>84</v>
      </c>
      <c r="AY413" s="249" t="s">
        <v>183</v>
      </c>
    </row>
    <row r="414" s="1" customFormat="1" ht="16.5" customHeight="1">
      <c r="B414" s="38"/>
      <c r="C414" s="261" t="s">
        <v>724</v>
      </c>
      <c r="D414" s="261" t="s">
        <v>251</v>
      </c>
      <c r="E414" s="262" t="s">
        <v>725</v>
      </c>
      <c r="F414" s="263" t="s">
        <v>726</v>
      </c>
      <c r="G414" s="264" t="s">
        <v>204</v>
      </c>
      <c r="H414" s="265">
        <v>4.7999999999999998</v>
      </c>
      <c r="I414" s="266"/>
      <c r="J414" s="267">
        <f>ROUND(I414*H414,2)</f>
        <v>0</v>
      </c>
      <c r="K414" s="263" t="s">
        <v>189</v>
      </c>
      <c r="L414" s="268"/>
      <c r="M414" s="269" t="s">
        <v>1</v>
      </c>
      <c r="N414" s="270" t="s">
        <v>41</v>
      </c>
      <c r="O414" s="86"/>
      <c r="P414" s="234">
        <f>O414*H414</f>
        <v>0</v>
      </c>
      <c r="Q414" s="234">
        <v>0.00020000000000000001</v>
      </c>
      <c r="R414" s="234">
        <f>Q414*H414</f>
        <v>0.00096000000000000002</v>
      </c>
      <c r="S414" s="234">
        <v>0</v>
      </c>
      <c r="T414" s="235">
        <f>S414*H414</f>
        <v>0</v>
      </c>
      <c r="AR414" s="236" t="s">
        <v>351</v>
      </c>
      <c r="AT414" s="236" t="s">
        <v>251</v>
      </c>
      <c r="AU414" s="236" t="s">
        <v>86</v>
      </c>
      <c r="AY414" s="17" t="s">
        <v>183</v>
      </c>
      <c r="BE414" s="237">
        <f>IF(N414="základní",J414,0)</f>
        <v>0</v>
      </c>
      <c r="BF414" s="237">
        <f>IF(N414="snížená",J414,0)</f>
        <v>0</v>
      </c>
      <c r="BG414" s="237">
        <f>IF(N414="zákl. přenesená",J414,0)</f>
        <v>0</v>
      </c>
      <c r="BH414" s="237">
        <f>IF(N414="sníž. přenesená",J414,0)</f>
        <v>0</v>
      </c>
      <c r="BI414" s="237">
        <f>IF(N414="nulová",J414,0)</f>
        <v>0</v>
      </c>
      <c r="BJ414" s="17" t="s">
        <v>84</v>
      </c>
      <c r="BK414" s="237">
        <f>ROUND(I414*H414,2)</f>
        <v>0</v>
      </c>
      <c r="BL414" s="17" t="s">
        <v>270</v>
      </c>
      <c r="BM414" s="236" t="s">
        <v>727</v>
      </c>
    </row>
    <row r="415" s="1" customFormat="1" ht="24" customHeight="1">
      <c r="B415" s="38"/>
      <c r="C415" s="225" t="s">
        <v>728</v>
      </c>
      <c r="D415" s="225" t="s">
        <v>185</v>
      </c>
      <c r="E415" s="226" t="s">
        <v>729</v>
      </c>
      <c r="F415" s="227" t="s">
        <v>730</v>
      </c>
      <c r="G415" s="228" t="s">
        <v>273</v>
      </c>
      <c r="H415" s="229">
        <v>3</v>
      </c>
      <c r="I415" s="230"/>
      <c r="J415" s="231">
        <f>ROUND(I415*H415,2)</f>
        <v>0</v>
      </c>
      <c r="K415" s="227" t="s">
        <v>1</v>
      </c>
      <c r="L415" s="43"/>
      <c r="M415" s="232" t="s">
        <v>1</v>
      </c>
      <c r="N415" s="233" t="s">
        <v>41</v>
      </c>
      <c r="O415" s="86"/>
      <c r="P415" s="234">
        <f>O415*H415</f>
        <v>0</v>
      </c>
      <c r="Q415" s="234">
        <v>0</v>
      </c>
      <c r="R415" s="234">
        <f>Q415*H415</f>
        <v>0</v>
      </c>
      <c r="S415" s="234">
        <v>0</v>
      </c>
      <c r="T415" s="235">
        <f>S415*H415</f>
        <v>0</v>
      </c>
      <c r="AR415" s="236" t="s">
        <v>270</v>
      </c>
      <c r="AT415" s="236" t="s">
        <v>185</v>
      </c>
      <c r="AU415" s="236" t="s">
        <v>86</v>
      </c>
      <c r="AY415" s="17" t="s">
        <v>183</v>
      </c>
      <c r="BE415" s="237">
        <f>IF(N415="základní",J415,0)</f>
        <v>0</v>
      </c>
      <c r="BF415" s="237">
        <f>IF(N415="snížená",J415,0)</f>
        <v>0</v>
      </c>
      <c r="BG415" s="237">
        <f>IF(N415="zákl. přenesená",J415,0)</f>
        <v>0</v>
      </c>
      <c r="BH415" s="237">
        <f>IF(N415="sníž. přenesená",J415,0)</f>
        <v>0</v>
      </c>
      <c r="BI415" s="237">
        <f>IF(N415="nulová",J415,0)</f>
        <v>0</v>
      </c>
      <c r="BJ415" s="17" t="s">
        <v>84</v>
      </c>
      <c r="BK415" s="237">
        <f>ROUND(I415*H415,2)</f>
        <v>0</v>
      </c>
      <c r="BL415" s="17" t="s">
        <v>270</v>
      </c>
      <c r="BM415" s="236" t="s">
        <v>731</v>
      </c>
    </row>
    <row r="416" s="1" customFormat="1" ht="24" customHeight="1">
      <c r="B416" s="38"/>
      <c r="C416" s="261" t="s">
        <v>732</v>
      </c>
      <c r="D416" s="261" t="s">
        <v>251</v>
      </c>
      <c r="E416" s="262" t="s">
        <v>733</v>
      </c>
      <c r="F416" s="263" t="s">
        <v>734</v>
      </c>
      <c r="G416" s="264" t="s">
        <v>273</v>
      </c>
      <c r="H416" s="265">
        <v>1</v>
      </c>
      <c r="I416" s="266"/>
      <c r="J416" s="267">
        <f>ROUND(I416*H416,2)</f>
        <v>0</v>
      </c>
      <c r="K416" s="263" t="s">
        <v>1</v>
      </c>
      <c r="L416" s="268"/>
      <c r="M416" s="269" t="s">
        <v>1</v>
      </c>
      <c r="N416" s="270" t="s">
        <v>41</v>
      </c>
      <c r="O416" s="86"/>
      <c r="P416" s="234">
        <f>O416*H416</f>
        <v>0</v>
      </c>
      <c r="Q416" s="234">
        <v>0.00040000000000000002</v>
      </c>
      <c r="R416" s="234">
        <f>Q416*H416</f>
        <v>0.00040000000000000002</v>
      </c>
      <c r="S416" s="234">
        <v>0</v>
      </c>
      <c r="T416" s="235">
        <f>S416*H416</f>
        <v>0</v>
      </c>
      <c r="AR416" s="236" t="s">
        <v>351</v>
      </c>
      <c r="AT416" s="236" t="s">
        <v>251</v>
      </c>
      <c r="AU416" s="236" t="s">
        <v>86</v>
      </c>
      <c r="AY416" s="17" t="s">
        <v>183</v>
      </c>
      <c r="BE416" s="237">
        <f>IF(N416="základní",J416,0)</f>
        <v>0</v>
      </c>
      <c r="BF416" s="237">
        <f>IF(N416="snížená",J416,0)</f>
        <v>0</v>
      </c>
      <c r="BG416" s="237">
        <f>IF(N416="zákl. přenesená",J416,0)</f>
        <v>0</v>
      </c>
      <c r="BH416" s="237">
        <f>IF(N416="sníž. přenesená",J416,0)</f>
        <v>0</v>
      </c>
      <c r="BI416" s="237">
        <f>IF(N416="nulová",J416,0)</f>
        <v>0</v>
      </c>
      <c r="BJ416" s="17" t="s">
        <v>84</v>
      </c>
      <c r="BK416" s="237">
        <f>ROUND(I416*H416,2)</f>
        <v>0</v>
      </c>
      <c r="BL416" s="17" t="s">
        <v>270</v>
      </c>
      <c r="BM416" s="236" t="s">
        <v>735</v>
      </c>
    </row>
    <row r="417" s="1" customFormat="1" ht="24" customHeight="1">
      <c r="B417" s="38"/>
      <c r="C417" s="261" t="s">
        <v>736</v>
      </c>
      <c r="D417" s="261" t="s">
        <v>251</v>
      </c>
      <c r="E417" s="262" t="s">
        <v>737</v>
      </c>
      <c r="F417" s="263" t="s">
        <v>738</v>
      </c>
      <c r="G417" s="264" t="s">
        <v>273</v>
      </c>
      <c r="H417" s="265">
        <v>2</v>
      </c>
      <c r="I417" s="266"/>
      <c r="J417" s="267">
        <f>ROUND(I417*H417,2)</f>
        <v>0</v>
      </c>
      <c r="K417" s="263" t="s">
        <v>1</v>
      </c>
      <c r="L417" s="268"/>
      <c r="M417" s="269" t="s">
        <v>1</v>
      </c>
      <c r="N417" s="270" t="s">
        <v>41</v>
      </c>
      <c r="O417" s="86"/>
      <c r="P417" s="234">
        <f>O417*H417</f>
        <v>0</v>
      </c>
      <c r="Q417" s="234">
        <v>0.00040000000000000002</v>
      </c>
      <c r="R417" s="234">
        <f>Q417*H417</f>
        <v>0.00080000000000000004</v>
      </c>
      <c r="S417" s="234">
        <v>0</v>
      </c>
      <c r="T417" s="235">
        <f>S417*H417</f>
        <v>0</v>
      </c>
      <c r="AR417" s="236" t="s">
        <v>351</v>
      </c>
      <c r="AT417" s="236" t="s">
        <v>251</v>
      </c>
      <c r="AU417" s="236" t="s">
        <v>86</v>
      </c>
      <c r="AY417" s="17" t="s">
        <v>183</v>
      </c>
      <c r="BE417" s="237">
        <f>IF(N417="základní",J417,0)</f>
        <v>0</v>
      </c>
      <c r="BF417" s="237">
        <f>IF(N417="snížená",J417,0)</f>
        <v>0</v>
      </c>
      <c r="BG417" s="237">
        <f>IF(N417="zákl. přenesená",J417,0)</f>
        <v>0</v>
      </c>
      <c r="BH417" s="237">
        <f>IF(N417="sníž. přenesená",J417,0)</f>
        <v>0</v>
      </c>
      <c r="BI417" s="237">
        <f>IF(N417="nulová",J417,0)</f>
        <v>0</v>
      </c>
      <c r="BJ417" s="17" t="s">
        <v>84</v>
      </c>
      <c r="BK417" s="237">
        <f>ROUND(I417*H417,2)</f>
        <v>0</v>
      </c>
      <c r="BL417" s="17" t="s">
        <v>270</v>
      </c>
      <c r="BM417" s="236" t="s">
        <v>739</v>
      </c>
    </row>
    <row r="418" s="1" customFormat="1" ht="24" customHeight="1">
      <c r="B418" s="38"/>
      <c r="C418" s="225" t="s">
        <v>740</v>
      </c>
      <c r="D418" s="225" t="s">
        <v>185</v>
      </c>
      <c r="E418" s="226" t="s">
        <v>741</v>
      </c>
      <c r="F418" s="227" t="s">
        <v>742</v>
      </c>
      <c r="G418" s="228" t="s">
        <v>238</v>
      </c>
      <c r="H418" s="229">
        <v>0.024</v>
      </c>
      <c r="I418" s="230"/>
      <c r="J418" s="231">
        <f>ROUND(I418*H418,2)</f>
        <v>0</v>
      </c>
      <c r="K418" s="227" t="s">
        <v>189</v>
      </c>
      <c r="L418" s="43"/>
      <c r="M418" s="232" t="s">
        <v>1</v>
      </c>
      <c r="N418" s="233" t="s">
        <v>41</v>
      </c>
      <c r="O418" s="86"/>
      <c r="P418" s="234">
        <f>O418*H418</f>
        <v>0</v>
      </c>
      <c r="Q418" s="234">
        <v>0</v>
      </c>
      <c r="R418" s="234">
        <f>Q418*H418</f>
        <v>0</v>
      </c>
      <c r="S418" s="234">
        <v>0</v>
      </c>
      <c r="T418" s="235">
        <f>S418*H418</f>
        <v>0</v>
      </c>
      <c r="AR418" s="236" t="s">
        <v>270</v>
      </c>
      <c r="AT418" s="236" t="s">
        <v>185</v>
      </c>
      <c r="AU418" s="236" t="s">
        <v>86</v>
      </c>
      <c r="AY418" s="17" t="s">
        <v>183</v>
      </c>
      <c r="BE418" s="237">
        <f>IF(N418="základní",J418,0)</f>
        <v>0</v>
      </c>
      <c r="BF418" s="237">
        <f>IF(N418="snížená",J418,0)</f>
        <v>0</v>
      </c>
      <c r="BG418" s="237">
        <f>IF(N418="zákl. přenesená",J418,0)</f>
        <v>0</v>
      </c>
      <c r="BH418" s="237">
        <f>IF(N418="sníž. přenesená",J418,0)</f>
        <v>0</v>
      </c>
      <c r="BI418" s="237">
        <f>IF(N418="nulová",J418,0)</f>
        <v>0</v>
      </c>
      <c r="BJ418" s="17" t="s">
        <v>84</v>
      </c>
      <c r="BK418" s="237">
        <f>ROUND(I418*H418,2)</f>
        <v>0</v>
      </c>
      <c r="BL418" s="17" t="s">
        <v>270</v>
      </c>
      <c r="BM418" s="236" t="s">
        <v>743</v>
      </c>
    </row>
    <row r="419" s="11" customFormat="1" ht="22.8" customHeight="1">
      <c r="B419" s="209"/>
      <c r="C419" s="210"/>
      <c r="D419" s="211" t="s">
        <v>75</v>
      </c>
      <c r="E419" s="223" t="s">
        <v>744</v>
      </c>
      <c r="F419" s="223" t="s">
        <v>745</v>
      </c>
      <c r="G419" s="210"/>
      <c r="H419" s="210"/>
      <c r="I419" s="213"/>
      <c r="J419" s="224">
        <f>BK419</f>
        <v>0</v>
      </c>
      <c r="K419" s="210"/>
      <c r="L419" s="215"/>
      <c r="M419" s="216"/>
      <c r="N419" s="217"/>
      <c r="O419" s="217"/>
      <c r="P419" s="218">
        <f>SUM(P420:P434)</f>
        <v>0</v>
      </c>
      <c r="Q419" s="217"/>
      <c r="R419" s="218">
        <f>SUM(R420:R434)</f>
        <v>2.6980055999999997</v>
      </c>
      <c r="S419" s="217"/>
      <c r="T419" s="219">
        <f>SUM(T420:T434)</f>
        <v>9.1579318700000005</v>
      </c>
      <c r="AR419" s="220" t="s">
        <v>86</v>
      </c>
      <c r="AT419" s="221" t="s">
        <v>75</v>
      </c>
      <c r="AU419" s="221" t="s">
        <v>84</v>
      </c>
      <c r="AY419" s="220" t="s">
        <v>183</v>
      </c>
      <c r="BK419" s="222">
        <f>SUM(BK420:BK434)</f>
        <v>0</v>
      </c>
    </row>
    <row r="420" s="1" customFormat="1" ht="24" customHeight="1">
      <c r="B420" s="38"/>
      <c r="C420" s="225" t="s">
        <v>746</v>
      </c>
      <c r="D420" s="225" t="s">
        <v>185</v>
      </c>
      <c r="E420" s="226" t="s">
        <v>747</v>
      </c>
      <c r="F420" s="227" t="s">
        <v>748</v>
      </c>
      <c r="G420" s="228" t="s">
        <v>188</v>
      </c>
      <c r="H420" s="229">
        <v>110.111</v>
      </c>
      <c r="I420" s="230"/>
      <c r="J420" s="231">
        <f>ROUND(I420*H420,2)</f>
        <v>0</v>
      </c>
      <c r="K420" s="227" t="s">
        <v>189</v>
      </c>
      <c r="L420" s="43"/>
      <c r="M420" s="232" t="s">
        <v>1</v>
      </c>
      <c r="N420" s="233" t="s">
        <v>41</v>
      </c>
      <c r="O420" s="86"/>
      <c r="P420" s="234">
        <f>O420*H420</f>
        <v>0</v>
      </c>
      <c r="Q420" s="234">
        <v>0</v>
      </c>
      <c r="R420" s="234">
        <f>Q420*H420</f>
        <v>0</v>
      </c>
      <c r="S420" s="234">
        <v>0.083169999999999994</v>
      </c>
      <c r="T420" s="235">
        <f>S420*H420</f>
        <v>9.1579318700000005</v>
      </c>
      <c r="AR420" s="236" t="s">
        <v>270</v>
      </c>
      <c r="AT420" s="236" t="s">
        <v>185</v>
      </c>
      <c r="AU420" s="236" t="s">
        <v>86</v>
      </c>
      <c r="AY420" s="17" t="s">
        <v>183</v>
      </c>
      <c r="BE420" s="237">
        <f>IF(N420="základní",J420,0)</f>
        <v>0</v>
      </c>
      <c r="BF420" s="237">
        <f>IF(N420="snížená",J420,0)</f>
        <v>0</v>
      </c>
      <c r="BG420" s="237">
        <f>IF(N420="zákl. přenesená",J420,0)</f>
        <v>0</v>
      </c>
      <c r="BH420" s="237">
        <f>IF(N420="sníž. přenesená",J420,0)</f>
        <v>0</v>
      </c>
      <c r="BI420" s="237">
        <f>IF(N420="nulová",J420,0)</f>
        <v>0</v>
      </c>
      <c r="BJ420" s="17" t="s">
        <v>84</v>
      </c>
      <c r="BK420" s="237">
        <f>ROUND(I420*H420,2)</f>
        <v>0</v>
      </c>
      <c r="BL420" s="17" t="s">
        <v>270</v>
      </c>
      <c r="BM420" s="236" t="s">
        <v>749</v>
      </c>
    </row>
    <row r="421" s="12" customFormat="1">
      <c r="B421" s="238"/>
      <c r="C421" s="239"/>
      <c r="D421" s="240" t="s">
        <v>192</v>
      </c>
      <c r="E421" s="241" t="s">
        <v>1</v>
      </c>
      <c r="F421" s="242" t="s">
        <v>750</v>
      </c>
      <c r="G421" s="239"/>
      <c r="H421" s="243">
        <v>26.536000000000001</v>
      </c>
      <c r="I421" s="244"/>
      <c r="J421" s="239"/>
      <c r="K421" s="239"/>
      <c r="L421" s="245"/>
      <c r="M421" s="246"/>
      <c r="N421" s="247"/>
      <c r="O421" s="247"/>
      <c r="P421" s="247"/>
      <c r="Q421" s="247"/>
      <c r="R421" s="247"/>
      <c r="S421" s="247"/>
      <c r="T421" s="248"/>
      <c r="AT421" s="249" t="s">
        <v>192</v>
      </c>
      <c r="AU421" s="249" t="s">
        <v>86</v>
      </c>
      <c r="AV421" s="12" t="s">
        <v>86</v>
      </c>
      <c r="AW421" s="12" t="s">
        <v>32</v>
      </c>
      <c r="AX421" s="12" t="s">
        <v>76</v>
      </c>
      <c r="AY421" s="249" t="s">
        <v>183</v>
      </c>
    </row>
    <row r="422" s="12" customFormat="1">
      <c r="B422" s="238"/>
      <c r="C422" s="239"/>
      <c r="D422" s="240" t="s">
        <v>192</v>
      </c>
      <c r="E422" s="241" t="s">
        <v>1</v>
      </c>
      <c r="F422" s="242" t="s">
        <v>751</v>
      </c>
      <c r="G422" s="239"/>
      <c r="H422" s="243">
        <v>19.600000000000001</v>
      </c>
      <c r="I422" s="244"/>
      <c r="J422" s="239"/>
      <c r="K422" s="239"/>
      <c r="L422" s="245"/>
      <c r="M422" s="246"/>
      <c r="N422" s="247"/>
      <c r="O422" s="247"/>
      <c r="P422" s="247"/>
      <c r="Q422" s="247"/>
      <c r="R422" s="247"/>
      <c r="S422" s="247"/>
      <c r="T422" s="248"/>
      <c r="AT422" s="249" t="s">
        <v>192</v>
      </c>
      <c r="AU422" s="249" t="s">
        <v>86</v>
      </c>
      <c r="AV422" s="12" t="s">
        <v>86</v>
      </c>
      <c r="AW422" s="12" t="s">
        <v>32</v>
      </c>
      <c r="AX422" s="12" t="s">
        <v>76</v>
      </c>
      <c r="AY422" s="249" t="s">
        <v>183</v>
      </c>
    </row>
    <row r="423" s="12" customFormat="1">
      <c r="B423" s="238"/>
      <c r="C423" s="239"/>
      <c r="D423" s="240" t="s">
        <v>192</v>
      </c>
      <c r="E423" s="241" t="s">
        <v>1</v>
      </c>
      <c r="F423" s="242" t="s">
        <v>752</v>
      </c>
      <c r="G423" s="239"/>
      <c r="H423" s="243">
        <v>8.0749999999999993</v>
      </c>
      <c r="I423" s="244"/>
      <c r="J423" s="239"/>
      <c r="K423" s="239"/>
      <c r="L423" s="245"/>
      <c r="M423" s="246"/>
      <c r="N423" s="247"/>
      <c r="O423" s="247"/>
      <c r="P423" s="247"/>
      <c r="Q423" s="247"/>
      <c r="R423" s="247"/>
      <c r="S423" s="247"/>
      <c r="T423" s="248"/>
      <c r="AT423" s="249" t="s">
        <v>192</v>
      </c>
      <c r="AU423" s="249" t="s">
        <v>86</v>
      </c>
      <c r="AV423" s="12" t="s">
        <v>86</v>
      </c>
      <c r="AW423" s="12" t="s">
        <v>32</v>
      </c>
      <c r="AX423" s="12" t="s">
        <v>76</v>
      </c>
      <c r="AY423" s="249" t="s">
        <v>183</v>
      </c>
    </row>
    <row r="424" s="12" customFormat="1">
      <c r="B424" s="238"/>
      <c r="C424" s="239"/>
      <c r="D424" s="240" t="s">
        <v>192</v>
      </c>
      <c r="E424" s="241" t="s">
        <v>1</v>
      </c>
      <c r="F424" s="242" t="s">
        <v>362</v>
      </c>
      <c r="G424" s="239"/>
      <c r="H424" s="243">
        <v>3.7999999999999998</v>
      </c>
      <c r="I424" s="244"/>
      <c r="J424" s="239"/>
      <c r="K424" s="239"/>
      <c r="L424" s="245"/>
      <c r="M424" s="246"/>
      <c r="N424" s="247"/>
      <c r="O424" s="247"/>
      <c r="P424" s="247"/>
      <c r="Q424" s="247"/>
      <c r="R424" s="247"/>
      <c r="S424" s="247"/>
      <c r="T424" s="248"/>
      <c r="AT424" s="249" t="s">
        <v>192</v>
      </c>
      <c r="AU424" s="249" t="s">
        <v>86</v>
      </c>
      <c r="AV424" s="12" t="s">
        <v>86</v>
      </c>
      <c r="AW424" s="12" t="s">
        <v>32</v>
      </c>
      <c r="AX424" s="12" t="s">
        <v>76</v>
      </c>
      <c r="AY424" s="249" t="s">
        <v>183</v>
      </c>
    </row>
    <row r="425" s="12" customFormat="1">
      <c r="B425" s="238"/>
      <c r="C425" s="239"/>
      <c r="D425" s="240" t="s">
        <v>192</v>
      </c>
      <c r="E425" s="241" t="s">
        <v>1</v>
      </c>
      <c r="F425" s="242" t="s">
        <v>347</v>
      </c>
      <c r="G425" s="239"/>
      <c r="H425" s="243">
        <v>23.5</v>
      </c>
      <c r="I425" s="244"/>
      <c r="J425" s="239"/>
      <c r="K425" s="239"/>
      <c r="L425" s="245"/>
      <c r="M425" s="246"/>
      <c r="N425" s="247"/>
      <c r="O425" s="247"/>
      <c r="P425" s="247"/>
      <c r="Q425" s="247"/>
      <c r="R425" s="247"/>
      <c r="S425" s="247"/>
      <c r="T425" s="248"/>
      <c r="AT425" s="249" t="s">
        <v>192</v>
      </c>
      <c r="AU425" s="249" t="s">
        <v>86</v>
      </c>
      <c r="AV425" s="12" t="s">
        <v>86</v>
      </c>
      <c r="AW425" s="12" t="s">
        <v>32</v>
      </c>
      <c r="AX425" s="12" t="s">
        <v>76</v>
      </c>
      <c r="AY425" s="249" t="s">
        <v>183</v>
      </c>
    </row>
    <row r="426" s="12" customFormat="1">
      <c r="B426" s="238"/>
      <c r="C426" s="239"/>
      <c r="D426" s="240" t="s">
        <v>192</v>
      </c>
      <c r="E426" s="241" t="s">
        <v>1</v>
      </c>
      <c r="F426" s="242" t="s">
        <v>348</v>
      </c>
      <c r="G426" s="239"/>
      <c r="H426" s="243">
        <v>10.5</v>
      </c>
      <c r="I426" s="244"/>
      <c r="J426" s="239"/>
      <c r="K426" s="239"/>
      <c r="L426" s="245"/>
      <c r="M426" s="246"/>
      <c r="N426" s="247"/>
      <c r="O426" s="247"/>
      <c r="P426" s="247"/>
      <c r="Q426" s="247"/>
      <c r="R426" s="247"/>
      <c r="S426" s="247"/>
      <c r="T426" s="248"/>
      <c r="AT426" s="249" t="s">
        <v>192</v>
      </c>
      <c r="AU426" s="249" t="s">
        <v>86</v>
      </c>
      <c r="AV426" s="12" t="s">
        <v>86</v>
      </c>
      <c r="AW426" s="12" t="s">
        <v>32</v>
      </c>
      <c r="AX426" s="12" t="s">
        <v>76</v>
      </c>
      <c r="AY426" s="249" t="s">
        <v>183</v>
      </c>
    </row>
    <row r="427" s="12" customFormat="1">
      <c r="B427" s="238"/>
      <c r="C427" s="239"/>
      <c r="D427" s="240" t="s">
        <v>192</v>
      </c>
      <c r="E427" s="241" t="s">
        <v>1</v>
      </c>
      <c r="F427" s="242" t="s">
        <v>363</v>
      </c>
      <c r="G427" s="239"/>
      <c r="H427" s="243">
        <v>15.6</v>
      </c>
      <c r="I427" s="244"/>
      <c r="J427" s="239"/>
      <c r="K427" s="239"/>
      <c r="L427" s="245"/>
      <c r="M427" s="246"/>
      <c r="N427" s="247"/>
      <c r="O427" s="247"/>
      <c r="P427" s="247"/>
      <c r="Q427" s="247"/>
      <c r="R427" s="247"/>
      <c r="S427" s="247"/>
      <c r="T427" s="248"/>
      <c r="AT427" s="249" t="s">
        <v>192</v>
      </c>
      <c r="AU427" s="249" t="s">
        <v>86</v>
      </c>
      <c r="AV427" s="12" t="s">
        <v>86</v>
      </c>
      <c r="AW427" s="12" t="s">
        <v>32</v>
      </c>
      <c r="AX427" s="12" t="s">
        <v>76</v>
      </c>
      <c r="AY427" s="249" t="s">
        <v>183</v>
      </c>
    </row>
    <row r="428" s="12" customFormat="1">
      <c r="B428" s="238"/>
      <c r="C428" s="239"/>
      <c r="D428" s="240" t="s">
        <v>192</v>
      </c>
      <c r="E428" s="241" t="s">
        <v>1</v>
      </c>
      <c r="F428" s="242" t="s">
        <v>364</v>
      </c>
      <c r="G428" s="239"/>
      <c r="H428" s="243">
        <v>2.5</v>
      </c>
      <c r="I428" s="244"/>
      <c r="J428" s="239"/>
      <c r="K428" s="239"/>
      <c r="L428" s="245"/>
      <c r="M428" s="246"/>
      <c r="N428" s="247"/>
      <c r="O428" s="247"/>
      <c r="P428" s="247"/>
      <c r="Q428" s="247"/>
      <c r="R428" s="247"/>
      <c r="S428" s="247"/>
      <c r="T428" s="248"/>
      <c r="AT428" s="249" t="s">
        <v>192</v>
      </c>
      <c r="AU428" s="249" t="s">
        <v>86</v>
      </c>
      <c r="AV428" s="12" t="s">
        <v>86</v>
      </c>
      <c r="AW428" s="12" t="s">
        <v>32</v>
      </c>
      <c r="AX428" s="12" t="s">
        <v>76</v>
      </c>
      <c r="AY428" s="249" t="s">
        <v>183</v>
      </c>
    </row>
    <row r="429" s="13" customFormat="1">
      <c r="B429" s="250"/>
      <c r="C429" s="251"/>
      <c r="D429" s="240" t="s">
        <v>192</v>
      </c>
      <c r="E429" s="252" t="s">
        <v>1</v>
      </c>
      <c r="F429" s="253" t="s">
        <v>200</v>
      </c>
      <c r="G429" s="251"/>
      <c r="H429" s="254">
        <v>110.111</v>
      </c>
      <c r="I429" s="255"/>
      <c r="J429" s="251"/>
      <c r="K429" s="251"/>
      <c r="L429" s="256"/>
      <c r="M429" s="257"/>
      <c r="N429" s="258"/>
      <c r="O429" s="258"/>
      <c r="P429" s="258"/>
      <c r="Q429" s="258"/>
      <c r="R429" s="258"/>
      <c r="S429" s="258"/>
      <c r="T429" s="259"/>
      <c r="AT429" s="260" t="s">
        <v>192</v>
      </c>
      <c r="AU429" s="260" t="s">
        <v>86</v>
      </c>
      <c r="AV429" s="13" t="s">
        <v>190</v>
      </c>
      <c r="AW429" s="13" t="s">
        <v>32</v>
      </c>
      <c r="AX429" s="13" t="s">
        <v>84</v>
      </c>
      <c r="AY429" s="260" t="s">
        <v>183</v>
      </c>
    </row>
    <row r="430" s="1" customFormat="1" ht="24" customHeight="1">
      <c r="B430" s="38"/>
      <c r="C430" s="225" t="s">
        <v>753</v>
      </c>
      <c r="D430" s="225" t="s">
        <v>185</v>
      </c>
      <c r="E430" s="226" t="s">
        <v>754</v>
      </c>
      <c r="F430" s="227" t="s">
        <v>755</v>
      </c>
      <c r="G430" s="228" t="s">
        <v>188</v>
      </c>
      <c r="H430" s="229">
        <v>103.372</v>
      </c>
      <c r="I430" s="230"/>
      <c r="J430" s="231">
        <f>ROUND(I430*H430,2)</f>
        <v>0</v>
      </c>
      <c r="K430" s="227" t="s">
        <v>189</v>
      </c>
      <c r="L430" s="43"/>
      <c r="M430" s="232" t="s">
        <v>1</v>
      </c>
      <c r="N430" s="233" t="s">
        <v>41</v>
      </c>
      <c r="O430" s="86"/>
      <c r="P430" s="234">
        <f>O430*H430</f>
        <v>0</v>
      </c>
      <c r="Q430" s="234">
        <v>0.0063</v>
      </c>
      <c r="R430" s="234">
        <f>Q430*H430</f>
        <v>0.65124360000000003</v>
      </c>
      <c r="S430" s="234">
        <v>0</v>
      </c>
      <c r="T430" s="235">
        <f>S430*H430</f>
        <v>0</v>
      </c>
      <c r="AR430" s="236" t="s">
        <v>270</v>
      </c>
      <c r="AT430" s="236" t="s">
        <v>185</v>
      </c>
      <c r="AU430" s="236" t="s">
        <v>86</v>
      </c>
      <c r="AY430" s="17" t="s">
        <v>183</v>
      </c>
      <c r="BE430" s="237">
        <f>IF(N430="základní",J430,0)</f>
        <v>0</v>
      </c>
      <c r="BF430" s="237">
        <f>IF(N430="snížená",J430,0)</f>
        <v>0</v>
      </c>
      <c r="BG430" s="237">
        <f>IF(N430="zákl. přenesená",J430,0)</f>
        <v>0</v>
      </c>
      <c r="BH430" s="237">
        <f>IF(N430="sníž. přenesená",J430,0)</f>
        <v>0</v>
      </c>
      <c r="BI430" s="237">
        <f>IF(N430="nulová",J430,0)</f>
        <v>0</v>
      </c>
      <c r="BJ430" s="17" t="s">
        <v>84</v>
      </c>
      <c r="BK430" s="237">
        <f>ROUND(I430*H430,2)</f>
        <v>0</v>
      </c>
      <c r="BL430" s="17" t="s">
        <v>270</v>
      </c>
      <c r="BM430" s="236" t="s">
        <v>756</v>
      </c>
    </row>
    <row r="431" s="12" customFormat="1">
      <c r="B431" s="238"/>
      <c r="C431" s="239"/>
      <c r="D431" s="240" t="s">
        <v>192</v>
      </c>
      <c r="E431" s="241" t="s">
        <v>1</v>
      </c>
      <c r="F431" s="242" t="s">
        <v>365</v>
      </c>
      <c r="G431" s="239"/>
      <c r="H431" s="243">
        <v>103.372</v>
      </c>
      <c r="I431" s="244"/>
      <c r="J431" s="239"/>
      <c r="K431" s="239"/>
      <c r="L431" s="245"/>
      <c r="M431" s="246"/>
      <c r="N431" s="247"/>
      <c r="O431" s="247"/>
      <c r="P431" s="247"/>
      <c r="Q431" s="247"/>
      <c r="R431" s="247"/>
      <c r="S431" s="247"/>
      <c r="T431" s="248"/>
      <c r="AT431" s="249" t="s">
        <v>192</v>
      </c>
      <c r="AU431" s="249" t="s">
        <v>86</v>
      </c>
      <c r="AV431" s="12" t="s">
        <v>86</v>
      </c>
      <c r="AW431" s="12" t="s">
        <v>32</v>
      </c>
      <c r="AX431" s="12" t="s">
        <v>84</v>
      </c>
      <c r="AY431" s="249" t="s">
        <v>183</v>
      </c>
    </row>
    <row r="432" s="1" customFormat="1" ht="24" customHeight="1">
      <c r="B432" s="38"/>
      <c r="C432" s="261" t="s">
        <v>757</v>
      </c>
      <c r="D432" s="261" t="s">
        <v>251</v>
      </c>
      <c r="E432" s="262" t="s">
        <v>758</v>
      </c>
      <c r="F432" s="263" t="s">
        <v>759</v>
      </c>
      <c r="G432" s="264" t="s">
        <v>188</v>
      </c>
      <c r="H432" s="265">
        <v>113.709</v>
      </c>
      <c r="I432" s="266"/>
      <c r="J432" s="267">
        <f>ROUND(I432*H432,2)</f>
        <v>0</v>
      </c>
      <c r="K432" s="263" t="s">
        <v>189</v>
      </c>
      <c r="L432" s="268"/>
      <c r="M432" s="269" t="s">
        <v>1</v>
      </c>
      <c r="N432" s="270" t="s">
        <v>41</v>
      </c>
      <c r="O432" s="86"/>
      <c r="P432" s="234">
        <f>O432*H432</f>
        <v>0</v>
      </c>
      <c r="Q432" s="234">
        <v>0.017999999999999999</v>
      </c>
      <c r="R432" s="234">
        <f>Q432*H432</f>
        <v>2.0467619999999997</v>
      </c>
      <c r="S432" s="234">
        <v>0</v>
      </c>
      <c r="T432" s="235">
        <f>S432*H432</f>
        <v>0</v>
      </c>
      <c r="AR432" s="236" t="s">
        <v>351</v>
      </c>
      <c r="AT432" s="236" t="s">
        <v>251</v>
      </c>
      <c r="AU432" s="236" t="s">
        <v>86</v>
      </c>
      <c r="AY432" s="17" t="s">
        <v>183</v>
      </c>
      <c r="BE432" s="237">
        <f>IF(N432="základní",J432,0)</f>
        <v>0</v>
      </c>
      <c r="BF432" s="237">
        <f>IF(N432="snížená",J432,0)</f>
        <v>0</v>
      </c>
      <c r="BG432" s="237">
        <f>IF(N432="zákl. přenesená",J432,0)</f>
        <v>0</v>
      </c>
      <c r="BH432" s="237">
        <f>IF(N432="sníž. přenesená",J432,0)</f>
        <v>0</v>
      </c>
      <c r="BI432" s="237">
        <f>IF(N432="nulová",J432,0)</f>
        <v>0</v>
      </c>
      <c r="BJ432" s="17" t="s">
        <v>84</v>
      </c>
      <c r="BK432" s="237">
        <f>ROUND(I432*H432,2)</f>
        <v>0</v>
      </c>
      <c r="BL432" s="17" t="s">
        <v>270</v>
      </c>
      <c r="BM432" s="236" t="s">
        <v>760</v>
      </c>
    </row>
    <row r="433" s="12" customFormat="1">
      <c r="B433" s="238"/>
      <c r="C433" s="239"/>
      <c r="D433" s="240" t="s">
        <v>192</v>
      </c>
      <c r="E433" s="239"/>
      <c r="F433" s="242" t="s">
        <v>761</v>
      </c>
      <c r="G433" s="239"/>
      <c r="H433" s="243">
        <v>113.709</v>
      </c>
      <c r="I433" s="244"/>
      <c r="J433" s="239"/>
      <c r="K433" s="239"/>
      <c r="L433" s="245"/>
      <c r="M433" s="246"/>
      <c r="N433" s="247"/>
      <c r="O433" s="247"/>
      <c r="P433" s="247"/>
      <c r="Q433" s="247"/>
      <c r="R433" s="247"/>
      <c r="S433" s="247"/>
      <c r="T433" s="248"/>
      <c r="AT433" s="249" t="s">
        <v>192</v>
      </c>
      <c r="AU433" s="249" t="s">
        <v>86</v>
      </c>
      <c r="AV433" s="12" t="s">
        <v>86</v>
      </c>
      <c r="AW433" s="12" t="s">
        <v>4</v>
      </c>
      <c r="AX433" s="12" t="s">
        <v>84</v>
      </c>
      <c r="AY433" s="249" t="s">
        <v>183</v>
      </c>
    </row>
    <row r="434" s="1" customFormat="1" ht="24" customHeight="1">
      <c r="B434" s="38"/>
      <c r="C434" s="225" t="s">
        <v>762</v>
      </c>
      <c r="D434" s="225" t="s">
        <v>185</v>
      </c>
      <c r="E434" s="226" t="s">
        <v>763</v>
      </c>
      <c r="F434" s="227" t="s">
        <v>764</v>
      </c>
      <c r="G434" s="228" t="s">
        <v>238</v>
      </c>
      <c r="H434" s="229">
        <v>2.698</v>
      </c>
      <c r="I434" s="230"/>
      <c r="J434" s="231">
        <f>ROUND(I434*H434,2)</f>
        <v>0</v>
      </c>
      <c r="K434" s="227" t="s">
        <v>189</v>
      </c>
      <c r="L434" s="43"/>
      <c r="M434" s="232" t="s">
        <v>1</v>
      </c>
      <c r="N434" s="233" t="s">
        <v>41</v>
      </c>
      <c r="O434" s="86"/>
      <c r="P434" s="234">
        <f>O434*H434</f>
        <v>0</v>
      </c>
      <c r="Q434" s="234">
        <v>0</v>
      </c>
      <c r="R434" s="234">
        <f>Q434*H434</f>
        <v>0</v>
      </c>
      <c r="S434" s="234">
        <v>0</v>
      </c>
      <c r="T434" s="235">
        <f>S434*H434</f>
        <v>0</v>
      </c>
      <c r="AR434" s="236" t="s">
        <v>270</v>
      </c>
      <c r="AT434" s="236" t="s">
        <v>185</v>
      </c>
      <c r="AU434" s="236" t="s">
        <v>86</v>
      </c>
      <c r="AY434" s="17" t="s">
        <v>183</v>
      </c>
      <c r="BE434" s="237">
        <f>IF(N434="základní",J434,0)</f>
        <v>0</v>
      </c>
      <c r="BF434" s="237">
        <f>IF(N434="snížená",J434,0)</f>
        <v>0</v>
      </c>
      <c r="BG434" s="237">
        <f>IF(N434="zákl. přenesená",J434,0)</f>
        <v>0</v>
      </c>
      <c r="BH434" s="237">
        <f>IF(N434="sníž. přenesená",J434,0)</f>
        <v>0</v>
      </c>
      <c r="BI434" s="237">
        <f>IF(N434="nulová",J434,0)</f>
        <v>0</v>
      </c>
      <c r="BJ434" s="17" t="s">
        <v>84</v>
      </c>
      <c r="BK434" s="237">
        <f>ROUND(I434*H434,2)</f>
        <v>0</v>
      </c>
      <c r="BL434" s="17" t="s">
        <v>270</v>
      </c>
      <c r="BM434" s="236" t="s">
        <v>765</v>
      </c>
    </row>
    <row r="435" s="11" customFormat="1" ht="22.8" customHeight="1">
      <c r="B435" s="209"/>
      <c r="C435" s="210"/>
      <c r="D435" s="211" t="s">
        <v>75</v>
      </c>
      <c r="E435" s="223" t="s">
        <v>766</v>
      </c>
      <c r="F435" s="223" t="s">
        <v>767</v>
      </c>
      <c r="G435" s="210"/>
      <c r="H435" s="210"/>
      <c r="I435" s="213"/>
      <c r="J435" s="224">
        <f>BK435</f>
        <v>0</v>
      </c>
      <c r="K435" s="210"/>
      <c r="L435" s="215"/>
      <c r="M435" s="216"/>
      <c r="N435" s="217"/>
      <c r="O435" s="217"/>
      <c r="P435" s="218">
        <f>SUM(P436:P452)</f>
        <v>0</v>
      </c>
      <c r="Q435" s="217"/>
      <c r="R435" s="218">
        <f>SUM(R436:R452)</f>
        <v>1.7502285999999998</v>
      </c>
      <c r="S435" s="217"/>
      <c r="T435" s="219">
        <f>SUM(T436:T452)</f>
        <v>5.2648185000000005</v>
      </c>
      <c r="AR435" s="220" t="s">
        <v>86</v>
      </c>
      <c r="AT435" s="221" t="s">
        <v>75</v>
      </c>
      <c r="AU435" s="221" t="s">
        <v>84</v>
      </c>
      <c r="AY435" s="220" t="s">
        <v>183</v>
      </c>
      <c r="BK435" s="222">
        <f>SUM(BK436:BK452)</f>
        <v>0</v>
      </c>
    </row>
    <row r="436" s="1" customFormat="1" ht="24" customHeight="1">
      <c r="B436" s="38"/>
      <c r="C436" s="225" t="s">
        <v>768</v>
      </c>
      <c r="D436" s="225" t="s">
        <v>185</v>
      </c>
      <c r="E436" s="226" t="s">
        <v>769</v>
      </c>
      <c r="F436" s="227" t="s">
        <v>770</v>
      </c>
      <c r="G436" s="228" t="s">
        <v>188</v>
      </c>
      <c r="H436" s="229">
        <v>64.599000000000004</v>
      </c>
      <c r="I436" s="230"/>
      <c r="J436" s="231">
        <f>ROUND(I436*H436,2)</f>
        <v>0</v>
      </c>
      <c r="K436" s="227" t="s">
        <v>189</v>
      </c>
      <c r="L436" s="43"/>
      <c r="M436" s="232" t="s">
        <v>1</v>
      </c>
      <c r="N436" s="233" t="s">
        <v>41</v>
      </c>
      <c r="O436" s="86"/>
      <c r="P436" s="234">
        <f>O436*H436</f>
        <v>0</v>
      </c>
      <c r="Q436" s="234">
        <v>0</v>
      </c>
      <c r="R436" s="234">
        <f>Q436*H436</f>
        <v>0</v>
      </c>
      <c r="S436" s="234">
        <v>0.081500000000000003</v>
      </c>
      <c r="T436" s="235">
        <f>S436*H436</f>
        <v>5.2648185000000005</v>
      </c>
      <c r="AR436" s="236" t="s">
        <v>270</v>
      </c>
      <c r="AT436" s="236" t="s">
        <v>185</v>
      </c>
      <c r="AU436" s="236" t="s">
        <v>86</v>
      </c>
      <c r="AY436" s="17" t="s">
        <v>183</v>
      </c>
      <c r="BE436" s="237">
        <f>IF(N436="základní",J436,0)</f>
        <v>0</v>
      </c>
      <c r="BF436" s="237">
        <f>IF(N436="snížená",J436,0)</f>
        <v>0</v>
      </c>
      <c r="BG436" s="237">
        <f>IF(N436="zákl. přenesená",J436,0)</f>
        <v>0</v>
      </c>
      <c r="BH436" s="237">
        <f>IF(N436="sníž. přenesená",J436,0)</f>
        <v>0</v>
      </c>
      <c r="BI436" s="237">
        <f>IF(N436="nulová",J436,0)</f>
        <v>0</v>
      </c>
      <c r="BJ436" s="17" t="s">
        <v>84</v>
      </c>
      <c r="BK436" s="237">
        <f>ROUND(I436*H436,2)</f>
        <v>0</v>
      </c>
      <c r="BL436" s="17" t="s">
        <v>270</v>
      </c>
      <c r="BM436" s="236" t="s">
        <v>771</v>
      </c>
    </row>
    <row r="437" s="12" customFormat="1">
      <c r="B437" s="238"/>
      <c r="C437" s="239"/>
      <c r="D437" s="240" t="s">
        <v>192</v>
      </c>
      <c r="E437" s="241" t="s">
        <v>1</v>
      </c>
      <c r="F437" s="242" t="s">
        <v>772</v>
      </c>
      <c r="G437" s="239"/>
      <c r="H437" s="243">
        <v>1.581</v>
      </c>
      <c r="I437" s="244"/>
      <c r="J437" s="239"/>
      <c r="K437" s="239"/>
      <c r="L437" s="245"/>
      <c r="M437" s="246"/>
      <c r="N437" s="247"/>
      <c r="O437" s="247"/>
      <c r="P437" s="247"/>
      <c r="Q437" s="247"/>
      <c r="R437" s="247"/>
      <c r="S437" s="247"/>
      <c r="T437" s="248"/>
      <c r="AT437" s="249" t="s">
        <v>192</v>
      </c>
      <c r="AU437" s="249" t="s">
        <v>86</v>
      </c>
      <c r="AV437" s="12" t="s">
        <v>86</v>
      </c>
      <c r="AW437" s="12" t="s">
        <v>32</v>
      </c>
      <c r="AX437" s="12" t="s">
        <v>76</v>
      </c>
      <c r="AY437" s="249" t="s">
        <v>183</v>
      </c>
    </row>
    <row r="438" s="12" customFormat="1">
      <c r="B438" s="238"/>
      <c r="C438" s="239"/>
      <c r="D438" s="240" t="s">
        <v>192</v>
      </c>
      <c r="E438" s="241" t="s">
        <v>1</v>
      </c>
      <c r="F438" s="242" t="s">
        <v>773</v>
      </c>
      <c r="G438" s="239"/>
      <c r="H438" s="243">
        <v>17.859999999999999</v>
      </c>
      <c r="I438" s="244"/>
      <c r="J438" s="239"/>
      <c r="K438" s="239"/>
      <c r="L438" s="245"/>
      <c r="M438" s="246"/>
      <c r="N438" s="247"/>
      <c r="O438" s="247"/>
      <c r="P438" s="247"/>
      <c r="Q438" s="247"/>
      <c r="R438" s="247"/>
      <c r="S438" s="247"/>
      <c r="T438" s="248"/>
      <c r="AT438" s="249" t="s">
        <v>192</v>
      </c>
      <c r="AU438" s="249" t="s">
        <v>86</v>
      </c>
      <c r="AV438" s="12" t="s">
        <v>86</v>
      </c>
      <c r="AW438" s="12" t="s">
        <v>32</v>
      </c>
      <c r="AX438" s="12" t="s">
        <v>76</v>
      </c>
      <c r="AY438" s="249" t="s">
        <v>183</v>
      </c>
    </row>
    <row r="439" s="12" customFormat="1">
      <c r="B439" s="238"/>
      <c r="C439" s="239"/>
      <c r="D439" s="240" t="s">
        <v>192</v>
      </c>
      <c r="E439" s="241" t="s">
        <v>1</v>
      </c>
      <c r="F439" s="242" t="s">
        <v>774</v>
      </c>
      <c r="G439" s="239"/>
      <c r="H439" s="243">
        <v>16.128</v>
      </c>
      <c r="I439" s="244"/>
      <c r="J439" s="239"/>
      <c r="K439" s="239"/>
      <c r="L439" s="245"/>
      <c r="M439" s="246"/>
      <c r="N439" s="247"/>
      <c r="O439" s="247"/>
      <c r="P439" s="247"/>
      <c r="Q439" s="247"/>
      <c r="R439" s="247"/>
      <c r="S439" s="247"/>
      <c r="T439" s="248"/>
      <c r="AT439" s="249" t="s">
        <v>192</v>
      </c>
      <c r="AU439" s="249" t="s">
        <v>86</v>
      </c>
      <c r="AV439" s="12" t="s">
        <v>86</v>
      </c>
      <c r="AW439" s="12" t="s">
        <v>32</v>
      </c>
      <c r="AX439" s="12" t="s">
        <v>76</v>
      </c>
      <c r="AY439" s="249" t="s">
        <v>183</v>
      </c>
    </row>
    <row r="440" s="12" customFormat="1">
      <c r="B440" s="238"/>
      <c r="C440" s="239"/>
      <c r="D440" s="240" t="s">
        <v>192</v>
      </c>
      <c r="E440" s="241" t="s">
        <v>1</v>
      </c>
      <c r="F440" s="242" t="s">
        <v>775</v>
      </c>
      <c r="G440" s="239"/>
      <c r="H440" s="243">
        <v>27.469999999999999</v>
      </c>
      <c r="I440" s="244"/>
      <c r="J440" s="239"/>
      <c r="K440" s="239"/>
      <c r="L440" s="245"/>
      <c r="M440" s="246"/>
      <c r="N440" s="247"/>
      <c r="O440" s="247"/>
      <c r="P440" s="247"/>
      <c r="Q440" s="247"/>
      <c r="R440" s="247"/>
      <c r="S440" s="247"/>
      <c r="T440" s="248"/>
      <c r="AT440" s="249" t="s">
        <v>192</v>
      </c>
      <c r="AU440" s="249" t="s">
        <v>86</v>
      </c>
      <c r="AV440" s="12" t="s">
        <v>86</v>
      </c>
      <c r="AW440" s="12" t="s">
        <v>32</v>
      </c>
      <c r="AX440" s="12" t="s">
        <v>76</v>
      </c>
      <c r="AY440" s="249" t="s">
        <v>183</v>
      </c>
    </row>
    <row r="441" s="12" customFormat="1">
      <c r="B441" s="238"/>
      <c r="C441" s="239"/>
      <c r="D441" s="240" t="s">
        <v>192</v>
      </c>
      <c r="E441" s="241" t="s">
        <v>1</v>
      </c>
      <c r="F441" s="242" t="s">
        <v>776</v>
      </c>
      <c r="G441" s="239"/>
      <c r="H441" s="243">
        <v>1.5600000000000001</v>
      </c>
      <c r="I441" s="244"/>
      <c r="J441" s="239"/>
      <c r="K441" s="239"/>
      <c r="L441" s="245"/>
      <c r="M441" s="246"/>
      <c r="N441" s="247"/>
      <c r="O441" s="247"/>
      <c r="P441" s="247"/>
      <c r="Q441" s="247"/>
      <c r="R441" s="247"/>
      <c r="S441" s="247"/>
      <c r="T441" s="248"/>
      <c r="AT441" s="249" t="s">
        <v>192</v>
      </c>
      <c r="AU441" s="249" t="s">
        <v>86</v>
      </c>
      <c r="AV441" s="12" t="s">
        <v>86</v>
      </c>
      <c r="AW441" s="12" t="s">
        <v>32</v>
      </c>
      <c r="AX441" s="12" t="s">
        <v>76</v>
      </c>
      <c r="AY441" s="249" t="s">
        <v>183</v>
      </c>
    </row>
    <row r="442" s="13" customFormat="1">
      <c r="B442" s="250"/>
      <c r="C442" s="251"/>
      <c r="D442" s="240" t="s">
        <v>192</v>
      </c>
      <c r="E442" s="252" t="s">
        <v>1</v>
      </c>
      <c r="F442" s="253" t="s">
        <v>200</v>
      </c>
      <c r="G442" s="251"/>
      <c r="H442" s="254">
        <v>64.599000000000004</v>
      </c>
      <c r="I442" s="255"/>
      <c r="J442" s="251"/>
      <c r="K442" s="251"/>
      <c r="L442" s="256"/>
      <c r="M442" s="257"/>
      <c r="N442" s="258"/>
      <c r="O442" s="258"/>
      <c r="P442" s="258"/>
      <c r="Q442" s="258"/>
      <c r="R442" s="258"/>
      <c r="S442" s="258"/>
      <c r="T442" s="259"/>
      <c r="AT442" s="260" t="s">
        <v>192</v>
      </c>
      <c r="AU442" s="260" t="s">
        <v>86</v>
      </c>
      <c r="AV442" s="13" t="s">
        <v>190</v>
      </c>
      <c r="AW442" s="13" t="s">
        <v>32</v>
      </c>
      <c r="AX442" s="13" t="s">
        <v>84</v>
      </c>
      <c r="AY442" s="260" t="s">
        <v>183</v>
      </c>
    </row>
    <row r="443" s="1" customFormat="1" ht="24" customHeight="1">
      <c r="B443" s="38"/>
      <c r="C443" s="225" t="s">
        <v>777</v>
      </c>
      <c r="D443" s="225" t="s">
        <v>185</v>
      </c>
      <c r="E443" s="226" t="s">
        <v>778</v>
      </c>
      <c r="F443" s="227" t="s">
        <v>779</v>
      </c>
      <c r="G443" s="228" t="s">
        <v>188</v>
      </c>
      <c r="H443" s="229">
        <v>86.474000000000004</v>
      </c>
      <c r="I443" s="230"/>
      <c r="J443" s="231">
        <f>ROUND(I443*H443,2)</f>
        <v>0</v>
      </c>
      <c r="K443" s="227" t="s">
        <v>189</v>
      </c>
      <c r="L443" s="43"/>
      <c r="M443" s="232" t="s">
        <v>1</v>
      </c>
      <c r="N443" s="233" t="s">
        <v>41</v>
      </c>
      <c r="O443" s="86"/>
      <c r="P443" s="234">
        <f>O443*H443</f>
        <v>0</v>
      </c>
      <c r="Q443" s="234">
        <v>0.0060499999999999998</v>
      </c>
      <c r="R443" s="234">
        <f>Q443*H443</f>
        <v>0.52316770000000001</v>
      </c>
      <c r="S443" s="234">
        <v>0</v>
      </c>
      <c r="T443" s="235">
        <f>S443*H443</f>
        <v>0</v>
      </c>
      <c r="AR443" s="236" t="s">
        <v>270</v>
      </c>
      <c r="AT443" s="236" t="s">
        <v>185</v>
      </c>
      <c r="AU443" s="236" t="s">
        <v>86</v>
      </c>
      <c r="AY443" s="17" t="s">
        <v>183</v>
      </c>
      <c r="BE443" s="237">
        <f>IF(N443="základní",J443,0)</f>
        <v>0</v>
      </c>
      <c r="BF443" s="237">
        <f>IF(N443="snížená",J443,0)</f>
        <v>0</v>
      </c>
      <c r="BG443" s="237">
        <f>IF(N443="zákl. přenesená",J443,0)</f>
        <v>0</v>
      </c>
      <c r="BH443" s="237">
        <f>IF(N443="sníž. přenesená",J443,0)</f>
        <v>0</v>
      </c>
      <c r="BI443" s="237">
        <f>IF(N443="nulová",J443,0)</f>
        <v>0</v>
      </c>
      <c r="BJ443" s="17" t="s">
        <v>84</v>
      </c>
      <c r="BK443" s="237">
        <f>ROUND(I443*H443,2)</f>
        <v>0</v>
      </c>
      <c r="BL443" s="17" t="s">
        <v>270</v>
      </c>
      <c r="BM443" s="236" t="s">
        <v>780</v>
      </c>
    </row>
    <row r="444" s="12" customFormat="1">
      <c r="B444" s="238"/>
      <c r="C444" s="239"/>
      <c r="D444" s="240" t="s">
        <v>192</v>
      </c>
      <c r="E444" s="241" t="s">
        <v>1</v>
      </c>
      <c r="F444" s="242" t="s">
        <v>781</v>
      </c>
      <c r="G444" s="239"/>
      <c r="H444" s="243">
        <v>1.6000000000000001</v>
      </c>
      <c r="I444" s="244"/>
      <c r="J444" s="239"/>
      <c r="K444" s="239"/>
      <c r="L444" s="245"/>
      <c r="M444" s="246"/>
      <c r="N444" s="247"/>
      <c r="O444" s="247"/>
      <c r="P444" s="247"/>
      <c r="Q444" s="247"/>
      <c r="R444" s="247"/>
      <c r="S444" s="247"/>
      <c r="T444" s="248"/>
      <c r="AT444" s="249" t="s">
        <v>192</v>
      </c>
      <c r="AU444" s="249" t="s">
        <v>86</v>
      </c>
      <c r="AV444" s="12" t="s">
        <v>86</v>
      </c>
      <c r="AW444" s="12" t="s">
        <v>32</v>
      </c>
      <c r="AX444" s="12" t="s">
        <v>76</v>
      </c>
      <c r="AY444" s="249" t="s">
        <v>183</v>
      </c>
    </row>
    <row r="445" s="12" customFormat="1">
      <c r="B445" s="238"/>
      <c r="C445" s="239"/>
      <c r="D445" s="240" t="s">
        <v>192</v>
      </c>
      <c r="E445" s="241" t="s">
        <v>1</v>
      </c>
      <c r="F445" s="242" t="s">
        <v>782</v>
      </c>
      <c r="G445" s="239"/>
      <c r="H445" s="243">
        <v>18.977</v>
      </c>
      <c r="I445" s="244"/>
      <c r="J445" s="239"/>
      <c r="K445" s="239"/>
      <c r="L445" s="245"/>
      <c r="M445" s="246"/>
      <c r="N445" s="247"/>
      <c r="O445" s="247"/>
      <c r="P445" s="247"/>
      <c r="Q445" s="247"/>
      <c r="R445" s="247"/>
      <c r="S445" s="247"/>
      <c r="T445" s="248"/>
      <c r="AT445" s="249" t="s">
        <v>192</v>
      </c>
      <c r="AU445" s="249" t="s">
        <v>86</v>
      </c>
      <c r="AV445" s="12" t="s">
        <v>86</v>
      </c>
      <c r="AW445" s="12" t="s">
        <v>32</v>
      </c>
      <c r="AX445" s="12" t="s">
        <v>76</v>
      </c>
      <c r="AY445" s="249" t="s">
        <v>183</v>
      </c>
    </row>
    <row r="446" s="12" customFormat="1">
      <c r="B446" s="238"/>
      <c r="C446" s="239"/>
      <c r="D446" s="240" t="s">
        <v>192</v>
      </c>
      <c r="E446" s="241" t="s">
        <v>1</v>
      </c>
      <c r="F446" s="242" t="s">
        <v>783</v>
      </c>
      <c r="G446" s="239"/>
      <c r="H446" s="243">
        <v>17.280000000000001</v>
      </c>
      <c r="I446" s="244"/>
      <c r="J446" s="239"/>
      <c r="K446" s="239"/>
      <c r="L446" s="245"/>
      <c r="M446" s="246"/>
      <c r="N446" s="247"/>
      <c r="O446" s="247"/>
      <c r="P446" s="247"/>
      <c r="Q446" s="247"/>
      <c r="R446" s="247"/>
      <c r="S446" s="247"/>
      <c r="T446" s="248"/>
      <c r="AT446" s="249" t="s">
        <v>192</v>
      </c>
      <c r="AU446" s="249" t="s">
        <v>86</v>
      </c>
      <c r="AV446" s="12" t="s">
        <v>86</v>
      </c>
      <c r="AW446" s="12" t="s">
        <v>32</v>
      </c>
      <c r="AX446" s="12" t="s">
        <v>76</v>
      </c>
      <c r="AY446" s="249" t="s">
        <v>183</v>
      </c>
    </row>
    <row r="447" s="12" customFormat="1">
      <c r="B447" s="238"/>
      <c r="C447" s="239"/>
      <c r="D447" s="240" t="s">
        <v>192</v>
      </c>
      <c r="E447" s="241" t="s">
        <v>1</v>
      </c>
      <c r="F447" s="242" t="s">
        <v>784</v>
      </c>
      <c r="G447" s="239"/>
      <c r="H447" s="243">
        <v>33.527999999999999</v>
      </c>
      <c r="I447" s="244"/>
      <c r="J447" s="239"/>
      <c r="K447" s="239"/>
      <c r="L447" s="245"/>
      <c r="M447" s="246"/>
      <c r="N447" s="247"/>
      <c r="O447" s="247"/>
      <c r="P447" s="247"/>
      <c r="Q447" s="247"/>
      <c r="R447" s="247"/>
      <c r="S447" s="247"/>
      <c r="T447" s="248"/>
      <c r="AT447" s="249" t="s">
        <v>192</v>
      </c>
      <c r="AU447" s="249" t="s">
        <v>86</v>
      </c>
      <c r="AV447" s="12" t="s">
        <v>86</v>
      </c>
      <c r="AW447" s="12" t="s">
        <v>32</v>
      </c>
      <c r="AX447" s="12" t="s">
        <v>76</v>
      </c>
      <c r="AY447" s="249" t="s">
        <v>183</v>
      </c>
    </row>
    <row r="448" s="12" customFormat="1">
      <c r="B448" s="238"/>
      <c r="C448" s="239"/>
      <c r="D448" s="240" t="s">
        <v>192</v>
      </c>
      <c r="E448" s="241" t="s">
        <v>1</v>
      </c>
      <c r="F448" s="242" t="s">
        <v>785</v>
      </c>
      <c r="G448" s="239"/>
      <c r="H448" s="243">
        <v>15.089</v>
      </c>
      <c r="I448" s="244"/>
      <c r="J448" s="239"/>
      <c r="K448" s="239"/>
      <c r="L448" s="245"/>
      <c r="M448" s="246"/>
      <c r="N448" s="247"/>
      <c r="O448" s="247"/>
      <c r="P448" s="247"/>
      <c r="Q448" s="247"/>
      <c r="R448" s="247"/>
      <c r="S448" s="247"/>
      <c r="T448" s="248"/>
      <c r="AT448" s="249" t="s">
        <v>192</v>
      </c>
      <c r="AU448" s="249" t="s">
        <v>86</v>
      </c>
      <c r="AV448" s="12" t="s">
        <v>86</v>
      </c>
      <c r="AW448" s="12" t="s">
        <v>32</v>
      </c>
      <c r="AX448" s="12" t="s">
        <v>76</v>
      </c>
      <c r="AY448" s="249" t="s">
        <v>183</v>
      </c>
    </row>
    <row r="449" s="13" customFormat="1">
      <c r="B449" s="250"/>
      <c r="C449" s="251"/>
      <c r="D449" s="240" t="s">
        <v>192</v>
      </c>
      <c r="E449" s="252" t="s">
        <v>1</v>
      </c>
      <c r="F449" s="253" t="s">
        <v>200</v>
      </c>
      <c r="G449" s="251"/>
      <c r="H449" s="254">
        <v>86.474000000000004</v>
      </c>
      <c r="I449" s="255"/>
      <c r="J449" s="251"/>
      <c r="K449" s="251"/>
      <c r="L449" s="256"/>
      <c r="M449" s="257"/>
      <c r="N449" s="258"/>
      <c r="O449" s="258"/>
      <c r="P449" s="258"/>
      <c r="Q449" s="258"/>
      <c r="R449" s="258"/>
      <c r="S449" s="258"/>
      <c r="T449" s="259"/>
      <c r="AT449" s="260" t="s">
        <v>192</v>
      </c>
      <c r="AU449" s="260" t="s">
        <v>86</v>
      </c>
      <c r="AV449" s="13" t="s">
        <v>190</v>
      </c>
      <c r="AW449" s="13" t="s">
        <v>32</v>
      </c>
      <c r="AX449" s="13" t="s">
        <v>84</v>
      </c>
      <c r="AY449" s="260" t="s">
        <v>183</v>
      </c>
    </row>
    <row r="450" s="1" customFormat="1" ht="16.5" customHeight="1">
      <c r="B450" s="38"/>
      <c r="C450" s="261" t="s">
        <v>786</v>
      </c>
      <c r="D450" s="261" t="s">
        <v>251</v>
      </c>
      <c r="E450" s="262" t="s">
        <v>787</v>
      </c>
      <c r="F450" s="263" t="s">
        <v>788</v>
      </c>
      <c r="G450" s="264" t="s">
        <v>188</v>
      </c>
      <c r="H450" s="265">
        <v>95.120999999999995</v>
      </c>
      <c r="I450" s="266"/>
      <c r="J450" s="267">
        <f>ROUND(I450*H450,2)</f>
        <v>0</v>
      </c>
      <c r="K450" s="263" t="s">
        <v>189</v>
      </c>
      <c r="L450" s="268"/>
      <c r="M450" s="269" t="s">
        <v>1</v>
      </c>
      <c r="N450" s="270" t="s">
        <v>41</v>
      </c>
      <c r="O450" s="86"/>
      <c r="P450" s="234">
        <f>O450*H450</f>
        <v>0</v>
      </c>
      <c r="Q450" s="234">
        <v>0.0129</v>
      </c>
      <c r="R450" s="234">
        <f>Q450*H450</f>
        <v>1.2270608999999999</v>
      </c>
      <c r="S450" s="234">
        <v>0</v>
      </c>
      <c r="T450" s="235">
        <f>S450*H450</f>
        <v>0</v>
      </c>
      <c r="AR450" s="236" t="s">
        <v>351</v>
      </c>
      <c r="AT450" s="236" t="s">
        <v>251</v>
      </c>
      <c r="AU450" s="236" t="s">
        <v>86</v>
      </c>
      <c r="AY450" s="17" t="s">
        <v>183</v>
      </c>
      <c r="BE450" s="237">
        <f>IF(N450="základní",J450,0)</f>
        <v>0</v>
      </c>
      <c r="BF450" s="237">
        <f>IF(N450="snížená",J450,0)</f>
        <v>0</v>
      </c>
      <c r="BG450" s="237">
        <f>IF(N450="zákl. přenesená",J450,0)</f>
        <v>0</v>
      </c>
      <c r="BH450" s="237">
        <f>IF(N450="sníž. přenesená",J450,0)</f>
        <v>0</v>
      </c>
      <c r="BI450" s="237">
        <f>IF(N450="nulová",J450,0)</f>
        <v>0</v>
      </c>
      <c r="BJ450" s="17" t="s">
        <v>84</v>
      </c>
      <c r="BK450" s="237">
        <f>ROUND(I450*H450,2)</f>
        <v>0</v>
      </c>
      <c r="BL450" s="17" t="s">
        <v>270</v>
      </c>
      <c r="BM450" s="236" t="s">
        <v>789</v>
      </c>
    </row>
    <row r="451" s="12" customFormat="1">
      <c r="B451" s="238"/>
      <c r="C451" s="239"/>
      <c r="D451" s="240" t="s">
        <v>192</v>
      </c>
      <c r="E451" s="239"/>
      <c r="F451" s="242" t="s">
        <v>790</v>
      </c>
      <c r="G451" s="239"/>
      <c r="H451" s="243">
        <v>95.120999999999995</v>
      </c>
      <c r="I451" s="244"/>
      <c r="J451" s="239"/>
      <c r="K451" s="239"/>
      <c r="L451" s="245"/>
      <c r="M451" s="246"/>
      <c r="N451" s="247"/>
      <c r="O451" s="247"/>
      <c r="P451" s="247"/>
      <c r="Q451" s="247"/>
      <c r="R451" s="247"/>
      <c r="S451" s="247"/>
      <c r="T451" s="248"/>
      <c r="AT451" s="249" t="s">
        <v>192</v>
      </c>
      <c r="AU451" s="249" t="s">
        <v>86</v>
      </c>
      <c r="AV451" s="12" t="s">
        <v>86</v>
      </c>
      <c r="AW451" s="12" t="s">
        <v>4</v>
      </c>
      <c r="AX451" s="12" t="s">
        <v>84</v>
      </c>
      <c r="AY451" s="249" t="s">
        <v>183</v>
      </c>
    </row>
    <row r="452" s="1" customFormat="1" ht="24" customHeight="1">
      <c r="B452" s="38"/>
      <c r="C452" s="225" t="s">
        <v>791</v>
      </c>
      <c r="D452" s="225" t="s">
        <v>185</v>
      </c>
      <c r="E452" s="226" t="s">
        <v>792</v>
      </c>
      <c r="F452" s="227" t="s">
        <v>793</v>
      </c>
      <c r="G452" s="228" t="s">
        <v>238</v>
      </c>
      <c r="H452" s="229">
        <v>1.75</v>
      </c>
      <c r="I452" s="230"/>
      <c r="J452" s="231">
        <f>ROUND(I452*H452,2)</f>
        <v>0</v>
      </c>
      <c r="K452" s="227" t="s">
        <v>189</v>
      </c>
      <c r="L452" s="43"/>
      <c r="M452" s="232" t="s">
        <v>1</v>
      </c>
      <c r="N452" s="233" t="s">
        <v>41</v>
      </c>
      <c r="O452" s="86"/>
      <c r="P452" s="234">
        <f>O452*H452</f>
        <v>0</v>
      </c>
      <c r="Q452" s="234">
        <v>0</v>
      </c>
      <c r="R452" s="234">
        <f>Q452*H452</f>
        <v>0</v>
      </c>
      <c r="S452" s="234">
        <v>0</v>
      </c>
      <c r="T452" s="235">
        <f>S452*H452</f>
        <v>0</v>
      </c>
      <c r="AR452" s="236" t="s">
        <v>270</v>
      </c>
      <c r="AT452" s="236" t="s">
        <v>185</v>
      </c>
      <c r="AU452" s="236" t="s">
        <v>86</v>
      </c>
      <c r="AY452" s="17" t="s">
        <v>183</v>
      </c>
      <c r="BE452" s="237">
        <f>IF(N452="základní",J452,0)</f>
        <v>0</v>
      </c>
      <c r="BF452" s="237">
        <f>IF(N452="snížená",J452,0)</f>
        <v>0</v>
      </c>
      <c r="BG452" s="237">
        <f>IF(N452="zákl. přenesená",J452,0)</f>
        <v>0</v>
      </c>
      <c r="BH452" s="237">
        <f>IF(N452="sníž. přenesená",J452,0)</f>
        <v>0</v>
      </c>
      <c r="BI452" s="237">
        <f>IF(N452="nulová",J452,0)</f>
        <v>0</v>
      </c>
      <c r="BJ452" s="17" t="s">
        <v>84</v>
      </c>
      <c r="BK452" s="237">
        <f>ROUND(I452*H452,2)</f>
        <v>0</v>
      </c>
      <c r="BL452" s="17" t="s">
        <v>270</v>
      </c>
      <c r="BM452" s="236" t="s">
        <v>794</v>
      </c>
    </row>
    <row r="453" s="11" customFormat="1" ht="22.8" customHeight="1">
      <c r="B453" s="209"/>
      <c r="C453" s="210"/>
      <c r="D453" s="211" t="s">
        <v>75</v>
      </c>
      <c r="E453" s="223" t="s">
        <v>795</v>
      </c>
      <c r="F453" s="223" t="s">
        <v>796</v>
      </c>
      <c r="G453" s="210"/>
      <c r="H453" s="210"/>
      <c r="I453" s="213"/>
      <c r="J453" s="224">
        <f>BK453</f>
        <v>0</v>
      </c>
      <c r="K453" s="210"/>
      <c r="L453" s="215"/>
      <c r="M453" s="216"/>
      <c r="N453" s="217"/>
      <c r="O453" s="217"/>
      <c r="P453" s="218">
        <f>SUM(P454:P456)</f>
        <v>0</v>
      </c>
      <c r="Q453" s="217"/>
      <c r="R453" s="218">
        <f>SUM(R454:R456)</f>
        <v>0</v>
      </c>
      <c r="S453" s="217"/>
      <c r="T453" s="219">
        <f>SUM(T454:T456)</f>
        <v>0</v>
      </c>
      <c r="AR453" s="220" t="s">
        <v>86</v>
      </c>
      <c r="AT453" s="221" t="s">
        <v>75</v>
      </c>
      <c r="AU453" s="221" t="s">
        <v>84</v>
      </c>
      <c r="AY453" s="220" t="s">
        <v>183</v>
      </c>
      <c r="BK453" s="222">
        <f>SUM(BK454:BK456)</f>
        <v>0</v>
      </c>
    </row>
    <row r="454" s="1" customFormat="1" ht="16.5" customHeight="1">
      <c r="B454" s="38"/>
      <c r="C454" s="225" t="s">
        <v>797</v>
      </c>
      <c r="D454" s="225" t="s">
        <v>185</v>
      </c>
      <c r="E454" s="226" t="s">
        <v>798</v>
      </c>
      <c r="F454" s="227" t="s">
        <v>799</v>
      </c>
      <c r="G454" s="228" t="s">
        <v>188</v>
      </c>
      <c r="H454" s="229">
        <v>8.0079999999999991</v>
      </c>
      <c r="I454" s="230"/>
      <c r="J454" s="231">
        <f>ROUND(I454*H454,2)</f>
        <v>0</v>
      </c>
      <c r="K454" s="227" t="s">
        <v>189</v>
      </c>
      <c r="L454" s="43"/>
      <c r="M454" s="232" t="s">
        <v>1</v>
      </c>
      <c r="N454" s="233" t="s">
        <v>41</v>
      </c>
      <c r="O454" s="86"/>
      <c r="P454" s="234">
        <f>O454*H454</f>
        <v>0</v>
      </c>
      <c r="Q454" s="234">
        <v>0</v>
      </c>
      <c r="R454" s="234">
        <f>Q454*H454</f>
        <v>0</v>
      </c>
      <c r="S454" s="234">
        <v>0</v>
      </c>
      <c r="T454" s="235">
        <f>S454*H454</f>
        <v>0</v>
      </c>
      <c r="AR454" s="236" t="s">
        <v>270</v>
      </c>
      <c r="AT454" s="236" t="s">
        <v>185</v>
      </c>
      <c r="AU454" s="236" t="s">
        <v>86</v>
      </c>
      <c r="AY454" s="17" t="s">
        <v>183</v>
      </c>
      <c r="BE454" s="237">
        <f>IF(N454="základní",J454,0)</f>
        <v>0</v>
      </c>
      <c r="BF454" s="237">
        <f>IF(N454="snížená",J454,0)</f>
        <v>0</v>
      </c>
      <c r="BG454" s="237">
        <f>IF(N454="zákl. přenesená",J454,0)</f>
        <v>0</v>
      </c>
      <c r="BH454" s="237">
        <f>IF(N454="sníž. přenesená",J454,0)</f>
        <v>0</v>
      </c>
      <c r="BI454" s="237">
        <f>IF(N454="nulová",J454,0)</f>
        <v>0</v>
      </c>
      <c r="BJ454" s="17" t="s">
        <v>84</v>
      </c>
      <c r="BK454" s="237">
        <f>ROUND(I454*H454,2)</f>
        <v>0</v>
      </c>
      <c r="BL454" s="17" t="s">
        <v>270</v>
      </c>
      <c r="BM454" s="236" t="s">
        <v>800</v>
      </c>
    </row>
    <row r="455" s="14" customFormat="1">
      <c r="B455" s="271"/>
      <c r="C455" s="272"/>
      <c r="D455" s="240" t="s">
        <v>192</v>
      </c>
      <c r="E455" s="273" t="s">
        <v>1</v>
      </c>
      <c r="F455" s="274" t="s">
        <v>801</v>
      </c>
      <c r="G455" s="272"/>
      <c r="H455" s="273" t="s">
        <v>1</v>
      </c>
      <c r="I455" s="275"/>
      <c r="J455" s="272"/>
      <c r="K455" s="272"/>
      <c r="L455" s="276"/>
      <c r="M455" s="277"/>
      <c r="N455" s="278"/>
      <c r="O455" s="278"/>
      <c r="P455" s="278"/>
      <c r="Q455" s="278"/>
      <c r="R455" s="278"/>
      <c r="S455" s="278"/>
      <c r="T455" s="279"/>
      <c r="AT455" s="280" t="s">
        <v>192</v>
      </c>
      <c r="AU455" s="280" t="s">
        <v>86</v>
      </c>
      <c r="AV455" s="14" t="s">
        <v>84</v>
      </c>
      <c r="AW455" s="14" t="s">
        <v>32</v>
      </c>
      <c r="AX455" s="14" t="s">
        <v>76</v>
      </c>
      <c r="AY455" s="280" t="s">
        <v>183</v>
      </c>
    </row>
    <row r="456" s="12" customFormat="1">
      <c r="B456" s="238"/>
      <c r="C456" s="239"/>
      <c r="D456" s="240" t="s">
        <v>192</v>
      </c>
      <c r="E456" s="241" t="s">
        <v>1</v>
      </c>
      <c r="F456" s="242" t="s">
        <v>802</v>
      </c>
      <c r="G456" s="239"/>
      <c r="H456" s="243">
        <v>8.0079999999999991</v>
      </c>
      <c r="I456" s="244"/>
      <c r="J456" s="239"/>
      <c r="K456" s="239"/>
      <c r="L456" s="245"/>
      <c r="M456" s="246"/>
      <c r="N456" s="247"/>
      <c r="O456" s="247"/>
      <c r="P456" s="247"/>
      <c r="Q456" s="247"/>
      <c r="R456" s="247"/>
      <c r="S456" s="247"/>
      <c r="T456" s="248"/>
      <c r="AT456" s="249" t="s">
        <v>192</v>
      </c>
      <c r="AU456" s="249" t="s">
        <v>86</v>
      </c>
      <c r="AV456" s="12" t="s">
        <v>86</v>
      </c>
      <c r="AW456" s="12" t="s">
        <v>32</v>
      </c>
      <c r="AX456" s="12" t="s">
        <v>84</v>
      </c>
      <c r="AY456" s="249" t="s">
        <v>183</v>
      </c>
    </row>
    <row r="457" s="11" customFormat="1" ht="22.8" customHeight="1">
      <c r="B457" s="209"/>
      <c r="C457" s="210"/>
      <c r="D457" s="211" t="s">
        <v>75</v>
      </c>
      <c r="E457" s="223" t="s">
        <v>803</v>
      </c>
      <c r="F457" s="223" t="s">
        <v>804</v>
      </c>
      <c r="G457" s="210"/>
      <c r="H457" s="210"/>
      <c r="I457" s="213"/>
      <c r="J457" s="224">
        <f>BK457</f>
        <v>0</v>
      </c>
      <c r="K457" s="210"/>
      <c r="L457" s="215"/>
      <c r="M457" s="216"/>
      <c r="N457" s="217"/>
      <c r="O457" s="217"/>
      <c r="P457" s="218">
        <f>SUM(P458:P465)</f>
        <v>0</v>
      </c>
      <c r="Q457" s="217"/>
      <c r="R457" s="218">
        <f>SUM(R458:R465)</f>
        <v>0.42428520000000003</v>
      </c>
      <c r="S457" s="217"/>
      <c r="T457" s="219">
        <f>SUM(T458:T465)</f>
        <v>0.1153758</v>
      </c>
      <c r="AR457" s="220" t="s">
        <v>86</v>
      </c>
      <c r="AT457" s="221" t="s">
        <v>75</v>
      </c>
      <c r="AU457" s="221" t="s">
        <v>84</v>
      </c>
      <c r="AY457" s="220" t="s">
        <v>183</v>
      </c>
      <c r="BK457" s="222">
        <f>SUM(BK458:BK465)</f>
        <v>0</v>
      </c>
    </row>
    <row r="458" s="1" customFormat="1" ht="16.5" customHeight="1">
      <c r="B458" s="38"/>
      <c r="C458" s="225" t="s">
        <v>805</v>
      </c>
      <c r="D458" s="225" t="s">
        <v>185</v>
      </c>
      <c r="E458" s="226" t="s">
        <v>806</v>
      </c>
      <c r="F458" s="227" t="s">
        <v>807</v>
      </c>
      <c r="G458" s="228" t="s">
        <v>188</v>
      </c>
      <c r="H458" s="229">
        <v>372.18000000000001</v>
      </c>
      <c r="I458" s="230"/>
      <c r="J458" s="231">
        <f>ROUND(I458*H458,2)</f>
        <v>0</v>
      </c>
      <c r="K458" s="227" t="s">
        <v>189</v>
      </c>
      <c r="L458" s="43"/>
      <c r="M458" s="232" t="s">
        <v>1</v>
      </c>
      <c r="N458" s="233" t="s">
        <v>41</v>
      </c>
      <c r="O458" s="86"/>
      <c r="P458" s="234">
        <f>O458*H458</f>
        <v>0</v>
      </c>
      <c r="Q458" s="234">
        <v>0.001</v>
      </c>
      <c r="R458" s="234">
        <f>Q458*H458</f>
        <v>0.37218000000000001</v>
      </c>
      <c r="S458" s="234">
        <v>0.00031</v>
      </c>
      <c r="T458" s="235">
        <f>S458*H458</f>
        <v>0.1153758</v>
      </c>
      <c r="AR458" s="236" t="s">
        <v>270</v>
      </c>
      <c r="AT458" s="236" t="s">
        <v>185</v>
      </c>
      <c r="AU458" s="236" t="s">
        <v>86</v>
      </c>
      <c r="AY458" s="17" t="s">
        <v>183</v>
      </c>
      <c r="BE458" s="237">
        <f>IF(N458="základní",J458,0)</f>
        <v>0</v>
      </c>
      <c r="BF458" s="237">
        <f>IF(N458="snížená",J458,0)</f>
        <v>0</v>
      </c>
      <c r="BG458" s="237">
        <f>IF(N458="zákl. přenesená",J458,0)</f>
        <v>0</v>
      </c>
      <c r="BH458" s="237">
        <f>IF(N458="sníž. přenesená",J458,0)</f>
        <v>0</v>
      </c>
      <c r="BI458" s="237">
        <f>IF(N458="nulová",J458,0)</f>
        <v>0</v>
      </c>
      <c r="BJ458" s="17" t="s">
        <v>84</v>
      </c>
      <c r="BK458" s="237">
        <f>ROUND(I458*H458,2)</f>
        <v>0</v>
      </c>
      <c r="BL458" s="17" t="s">
        <v>270</v>
      </c>
      <c r="BM458" s="236" t="s">
        <v>808</v>
      </c>
    </row>
    <row r="459" s="12" customFormat="1">
      <c r="B459" s="238"/>
      <c r="C459" s="239"/>
      <c r="D459" s="240" t="s">
        <v>192</v>
      </c>
      <c r="E459" s="241" t="s">
        <v>1</v>
      </c>
      <c r="F459" s="242" t="s">
        <v>809</v>
      </c>
      <c r="G459" s="239"/>
      <c r="H459" s="243">
        <v>286.858</v>
      </c>
      <c r="I459" s="244"/>
      <c r="J459" s="239"/>
      <c r="K459" s="239"/>
      <c r="L459" s="245"/>
      <c r="M459" s="246"/>
      <c r="N459" s="247"/>
      <c r="O459" s="247"/>
      <c r="P459" s="247"/>
      <c r="Q459" s="247"/>
      <c r="R459" s="247"/>
      <c r="S459" s="247"/>
      <c r="T459" s="248"/>
      <c r="AT459" s="249" t="s">
        <v>192</v>
      </c>
      <c r="AU459" s="249" t="s">
        <v>86</v>
      </c>
      <c r="AV459" s="12" t="s">
        <v>86</v>
      </c>
      <c r="AW459" s="12" t="s">
        <v>32</v>
      </c>
      <c r="AX459" s="12" t="s">
        <v>76</v>
      </c>
      <c r="AY459" s="249" t="s">
        <v>183</v>
      </c>
    </row>
    <row r="460" s="12" customFormat="1">
      <c r="B460" s="238"/>
      <c r="C460" s="239"/>
      <c r="D460" s="240" t="s">
        <v>192</v>
      </c>
      <c r="E460" s="241" t="s">
        <v>1</v>
      </c>
      <c r="F460" s="242" t="s">
        <v>810</v>
      </c>
      <c r="G460" s="239"/>
      <c r="H460" s="243">
        <v>32.238999999999997</v>
      </c>
      <c r="I460" s="244"/>
      <c r="J460" s="239"/>
      <c r="K460" s="239"/>
      <c r="L460" s="245"/>
      <c r="M460" s="246"/>
      <c r="N460" s="247"/>
      <c r="O460" s="247"/>
      <c r="P460" s="247"/>
      <c r="Q460" s="247"/>
      <c r="R460" s="247"/>
      <c r="S460" s="247"/>
      <c r="T460" s="248"/>
      <c r="AT460" s="249" t="s">
        <v>192</v>
      </c>
      <c r="AU460" s="249" t="s">
        <v>86</v>
      </c>
      <c r="AV460" s="12" t="s">
        <v>86</v>
      </c>
      <c r="AW460" s="12" t="s">
        <v>32</v>
      </c>
      <c r="AX460" s="12" t="s">
        <v>76</v>
      </c>
      <c r="AY460" s="249" t="s">
        <v>183</v>
      </c>
    </row>
    <row r="461" s="12" customFormat="1">
      <c r="B461" s="238"/>
      <c r="C461" s="239"/>
      <c r="D461" s="240" t="s">
        <v>192</v>
      </c>
      <c r="E461" s="241" t="s">
        <v>1</v>
      </c>
      <c r="F461" s="242" t="s">
        <v>811</v>
      </c>
      <c r="G461" s="239"/>
      <c r="H461" s="243">
        <v>30.898</v>
      </c>
      <c r="I461" s="244"/>
      <c r="J461" s="239"/>
      <c r="K461" s="239"/>
      <c r="L461" s="245"/>
      <c r="M461" s="246"/>
      <c r="N461" s="247"/>
      <c r="O461" s="247"/>
      <c r="P461" s="247"/>
      <c r="Q461" s="247"/>
      <c r="R461" s="247"/>
      <c r="S461" s="247"/>
      <c r="T461" s="248"/>
      <c r="AT461" s="249" t="s">
        <v>192</v>
      </c>
      <c r="AU461" s="249" t="s">
        <v>86</v>
      </c>
      <c r="AV461" s="12" t="s">
        <v>86</v>
      </c>
      <c r="AW461" s="12" t="s">
        <v>32</v>
      </c>
      <c r="AX461" s="12" t="s">
        <v>76</v>
      </c>
      <c r="AY461" s="249" t="s">
        <v>183</v>
      </c>
    </row>
    <row r="462" s="12" customFormat="1">
      <c r="B462" s="238"/>
      <c r="C462" s="239"/>
      <c r="D462" s="240" t="s">
        <v>192</v>
      </c>
      <c r="E462" s="241" t="s">
        <v>1</v>
      </c>
      <c r="F462" s="242" t="s">
        <v>812</v>
      </c>
      <c r="G462" s="239"/>
      <c r="H462" s="243">
        <v>22.184999999999999</v>
      </c>
      <c r="I462" s="244"/>
      <c r="J462" s="239"/>
      <c r="K462" s="239"/>
      <c r="L462" s="245"/>
      <c r="M462" s="246"/>
      <c r="N462" s="247"/>
      <c r="O462" s="247"/>
      <c r="P462" s="247"/>
      <c r="Q462" s="247"/>
      <c r="R462" s="247"/>
      <c r="S462" s="247"/>
      <c r="T462" s="248"/>
      <c r="AT462" s="249" t="s">
        <v>192</v>
      </c>
      <c r="AU462" s="249" t="s">
        <v>86</v>
      </c>
      <c r="AV462" s="12" t="s">
        <v>86</v>
      </c>
      <c r="AW462" s="12" t="s">
        <v>32</v>
      </c>
      <c r="AX462" s="12" t="s">
        <v>76</v>
      </c>
      <c r="AY462" s="249" t="s">
        <v>183</v>
      </c>
    </row>
    <row r="463" s="13" customFormat="1">
      <c r="B463" s="250"/>
      <c r="C463" s="251"/>
      <c r="D463" s="240" t="s">
        <v>192</v>
      </c>
      <c r="E463" s="252" t="s">
        <v>127</v>
      </c>
      <c r="F463" s="253" t="s">
        <v>200</v>
      </c>
      <c r="G463" s="251"/>
      <c r="H463" s="254">
        <v>372.18000000000001</v>
      </c>
      <c r="I463" s="255"/>
      <c r="J463" s="251"/>
      <c r="K463" s="251"/>
      <c r="L463" s="256"/>
      <c r="M463" s="257"/>
      <c r="N463" s="258"/>
      <c r="O463" s="258"/>
      <c r="P463" s="258"/>
      <c r="Q463" s="258"/>
      <c r="R463" s="258"/>
      <c r="S463" s="258"/>
      <c r="T463" s="259"/>
      <c r="AT463" s="260" t="s">
        <v>192</v>
      </c>
      <c r="AU463" s="260" t="s">
        <v>86</v>
      </c>
      <c r="AV463" s="13" t="s">
        <v>190</v>
      </c>
      <c r="AW463" s="13" t="s">
        <v>32</v>
      </c>
      <c r="AX463" s="13" t="s">
        <v>84</v>
      </c>
      <c r="AY463" s="260" t="s">
        <v>183</v>
      </c>
    </row>
    <row r="464" s="1" customFormat="1" ht="24" customHeight="1">
      <c r="B464" s="38"/>
      <c r="C464" s="225" t="s">
        <v>813</v>
      </c>
      <c r="D464" s="225" t="s">
        <v>185</v>
      </c>
      <c r="E464" s="226" t="s">
        <v>814</v>
      </c>
      <c r="F464" s="227" t="s">
        <v>815</v>
      </c>
      <c r="G464" s="228" t="s">
        <v>188</v>
      </c>
      <c r="H464" s="229">
        <v>372.18000000000001</v>
      </c>
      <c r="I464" s="230"/>
      <c r="J464" s="231">
        <f>ROUND(I464*H464,2)</f>
        <v>0</v>
      </c>
      <c r="K464" s="227" t="s">
        <v>189</v>
      </c>
      <c r="L464" s="43"/>
      <c r="M464" s="232" t="s">
        <v>1</v>
      </c>
      <c r="N464" s="233" t="s">
        <v>41</v>
      </c>
      <c r="O464" s="86"/>
      <c r="P464" s="234">
        <f>O464*H464</f>
        <v>0</v>
      </c>
      <c r="Q464" s="234">
        <v>0.00013999999999999999</v>
      </c>
      <c r="R464" s="234">
        <f>Q464*H464</f>
        <v>0.052105199999999997</v>
      </c>
      <c r="S464" s="234">
        <v>0</v>
      </c>
      <c r="T464" s="235">
        <f>S464*H464</f>
        <v>0</v>
      </c>
      <c r="AR464" s="236" t="s">
        <v>270</v>
      </c>
      <c r="AT464" s="236" t="s">
        <v>185</v>
      </c>
      <c r="AU464" s="236" t="s">
        <v>86</v>
      </c>
      <c r="AY464" s="17" t="s">
        <v>183</v>
      </c>
      <c r="BE464" s="237">
        <f>IF(N464="základní",J464,0)</f>
        <v>0</v>
      </c>
      <c r="BF464" s="237">
        <f>IF(N464="snížená",J464,0)</f>
        <v>0</v>
      </c>
      <c r="BG464" s="237">
        <f>IF(N464="zákl. přenesená",J464,0)</f>
        <v>0</v>
      </c>
      <c r="BH464" s="237">
        <f>IF(N464="sníž. přenesená",J464,0)</f>
        <v>0</v>
      </c>
      <c r="BI464" s="237">
        <f>IF(N464="nulová",J464,0)</f>
        <v>0</v>
      </c>
      <c r="BJ464" s="17" t="s">
        <v>84</v>
      </c>
      <c r="BK464" s="237">
        <f>ROUND(I464*H464,2)</f>
        <v>0</v>
      </c>
      <c r="BL464" s="17" t="s">
        <v>270</v>
      </c>
      <c r="BM464" s="236" t="s">
        <v>816</v>
      </c>
    </row>
    <row r="465" s="12" customFormat="1">
      <c r="B465" s="238"/>
      <c r="C465" s="239"/>
      <c r="D465" s="240" t="s">
        <v>192</v>
      </c>
      <c r="E465" s="241" t="s">
        <v>1</v>
      </c>
      <c r="F465" s="242" t="s">
        <v>127</v>
      </c>
      <c r="G465" s="239"/>
      <c r="H465" s="243">
        <v>372.18000000000001</v>
      </c>
      <c r="I465" s="244"/>
      <c r="J465" s="239"/>
      <c r="K465" s="239"/>
      <c r="L465" s="245"/>
      <c r="M465" s="292"/>
      <c r="N465" s="293"/>
      <c r="O465" s="293"/>
      <c r="P465" s="293"/>
      <c r="Q465" s="293"/>
      <c r="R465" s="293"/>
      <c r="S465" s="293"/>
      <c r="T465" s="294"/>
      <c r="AT465" s="249" t="s">
        <v>192</v>
      </c>
      <c r="AU465" s="249" t="s">
        <v>86</v>
      </c>
      <c r="AV465" s="12" t="s">
        <v>86</v>
      </c>
      <c r="AW465" s="12" t="s">
        <v>32</v>
      </c>
      <c r="AX465" s="12" t="s">
        <v>84</v>
      </c>
      <c r="AY465" s="249" t="s">
        <v>183</v>
      </c>
    </row>
    <row r="466" s="1" customFormat="1" ht="6.96" customHeight="1">
      <c r="B466" s="61"/>
      <c r="C466" s="62"/>
      <c r="D466" s="62"/>
      <c r="E466" s="62"/>
      <c r="F466" s="62"/>
      <c r="G466" s="62"/>
      <c r="H466" s="62"/>
      <c r="I466" s="174"/>
      <c r="J466" s="62"/>
      <c r="K466" s="62"/>
      <c r="L466" s="43"/>
    </row>
  </sheetData>
  <sheetProtection sheet="1" autoFilter="0" formatColumns="0" formatRows="0" objects="1" scenarios="1" spinCount="100000" saltValue="W0taBFkfqwwZoJXBSizav/Q7QgKXSlB0KNqOlrZAGnspFckHWGNM0RGkHrF+hoFaM2UmmQkT2UQqGKKmMNP2Aw==" hashValue="4ZwLlK+AWyz3QCgE5IHWwxR+yO4OQid8fH1Ow4/rHltwTa8eDNRAbbsFa3WsPtkQ5ziPHbUZkpLLI7Oy/hf4KA==" algorithmName="SHA-512" password="CC35"/>
  <autoFilter ref="C138:K465"/>
  <mergeCells count="9">
    <mergeCell ref="E7:H7"/>
    <mergeCell ref="E9:H9"/>
    <mergeCell ref="E18:H18"/>
    <mergeCell ref="E27:H27"/>
    <mergeCell ref="E85:H85"/>
    <mergeCell ref="E87:H8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89</v>
      </c>
    </row>
    <row r="3" ht="6.96" customHeight="1">
      <c r="B3" s="133"/>
      <c r="C3" s="134"/>
      <c r="D3" s="134"/>
      <c r="E3" s="134"/>
      <c r="F3" s="134"/>
      <c r="G3" s="134"/>
      <c r="H3" s="134"/>
      <c r="I3" s="135"/>
      <c r="J3" s="134"/>
      <c r="K3" s="134"/>
      <c r="L3" s="20"/>
      <c r="AT3" s="17" t="s">
        <v>86</v>
      </c>
    </row>
    <row r="4" ht="24.96" customHeight="1">
      <c r="B4" s="20"/>
      <c r="D4" s="136" t="s">
        <v>109</v>
      </c>
      <c r="L4" s="20"/>
      <c r="M4" s="137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8" t="s">
        <v>16</v>
      </c>
      <c r="L6" s="20"/>
    </row>
    <row r="7" ht="16.5" customHeight="1">
      <c r="B7" s="20"/>
      <c r="E7" s="139" t="str">
        <f>'Rekapitulace stavby'!K6</f>
        <v>VÝMĚNA PLYNOVÝCH KOTLŮ, STAVEBNÍ ÚPRAVY V 1.P.P. A 1.N.P., OPRAVA PŘÍSTUPOVÉHO CHODNÍKU V MŠ POHRANIČNÍ DĚČÍN</v>
      </c>
      <c r="F7" s="138"/>
      <c r="G7" s="138"/>
      <c r="H7" s="138"/>
      <c r="L7" s="20"/>
    </row>
    <row r="8" s="1" customFormat="1" ht="12" customHeight="1">
      <c r="B8" s="43"/>
      <c r="D8" s="138" t="s">
        <v>118</v>
      </c>
      <c r="I8" s="140"/>
      <c r="L8" s="43"/>
    </row>
    <row r="9" s="1" customFormat="1" ht="36.96" customHeight="1">
      <c r="B9" s="43"/>
      <c r="E9" s="141" t="s">
        <v>817</v>
      </c>
      <c r="F9" s="1"/>
      <c r="G9" s="1"/>
      <c r="H9" s="1"/>
      <c r="I9" s="140"/>
      <c r="L9" s="43"/>
    </row>
    <row r="10" s="1" customFormat="1">
      <c r="B10" s="43"/>
      <c r="I10" s="140"/>
      <c r="L10" s="43"/>
    </row>
    <row r="11" s="1" customFormat="1" ht="12" customHeight="1">
      <c r="B11" s="43"/>
      <c r="D11" s="138" t="s">
        <v>18</v>
      </c>
      <c r="F11" s="142" t="s">
        <v>1</v>
      </c>
      <c r="I11" s="143" t="s">
        <v>19</v>
      </c>
      <c r="J11" s="142" t="s">
        <v>1</v>
      </c>
      <c r="L11" s="43"/>
    </row>
    <row r="12" s="1" customFormat="1" ht="12" customHeight="1">
      <c r="B12" s="43"/>
      <c r="D12" s="138" t="s">
        <v>20</v>
      </c>
      <c r="F12" s="142" t="s">
        <v>21</v>
      </c>
      <c r="I12" s="143" t="s">
        <v>22</v>
      </c>
      <c r="J12" s="144" t="str">
        <f>'Rekapitulace stavby'!AN8</f>
        <v>2. 1. 2020</v>
      </c>
      <c r="L12" s="43"/>
    </row>
    <row r="13" s="1" customFormat="1" ht="10.8" customHeight="1">
      <c r="B13" s="43"/>
      <c r="I13" s="140"/>
      <c r="L13" s="43"/>
    </row>
    <row r="14" s="1" customFormat="1" ht="12" customHeight="1">
      <c r="B14" s="43"/>
      <c r="D14" s="138" t="s">
        <v>24</v>
      </c>
      <c r="I14" s="143" t="s">
        <v>25</v>
      </c>
      <c r="J14" s="142" t="s">
        <v>1</v>
      </c>
      <c r="L14" s="43"/>
    </row>
    <row r="15" s="1" customFormat="1" ht="18" customHeight="1">
      <c r="B15" s="43"/>
      <c r="E15" s="142" t="s">
        <v>26</v>
      </c>
      <c r="I15" s="143" t="s">
        <v>27</v>
      </c>
      <c r="J15" s="142" t="s">
        <v>1</v>
      </c>
      <c r="L15" s="43"/>
    </row>
    <row r="16" s="1" customFormat="1" ht="6.96" customHeight="1">
      <c r="B16" s="43"/>
      <c r="I16" s="140"/>
      <c r="L16" s="43"/>
    </row>
    <row r="17" s="1" customFormat="1" ht="12" customHeight="1">
      <c r="B17" s="43"/>
      <c r="D17" s="138" t="s">
        <v>28</v>
      </c>
      <c r="I17" s="143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2"/>
      <c r="G18" s="142"/>
      <c r="H18" s="142"/>
      <c r="I18" s="143" t="s">
        <v>27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0"/>
      <c r="L19" s="43"/>
    </row>
    <row r="20" s="1" customFormat="1" ht="12" customHeight="1">
      <c r="B20" s="43"/>
      <c r="D20" s="138" t="s">
        <v>30</v>
      </c>
      <c r="I20" s="143" t="s">
        <v>25</v>
      </c>
      <c r="J20" s="142" t="s">
        <v>1</v>
      </c>
      <c r="L20" s="43"/>
    </row>
    <row r="21" s="1" customFormat="1" ht="18" customHeight="1">
      <c r="B21" s="43"/>
      <c r="E21" s="142" t="s">
        <v>818</v>
      </c>
      <c r="I21" s="143" t="s">
        <v>27</v>
      </c>
      <c r="J21" s="142" t="s">
        <v>1</v>
      </c>
      <c r="L21" s="43"/>
    </row>
    <row r="22" s="1" customFormat="1" ht="6.96" customHeight="1">
      <c r="B22" s="43"/>
      <c r="I22" s="140"/>
      <c r="L22" s="43"/>
    </row>
    <row r="23" s="1" customFormat="1" ht="12" customHeight="1">
      <c r="B23" s="43"/>
      <c r="D23" s="138" t="s">
        <v>33</v>
      </c>
      <c r="I23" s="143" t="s">
        <v>25</v>
      </c>
      <c r="J23" s="142" t="s">
        <v>1</v>
      </c>
      <c r="L23" s="43"/>
    </row>
    <row r="24" s="1" customFormat="1" ht="18" customHeight="1">
      <c r="B24" s="43"/>
      <c r="E24" s="142" t="s">
        <v>34</v>
      </c>
      <c r="I24" s="143" t="s">
        <v>27</v>
      </c>
      <c r="J24" s="142" t="s">
        <v>1</v>
      </c>
      <c r="L24" s="43"/>
    </row>
    <row r="25" s="1" customFormat="1" ht="6.96" customHeight="1">
      <c r="B25" s="43"/>
      <c r="I25" s="140"/>
      <c r="L25" s="43"/>
    </row>
    <row r="26" s="1" customFormat="1" ht="12" customHeight="1">
      <c r="B26" s="43"/>
      <c r="D26" s="138" t="s">
        <v>35</v>
      </c>
      <c r="I26" s="140"/>
      <c r="L26" s="43"/>
    </row>
    <row r="27" s="7" customFormat="1" ht="16.5" customHeight="1">
      <c r="B27" s="145"/>
      <c r="E27" s="146" t="s">
        <v>1</v>
      </c>
      <c r="F27" s="146"/>
      <c r="G27" s="146"/>
      <c r="H27" s="146"/>
      <c r="I27" s="147"/>
      <c r="L27" s="145"/>
    </row>
    <row r="28" s="1" customFormat="1" ht="6.96" customHeight="1">
      <c r="B28" s="43"/>
      <c r="I28" s="140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8"/>
      <c r="J29" s="78"/>
      <c r="K29" s="78"/>
      <c r="L29" s="43"/>
    </row>
    <row r="30" s="1" customFormat="1" ht="25.44" customHeight="1">
      <c r="B30" s="43"/>
      <c r="D30" s="149" t="s">
        <v>36</v>
      </c>
      <c r="I30" s="140"/>
      <c r="J30" s="150">
        <f>ROUND(J125,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48"/>
      <c r="J31" s="78"/>
      <c r="K31" s="78"/>
      <c r="L31" s="43"/>
    </row>
    <row r="32" s="1" customFormat="1" ht="14.4" customHeight="1">
      <c r="B32" s="43"/>
      <c r="F32" s="151" t="s">
        <v>38</v>
      </c>
      <c r="I32" s="152" t="s">
        <v>37</v>
      </c>
      <c r="J32" s="151" t="s">
        <v>39</v>
      </c>
      <c r="L32" s="43"/>
    </row>
    <row r="33" s="1" customFormat="1" ht="14.4" customHeight="1">
      <c r="B33" s="43"/>
      <c r="D33" s="153" t="s">
        <v>40</v>
      </c>
      <c r="E33" s="138" t="s">
        <v>41</v>
      </c>
      <c r="F33" s="154">
        <f>ROUND((SUM(BE125:BE186)),  2)</f>
        <v>0</v>
      </c>
      <c r="I33" s="155">
        <v>0.20999999999999999</v>
      </c>
      <c r="J33" s="154">
        <f>ROUND(((SUM(BE125:BE186))*I33),  2)</f>
        <v>0</v>
      </c>
      <c r="L33" s="43"/>
    </row>
    <row r="34" s="1" customFormat="1" ht="14.4" customHeight="1">
      <c r="B34" s="43"/>
      <c r="E34" s="138" t="s">
        <v>42</v>
      </c>
      <c r="F34" s="154">
        <f>ROUND((SUM(BF125:BF186)),  2)</f>
        <v>0</v>
      </c>
      <c r="I34" s="155">
        <v>0.14999999999999999</v>
      </c>
      <c r="J34" s="154">
        <f>ROUND(((SUM(BF125:BF186))*I34),  2)</f>
        <v>0</v>
      </c>
      <c r="L34" s="43"/>
    </row>
    <row r="35" hidden="1" s="1" customFormat="1" ht="14.4" customHeight="1">
      <c r="B35" s="43"/>
      <c r="E35" s="138" t="s">
        <v>43</v>
      </c>
      <c r="F35" s="154">
        <f>ROUND((SUM(BG125:BG186)),  2)</f>
        <v>0</v>
      </c>
      <c r="I35" s="155">
        <v>0.20999999999999999</v>
      </c>
      <c r="J35" s="154">
        <f>0</f>
        <v>0</v>
      </c>
      <c r="L35" s="43"/>
    </row>
    <row r="36" hidden="1" s="1" customFormat="1" ht="14.4" customHeight="1">
      <c r="B36" s="43"/>
      <c r="E36" s="138" t="s">
        <v>44</v>
      </c>
      <c r="F36" s="154">
        <f>ROUND((SUM(BH125:BH186)),  2)</f>
        <v>0</v>
      </c>
      <c r="I36" s="155">
        <v>0.14999999999999999</v>
      </c>
      <c r="J36" s="154">
        <f>0</f>
        <v>0</v>
      </c>
      <c r="L36" s="43"/>
    </row>
    <row r="37" hidden="1" s="1" customFormat="1" ht="14.4" customHeight="1">
      <c r="B37" s="43"/>
      <c r="E37" s="138" t="s">
        <v>45</v>
      </c>
      <c r="F37" s="154">
        <f>ROUND((SUM(BI125:BI186)),  2)</f>
        <v>0</v>
      </c>
      <c r="I37" s="155">
        <v>0</v>
      </c>
      <c r="J37" s="154">
        <f>0</f>
        <v>0</v>
      </c>
      <c r="L37" s="43"/>
    </row>
    <row r="38" s="1" customFormat="1" ht="6.96" customHeight="1">
      <c r="B38" s="43"/>
      <c r="I38" s="140"/>
      <c r="L38" s="43"/>
    </row>
    <row r="39" s="1" customFormat="1" ht="25.44" customHeight="1"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61"/>
      <c r="J39" s="162">
        <f>SUM(J30:J37)</f>
        <v>0</v>
      </c>
      <c r="K39" s="163"/>
      <c r="L39" s="43"/>
    </row>
    <row r="40" s="1" customFormat="1" ht="14.4" customHeight="1">
      <c r="B40" s="43"/>
      <c r="I40" s="140"/>
      <c r="L40" s="43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4" t="s">
        <v>49</v>
      </c>
      <c r="E50" s="165"/>
      <c r="F50" s="165"/>
      <c r="G50" s="164" t="s">
        <v>50</v>
      </c>
      <c r="H50" s="165"/>
      <c r="I50" s="166"/>
      <c r="J50" s="165"/>
      <c r="K50" s="165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7" t="s">
        <v>51</v>
      </c>
      <c r="E61" s="168"/>
      <c r="F61" s="169" t="s">
        <v>52</v>
      </c>
      <c r="G61" s="167" t="s">
        <v>51</v>
      </c>
      <c r="H61" s="168"/>
      <c r="I61" s="170"/>
      <c r="J61" s="171" t="s">
        <v>52</v>
      </c>
      <c r="K61" s="168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4" t="s">
        <v>53</v>
      </c>
      <c r="E65" s="165"/>
      <c r="F65" s="165"/>
      <c r="G65" s="164" t="s">
        <v>54</v>
      </c>
      <c r="H65" s="165"/>
      <c r="I65" s="166"/>
      <c r="J65" s="165"/>
      <c r="K65" s="165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7" t="s">
        <v>51</v>
      </c>
      <c r="E76" s="168"/>
      <c r="F76" s="169" t="s">
        <v>52</v>
      </c>
      <c r="G76" s="167" t="s">
        <v>51</v>
      </c>
      <c r="H76" s="168"/>
      <c r="I76" s="170"/>
      <c r="J76" s="171" t="s">
        <v>52</v>
      </c>
      <c r="K76" s="168"/>
      <c r="L76" s="43"/>
    </row>
    <row r="77" s="1" customFormat="1" ht="14.4" customHeight="1"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43"/>
    </row>
    <row r="81" s="1" customFormat="1" ht="6.96" customHeight="1"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43"/>
    </row>
    <row r="82" s="1" customFormat="1" ht="24.96" customHeight="1">
      <c r="B82" s="38"/>
      <c r="C82" s="23" t="s">
        <v>140</v>
      </c>
      <c r="D82" s="39"/>
      <c r="E82" s="39"/>
      <c r="F82" s="39"/>
      <c r="G82" s="39"/>
      <c r="H82" s="39"/>
      <c r="I82" s="140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0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40"/>
      <c r="J84" s="39"/>
      <c r="K84" s="39"/>
      <c r="L84" s="43"/>
    </row>
    <row r="85" s="1" customFormat="1" ht="16.5" customHeight="1">
      <c r="B85" s="38"/>
      <c r="C85" s="39"/>
      <c r="D85" s="39"/>
      <c r="E85" s="178" t="str">
        <f>E7</f>
        <v>VÝMĚNA PLYNOVÝCH KOTLŮ, STAVEBNÍ ÚPRAVY V 1.P.P. A 1.N.P., OPRAVA PŘÍSTUPOVÉHO CHODNÍKU V MŠ POHRANIČNÍ DĚČÍN</v>
      </c>
      <c r="F85" s="32"/>
      <c r="G85" s="32"/>
      <c r="H85" s="32"/>
      <c r="I85" s="140"/>
      <c r="J85" s="39"/>
      <c r="K85" s="39"/>
      <c r="L85" s="43"/>
    </row>
    <row r="86" s="1" customFormat="1" ht="12" customHeight="1">
      <c r="B86" s="38"/>
      <c r="C86" s="32" t="s">
        <v>118</v>
      </c>
      <c r="D86" s="39"/>
      <c r="E86" s="39"/>
      <c r="F86" s="39"/>
      <c r="G86" s="39"/>
      <c r="H86" s="39"/>
      <c r="I86" s="140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EL - Elektroinstalace</v>
      </c>
      <c r="F87" s="39"/>
      <c r="G87" s="39"/>
      <c r="H87" s="39"/>
      <c r="I87" s="140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40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p.p.č.10/1,10/2, st.p.č. 8 a 9</v>
      </c>
      <c r="G89" s="39"/>
      <c r="H89" s="39"/>
      <c r="I89" s="143" t="s">
        <v>22</v>
      </c>
      <c r="J89" s="74" t="str">
        <f>IF(J12="","",J12)</f>
        <v>2. 1. 2020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40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>Statutární město Děčín</v>
      </c>
      <c r="G91" s="39"/>
      <c r="H91" s="39"/>
      <c r="I91" s="143" t="s">
        <v>30</v>
      </c>
      <c r="J91" s="36" t="str">
        <f>E21</f>
        <v>Zdeněk Vácha</v>
      </c>
      <c r="K91" s="39"/>
      <c r="L91" s="43"/>
    </row>
    <row r="92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3" t="s">
        <v>33</v>
      </c>
      <c r="J92" s="36" t="str">
        <f>E24</f>
        <v>J. Duben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40"/>
      <c r="J93" s="39"/>
      <c r="K93" s="39"/>
      <c r="L93" s="43"/>
    </row>
    <row r="94" s="1" customFormat="1" ht="29.28" customHeight="1">
      <c r="B94" s="38"/>
      <c r="C94" s="179" t="s">
        <v>141</v>
      </c>
      <c r="D94" s="180"/>
      <c r="E94" s="180"/>
      <c r="F94" s="180"/>
      <c r="G94" s="180"/>
      <c r="H94" s="180"/>
      <c r="I94" s="181"/>
      <c r="J94" s="182" t="s">
        <v>142</v>
      </c>
      <c r="K94" s="180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40"/>
      <c r="J95" s="39"/>
      <c r="K95" s="39"/>
      <c r="L95" s="43"/>
    </row>
    <row r="96" s="1" customFormat="1" ht="22.8" customHeight="1">
      <c r="B96" s="38"/>
      <c r="C96" s="183" t="s">
        <v>143</v>
      </c>
      <c r="D96" s="39"/>
      <c r="E96" s="39"/>
      <c r="F96" s="39"/>
      <c r="G96" s="39"/>
      <c r="H96" s="39"/>
      <c r="I96" s="140"/>
      <c r="J96" s="105">
        <f>J125</f>
        <v>0</v>
      </c>
      <c r="K96" s="39"/>
      <c r="L96" s="43"/>
      <c r="AU96" s="17" t="s">
        <v>144</v>
      </c>
    </row>
    <row r="97" s="8" customFormat="1" ht="24.96" customHeight="1">
      <c r="B97" s="184"/>
      <c r="C97" s="185"/>
      <c r="D97" s="186" t="s">
        <v>819</v>
      </c>
      <c r="E97" s="187"/>
      <c r="F97" s="187"/>
      <c r="G97" s="187"/>
      <c r="H97" s="187"/>
      <c r="I97" s="188"/>
      <c r="J97" s="189">
        <f>J126</f>
        <v>0</v>
      </c>
      <c r="K97" s="185"/>
      <c r="L97" s="190"/>
    </row>
    <row r="98" s="8" customFormat="1" ht="24.96" customHeight="1">
      <c r="B98" s="184"/>
      <c r="C98" s="185"/>
      <c r="D98" s="186" t="s">
        <v>820</v>
      </c>
      <c r="E98" s="187"/>
      <c r="F98" s="187"/>
      <c r="G98" s="187"/>
      <c r="H98" s="187"/>
      <c r="I98" s="188"/>
      <c r="J98" s="189">
        <f>J132</f>
        <v>0</v>
      </c>
      <c r="K98" s="185"/>
      <c r="L98" s="190"/>
    </row>
    <row r="99" s="8" customFormat="1" ht="24.96" customHeight="1">
      <c r="B99" s="184"/>
      <c r="C99" s="185"/>
      <c r="D99" s="186" t="s">
        <v>821</v>
      </c>
      <c r="E99" s="187"/>
      <c r="F99" s="187"/>
      <c r="G99" s="187"/>
      <c r="H99" s="187"/>
      <c r="I99" s="188"/>
      <c r="J99" s="189">
        <f>J151</f>
        <v>0</v>
      </c>
      <c r="K99" s="185"/>
      <c r="L99" s="190"/>
    </row>
    <row r="100" s="8" customFormat="1" ht="24.96" customHeight="1">
      <c r="B100" s="184"/>
      <c r="C100" s="185"/>
      <c r="D100" s="186" t="s">
        <v>822</v>
      </c>
      <c r="E100" s="187"/>
      <c r="F100" s="187"/>
      <c r="G100" s="187"/>
      <c r="H100" s="187"/>
      <c r="I100" s="188"/>
      <c r="J100" s="189">
        <f>J169</f>
        <v>0</v>
      </c>
      <c r="K100" s="185"/>
      <c r="L100" s="190"/>
    </row>
    <row r="101" s="8" customFormat="1" ht="24.96" customHeight="1">
      <c r="B101" s="184"/>
      <c r="C101" s="185"/>
      <c r="D101" s="186" t="s">
        <v>823</v>
      </c>
      <c r="E101" s="187"/>
      <c r="F101" s="187"/>
      <c r="G101" s="187"/>
      <c r="H101" s="187"/>
      <c r="I101" s="188"/>
      <c r="J101" s="189">
        <f>J177</f>
        <v>0</v>
      </c>
      <c r="K101" s="185"/>
      <c r="L101" s="190"/>
    </row>
    <row r="102" s="9" customFormat="1" ht="19.92" customHeight="1">
      <c r="B102" s="191"/>
      <c r="C102" s="192"/>
      <c r="D102" s="193" t="s">
        <v>824</v>
      </c>
      <c r="E102" s="194"/>
      <c r="F102" s="194"/>
      <c r="G102" s="194"/>
      <c r="H102" s="194"/>
      <c r="I102" s="195"/>
      <c r="J102" s="196">
        <f>J178</f>
        <v>0</v>
      </c>
      <c r="K102" s="192"/>
      <c r="L102" s="197"/>
    </row>
    <row r="103" s="9" customFormat="1" ht="19.92" customHeight="1">
      <c r="B103" s="191"/>
      <c r="C103" s="192"/>
      <c r="D103" s="193" t="s">
        <v>825</v>
      </c>
      <c r="E103" s="194"/>
      <c r="F103" s="194"/>
      <c r="G103" s="194"/>
      <c r="H103" s="194"/>
      <c r="I103" s="195"/>
      <c r="J103" s="196">
        <f>J180</f>
        <v>0</v>
      </c>
      <c r="K103" s="192"/>
      <c r="L103" s="197"/>
    </row>
    <row r="104" s="9" customFormat="1" ht="19.92" customHeight="1">
      <c r="B104" s="191"/>
      <c r="C104" s="192"/>
      <c r="D104" s="193" t="s">
        <v>826</v>
      </c>
      <c r="E104" s="194"/>
      <c r="F104" s="194"/>
      <c r="G104" s="194"/>
      <c r="H104" s="194"/>
      <c r="I104" s="195"/>
      <c r="J104" s="196">
        <f>J182</f>
        <v>0</v>
      </c>
      <c r="K104" s="192"/>
      <c r="L104" s="197"/>
    </row>
    <row r="105" s="9" customFormat="1" ht="19.92" customHeight="1">
      <c r="B105" s="191"/>
      <c r="C105" s="192"/>
      <c r="D105" s="193" t="s">
        <v>827</v>
      </c>
      <c r="E105" s="194"/>
      <c r="F105" s="194"/>
      <c r="G105" s="194"/>
      <c r="H105" s="194"/>
      <c r="I105" s="195"/>
      <c r="J105" s="196">
        <f>J185</f>
        <v>0</v>
      </c>
      <c r="K105" s="192"/>
      <c r="L105" s="197"/>
    </row>
    <row r="106" s="1" customFormat="1" ht="21.84" customHeight="1">
      <c r="B106" s="38"/>
      <c r="C106" s="39"/>
      <c r="D106" s="39"/>
      <c r="E106" s="39"/>
      <c r="F106" s="39"/>
      <c r="G106" s="39"/>
      <c r="H106" s="39"/>
      <c r="I106" s="140"/>
      <c r="J106" s="39"/>
      <c r="K106" s="39"/>
      <c r="L106" s="43"/>
    </row>
    <row r="107" s="1" customFormat="1" ht="6.96" customHeight="1">
      <c r="B107" s="61"/>
      <c r="C107" s="62"/>
      <c r="D107" s="62"/>
      <c r="E107" s="62"/>
      <c r="F107" s="62"/>
      <c r="G107" s="62"/>
      <c r="H107" s="62"/>
      <c r="I107" s="174"/>
      <c r="J107" s="62"/>
      <c r="K107" s="62"/>
      <c r="L107" s="43"/>
    </row>
    <row r="111" s="1" customFormat="1" ht="6.96" customHeight="1">
      <c r="B111" s="63"/>
      <c r="C111" s="64"/>
      <c r="D111" s="64"/>
      <c r="E111" s="64"/>
      <c r="F111" s="64"/>
      <c r="G111" s="64"/>
      <c r="H111" s="64"/>
      <c r="I111" s="177"/>
      <c r="J111" s="64"/>
      <c r="K111" s="64"/>
      <c r="L111" s="43"/>
    </row>
    <row r="112" s="1" customFormat="1" ht="24.96" customHeight="1">
      <c r="B112" s="38"/>
      <c r="C112" s="23" t="s">
        <v>168</v>
      </c>
      <c r="D112" s="39"/>
      <c r="E112" s="39"/>
      <c r="F112" s="39"/>
      <c r="G112" s="39"/>
      <c r="H112" s="39"/>
      <c r="I112" s="140"/>
      <c r="J112" s="39"/>
      <c r="K112" s="39"/>
      <c r="L112" s="43"/>
    </row>
    <row r="113" s="1" customFormat="1" ht="6.96" customHeight="1">
      <c r="B113" s="38"/>
      <c r="C113" s="39"/>
      <c r="D113" s="39"/>
      <c r="E113" s="39"/>
      <c r="F113" s="39"/>
      <c r="G113" s="39"/>
      <c r="H113" s="39"/>
      <c r="I113" s="140"/>
      <c r="J113" s="39"/>
      <c r="K113" s="39"/>
      <c r="L113" s="43"/>
    </row>
    <row r="114" s="1" customFormat="1" ht="12" customHeight="1">
      <c r="B114" s="38"/>
      <c r="C114" s="32" t="s">
        <v>16</v>
      </c>
      <c r="D114" s="39"/>
      <c r="E114" s="39"/>
      <c r="F114" s="39"/>
      <c r="G114" s="39"/>
      <c r="H114" s="39"/>
      <c r="I114" s="140"/>
      <c r="J114" s="39"/>
      <c r="K114" s="39"/>
      <c r="L114" s="43"/>
    </row>
    <row r="115" s="1" customFormat="1" ht="16.5" customHeight="1">
      <c r="B115" s="38"/>
      <c r="C115" s="39"/>
      <c r="D115" s="39"/>
      <c r="E115" s="178" t="str">
        <f>E7</f>
        <v>VÝMĚNA PLYNOVÝCH KOTLŮ, STAVEBNÍ ÚPRAVY V 1.P.P. A 1.N.P., OPRAVA PŘÍSTUPOVÉHO CHODNÍKU V MŠ POHRANIČNÍ DĚČÍN</v>
      </c>
      <c r="F115" s="32"/>
      <c r="G115" s="32"/>
      <c r="H115" s="32"/>
      <c r="I115" s="140"/>
      <c r="J115" s="39"/>
      <c r="K115" s="39"/>
      <c r="L115" s="43"/>
    </row>
    <row r="116" s="1" customFormat="1" ht="12" customHeight="1">
      <c r="B116" s="38"/>
      <c r="C116" s="32" t="s">
        <v>118</v>
      </c>
      <c r="D116" s="39"/>
      <c r="E116" s="39"/>
      <c r="F116" s="39"/>
      <c r="G116" s="39"/>
      <c r="H116" s="39"/>
      <c r="I116" s="140"/>
      <c r="J116" s="39"/>
      <c r="K116" s="39"/>
      <c r="L116" s="43"/>
    </row>
    <row r="117" s="1" customFormat="1" ht="16.5" customHeight="1">
      <c r="B117" s="38"/>
      <c r="C117" s="39"/>
      <c r="D117" s="39"/>
      <c r="E117" s="71" t="str">
        <f>E9</f>
        <v>EL - Elektroinstalace</v>
      </c>
      <c r="F117" s="39"/>
      <c r="G117" s="39"/>
      <c r="H117" s="39"/>
      <c r="I117" s="140"/>
      <c r="J117" s="39"/>
      <c r="K117" s="39"/>
      <c r="L117" s="43"/>
    </row>
    <row r="118" s="1" customFormat="1" ht="6.96" customHeight="1">
      <c r="B118" s="38"/>
      <c r="C118" s="39"/>
      <c r="D118" s="39"/>
      <c r="E118" s="39"/>
      <c r="F118" s="39"/>
      <c r="G118" s="39"/>
      <c r="H118" s="39"/>
      <c r="I118" s="140"/>
      <c r="J118" s="39"/>
      <c r="K118" s="39"/>
      <c r="L118" s="43"/>
    </row>
    <row r="119" s="1" customFormat="1" ht="12" customHeight="1">
      <c r="B119" s="38"/>
      <c r="C119" s="32" t="s">
        <v>20</v>
      </c>
      <c r="D119" s="39"/>
      <c r="E119" s="39"/>
      <c r="F119" s="27" t="str">
        <f>F12</f>
        <v>p.p.č.10/1,10/2, st.p.č. 8 a 9</v>
      </c>
      <c r="G119" s="39"/>
      <c r="H119" s="39"/>
      <c r="I119" s="143" t="s">
        <v>22</v>
      </c>
      <c r="J119" s="74" t="str">
        <f>IF(J12="","",J12)</f>
        <v>2. 1. 2020</v>
      </c>
      <c r="K119" s="39"/>
      <c r="L119" s="43"/>
    </row>
    <row r="120" s="1" customFormat="1" ht="6.96" customHeight="1">
      <c r="B120" s="38"/>
      <c r="C120" s="39"/>
      <c r="D120" s="39"/>
      <c r="E120" s="39"/>
      <c r="F120" s="39"/>
      <c r="G120" s="39"/>
      <c r="H120" s="39"/>
      <c r="I120" s="140"/>
      <c r="J120" s="39"/>
      <c r="K120" s="39"/>
      <c r="L120" s="43"/>
    </row>
    <row r="121" s="1" customFormat="1" ht="15.15" customHeight="1">
      <c r="B121" s="38"/>
      <c r="C121" s="32" t="s">
        <v>24</v>
      </c>
      <c r="D121" s="39"/>
      <c r="E121" s="39"/>
      <c r="F121" s="27" t="str">
        <f>E15</f>
        <v>Statutární město Děčín</v>
      </c>
      <c r="G121" s="39"/>
      <c r="H121" s="39"/>
      <c r="I121" s="143" t="s">
        <v>30</v>
      </c>
      <c r="J121" s="36" t="str">
        <f>E21</f>
        <v>Zdeněk Vácha</v>
      </c>
      <c r="K121" s="39"/>
      <c r="L121" s="43"/>
    </row>
    <row r="122" s="1" customFormat="1" ht="15.15" customHeight="1">
      <c r="B122" s="38"/>
      <c r="C122" s="32" t="s">
        <v>28</v>
      </c>
      <c r="D122" s="39"/>
      <c r="E122" s="39"/>
      <c r="F122" s="27" t="str">
        <f>IF(E18="","",E18)</f>
        <v>Vyplň údaj</v>
      </c>
      <c r="G122" s="39"/>
      <c r="H122" s="39"/>
      <c r="I122" s="143" t="s">
        <v>33</v>
      </c>
      <c r="J122" s="36" t="str">
        <f>E24</f>
        <v>J. Duben</v>
      </c>
      <c r="K122" s="39"/>
      <c r="L122" s="43"/>
    </row>
    <row r="123" s="1" customFormat="1" ht="10.32" customHeight="1">
      <c r="B123" s="38"/>
      <c r="C123" s="39"/>
      <c r="D123" s="39"/>
      <c r="E123" s="39"/>
      <c r="F123" s="39"/>
      <c r="G123" s="39"/>
      <c r="H123" s="39"/>
      <c r="I123" s="140"/>
      <c r="J123" s="39"/>
      <c r="K123" s="39"/>
      <c r="L123" s="43"/>
    </row>
    <row r="124" s="10" customFormat="1" ht="29.28" customHeight="1">
      <c r="B124" s="198"/>
      <c r="C124" s="199" t="s">
        <v>169</v>
      </c>
      <c r="D124" s="200" t="s">
        <v>61</v>
      </c>
      <c r="E124" s="200" t="s">
        <v>57</v>
      </c>
      <c r="F124" s="200" t="s">
        <v>58</v>
      </c>
      <c r="G124" s="200" t="s">
        <v>170</v>
      </c>
      <c r="H124" s="200" t="s">
        <v>171</v>
      </c>
      <c r="I124" s="201" t="s">
        <v>172</v>
      </c>
      <c r="J124" s="202" t="s">
        <v>142</v>
      </c>
      <c r="K124" s="203" t="s">
        <v>173</v>
      </c>
      <c r="L124" s="204"/>
      <c r="M124" s="95" t="s">
        <v>1</v>
      </c>
      <c r="N124" s="96" t="s">
        <v>40</v>
      </c>
      <c r="O124" s="96" t="s">
        <v>174</v>
      </c>
      <c r="P124" s="96" t="s">
        <v>175</v>
      </c>
      <c r="Q124" s="96" t="s">
        <v>176</v>
      </c>
      <c r="R124" s="96" t="s">
        <v>177</v>
      </c>
      <c r="S124" s="96" t="s">
        <v>178</v>
      </c>
      <c r="T124" s="97" t="s">
        <v>179</v>
      </c>
    </row>
    <row r="125" s="1" customFormat="1" ht="22.8" customHeight="1">
      <c r="B125" s="38"/>
      <c r="C125" s="102" t="s">
        <v>180</v>
      </c>
      <c r="D125" s="39"/>
      <c r="E125" s="39"/>
      <c r="F125" s="39"/>
      <c r="G125" s="39"/>
      <c r="H125" s="39"/>
      <c r="I125" s="140"/>
      <c r="J125" s="205">
        <f>BK125</f>
        <v>0</v>
      </c>
      <c r="K125" s="39"/>
      <c r="L125" s="43"/>
      <c r="M125" s="98"/>
      <c r="N125" s="99"/>
      <c r="O125" s="99"/>
      <c r="P125" s="206">
        <f>P126+P132+P151+P169+P177</f>
        <v>0</v>
      </c>
      <c r="Q125" s="99"/>
      <c r="R125" s="206">
        <f>R126+R132+R151+R169+R177</f>
        <v>0</v>
      </c>
      <c r="S125" s="99"/>
      <c r="T125" s="207">
        <f>T126+T132+T151+T169+T177</f>
        <v>0</v>
      </c>
      <c r="AT125" s="17" t="s">
        <v>75</v>
      </c>
      <c r="AU125" s="17" t="s">
        <v>144</v>
      </c>
      <c r="BK125" s="208">
        <f>BK126+BK132+BK151+BK169+BK177</f>
        <v>0</v>
      </c>
    </row>
    <row r="126" s="11" customFormat="1" ht="25.92" customHeight="1">
      <c r="B126" s="209"/>
      <c r="C126" s="210"/>
      <c r="D126" s="211" t="s">
        <v>75</v>
      </c>
      <c r="E126" s="212" t="s">
        <v>828</v>
      </c>
      <c r="F126" s="212" t="s">
        <v>829</v>
      </c>
      <c r="G126" s="210"/>
      <c r="H126" s="210"/>
      <c r="I126" s="213"/>
      <c r="J126" s="214">
        <f>BK126</f>
        <v>0</v>
      </c>
      <c r="K126" s="210"/>
      <c r="L126" s="215"/>
      <c r="M126" s="216"/>
      <c r="N126" s="217"/>
      <c r="O126" s="217"/>
      <c r="P126" s="218">
        <f>SUM(P127:P131)</f>
        <v>0</v>
      </c>
      <c r="Q126" s="217"/>
      <c r="R126" s="218">
        <f>SUM(R127:R131)</f>
        <v>0</v>
      </c>
      <c r="S126" s="217"/>
      <c r="T126" s="219">
        <f>SUM(T127:T131)</f>
        <v>0</v>
      </c>
      <c r="AR126" s="220" t="s">
        <v>84</v>
      </c>
      <c r="AT126" s="221" t="s">
        <v>75</v>
      </c>
      <c r="AU126" s="221" t="s">
        <v>76</v>
      </c>
      <c r="AY126" s="220" t="s">
        <v>183</v>
      </c>
      <c r="BK126" s="222">
        <f>SUM(BK127:BK131)</f>
        <v>0</v>
      </c>
    </row>
    <row r="127" s="1" customFormat="1" ht="16.5" customHeight="1">
      <c r="B127" s="38"/>
      <c r="C127" s="261" t="s">
        <v>84</v>
      </c>
      <c r="D127" s="261" t="s">
        <v>251</v>
      </c>
      <c r="E127" s="262" t="s">
        <v>830</v>
      </c>
      <c r="F127" s="263" t="s">
        <v>831</v>
      </c>
      <c r="G127" s="264" t="s">
        <v>832</v>
      </c>
      <c r="H127" s="265">
        <v>4</v>
      </c>
      <c r="I127" s="266"/>
      <c r="J127" s="267">
        <f>ROUND(I127*H127,2)</f>
        <v>0</v>
      </c>
      <c r="K127" s="263" t="s">
        <v>1</v>
      </c>
      <c r="L127" s="268"/>
      <c r="M127" s="269" t="s">
        <v>1</v>
      </c>
      <c r="N127" s="270" t="s">
        <v>41</v>
      </c>
      <c r="O127" s="86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AR127" s="236" t="s">
        <v>226</v>
      </c>
      <c r="AT127" s="236" t="s">
        <v>251</v>
      </c>
      <c r="AU127" s="236" t="s">
        <v>84</v>
      </c>
      <c r="AY127" s="17" t="s">
        <v>183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7" t="s">
        <v>84</v>
      </c>
      <c r="BK127" s="237">
        <f>ROUND(I127*H127,2)</f>
        <v>0</v>
      </c>
      <c r="BL127" s="17" t="s">
        <v>190</v>
      </c>
      <c r="BM127" s="236" t="s">
        <v>86</v>
      </c>
    </row>
    <row r="128" s="1" customFormat="1" ht="16.5" customHeight="1">
      <c r="B128" s="38"/>
      <c r="C128" s="261" t="s">
        <v>86</v>
      </c>
      <c r="D128" s="261" t="s">
        <v>251</v>
      </c>
      <c r="E128" s="262" t="s">
        <v>833</v>
      </c>
      <c r="F128" s="263" t="s">
        <v>834</v>
      </c>
      <c r="G128" s="264" t="s">
        <v>832</v>
      </c>
      <c r="H128" s="265">
        <v>3</v>
      </c>
      <c r="I128" s="266"/>
      <c r="J128" s="267">
        <f>ROUND(I128*H128,2)</f>
        <v>0</v>
      </c>
      <c r="K128" s="263" t="s">
        <v>1</v>
      </c>
      <c r="L128" s="268"/>
      <c r="M128" s="269" t="s">
        <v>1</v>
      </c>
      <c r="N128" s="270" t="s">
        <v>41</v>
      </c>
      <c r="O128" s="86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AR128" s="236" t="s">
        <v>226</v>
      </c>
      <c r="AT128" s="236" t="s">
        <v>251</v>
      </c>
      <c r="AU128" s="236" t="s">
        <v>84</v>
      </c>
      <c r="AY128" s="17" t="s">
        <v>183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7" t="s">
        <v>84</v>
      </c>
      <c r="BK128" s="237">
        <f>ROUND(I128*H128,2)</f>
        <v>0</v>
      </c>
      <c r="BL128" s="17" t="s">
        <v>190</v>
      </c>
      <c r="BM128" s="236" t="s">
        <v>190</v>
      </c>
    </row>
    <row r="129" s="1" customFormat="1" ht="24" customHeight="1">
      <c r="B129" s="38"/>
      <c r="C129" s="261" t="s">
        <v>201</v>
      </c>
      <c r="D129" s="261" t="s">
        <v>251</v>
      </c>
      <c r="E129" s="262" t="s">
        <v>835</v>
      </c>
      <c r="F129" s="263" t="s">
        <v>836</v>
      </c>
      <c r="G129" s="264" t="s">
        <v>832</v>
      </c>
      <c r="H129" s="265">
        <v>8</v>
      </c>
      <c r="I129" s="266"/>
      <c r="J129" s="267">
        <f>ROUND(I129*H129,2)</f>
        <v>0</v>
      </c>
      <c r="K129" s="263" t="s">
        <v>1</v>
      </c>
      <c r="L129" s="268"/>
      <c r="M129" s="269" t="s">
        <v>1</v>
      </c>
      <c r="N129" s="270" t="s">
        <v>41</v>
      </c>
      <c r="O129" s="86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AR129" s="236" t="s">
        <v>226</v>
      </c>
      <c r="AT129" s="236" t="s">
        <v>251</v>
      </c>
      <c r="AU129" s="236" t="s">
        <v>84</v>
      </c>
      <c r="AY129" s="17" t="s">
        <v>183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7" t="s">
        <v>84</v>
      </c>
      <c r="BK129" s="237">
        <f>ROUND(I129*H129,2)</f>
        <v>0</v>
      </c>
      <c r="BL129" s="17" t="s">
        <v>190</v>
      </c>
      <c r="BM129" s="236" t="s">
        <v>218</v>
      </c>
    </row>
    <row r="130" s="1" customFormat="1" ht="16.5" customHeight="1">
      <c r="B130" s="38"/>
      <c r="C130" s="225" t="s">
        <v>190</v>
      </c>
      <c r="D130" s="225" t="s">
        <v>185</v>
      </c>
      <c r="E130" s="226" t="s">
        <v>837</v>
      </c>
      <c r="F130" s="227" t="s">
        <v>838</v>
      </c>
      <c r="G130" s="228" t="s">
        <v>839</v>
      </c>
      <c r="H130" s="295"/>
      <c r="I130" s="230"/>
      <c r="J130" s="231">
        <f>ROUND(I130*H130,2)</f>
        <v>0</v>
      </c>
      <c r="K130" s="227" t="s">
        <v>1</v>
      </c>
      <c r="L130" s="43"/>
      <c r="M130" s="232" t="s">
        <v>1</v>
      </c>
      <c r="N130" s="233" t="s">
        <v>41</v>
      </c>
      <c r="O130" s="86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AR130" s="236" t="s">
        <v>190</v>
      </c>
      <c r="AT130" s="236" t="s">
        <v>185</v>
      </c>
      <c r="AU130" s="236" t="s">
        <v>84</v>
      </c>
      <c r="AY130" s="17" t="s">
        <v>183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7" t="s">
        <v>84</v>
      </c>
      <c r="BK130" s="237">
        <f>ROUND(I130*H130,2)</f>
        <v>0</v>
      </c>
      <c r="BL130" s="17" t="s">
        <v>190</v>
      </c>
      <c r="BM130" s="236" t="s">
        <v>840</v>
      </c>
    </row>
    <row r="131" s="1" customFormat="1" ht="16.5" customHeight="1">
      <c r="B131" s="38"/>
      <c r="C131" s="225" t="s">
        <v>211</v>
      </c>
      <c r="D131" s="225" t="s">
        <v>185</v>
      </c>
      <c r="E131" s="226" t="s">
        <v>841</v>
      </c>
      <c r="F131" s="227" t="s">
        <v>842</v>
      </c>
      <c r="G131" s="228" t="s">
        <v>839</v>
      </c>
      <c r="H131" s="295"/>
      <c r="I131" s="230"/>
      <c r="J131" s="231">
        <f>ROUND(I131*H131,2)</f>
        <v>0</v>
      </c>
      <c r="K131" s="227" t="s">
        <v>1</v>
      </c>
      <c r="L131" s="43"/>
      <c r="M131" s="232" t="s">
        <v>1</v>
      </c>
      <c r="N131" s="233" t="s">
        <v>41</v>
      </c>
      <c r="O131" s="86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AR131" s="236" t="s">
        <v>190</v>
      </c>
      <c r="AT131" s="236" t="s">
        <v>185</v>
      </c>
      <c r="AU131" s="236" t="s">
        <v>84</v>
      </c>
      <c r="AY131" s="17" t="s">
        <v>183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7" t="s">
        <v>84</v>
      </c>
      <c r="BK131" s="237">
        <f>ROUND(I131*H131,2)</f>
        <v>0</v>
      </c>
      <c r="BL131" s="17" t="s">
        <v>190</v>
      </c>
      <c r="BM131" s="236" t="s">
        <v>843</v>
      </c>
    </row>
    <row r="132" s="11" customFormat="1" ht="25.92" customHeight="1">
      <c r="B132" s="209"/>
      <c r="C132" s="210"/>
      <c r="D132" s="211" t="s">
        <v>75</v>
      </c>
      <c r="E132" s="212" t="s">
        <v>844</v>
      </c>
      <c r="F132" s="212" t="s">
        <v>845</v>
      </c>
      <c r="G132" s="210"/>
      <c r="H132" s="210"/>
      <c r="I132" s="213"/>
      <c r="J132" s="214">
        <f>BK132</f>
        <v>0</v>
      </c>
      <c r="K132" s="210"/>
      <c r="L132" s="215"/>
      <c r="M132" s="216"/>
      <c r="N132" s="217"/>
      <c r="O132" s="217"/>
      <c r="P132" s="218">
        <f>SUM(P133:P150)</f>
        <v>0</v>
      </c>
      <c r="Q132" s="217"/>
      <c r="R132" s="218">
        <f>SUM(R133:R150)</f>
        <v>0</v>
      </c>
      <c r="S132" s="217"/>
      <c r="T132" s="219">
        <f>SUM(T133:T150)</f>
        <v>0</v>
      </c>
      <c r="AR132" s="220" t="s">
        <v>84</v>
      </c>
      <c r="AT132" s="221" t="s">
        <v>75</v>
      </c>
      <c r="AU132" s="221" t="s">
        <v>76</v>
      </c>
      <c r="AY132" s="220" t="s">
        <v>183</v>
      </c>
      <c r="BK132" s="222">
        <f>SUM(BK133:BK150)</f>
        <v>0</v>
      </c>
    </row>
    <row r="133" s="1" customFormat="1" ht="16.5" customHeight="1">
      <c r="B133" s="38"/>
      <c r="C133" s="261" t="s">
        <v>218</v>
      </c>
      <c r="D133" s="261" t="s">
        <v>251</v>
      </c>
      <c r="E133" s="262" t="s">
        <v>846</v>
      </c>
      <c r="F133" s="263" t="s">
        <v>847</v>
      </c>
      <c r="G133" s="264" t="s">
        <v>204</v>
      </c>
      <c r="H133" s="265">
        <v>110</v>
      </c>
      <c r="I133" s="266"/>
      <c r="J133" s="267">
        <f>ROUND(I133*H133,2)</f>
        <v>0</v>
      </c>
      <c r="K133" s="263" t="s">
        <v>1</v>
      </c>
      <c r="L133" s="268"/>
      <c r="M133" s="269" t="s">
        <v>1</v>
      </c>
      <c r="N133" s="270" t="s">
        <v>41</v>
      </c>
      <c r="O133" s="86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AR133" s="236" t="s">
        <v>226</v>
      </c>
      <c r="AT133" s="236" t="s">
        <v>251</v>
      </c>
      <c r="AU133" s="236" t="s">
        <v>84</v>
      </c>
      <c r="AY133" s="17" t="s">
        <v>183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7" t="s">
        <v>84</v>
      </c>
      <c r="BK133" s="237">
        <f>ROUND(I133*H133,2)</f>
        <v>0</v>
      </c>
      <c r="BL133" s="17" t="s">
        <v>190</v>
      </c>
      <c r="BM133" s="236" t="s">
        <v>226</v>
      </c>
    </row>
    <row r="134" s="1" customFormat="1" ht="16.5" customHeight="1">
      <c r="B134" s="38"/>
      <c r="C134" s="261" t="s">
        <v>222</v>
      </c>
      <c r="D134" s="261" t="s">
        <v>251</v>
      </c>
      <c r="E134" s="262" t="s">
        <v>848</v>
      </c>
      <c r="F134" s="263" t="s">
        <v>849</v>
      </c>
      <c r="G134" s="264" t="s">
        <v>204</v>
      </c>
      <c r="H134" s="265">
        <v>15</v>
      </c>
      <c r="I134" s="266"/>
      <c r="J134" s="267">
        <f>ROUND(I134*H134,2)</f>
        <v>0</v>
      </c>
      <c r="K134" s="263" t="s">
        <v>1</v>
      </c>
      <c r="L134" s="268"/>
      <c r="M134" s="269" t="s">
        <v>1</v>
      </c>
      <c r="N134" s="270" t="s">
        <v>41</v>
      </c>
      <c r="O134" s="86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AR134" s="236" t="s">
        <v>226</v>
      </c>
      <c r="AT134" s="236" t="s">
        <v>251</v>
      </c>
      <c r="AU134" s="236" t="s">
        <v>84</v>
      </c>
      <c r="AY134" s="17" t="s">
        <v>183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7" t="s">
        <v>84</v>
      </c>
      <c r="BK134" s="237">
        <f>ROUND(I134*H134,2)</f>
        <v>0</v>
      </c>
      <c r="BL134" s="17" t="s">
        <v>190</v>
      </c>
      <c r="BM134" s="236" t="s">
        <v>235</v>
      </c>
    </row>
    <row r="135" s="1" customFormat="1" ht="16.5" customHeight="1">
      <c r="B135" s="38"/>
      <c r="C135" s="261" t="s">
        <v>226</v>
      </c>
      <c r="D135" s="261" t="s">
        <v>251</v>
      </c>
      <c r="E135" s="262" t="s">
        <v>850</v>
      </c>
      <c r="F135" s="263" t="s">
        <v>851</v>
      </c>
      <c r="G135" s="264" t="s">
        <v>204</v>
      </c>
      <c r="H135" s="265">
        <v>10</v>
      </c>
      <c r="I135" s="266"/>
      <c r="J135" s="267">
        <f>ROUND(I135*H135,2)</f>
        <v>0</v>
      </c>
      <c r="K135" s="263" t="s">
        <v>1</v>
      </c>
      <c r="L135" s="268"/>
      <c r="M135" s="269" t="s">
        <v>1</v>
      </c>
      <c r="N135" s="270" t="s">
        <v>41</v>
      </c>
      <c r="O135" s="86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AR135" s="236" t="s">
        <v>226</v>
      </c>
      <c r="AT135" s="236" t="s">
        <v>251</v>
      </c>
      <c r="AU135" s="236" t="s">
        <v>84</v>
      </c>
      <c r="AY135" s="17" t="s">
        <v>183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7" t="s">
        <v>84</v>
      </c>
      <c r="BK135" s="237">
        <f>ROUND(I135*H135,2)</f>
        <v>0</v>
      </c>
      <c r="BL135" s="17" t="s">
        <v>190</v>
      </c>
      <c r="BM135" s="236" t="s">
        <v>246</v>
      </c>
    </row>
    <row r="136" s="1" customFormat="1" ht="16.5" customHeight="1">
      <c r="B136" s="38"/>
      <c r="C136" s="261" t="s">
        <v>230</v>
      </c>
      <c r="D136" s="261" t="s">
        <v>251</v>
      </c>
      <c r="E136" s="262" t="s">
        <v>852</v>
      </c>
      <c r="F136" s="263" t="s">
        <v>853</v>
      </c>
      <c r="G136" s="264" t="s">
        <v>832</v>
      </c>
      <c r="H136" s="265">
        <v>2</v>
      </c>
      <c r="I136" s="266"/>
      <c r="J136" s="267">
        <f>ROUND(I136*H136,2)</f>
        <v>0</v>
      </c>
      <c r="K136" s="263" t="s">
        <v>1</v>
      </c>
      <c r="L136" s="268"/>
      <c r="M136" s="269" t="s">
        <v>1</v>
      </c>
      <c r="N136" s="270" t="s">
        <v>41</v>
      </c>
      <c r="O136" s="86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AR136" s="236" t="s">
        <v>226</v>
      </c>
      <c r="AT136" s="236" t="s">
        <v>251</v>
      </c>
      <c r="AU136" s="236" t="s">
        <v>84</v>
      </c>
      <c r="AY136" s="17" t="s">
        <v>183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7" t="s">
        <v>84</v>
      </c>
      <c r="BK136" s="237">
        <f>ROUND(I136*H136,2)</f>
        <v>0</v>
      </c>
      <c r="BL136" s="17" t="s">
        <v>190</v>
      </c>
      <c r="BM136" s="236" t="s">
        <v>258</v>
      </c>
    </row>
    <row r="137" s="1" customFormat="1" ht="16.5" customHeight="1">
      <c r="B137" s="38"/>
      <c r="C137" s="261" t="s">
        <v>235</v>
      </c>
      <c r="D137" s="261" t="s">
        <v>251</v>
      </c>
      <c r="E137" s="262" t="s">
        <v>854</v>
      </c>
      <c r="F137" s="263" t="s">
        <v>855</v>
      </c>
      <c r="G137" s="264" t="s">
        <v>832</v>
      </c>
      <c r="H137" s="265">
        <v>6</v>
      </c>
      <c r="I137" s="266"/>
      <c r="J137" s="267">
        <f>ROUND(I137*H137,2)</f>
        <v>0</v>
      </c>
      <c r="K137" s="263" t="s">
        <v>1</v>
      </c>
      <c r="L137" s="268"/>
      <c r="M137" s="269" t="s">
        <v>1</v>
      </c>
      <c r="N137" s="270" t="s">
        <v>41</v>
      </c>
      <c r="O137" s="86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AR137" s="236" t="s">
        <v>226</v>
      </c>
      <c r="AT137" s="236" t="s">
        <v>251</v>
      </c>
      <c r="AU137" s="236" t="s">
        <v>84</v>
      </c>
      <c r="AY137" s="17" t="s">
        <v>183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7" t="s">
        <v>84</v>
      </c>
      <c r="BK137" s="237">
        <f>ROUND(I137*H137,2)</f>
        <v>0</v>
      </c>
      <c r="BL137" s="17" t="s">
        <v>190</v>
      </c>
      <c r="BM137" s="236" t="s">
        <v>270</v>
      </c>
    </row>
    <row r="138" s="1" customFormat="1" ht="16.5" customHeight="1">
      <c r="B138" s="38"/>
      <c r="C138" s="261" t="s">
        <v>241</v>
      </c>
      <c r="D138" s="261" t="s">
        <v>251</v>
      </c>
      <c r="E138" s="262" t="s">
        <v>856</v>
      </c>
      <c r="F138" s="263" t="s">
        <v>857</v>
      </c>
      <c r="G138" s="264" t="s">
        <v>832</v>
      </c>
      <c r="H138" s="265">
        <v>2</v>
      </c>
      <c r="I138" s="266"/>
      <c r="J138" s="267">
        <f>ROUND(I138*H138,2)</f>
        <v>0</v>
      </c>
      <c r="K138" s="263" t="s">
        <v>1</v>
      </c>
      <c r="L138" s="268"/>
      <c r="M138" s="269" t="s">
        <v>1</v>
      </c>
      <c r="N138" s="270" t="s">
        <v>41</v>
      </c>
      <c r="O138" s="86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AR138" s="236" t="s">
        <v>226</v>
      </c>
      <c r="AT138" s="236" t="s">
        <v>251</v>
      </c>
      <c r="AU138" s="236" t="s">
        <v>84</v>
      </c>
      <c r="AY138" s="17" t="s">
        <v>183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7" t="s">
        <v>84</v>
      </c>
      <c r="BK138" s="237">
        <f>ROUND(I138*H138,2)</f>
        <v>0</v>
      </c>
      <c r="BL138" s="17" t="s">
        <v>190</v>
      </c>
      <c r="BM138" s="236" t="s">
        <v>281</v>
      </c>
    </row>
    <row r="139" s="1" customFormat="1" ht="16.5" customHeight="1">
      <c r="B139" s="38"/>
      <c r="C139" s="261" t="s">
        <v>246</v>
      </c>
      <c r="D139" s="261" t="s">
        <v>251</v>
      </c>
      <c r="E139" s="262" t="s">
        <v>858</v>
      </c>
      <c r="F139" s="263" t="s">
        <v>859</v>
      </c>
      <c r="G139" s="264" t="s">
        <v>832</v>
      </c>
      <c r="H139" s="265">
        <v>2</v>
      </c>
      <c r="I139" s="266"/>
      <c r="J139" s="267">
        <f>ROUND(I139*H139,2)</f>
        <v>0</v>
      </c>
      <c r="K139" s="263" t="s">
        <v>1</v>
      </c>
      <c r="L139" s="268"/>
      <c r="M139" s="269" t="s">
        <v>1</v>
      </c>
      <c r="N139" s="270" t="s">
        <v>41</v>
      </c>
      <c r="O139" s="86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AR139" s="236" t="s">
        <v>226</v>
      </c>
      <c r="AT139" s="236" t="s">
        <v>251</v>
      </c>
      <c r="AU139" s="236" t="s">
        <v>84</v>
      </c>
      <c r="AY139" s="17" t="s">
        <v>183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7" t="s">
        <v>84</v>
      </c>
      <c r="BK139" s="237">
        <f>ROUND(I139*H139,2)</f>
        <v>0</v>
      </c>
      <c r="BL139" s="17" t="s">
        <v>190</v>
      </c>
      <c r="BM139" s="236" t="s">
        <v>291</v>
      </c>
    </row>
    <row r="140" s="1" customFormat="1" ht="16.5" customHeight="1">
      <c r="B140" s="38"/>
      <c r="C140" s="261" t="s">
        <v>250</v>
      </c>
      <c r="D140" s="261" t="s">
        <v>251</v>
      </c>
      <c r="E140" s="262" t="s">
        <v>860</v>
      </c>
      <c r="F140" s="263" t="s">
        <v>861</v>
      </c>
      <c r="G140" s="264" t="s">
        <v>832</v>
      </c>
      <c r="H140" s="265">
        <v>1</v>
      </c>
      <c r="I140" s="266"/>
      <c r="J140" s="267">
        <f>ROUND(I140*H140,2)</f>
        <v>0</v>
      </c>
      <c r="K140" s="263" t="s">
        <v>1</v>
      </c>
      <c r="L140" s="268"/>
      <c r="M140" s="269" t="s">
        <v>1</v>
      </c>
      <c r="N140" s="270" t="s">
        <v>41</v>
      </c>
      <c r="O140" s="86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AR140" s="236" t="s">
        <v>226</v>
      </c>
      <c r="AT140" s="236" t="s">
        <v>251</v>
      </c>
      <c r="AU140" s="236" t="s">
        <v>84</v>
      </c>
      <c r="AY140" s="17" t="s">
        <v>183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7" t="s">
        <v>84</v>
      </c>
      <c r="BK140" s="237">
        <f>ROUND(I140*H140,2)</f>
        <v>0</v>
      </c>
      <c r="BL140" s="17" t="s">
        <v>190</v>
      </c>
      <c r="BM140" s="236" t="s">
        <v>301</v>
      </c>
    </row>
    <row r="141" s="1" customFormat="1" ht="16.5" customHeight="1">
      <c r="B141" s="38"/>
      <c r="C141" s="261" t="s">
        <v>258</v>
      </c>
      <c r="D141" s="261" t="s">
        <v>251</v>
      </c>
      <c r="E141" s="262" t="s">
        <v>862</v>
      </c>
      <c r="F141" s="263" t="s">
        <v>863</v>
      </c>
      <c r="G141" s="264" t="s">
        <v>832</v>
      </c>
      <c r="H141" s="265">
        <v>100</v>
      </c>
      <c r="I141" s="266"/>
      <c r="J141" s="267">
        <f>ROUND(I141*H141,2)</f>
        <v>0</v>
      </c>
      <c r="K141" s="263" t="s">
        <v>1</v>
      </c>
      <c r="L141" s="268"/>
      <c r="M141" s="269" t="s">
        <v>1</v>
      </c>
      <c r="N141" s="270" t="s">
        <v>41</v>
      </c>
      <c r="O141" s="86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AR141" s="236" t="s">
        <v>226</v>
      </c>
      <c r="AT141" s="236" t="s">
        <v>251</v>
      </c>
      <c r="AU141" s="236" t="s">
        <v>84</v>
      </c>
      <c r="AY141" s="17" t="s">
        <v>183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7" t="s">
        <v>84</v>
      </c>
      <c r="BK141" s="237">
        <f>ROUND(I141*H141,2)</f>
        <v>0</v>
      </c>
      <c r="BL141" s="17" t="s">
        <v>190</v>
      </c>
      <c r="BM141" s="236" t="s">
        <v>309</v>
      </c>
    </row>
    <row r="142" s="1" customFormat="1" ht="16.5" customHeight="1">
      <c r="B142" s="38"/>
      <c r="C142" s="261" t="s">
        <v>8</v>
      </c>
      <c r="D142" s="261" t="s">
        <v>251</v>
      </c>
      <c r="E142" s="262" t="s">
        <v>864</v>
      </c>
      <c r="F142" s="263" t="s">
        <v>865</v>
      </c>
      <c r="G142" s="264" t="s">
        <v>832</v>
      </c>
      <c r="H142" s="265">
        <v>110</v>
      </c>
      <c r="I142" s="266"/>
      <c r="J142" s="267">
        <f>ROUND(I142*H142,2)</f>
        <v>0</v>
      </c>
      <c r="K142" s="263" t="s">
        <v>1</v>
      </c>
      <c r="L142" s="268"/>
      <c r="M142" s="269" t="s">
        <v>1</v>
      </c>
      <c r="N142" s="270" t="s">
        <v>41</v>
      </c>
      <c r="O142" s="86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AR142" s="236" t="s">
        <v>226</v>
      </c>
      <c r="AT142" s="236" t="s">
        <v>251</v>
      </c>
      <c r="AU142" s="236" t="s">
        <v>84</v>
      </c>
      <c r="AY142" s="17" t="s">
        <v>183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7" t="s">
        <v>84</v>
      </c>
      <c r="BK142" s="237">
        <f>ROUND(I142*H142,2)</f>
        <v>0</v>
      </c>
      <c r="BL142" s="17" t="s">
        <v>190</v>
      </c>
      <c r="BM142" s="236" t="s">
        <v>318</v>
      </c>
    </row>
    <row r="143" s="1" customFormat="1" ht="16.5" customHeight="1">
      <c r="B143" s="38"/>
      <c r="C143" s="261" t="s">
        <v>270</v>
      </c>
      <c r="D143" s="261" t="s">
        <v>251</v>
      </c>
      <c r="E143" s="262" t="s">
        <v>866</v>
      </c>
      <c r="F143" s="263" t="s">
        <v>867</v>
      </c>
      <c r="G143" s="264" t="s">
        <v>832</v>
      </c>
      <c r="H143" s="265">
        <v>1</v>
      </c>
      <c r="I143" s="266"/>
      <c r="J143" s="267">
        <f>ROUND(I143*H143,2)</f>
        <v>0</v>
      </c>
      <c r="K143" s="263" t="s">
        <v>1</v>
      </c>
      <c r="L143" s="268"/>
      <c r="M143" s="269" t="s">
        <v>1</v>
      </c>
      <c r="N143" s="270" t="s">
        <v>41</v>
      </c>
      <c r="O143" s="86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AR143" s="236" t="s">
        <v>226</v>
      </c>
      <c r="AT143" s="236" t="s">
        <v>251</v>
      </c>
      <c r="AU143" s="236" t="s">
        <v>84</v>
      </c>
      <c r="AY143" s="17" t="s">
        <v>183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7" t="s">
        <v>84</v>
      </c>
      <c r="BK143" s="237">
        <f>ROUND(I143*H143,2)</f>
        <v>0</v>
      </c>
      <c r="BL143" s="17" t="s">
        <v>190</v>
      </c>
      <c r="BM143" s="236" t="s">
        <v>327</v>
      </c>
    </row>
    <row r="144" s="1" customFormat="1" ht="16.5" customHeight="1">
      <c r="B144" s="38"/>
      <c r="C144" s="261" t="s">
        <v>277</v>
      </c>
      <c r="D144" s="261" t="s">
        <v>251</v>
      </c>
      <c r="E144" s="262" t="s">
        <v>868</v>
      </c>
      <c r="F144" s="263" t="s">
        <v>869</v>
      </c>
      <c r="G144" s="264" t="s">
        <v>204</v>
      </c>
      <c r="H144" s="265">
        <v>15</v>
      </c>
      <c r="I144" s="266"/>
      <c r="J144" s="267">
        <f>ROUND(I144*H144,2)</f>
        <v>0</v>
      </c>
      <c r="K144" s="263" t="s">
        <v>1</v>
      </c>
      <c r="L144" s="268"/>
      <c r="M144" s="269" t="s">
        <v>1</v>
      </c>
      <c r="N144" s="270" t="s">
        <v>41</v>
      </c>
      <c r="O144" s="86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AR144" s="236" t="s">
        <v>226</v>
      </c>
      <c r="AT144" s="236" t="s">
        <v>251</v>
      </c>
      <c r="AU144" s="236" t="s">
        <v>84</v>
      </c>
      <c r="AY144" s="17" t="s">
        <v>183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7" t="s">
        <v>84</v>
      </c>
      <c r="BK144" s="237">
        <f>ROUND(I144*H144,2)</f>
        <v>0</v>
      </c>
      <c r="BL144" s="17" t="s">
        <v>190</v>
      </c>
      <c r="BM144" s="236" t="s">
        <v>336</v>
      </c>
    </row>
    <row r="145" s="1" customFormat="1" ht="16.5" customHeight="1">
      <c r="B145" s="38"/>
      <c r="C145" s="261" t="s">
        <v>281</v>
      </c>
      <c r="D145" s="261" t="s">
        <v>251</v>
      </c>
      <c r="E145" s="262" t="s">
        <v>852</v>
      </c>
      <c r="F145" s="263" t="s">
        <v>853</v>
      </c>
      <c r="G145" s="264" t="s">
        <v>832</v>
      </c>
      <c r="H145" s="265">
        <v>2</v>
      </c>
      <c r="I145" s="266"/>
      <c r="J145" s="267">
        <f>ROUND(I145*H145,2)</f>
        <v>0</v>
      </c>
      <c r="K145" s="263" t="s">
        <v>1</v>
      </c>
      <c r="L145" s="268"/>
      <c r="M145" s="269" t="s">
        <v>1</v>
      </c>
      <c r="N145" s="270" t="s">
        <v>41</v>
      </c>
      <c r="O145" s="86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AR145" s="236" t="s">
        <v>226</v>
      </c>
      <c r="AT145" s="236" t="s">
        <v>251</v>
      </c>
      <c r="AU145" s="236" t="s">
        <v>84</v>
      </c>
      <c r="AY145" s="17" t="s">
        <v>183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7" t="s">
        <v>84</v>
      </c>
      <c r="BK145" s="237">
        <f>ROUND(I145*H145,2)</f>
        <v>0</v>
      </c>
      <c r="BL145" s="17" t="s">
        <v>190</v>
      </c>
      <c r="BM145" s="236" t="s">
        <v>351</v>
      </c>
    </row>
    <row r="146" s="1" customFormat="1" ht="16.5" customHeight="1">
      <c r="B146" s="38"/>
      <c r="C146" s="261" t="s">
        <v>286</v>
      </c>
      <c r="D146" s="261" t="s">
        <v>251</v>
      </c>
      <c r="E146" s="262" t="s">
        <v>870</v>
      </c>
      <c r="F146" s="263" t="s">
        <v>871</v>
      </c>
      <c r="G146" s="264" t="s">
        <v>832</v>
      </c>
      <c r="H146" s="265">
        <v>2</v>
      </c>
      <c r="I146" s="266"/>
      <c r="J146" s="267">
        <f>ROUND(I146*H146,2)</f>
        <v>0</v>
      </c>
      <c r="K146" s="263" t="s">
        <v>1</v>
      </c>
      <c r="L146" s="268"/>
      <c r="M146" s="269" t="s">
        <v>1</v>
      </c>
      <c r="N146" s="270" t="s">
        <v>41</v>
      </c>
      <c r="O146" s="86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AR146" s="236" t="s">
        <v>226</v>
      </c>
      <c r="AT146" s="236" t="s">
        <v>251</v>
      </c>
      <c r="AU146" s="236" t="s">
        <v>84</v>
      </c>
      <c r="AY146" s="17" t="s">
        <v>183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7" t="s">
        <v>84</v>
      </c>
      <c r="BK146" s="237">
        <f>ROUND(I146*H146,2)</f>
        <v>0</v>
      </c>
      <c r="BL146" s="17" t="s">
        <v>190</v>
      </c>
      <c r="BM146" s="236" t="s">
        <v>366</v>
      </c>
    </row>
    <row r="147" s="1" customFormat="1" ht="16.5" customHeight="1">
      <c r="B147" s="38"/>
      <c r="C147" s="261" t="s">
        <v>291</v>
      </c>
      <c r="D147" s="261" t="s">
        <v>251</v>
      </c>
      <c r="E147" s="262" t="s">
        <v>858</v>
      </c>
      <c r="F147" s="263" t="s">
        <v>859</v>
      </c>
      <c r="G147" s="264" t="s">
        <v>832</v>
      </c>
      <c r="H147" s="265">
        <v>2</v>
      </c>
      <c r="I147" s="266"/>
      <c r="J147" s="267">
        <f>ROUND(I147*H147,2)</f>
        <v>0</v>
      </c>
      <c r="K147" s="263" t="s">
        <v>1</v>
      </c>
      <c r="L147" s="268"/>
      <c r="M147" s="269" t="s">
        <v>1</v>
      </c>
      <c r="N147" s="270" t="s">
        <v>41</v>
      </c>
      <c r="O147" s="86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AR147" s="236" t="s">
        <v>226</v>
      </c>
      <c r="AT147" s="236" t="s">
        <v>251</v>
      </c>
      <c r="AU147" s="236" t="s">
        <v>84</v>
      </c>
      <c r="AY147" s="17" t="s">
        <v>183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7" t="s">
        <v>84</v>
      </c>
      <c r="BK147" s="237">
        <f>ROUND(I147*H147,2)</f>
        <v>0</v>
      </c>
      <c r="BL147" s="17" t="s">
        <v>190</v>
      </c>
      <c r="BM147" s="236" t="s">
        <v>376</v>
      </c>
    </row>
    <row r="148" s="1" customFormat="1" ht="16.5" customHeight="1">
      <c r="B148" s="38"/>
      <c r="C148" s="261" t="s">
        <v>7</v>
      </c>
      <c r="D148" s="261" t="s">
        <v>251</v>
      </c>
      <c r="E148" s="262" t="s">
        <v>872</v>
      </c>
      <c r="F148" s="263" t="s">
        <v>873</v>
      </c>
      <c r="G148" s="264" t="s">
        <v>204</v>
      </c>
      <c r="H148" s="265">
        <v>15</v>
      </c>
      <c r="I148" s="266"/>
      <c r="J148" s="267">
        <f>ROUND(I148*H148,2)</f>
        <v>0</v>
      </c>
      <c r="K148" s="263" t="s">
        <v>1</v>
      </c>
      <c r="L148" s="268"/>
      <c r="M148" s="269" t="s">
        <v>1</v>
      </c>
      <c r="N148" s="270" t="s">
        <v>41</v>
      </c>
      <c r="O148" s="86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AR148" s="236" t="s">
        <v>226</v>
      </c>
      <c r="AT148" s="236" t="s">
        <v>251</v>
      </c>
      <c r="AU148" s="236" t="s">
        <v>84</v>
      </c>
      <c r="AY148" s="17" t="s">
        <v>183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7" t="s">
        <v>84</v>
      </c>
      <c r="BK148" s="237">
        <f>ROUND(I148*H148,2)</f>
        <v>0</v>
      </c>
      <c r="BL148" s="17" t="s">
        <v>190</v>
      </c>
      <c r="BM148" s="236" t="s">
        <v>386</v>
      </c>
    </row>
    <row r="149" s="1" customFormat="1" ht="16.5" customHeight="1">
      <c r="B149" s="38"/>
      <c r="C149" s="261" t="s">
        <v>301</v>
      </c>
      <c r="D149" s="261" t="s">
        <v>251</v>
      </c>
      <c r="E149" s="262" t="s">
        <v>874</v>
      </c>
      <c r="F149" s="263" t="s">
        <v>875</v>
      </c>
      <c r="G149" s="264" t="s">
        <v>839</v>
      </c>
      <c r="H149" s="296"/>
      <c r="I149" s="266"/>
      <c r="J149" s="267">
        <f>ROUND(I149*H149,2)</f>
        <v>0</v>
      </c>
      <c r="K149" s="263" t="s">
        <v>1</v>
      </c>
      <c r="L149" s="268"/>
      <c r="M149" s="269" t="s">
        <v>1</v>
      </c>
      <c r="N149" s="270" t="s">
        <v>41</v>
      </c>
      <c r="O149" s="86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AR149" s="236" t="s">
        <v>226</v>
      </c>
      <c r="AT149" s="236" t="s">
        <v>251</v>
      </c>
      <c r="AU149" s="236" t="s">
        <v>84</v>
      </c>
      <c r="AY149" s="17" t="s">
        <v>183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7" t="s">
        <v>84</v>
      </c>
      <c r="BK149" s="237">
        <f>ROUND(I149*H149,2)</f>
        <v>0</v>
      </c>
      <c r="BL149" s="17" t="s">
        <v>190</v>
      </c>
      <c r="BM149" s="236" t="s">
        <v>876</v>
      </c>
    </row>
    <row r="150" s="1" customFormat="1" ht="16.5" customHeight="1">
      <c r="B150" s="38"/>
      <c r="C150" s="261" t="s">
        <v>305</v>
      </c>
      <c r="D150" s="261" t="s">
        <v>251</v>
      </c>
      <c r="E150" s="262" t="s">
        <v>877</v>
      </c>
      <c r="F150" s="263" t="s">
        <v>878</v>
      </c>
      <c r="G150" s="264" t="s">
        <v>839</v>
      </c>
      <c r="H150" s="296"/>
      <c r="I150" s="266"/>
      <c r="J150" s="267">
        <f>ROUND(I150*H150,2)</f>
        <v>0</v>
      </c>
      <c r="K150" s="263" t="s">
        <v>1</v>
      </c>
      <c r="L150" s="268"/>
      <c r="M150" s="269" t="s">
        <v>1</v>
      </c>
      <c r="N150" s="270" t="s">
        <v>41</v>
      </c>
      <c r="O150" s="86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AR150" s="236" t="s">
        <v>226</v>
      </c>
      <c r="AT150" s="236" t="s">
        <v>251</v>
      </c>
      <c r="AU150" s="236" t="s">
        <v>84</v>
      </c>
      <c r="AY150" s="17" t="s">
        <v>183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7" t="s">
        <v>84</v>
      </c>
      <c r="BK150" s="237">
        <f>ROUND(I150*H150,2)</f>
        <v>0</v>
      </c>
      <c r="BL150" s="17" t="s">
        <v>190</v>
      </c>
      <c r="BM150" s="236" t="s">
        <v>879</v>
      </c>
    </row>
    <row r="151" s="11" customFormat="1" ht="25.92" customHeight="1">
      <c r="B151" s="209"/>
      <c r="C151" s="210"/>
      <c r="D151" s="211" t="s">
        <v>75</v>
      </c>
      <c r="E151" s="212" t="s">
        <v>880</v>
      </c>
      <c r="F151" s="212" t="s">
        <v>881</v>
      </c>
      <c r="G151" s="210"/>
      <c r="H151" s="210"/>
      <c r="I151" s="213"/>
      <c r="J151" s="214">
        <f>BK151</f>
        <v>0</v>
      </c>
      <c r="K151" s="210"/>
      <c r="L151" s="215"/>
      <c r="M151" s="216"/>
      <c r="N151" s="217"/>
      <c r="O151" s="217"/>
      <c r="P151" s="218">
        <f>SUM(P152:P168)</f>
        <v>0</v>
      </c>
      <c r="Q151" s="217"/>
      <c r="R151" s="218">
        <f>SUM(R152:R168)</f>
        <v>0</v>
      </c>
      <c r="S151" s="217"/>
      <c r="T151" s="219">
        <f>SUM(T152:T168)</f>
        <v>0</v>
      </c>
      <c r="AR151" s="220" t="s">
        <v>84</v>
      </c>
      <c r="AT151" s="221" t="s">
        <v>75</v>
      </c>
      <c r="AU151" s="221" t="s">
        <v>76</v>
      </c>
      <c r="AY151" s="220" t="s">
        <v>183</v>
      </c>
      <c r="BK151" s="222">
        <f>SUM(BK152:BK168)</f>
        <v>0</v>
      </c>
    </row>
    <row r="152" s="1" customFormat="1" ht="16.5" customHeight="1">
      <c r="B152" s="38"/>
      <c r="C152" s="225" t="s">
        <v>309</v>
      </c>
      <c r="D152" s="225" t="s">
        <v>185</v>
      </c>
      <c r="E152" s="226" t="s">
        <v>882</v>
      </c>
      <c r="F152" s="227" t="s">
        <v>883</v>
      </c>
      <c r="G152" s="228" t="s">
        <v>204</v>
      </c>
      <c r="H152" s="229">
        <v>110</v>
      </c>
      <c r="I152" s="230"/>
      <c r="J152" s="231">
        <f>ROUND(I152*H152,2)</f>
        <v>0</v>
      </c>
      <c r="K152" s="227" t="s">
        <v>1</v>
      </c>
      <c r="L152" s="43"/>
      <c r="M152" s="232" t="s">
        <v>1</v>
      </c>
      <c r="N152" s="233" t="s">
        <v>41</v>
      </c>
      <c r="O152" s="86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AR152" s="236" t="s">
        <v>190</v>
      </c>
      <c r="AT152" s="236" t="s">
        <v>185</v>
      </c>
      <c r="AU152" s="236" t="s">
        <v>84</v>
      </c>
      <c r="AY152" s="17" t="s">
        <v>183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7" t="s">
        <v>84</v>
      </c>
      <c r="BK152" s="237">
        <f>ROUND(I152*H152,2)</f>
        <v>0</v>
      </c>
      <c r="BL152" s="17" t="s">
        <v>190</v>
      </c>
      <c r="BM152" s="236" t="s">
        <v>396</v>
      </c>
    </row>
    <row r="153" s="1" customFormat="1" ht="16.5" customHeight="1">
      <c r="B153" s="38"/>
      <c r="C153" s="225" t="s">
        <v>314</v>
      </c>
      <c r="D153" s="225" t="s">
        <v>185</v>
      </c>
      <c r="E153" s="226" t="s">
        <v>882</v>
      </c>
      <c r="F153" s="227" t="s">
        <v>883</v>
      </c>
      <c r="G153" s="228" t="s">
        <v>204</v>
      </c>
      <c r="H153" s="229">
        <v>15</v>
      </c>
      <c r="I153" s="230"/>
      <c r="J153" s="231">
        <f>ROUND(I153*H153,2)</f>
        <v>0</v>
      </c>
      <c r="K153" s="227" t="s">
        <v>1</v>
      </c>
      <c r="L153" s="43"/>
      <c r="M153" s="232" t="s">
        <v>1</v>
      </c>
      <c r="N153" s="233" t="s">
        <v>41</v>
      </c>
      <c r="O153" s="86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AR153" s="236" t="s">
        <v>190</v>
      </c>
      <c r="AT153" s="236" t="s">
        <v>185</v>
      </c>
      <c r="AU153" s="236" t="s">
        <v>84</v>
      </c>
      <c r="AY153" s="17" t="s">
        <v>183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7" t="s">
        <v>84</v>
      </c>
      <c r="BK153" s="237">
        <f>ROUND(I153*H153,2)</f>
        <v>0</v>
      </c>
      <c r="BL153" s="17" t="s">
        <v>190</v>
      </c>
      <c r="BM153" s="236" t="s">
        <v>405</v>
      </c>
    </row>
    <row r="154" s="1" customFormat="1" ht="16.5" customHeight="1">
      <c r="B154" s="38"/>
      <c r="C154" s="225" t="s">
        <v>318</v>
      </c>
      <c r="D154" s="225" t="s">
        <v>185</v>
      </c>
      <c r="E154" s="226" t="s">
        <v>882</v>
      </c>
      <c r="F154" s="227" t="s">
        <v>883</v>
      </c>
      <c r="G154" s="228" t="s">
        <v>204</v>
      </c>
      <c r="H154" s="229">
        <v>10</v>
      </c>
      <c r="I154" s="230"/>
      <c r="J154" s="231">
        <f>ROUND(I154*H154,2)</f>
        <v>0</v>
      </c>
      <c r="K154" s="227" t="s">
        <v>1</v>
      </c>
      <c r="L154" s="43"/>
      <c r="M154" s="232" t="s">
        <v>1</v>
      </c>
      <c r="N154" s="233" t="s">
        <v>41</v>
      </c>
      <c r="O154" s="86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AR154" s="236" t="s">
        <v>190</v>
      </c>
      <c r="AT154" s="236" t="s">
        <v>185</v>
      </c>
      <c r="AU154" s="236" t="s">
        <v>84</v>
      </c>
      <c r="AY154" s="17" t="s">
        <v>183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7" t="s">
        <v>84</v>
      </c>
      <c r="BK154" s="237">
        <f>ROUND(I154*H154,2)</f>
        <v>0</v>
      </c>
      <c r="BL154" s="17" t="s">
        <v>190</v>
      </c>
      <c r="BM154" s="236" t="s">
        <v>419</v>
      </c>
    </row>
    <row r="155" s="1" customFormat="1" ht="16.5" customHeight="1">
      <c r="B155" s="38"/>
      <c r="C155" s="225" t="s">
        <v>323</v>
      </c>
      <c r="D155" s="225" t="s">
        <v>185</v>
      </c>
      <c r="E155" s="226" t="s">
        <v>884</v>
      </c>
      <c r="F155" s="227" t="s">
        <v>885</v>
      </c>
      <c r="G155" s="228" t="s">
        <v>832</v>
      </c>
      <c r="H155" s="229">
        <v>2</v>
      </c>
      <c r="I155" s="230"/>
      <c r="J155" s="231">
        <f>ROUND(I155*H155,2)</f>
        <v>0</v>
      </c>
      <c r="K155" s="227" t="s">
        <v>1</v>
      </c>
      <c r="L155" s="43"/>
      <c r="M155" s="232" t="s">
        <v>1</v>
      </c>
      <c r="N155" s="233" t="s">
        <v>41</v>
      </c>
      <c r="O155" s="86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AR155" s="236" t="s">
        <v>190</v>
      </c>
      <c r="AT155" s="236" t="s">
        <v>185</v>
      </c>
      <c r="AU155" s="236" t="s">
        <v>84</v>
      </c>
      <c r="AY155" s="17" t="s">
        <v>183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7" t="s">
        <v>84</v>
      </c>
      <c r="BK155" s="237">
        <f>ROUND(I155*H155,2)</f>
        <v>0</v>
      </c>
      <c r="BL155" s="17" t="s">
        <v>190</v>
      </c>
      <c r="BM155" s="236" t="s">
        <v>434</v>
      </c>
    </row>
    <row r="156" s="1" customFormat="1" ht="16.5" customHeight="1">
      <c r="B156" s="38"/>
      <c r="C156" s="225" t="s">
        <v>327</v>
      </c>
      <c r="D156" s="225" t="s">
        <v>185</v>
      </c>
      <c r="E156" s="226" t="s">
        <v>886</v>
      </c>
      <c r="F156" s="227" t="s">
        <v>887</v>
      </c>
      <c r="G156" s="228" t="s">
        <v>832</v>
      </c>
      <c r="H156" s="229">
        <v>6</v>
      </c>
      <c r="I156" s="230"/>
      <c r="J156" s="231">
        <f>ROUND(I156*H156,2)</f>
        <v>0</v>
      </c>
      <c r="K156" s="227" t="s">
        <v>1</v>
      </c>
      <c r="L156" s="43"/>
      <c r="M156" s="232" t="s">
        <v>1</v>
      </c>
      <c r="N156" s="233" t="s">
        <v>41</v>
      </c>
      <c r="O156" s="86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AR156" s="236" t="s">
        <v>190</v>
      </c>
      <c r="AT156" s="236" t="s">
        <v>185</v>
      </c>
      <c r="AU156" s="236" t="s">
        <v>84</v>
      </c>
      <c r="AY156" s="17" t="s">
        <v>183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7" t="s">
        <v>84</v>
      </c>
      <c r="BK156" s="237">
        <f>ROUND(I156*H156,2)</f>
        <v>0</v>
      </c>
      <c r="BL156" s="17" t="s">
        <v>190</v>
      </c>
      <c r="BM156" s="236" t="s">
        <v>446</v>
      </c>
    </row>
    <row r="157" s="1" customFormat="1" ht="16.5" customHeight="1">
      <c r="B157" s="38"/>
      <c r="C157" s="225" t="s">
        <v>331</v>
      </c>
      <c r="D157" s="225" t="s">
        <v>185</v>
      </c>
      <c r="E157" s="226" t="s">
        <v>888</v>
      </c>
      <c r="F157" s="227" t="s">
        <v>889</v>
      </c>
      <c r="G157" s="228" t="s">
        <v>832</v>
      </c>
      <c r="H157" s="229">
        <v>2</v>
      </c>
      <c r="I157" s="230"/>
      <c r="J157" s="231">
        <f>ROUND(I157*H157,2)</f>
        <v>0</v>
      </c>
      <c r="K157" s="227" t="s">
        <v>1</v>
      </c>
      <c r="L157" s="43"/>
      <c r="M157" s="232" t="s">
        <v>1</v>
      </c>
      <c r="N157" s="233" t="s">
        <v>41</v>
      </c>
      <c r="O157" s="86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AR157" s="236" t="s">
        <v>190</v>
      </c>
      <c r="AT157" s="236" t="s">
        <v>185</v>
      </c>
      <c r="AU157" s="236" t="s">
        <v>84</v>
      </c>
      <c r="AY157" s="17" t="s">
        <v>183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7" t="s">
        <v>84</v>
      </c>
      <c r="BK157" s="237">
        <f>ROUND(I157*H157,2)</f>
        <v>0</v>
      </c>
      <c r="BL157" s="17" t="s">
        <v>190</v>
      </c>
      <c r="BM157" s="236" t="s">
        <v>456</v>
      </c>
    </row>
    <row r="158" s="1" customFormat="1" ht="16.5" customHeight="1">
      <c r="B158" s="38"/>
      <c r="C158" s="225" t="s">
        <v>336</v>
      </c>
      <c r="D158" s="225" t="s">
        <v>185</v>
      </c>
      <c r="E158" s="226" t="s">
        <v>890</v>
      </c>
      <c r="F158" s="227" t="s">
        <v>891</v>
      </c>
      <c r="G158" s="228" t="s">
        <v>832</v>
      </c>
      <c r="H158" s="229">
        <v>1</v>
      </c>
      <c r="I158" s="230"/>
      <c r="J158" s="231">
        <f>ROUND(I158*H158,2)</f>
        <v>0</v>
      </c>
      <c r="K158" s="227" t="s">
        <v>1</v>
      </c>
      <c r="L158" s="43"/>
      <c r="M158" s="232" t="s">
        <v>1</v>
      </c>
      <c r="N158" s="233" t="s">
        <v>41</v>
      </c>
      <c r="O158" s="86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AR158" s="236" t="s">
        <v>190</v>
      </c>
      <c r="AT158" s="236" t="s">
        <v>185</v>
      </c>
      <c r="AU158" s="236" t="s">
        <v>84</v>
      </c>
      <c r="AY158" s="17" t="s">
        <v>183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7" t="s">
        <v>84</v>
      </c>
      <c r="BK158" s="237">
        <f>ROUND(I158*H158,2)</f>
        <v>0</v>
      </c>
      <c r="BL158" s="17" t="s">
        <v>190</v>
      </c>
      <c r="BM158" s="236" t="s">
        <v>465</v>
      </c>
    </row>
    <row r="159" s="1" customFormat="1" ht="16.5" customHeight="1">
      <c r="B159" s="38"/>
      <c r="C159" s="225" t="s">
        <v>340</v>
      </c>
      <c r="D159" s="225" t="s">
        <v>185</v>
      </c>
      <c r="E159" s="226" t="s">
        <v>892</v>
      </c>
      <c r="F159" s="227" t="s">
        <v>893</v>
      </c>
      <c r="G159" s="228" t="s">
        <v>832</v>
      </c>
      <c r="H159" s="229">
        <v>4</v>
      </c>
      <c r="I159" s="230"/>
      <c r="J159" s="231">
        <f>ROUND(I159*H159,2)</f>
        <v>0</v>
      </c>
      <c r="K159" s="227" t="s">
        <v>1</v>
      </c>
      <c r="L159" s="43"/>
      <c r="M159" s="232" t="s">
        <v>1</v>
      </c>
      <c r="N159" s="233" t="s">
        <v>41</v>
      </c>
      <c r="O159" s="86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AR159" s="236" t="s">
        <v>190</v>
      </c>
      <c r="AT159" s="236" t="s">
        <v>185</v>
      </c>
      <c r="AU159" s="236" t="s">
        <v>84</v>
      </c>
      <c r="AY159" s="17" t="s">
        <v>183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7" t="s">
        <v>84</v>
      </c>
      <c r="BK159" s="237">
        <f>ROUND(I159*H159,2)</f>
        <v>0</v>
      </c>
      <c r="BL159" s="17" t="s">
        <v>190</v>
      </c>
      <c r="BM159" s="236" t="s">
        <v>475</v>
      </c>
    </row>
    <row r="160" s="1" customFormat="1" ht="16.5" customHeight="1">
      <c r="B160" s="38"/>
      <c r="C160" s="225" t="s">
        <v>351</v>
      </c>
      <c r="D160" s="225" t="s">
        <v>185</v>
      </c>
      <c r="E160" s="226" t="s">
        <v>894</v>
      </c>
      <c r="F160" s="227" t="s">
        <v>895</v>
      </c>
      <c r="G160" s="228" t="s">
        <v>832</v>
      </c>
      <c r="H160" s="229">
        <v>3</v>
      </c>
      <c r="I160" s="230"/>
      <c r="J160" s="231">
        <f>ROUND(I160*H160,2)</f>
        <v>0</v>
      </c>
      <c r="K160" s="227" t="s">
        <v>1</v>
      </c>
      <c r="L160" s="43"/>
      <c r="M160" s="232" t="s">
        <v>1</v>
      </c>
      <c r="N160" s="233" t="s">
        <v>41</v>
      </c>
      <c r="O160" s="86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AR160" s="236" t="s">
        <v>190</v>
      </c>
      <c r="AT160" s="236" t="s">
        <v>185</v>
      </c>
      <c r="AU160" s="236" t="s">
        <v>84</v>
      </c>
      <c r="AY160" s="17" t="s">
        <v>183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7" t="s">
        <v>84</v>
      </c>
      <c r="BK160" s="237">
        <f>ROUND(I160*H160,2)</f>
        <v>0</v>
      </c>
      <c r="BL160" s="17" t="s">
        <v>190</v>
      </c>
      <c r="BM160" s="236" t="s">
        <v>486</v>
      </c>
    </row>
    <row r="161" s="1" customFormat="1" ht="16.5" customHeight="1">
      <c r="B161" s="38"/>
      <c r="C161" s="225" t="s">
        <v>356</v>
      </c>
      <c r="D161" s="225" t="s">
        <v>185</v>
      </c>
      <c r="E161" s="226" t="s">
        <v>896</v>
      </c>
      <c r="F161" s="227" t="s">
        <v>897</v>
      </c>
      <c r="G161" s="228" t="s">
        <v>832</v>
      </c>
      <c r="H161" s="229">
        <v>8</v>
      </c>
      <c r="I161" s="230"/>
      <c r="J161" s="231">
        <f>ROUND(I161*H161,2)</f>
        <v>0</v>
      </c>
      <c r="K161" s="227" t="s">
        <v>1</v>
      </c>
      <c r="L161" s="43"/>
      <c r="M161" s="232" t="s">
        <v>1</v>
      </c>
      <c r="N161" s="233" t="s">
        <v>41</v>
      </c>
      <c r="O161" s="86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AR161" s="236" t="s">
        <v>190</v>
      </c>
      <c r="AT161" s="236" t="s">
        <v>185</v>
      </c>
      <c r="AU161" s="236" t="s">
        <v>84</v>
      </c>
      <c r="AY161" s="17" t="s">
        <v>183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7" t="s">
        <v>84</v>
      </c>
      <c r="BK161" s="237">
        <f>ROUND(I161*H161,2)</f>
        <v>0</v>
      </c>
      <c r="BL161" s="17" t="s">
        <v>190</v>
      </c>
      <c r="BM161" s="236" t="s">
        <v>502</v>
      </c>
    </row>
    <row r="162" s="1" customFormat="1" ht="16.5" customHeight="1">
      <c r="B162" s="38"/>
      <c r="C162" s="225" t="s">
        <v>366</v>
      </c>
      <c r="D162" s="225" t="s">
        <v>185</v>
      </c>
      <c r="E162" s="226" t="s">
        <v>898</v>
      </c>
      <c r="F162" s="227" t="s">
        <v>899</v>
      </c>
      <c r="G162" s="228" t="s">
        <v>832</v>
      </c>
      <c r="H162" s="229">
        <v>110</v>
      </c>
      <c r="I162" s="230"/>
      <c r="J162" s="231">
        <f>ROUND(I162*H162,2)</f>
        <v>0</v>
      </c>
      <c r="K162" s="227" t="s">
        <v>1</v>
      </c>
      <c r="L162" s="43"/>
      <c r="M162" s="232" t="s">
        <v>1</v>
      </c>
      <c r="N162" s="233" t="s">
        <v>41</v>
      </c>
      <c r="O162" s="86"/>
      <c r="P162" s="234">
        <f>O162*H162</f>
        <v>0</v>
      </c>
      <c r="Q162" s="234">
        <v>0</v>
      </c>
      <c r="R162" s="234">
        <f>Q162*H162</f>
        <v>0</v>
      </c>
      <c r="S162" s="234">
        <v>0</v>
      </c>
      <c r="T162" s="235">
        <f>S162*H162</f>
        <v>0</v>
      </c>
      <c r="AR162" s="236" t="s">
        <v>190</v>
      </c>
      <c r="AT162" s="236" t="s">
        <v>185</v>
      </c>
      <c r="AU162" s="236" t="s">
        <v>84</v>
      </c>
      <c r="AY162" s="17" t="s">
        <v>183</v>
      </c>
      <c r="BE162" s="237">
        <f>IF(N162="základní",J162,0)</f>
        <v>0</v>
      </c>
      <c r="BF162" s="237">
        <f>IF(N162="snížená",J162,0)</f>
        <v>0</v>
      </c>
      <c r="BG162" s="237">
        <f>IF(N162="zákl. přenesená",J162,0)</f>
        <v>0</v>
      </c>
      <c r="BH162" s="237">
        <f>IF(N162="sníž. přenesená",J162,0)</f>
        <v>0</v>
      </c>
      <c r="BI162" s="237">
        <f>IF(N162="nulová",J162,0)</f>
        <v>0</v>
      </c>
      <c r="BJ162" s="17" t="s">
        <v>84</v>
      </c>
      <c r="BK162" s="237">
        <f>ROUND(I162*H162,2)</f>
        <v>0</v>
      </c>
      <c r="BL162" s="17" t="s">
        <v>190</v>
      </c>
      <c r="BM162" s="236" t="s">
        <v>519</v>
      </c>
    </row>
    <row r="163" s="1" customFormat="1" ht="16.5" customHeight="1">
      <c r="B163" s="38"/>
      <c r="C163" s="225" t="s">
        <v>371</v>
      </c>
      <c r="D163" s="225" t="s">
        <v>185</v>
      </c>
      <c r="E163" s="226" t="s">
        <v>900</v>
      </c>
      <c r="F163" s="227" t="s">
        <v>901</v>
      </c>
      <c r="G163" s="228" t="s">
        <v>832</v>
      </c>
      <c r="H163" s="229">
        <v>1</v>
      </c>
      <c r="I163" s="230"/>
      <c r="J163" s="231">
        <f>ROUND(I163*H163,2)</f>
        <v>0</v>
      </c>
      <c r="K163" s="227" t="s">
        <v>1</v>
      </c>
      <c r="L163" s="43"/>
      <c r="M163" s="232" t="s">
        <v>1</v>
      </c>
      <c r="N163" s="233" t="s">
        <v>41</v>
      </c>
      <c r="O163" s="86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AR163" s="236" t="s">
        <v>190</v>
      </c>
      <c r="AT163" s="236" t="s">
        <v>185</v>
      </c>
      <c r="AU163" s="236" t="s">
        <v>84</v>
      </c>
      <c r="AY163" s="17" t="s">
        <v>183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7" t="s">
        <v>84</v>
      </c>
      <c r="BK163" s="237">
        <f>ROUND(I163*H163,2)</f>
        <v>0</v>
      </c>
      <c r="BL163" s="17" t="s">
        <v>190</v>
      </c>
      <c r="BM163" s="236" t="s">
        <v>527</v>
      </c>
    </row>
    <row r="164" s="1" customFormat="1" ht="16.5" customHeight="1">
      <c r="B164" s="38"/>
      <c r="C164" s="225" t="s">
        <v>376</v>
      </c>
      <c r="D164" s="225" t="s">
        <v>185</v>
      </c>
      <c r="E164" s="226" t="s">
        <v>902</v>
      </c>
      <c r="F164" s="227" t="s">
        <v>903</v>
      </c>
      <c r="G164" s="228" t="s">
        <v>204</v>
      </c>
      <c r="H164" s="229">
        <v>15</v>
      </c>
      <c r="I164" s="230"/>
      <c r="J164" s="231">
        <f>ROUND(I164*H164,2)</f>
        <v>0</v>
      </c>
      <c r="K164" s="227" t="s">
        <v>1</v>
      </c>
      <c r="L164" s="43"/>
      <c r="M164" s="232" t="s">
        <v>1</v>
      </c>
      <c r="N164" s="233" t="s">
        <v>41</v>
      </c>
      <c r="O164" s="86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AR164" s="236" t="s">
        <v>190</v>
      </c>
      <c r="AT164" s="236" t="s">
        <v>185</v>
      </c>
      <c r="AU164" s="236" t="s">
        <v>84</v>
      </c>
      <c r="AY164" s="17" t="s">
        <v>183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7" t="s">
        <v>84</v>
      </c>
      <c r="BK164" s="237">
        <f>ROUND(I164*H164,2)</f>
        <v>0</v>
      </c>
      <c r="BL164" s="17" t="s">
        <v>190</v>
      </c>
      <c r="BM164" s="236" t="s">
        <v>538</v>
      </c>
    </row>
    <row r="165" s="1" customFormat="1" ht="16.5" customHeight="1">
      <c r="B165" s="38"/>
      <c r="C165" s="225" t="s">
        <v>381</v>
      </c>
      <c r="D165" s="225" t="s">
        <v>185</v>
      </c>
      <c r="E165" s="226" t="s">
        <v>884</v>
      </c>
      <c r="F165" s="227" t="s">
        <v>885</v>
      </c>
      <c r="G165" s="228" t="s">
        <v>832</v>
      </c>
      <c r="H165" s="229">
        <v>2</v>
      </c>
      <c r="I165" s="230"/>
      <c r="J165" s="231">
        <f>ROUND(I165*H165,2)</f>
        <v>0</v>
      </c>
      <c r="K165" s="227" t="s">
        <v>1</v>
      </c>
      <c r="L165" s="43"/>
      <c r="M165" s="232" t="s">
        <v>1</v>
      </c>
      <c r="N165" s="233" t="s">
        <v>41</v>
      </c>
      <c r="O165" s="86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AR165" s="236" t="s">
        <v>190</v>
      </c>
      <c r="AT165" s="236" t="s">
        <v>185</v>
      </c>
      <c r="AU165" s="236" t="s">
        <v>84</v>
      </c>
      <c r="AY165" s="17" t="s">
        <v>183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7" t="s">
        <v>84</v>
      </c>
      <c r="BK165" s="237">
        <f>ROUND(I165*H165,2)</f>
        <v>0</v>
      </c>
      <c r="BL165" s="17" t="s">
        <v>190</v>
      </c>
      <c r="BM165" s="236" t="s">
        <v>553</v>
      </c>
    </row>
    <row r="166" s="1" customFormat="1" ht="16.5" customHeight="1">
      <c r="B166" s="38"/>
      <c r="C166" s="225" t="s">
        <v>386</v>
      </c>
      <c r="D166" s="225" t="s">
        <v>185</v>
      </c>
      <c r="E166" s="226" t="s">
        <v>904</v>
      </c>
      <c r="F166" s="227" t="s">
        <v>905</v>
      </c>
      <c r="G166" s="228" t="s">
        <v>832</v>
      </c>
      <c r="H166" s="229">
        <v>2</v>
      </c>
      <c r="I166" s="230"/>
      <c r="J166" s="231">
        <f>ROUND(I166*H166,2)</f>
        <v>0</v>
      </c>
      <c r="K166" s="227" t="s">
        <v>1</v>
      </c>
      <c r="L166" s="43"/>
      <c r="M166" s="232" t="s">
        <v>1</v>
      </c>
      <c r="N166" s="233" t="s">
        <v>41</v>
      </c>
      <c r="O166" s="86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AR166" s="236" t="s">
        <v>190</v>
      </c>
      <c r="AT166" s="236" t="s">
        <v>185</v>
      </c>
      <c r="AU166" s="236" t="s">
        <v>84</v>
      </c>
      <c r="AY166" s="17" t="s">
        <v>183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7" t="s">
        <v>84</v>
      </c>
      <c r="BK166" s="237">
        <f>ROUND(I166*H166,2)</f>
        <v>0</v>
      </c>
      <c r="BL166" s="17" t="s">
        <v>190</v>
      </c>
      <c r="BM166" s="236" t="s">
        <v>564</v>
      </c>
    </row>
    <row r="167" s="1" customFormat="1" ht="16.5" customHeight="1">
      <c r="B167" s="38"/>
      <c r="C167" s="225" t="s">
        <v>390</v>
      </c>
      <c r="D167" s="225" t="s">
        <v>185</v>
      </c>
      <c r="E167" s="226" t="s">
        <v>906</v>
      </c>
      <c r="F167" s="227" t="s">
        <v>907</v>
      </c>
      <c r="G167" s="228" t="s">
        <v>204</v>
      </c>
      <c r="H167" s="229">
        <v>15</v>
      </c>
      <c r="I167" s="230"/>
      <c r="J167" s="231">
        <f>ROUND(I167*H167,2)</f>
        <v>0</v>
      </c>
      <c r="K167" s="227" t="s">
        <v>1</v>
      </c>
      <c r="L167" s="43"/>
      <c r="M167" s="232" t="s">
        <v>1</v>
      </c>
      <c r="N167" s="233" t="s">
        <v>41</v>
      </c>
      <c r="O167" s="86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AR167" s="236" t="s">
        <v>190</v>
      </c>
      <c r="AT167" s="236" t="s">
        <v>185</v>
      </c>
      <c r="AU167" s="236" t="s">
        <v>84</v>
      </c>
      <c r="AY167" s="17" t="s">
        <v>183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7" t="s">
        <v>84</v>
      </c>
      <c r="BK167" s="237">
        <f>ROUND(I167*H167,2)</f>
        <v>0</v>
      </c>
      <c r="BL167" s="17" t="s">
        <v>190</v>
      </c>
      <c r="BM167" s="236" t="s">
        <v>574</v>
      </c>
    </row>
    <row r="168" s="1" customFormat="1" ht="16.5" customHeight="1">
      <c r="B168" s="38"/>
      <c r="C168" s="225" t="s">
        <v>396</v>
      </c>
      <c r="D168" s="225" t="s">
        <v>185</v>
      </c>
      <c r="E168" s="226" t="s">
        <v>908</v>
      </c>
      <c r="F168" s="227" t="s">
        <v>909</v>
      </c>
      <c r="G168" s="228" t="s">
        <v>839</v>
      </c>
      <c r="H168" s="295"/>
      <c r="I168" s="230"/>
      <c r="J168" s="231">
        <f>ROUND(I168*H168,2)</f>
        <v>0</v>
      </c>
      <c r="K168" s="227" t="s">
        <v>1</v>
      </c>
      <c r="L168" s="43"/>
      <c r="M168" s="232" t="s">
        <v>1</v>
      </c>
      <c r="N168" s="233" t="s">
        <v>41</v>
      </c>
      <c r="O168" s="86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AR168" s="236" t="s">
        <v>190</v>
      </c>
      <c r="AT168" s="236" t="s">
        <v>185</v>
      </c>
      <c r="AU168" s="236" t="s">
        <v>84</v>
      </c>
      <c r="AY168" s="17" t="s">
        <v>183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7" t="s">
        <v>84</v>
      </c>
      <c r="BK168" s="237">
        <f>ROUND(I168*H168,2)</f>
        <v>0</v>
      </c>
      <c r="BL168" s="17" t="s">
        <v>190</v>
      </c>
      <c r="BM168" s="236" t="s">
        <v>910</v>
      </c>
    </row>
    <row r="169" s="11" customFormat="1" ht="25.92" customHeight="1">
      <c r="B169" s="209"/>
      <c r="C169" s="210"/>
      <c r="D169" s="211" t="s">
        <v>75</v>
      </c>
      <c r="E169" s="212" t="s">
        <v>911</v>
      </c>
      <c r="F169" s="212" t="s">
        <v>912</v>
      </c>
      <c r="G169" s="210"/>
      <c r="H169" s="210"/>
      <c r="I169" s="213"/>
      <c r="J169" s="214">
        <f>BK169</f>
        <v>0</v>
      </c>
      <c r="K169" s="210"/>
      <c r="L169" s="215"/>
      <c r="M169" s="216"/>
      <c r="N169" s="217"/>
      <c r="O169" s="217"/>
      <c r="P169" s="218">
        <f>SUM(P170:P176)</f>
        <v>0</v>
      </c>
      <c r="Q169" s="217"/>
      <c r="R169" s="218">
        <f>SUM(R170:R176)</f>
        <v>0</v>
      </c>
      <c r="S169" s="217"/>
      <c r="T169" s="219">
        <f>SUM(T170:T176)</f>
        <v>0</v>
      </c>
      <c r="AR169" s="220" t="s">
        <v>84</v>
      </c>
      <c r="AT169" s="221" t="s">
        <v>75</v>
      </c>
      <c r="AU169" s="221" t="s">
        <v>76</v>
      </c>
      <c r="AY169" s="220" t="s">
        <v>183</v>
      </c>
      <c r="BK169" s="222">
        <f>SUM(BK170:BK176)</f>
        <v>0</v>
      </c>
    </row>
    <row r="170" s="1" customFormat="1" ht="16.5" customHeight="1">
      <c r="B170" s="38"/>
      <c r="C170" s="225" t="s">
        <v>400</v>
      </c>
      <c r="D170" s="225" t="s">
        <v>185</v>
      </c>
      <c r="E170" s="226" t="s">
        <v>913</v>
      </c>
      <c r="F170" s="227" t="s">
        <v>914</v>
      </c>
      <c r="G170" s="228" t="s">
        <v>832</v>
      </c>
      <c r="H170" s="229">
        <v>4</v>
      </c>
      <c r="I170" s="230"/>
      <c r="J170" s="231">
        <f>ROUND(I170*H170,2)</f>
        <v>0</v>
      </c>
      <c r="K170" s="227" t="s">
        <v>1</v>
      </c>
      <c r="L170" s="43"/>
      <c r="M170" s="232" t="s">
        <v>1</v>
      </c>
      <c r="N170" s="233" t="s">
        <v>41</v>
      </c>
      <c r="O170" s="86"/>
      <c r="P170" s="234">
        <f>O170*H170</f>
        <v>0</v>
      </c>
      <c r="Q170" s="234">
        <v>0</v>
      </c>
      <c r="R170" s="234">
        <f>Q170*H170</f>
        <v>0</v>
      </c>
      <c r="S170" s="234">
        <v>0</v>
      </c>
      <c r="T170" s="235">
        <f>S170*H170</f>
        <v>0</v>
      </c>
      <c r="AR170" s="236" t="s">
        <v>190</v>
      </c>
      <c r="AT170" s="236" t="s">
        <v>185</v>
      </c>
      <c r="AU170" s="236" t="s">
        <v>84</v>
      </c>
      <c r="AY170" s="17" t="s">
        <v>183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7" t="s">
        <v>84</v>
      </c>
      <c r="BK170" s="237">
        <f>ROUND(I170*H170,2)</f>
        <v>0</v>
      </c>
      <c r="BL170" s="17" t="s">
        <v>190</v>
      </c>
      <c r="BM170" s="236" t="s">
        <v>584</v>
      </c>
    </row>
    <row r="171" s="1" customFormat="1" ht="16.5" customHeight="1">
      <c r="B171" s="38"/>
      <c r="C171" s="225" t="s">
        <v>405</v>
      </c>
      <c r="D171" s="225" t="s">
        <v>185</v>
      </c>
      <c r="E171" s="226" t="s">
        <v>913</v>
      </c>
      <c r="F171" s="227" t="s">
        <v>914</v>
      </c>
      <c r="G171" s="228" t="s">
        <v>832</v>
      </c>
      <c r="H171" s="229">
        <v>3</v>
      </c>
      <c r="I171" s="230"/>
      <c r="J171" s="231">
        <f>ROUND(I171*H171,2)</f>
        <v>0</v>
      </c>
      <c r="K171" s="227" t="s">
        <v>1</v>
      </c>
      <c r="L171" s="43"/>
      <c r="M171" s="232" t="s">
        <v>1</v>
      </c>
      <c r="N171" s="233" t="s">
        <v>41</v>
      </c>
      <c r="O171" s="86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AR171" s="236" t="s">
        <v>190</v>
      </c>
      <c r="AT171" s="236" t="s">
        <v>185</v>
      </c>
      <c r="AU171" s="236" t="s">
        <v>84</v>
      </c>
      <c r="AY171" s="17" t="s">
        <v>183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7" t="s">
        <v>84</v>
      </c>
      <c r="BK171" s="237">
        <f>ROUND(I171*H171,2)</f>
        <v>0</v>
      </c>
      <c r="BL171" s="17" t="s">
        <v>190</v>
      </c>
      <c r="BM171" s="236" t="s">
        <v>593</v>
      </c>
    </row>
    <row r="172" s="1" customFormat="1" ht="16.5" customHeight="1">
      <c r="B172" s="38"/>
      <c r="C172" s="225" t="s">
        <v>411</v>
      </c>
      <c r="D172" s="225" t="s">
        <v>185</v>
      </c>
      <c r="E172" s="226" t="s">
        <v>913</v>
      </c>
      <c r="F172" s="227" t="s">
        <v>914</v>
      </c>
      <c r="G172" s="228" t="s">
        <v>832</v>
      </c>
      <c r="H172" s="229">
        <v>8</v>
      </c>
      <c r="I172" s="230"/>
      <c r="J172" s="231">
        <f>ROUND(I172*H172,2)</f>
        <v>0</v>
      </c>
      <c r="K172" s="227" t="s">
        <v>1</v>
      </c>
      <c r="L172" s="43"/>
      <c r="M172" s="232" t="s">
        <v>1</v>
      </c>
      <c r="N172" s="233" t="s">
        <v>41</v>
      </c>
      <c r="O172" s="86"/>
      <c r="P172" s="234">
        <f>O172*H172</f>
        <v>0</v>
      </c>
      <c r="Q172" s="234">
        <v>0</v>
      </c>
      <c r="R172" s="234">
        <f>Q172*H172</f>
        <v>0</v>
      </c>
      <c r="S172" s="234">
        <v>0</v>
      </c>
      <c r="T172" s="235">
        <f>S172*H172</f>
        <v>0</v>
      </c>
      <c r="AR172" s="236" t="s">
        <v>190</v>
      </c>
      <c r="AT172" s="236" t="s">
        <v>185</v>
      </c>
      <c r="AU172" s="236" t="s">
        <v>84</v>
      </c>
      <c r="AY172" s="17" t="s">
        <v>183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7" t="s">
        <v>84</v>
      </c>
      <c r="BK172" s="237">
        <f>ROUND(I172*H172,2)</f>
        <v>0</v>
      </c>
      <c r="BL172" s="17" t="s">
        <v>190</v>
      </c>
      <c r="BM172" s="236" t="s">
        <v>606</v>
      </c>
    </row>
    <row r="173" s="1" customFormat="1" ht="16.5" customHeight="1">
      <c r="B173" s="38"/>
      <c r="C173" s="225" t="s">
        <v>419</v>
      </c>
      <c r="D173" s="225" t="s">
        <v>185</v>
      </c>
      <c r="E173" s="226" t="s">
        <v>915</v>
      </c>
      <c r="F173" s="227" t="s">
        <v>916</v>
      </c>
      <c r="G173" s="228" t="s">
        <v>917</v>
      </c>
      <c r="H173" s="229">
        <v>8</v>
      </c>
      <c r="I173" s="230"/>
      <c r="J173" s="231">
        <f>ROUND(I173*H173,2)</f>
        <v>0</v>
      </c>
      <c r="K173" s="227" t="s">
        <v>1</v>
      </c>
      <c r="L173" s="43"/>
      <c r="M173" s="232" t="s">
        <v>1</v>
      </c>
      <c r="N173" s="233" t="s">
        <v>41</v>
      </c>
      <c r="O173" s="86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AR173" s="236" t="s">
        <v>190</v>
      </c>
      <c r="AT173" s="236" t="s">
        <v>185</v>
      </c>
      <c r="AU173" s="236" t="s">
        <v>84</v>
      </c>
      <c r="AY173" s="17" t="s">
        <v>183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7" t="s">
        <v>84</v>
      </c>
      <c r="BK173" s="237">
        <f>ROUND(I173*H173,2)</f>
        <v>0</v>
      </c>
      <c r="BL173" s="17" t="s">
        <v>190</v>
      </c>
      <c r="BM173" s="236" t="s">
        <v>620</v>
      </c>
    </row>
    <row r="174" s="1" customFormat="1" ht="16.5" customHeight="1">
      <c r="B174" s="38"/>
      <c r="C174" s="225" t="s">
        <v>430</v>
      </c>
      <c r="D174" s="225" t="s">
        <v>185</v>
      </c>
      <c r="E174" s="226" t="s">
        <v>918</v>
      </c>
      <c r="F174" s="227" t="s">
        <v>919</v>
      </c>
      <c r="G174" s="228" t="s">
        <v>917</v>
      </c>
      <c r="H174" s="229">
        <v>16</v>
      </c>
      <c r="I174" s="230"/>
      <c r="J174" s="231">
        <f>ROUND(I174*H174,2)</f>
        <v>0</v>
      </c>
      <c r="K174" s="227" t="s">
        <v>1</v>
      </c>
      <c r="L174" s="43"/>
      <c r="M174" s="232" t="s">
        <v>1</v>
      </c>
      <c r="N174" s="233" t="s">
        <v>41</v>
      </c>
      <c r="O174" s="86"/>
      <c r="P174" s="234">
        <f>O174*H174</f>
        <v>0</v>
      </c>
      <c r="Q174" s="234">
        <v>0</v>
      </c>
      <c r="R174" s="234">
        <f>Q174*H174</f>
        <v>0</v>
      </c>
      <c r="S174" s="234">
        <v>0</v>
      </c>
      <c r="T174" s="235">
        <f>S174*H174</f>
        <v>0</v>
      </c>
      <c r="AR174" s="236" t="s">
        <v>190</v>
      </c>
      <c r="AT174" s="236" t="s">
        <v>185</v>
      </c>
      <c r="AU174" s="236" t="s">
        <v>84</v>
      </c>
      <c r="AY174" s="17" t="s">
        <v>183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7" t="s">
        <v>84</v>
      </c>
      <c r="BK174" s="237">
        <f>ROUND(I174*H174,2)</f>
        <v>0</v>
      </c>
      <c r="BL174" s="17" t="s">
        <v>190</v>
      </c>
      <c r="BM174" s="236" t="s">
        <v>633</v>
      </c>
    </row>
    <row r="175" s="1" customFormat="1" ht="16.5" customHeight="1">
      <c r="B175" s="38"/>
      <c r="C175" s="225" t="s">
        <v>434</v>
      </c>
      <c r="D175" s="225" t="s">
        <v>185</v>
      </c>
      <c r="E175" s="226" t="s">
        <v>920</v>
      </c>
      <c r="F175" s="227" t="s">
        <v>921</v>
      </c>
      <c r="G175" s="228" t="s">
        <v>832</v>
      </c>
      <c r="H175" s="229">
        <v>4</v>
      </c>
      <c r="I175" s="230"/>
      <c r="J175" s="231">
        <f>ROUND(I175*H175,2)</f>
        <v>0</v>
      </c>
      <c r="K175" s="227" t="s">
        <v>1</v>
      </c>
      <c r="L175" s="43"/>
      <c r="M175" s="232" t="s">
        <v>1</v>
      </c>
      <c r="N175" s="233" t="s">
        <v>41</v>
      </c>
      <c r="O175" s="86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AR175" s="236" t="s">
        <v>190</v>
      </c>
      <c r="AT175" s="236" t="s">
        <v>185</v>
      </c>
      <c r="AU175" s="236" t="s">
        <v>84</v>
      </c>
      <c r="AY175" s="17" t="s">
        <v>183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7" t="s">
        <v>84</v>
      </c>
      <c r="BK175" s="237">
        <f>ROUND(I175*H175,2)</f>
        <v>0</v>
      </c>
      <c r="BL175" s="17" t="s">
        <v>190</v>
      </c>
      <c r="BM175" s="236" t="s">
        <v>643</v>
      </c>
    </row>
    <row r="176" s="1" customFormat="1" ht="16.5" customHeight="1">
      <c r="B176" s="38"/>
      <c r="C176" s="225" t="s">
        <v>441</v>
      </c>
      <c r="D176" s="225" t="s">
        <v>185</v>
      </c>
      <c r="E176" s="226" t="s">
        <v>922</v>
      </c>
      <c r="F176" s="227" t="s">
        <v>923</v>
      </c>
      <c r="G176" s="228" t="s">
        <v>204</v>
      </c>
      <c r="H176" s="229">
        <v>35</v>
      </c>
      <c r="I176" s="230"/>
      <c r="J176" s="231">
        <f>ROUND(I176*H176,2)</f>
        <v>0</v>
      </c>
      <c r="K176" s="227" t="s">
        <v>1</v>
      </c>
      <c r="L176" s="43"/>
      <c r="M176" s="232" t="s">
        <v>1</v>
      </c>
      <c r="N176" s="233" t="s">
        <v>41</v>
      </c>
      <c r="O176" s="86"/>
      <c r="P176" s="234">
        <f>O176*H176</f>
        <v>0</v>
      </c>
      <c r="Q176" s="234">
        <v>0</v>
      </c>
      <c r="R176" s="234">
        <f>Q176*H176</f>
        <v>0</v>
      </c>
      <c r="S176" s="234">
        <v>0</v>
      </c>
      <c r="T176" s="235">
        <f>S176*H176</f>
        <v>0</v>
      </c>
      <c r="AR176" s="236" t="s">
        <v>190</v>
      </c>
      <c r="AT176" s="236" t="s">
        <v>185</v>
      </c>
      <c r="AU176" s="236" t="s">
        <v>84</v>
      </c>
      <c r="AY176" s="17" t="s">
        <v>183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7" t="s">
        <v>84</v>
      </c>
      <c r="BK176" s="237">
        <f>ROUND(I176*H176,2)</f>
        <v>0</v>
      </c>
      <c r="BL176" s="17" t="s">
        <v>190</v>
      </c>
      <c r="BM176" s="236" t="s">
        <v>652</v>
      </c>
    </row>
    <row r="177" s="11" customFormat="1" ht="25.92" customHeight="1">
      <c r="B177" s="209"/>
      <c r="C177" s="210"/>
      <c r="D177" s="211" t="s">
        <v>75</v>
      </c>
      <c r="E177" s="212" t="s">
        <v>102</v>
      </c>
      <c r="F177" s="212" t="s">
        <v>103</v>
      </c>
      <c r="G177" s="210"/>
      <c r="H177" s="210"/>
      <c r="I177" s="213"/>
      <c r="J177" s="214">
        <f>BK177</f>
        <v>0</v>
      </c>
      <c r="K177" s="210"/>
      <c r="L177" s="215"/>
      <c r="M177" s="216"/>
      <c r="N177" s="217"/>
      <c r="O177" s="217"/>
      <c r="P177" s="218">
        <f>P178+P180+P182+P185</f>
        <v>0</v>
      </c>
      <c r="Q177" s="217"/>
      <c r="R177" s="218">
        <f>R178+R180+R182+R185</f>
        <v>0</v>
      </c>
      <c r="S177" s="217"/>
      <c r="T177" s="219">
        <f>T178+T180+T182+T185</f>
        <v>0</v>
      </c>
      <c r="AR177" s="220" t="s">
        <v>211</v>
      </c>
      <c r="AT177" s="221" t="s">
        <v>75</v>
      </c>
      <c r="AU177" s="221" t="s">
        <v>76</v>
      </c>
      <c r="AY177" s="220" t="s">
        <v>183</v>
      </c>
      <c r="BK177" s="222">
        <f>BK178+BK180+BK182+BK185</f>
        <v>0</v>
      </c>
    </row>
    <row r="178" s="11" customFormat="1" ht="22.8" customHeight="1">
      <c r="B178" s="209"/>
      <c r="C178" s="210"/>
      <c r="D178" s="211" t="s">
        <v>75</v>
      </c>
      <c r="E178" s="223" t="s">
        <v>924</v>
      </c>
      <c r="F178" s="223" t="s">
        <v>925</v>
      </c>
      <c r="G178" s="210"/>
      <c r="H178" s="210"/>
      <c r="I178" s="213"/>
      <c r="J178" s="224">
        <f>BK178</f>
        <v>0</v>
      </c>
      <c r="K178" s="210"/>
      <c r="L178" s="215"/>
      <c r="M178" s="216"/>
      <c r="N178" s="217"/>
      <c r="O178" s="217"/>
      <c r="P178" s="218">
        <f>P179</f>
        <v>0</v>
      </c>
      <c r="Q178" s="217"/>
      <c r="R178" s="218">
        <f>R179</f>
        <v>0</v>
      </c>
      <c r="S178" s="217"/>
      <c r="T178" s="219">
        <f>T179</f>
        <v>0</v>
      </c>
      <c r="AR178" s="220" t="s">
        <v>211</v>
      </c>
      <c r="AT178" s="221" t="s">
        <v>75</v>
      </c>
      <c r="AU178" s="221" t="s">
        <v>84</v>
      </c>
      <c r="AY178" s="220" t="s">
        <v>183</v>
      </c>
      <c r="BK178" s="222">
        <f>BK179</f>
        <v>0</v>
      </c>
    </row>
    <row r="179" s="1" customFormat="1" ht="16.5" customHeight="1">
      <c r="B179" s="38"/>
      <c r="C179" s="225" t="s">
        <v>446</v>
      </c>
      <c r="D179" s="225" t="s">
        <v>185</v>
      </c>
      <c r="E179" s="226" t="s">
        <v>926</v>
      </c>
      <c r="F179" s="227" t="s">
        <v>927</v>
      </c>
      <c r="G179" s="228" t="s">
        <v>928</v>
      </c>
      <c r="H179" s="229">
        <v>1</v>
      </c>
      <c r="I179" s="230"/>
      <c r="J179" s="231">
        <f>ROUND(I179*H179,2)</f>
        <v>0</v>
      </c>
      <c r="K179" s="227" t="s">
        <v>189</v>
      </c>
      <c r="L179" s="43"/>
      <c r="M179" s="232" t="s">
        <v>1</v>
      </c>
      <c r="N179" s="233" t="s">
        <v>41</v>
      </c>
      <c r="O179" s="86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AR179" s="236" t="s">
        <v>929</v>
      </c>
      <c r="AT179" s="236" t="s">
        <v>185</v>
      </c>
      <c r="AU179" s="236" t="s">
        <v>86</v>
      </c>
      <c r="AY179" s="17" t="s">
        <v>183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7" t="s">
        <v>84</v>
      </c>
      <c r="BK179" s="237">
        <f>ROUND(I179*H179,2)</f>
        <v>0</v>
      </c>
      <c r="BL179" s="17" t="s">
        <v>929</v>
      </c>
      <c r="BM179" s="236" t="s">
        <v>930</v>
      </c>
    </row>
    <row r="180" s="11" customFormat="1" ht="22.8" customHeight="1">
      <c r="B180" s="209"/>
      <c r="C180" s="210"/>
      <c r="D180" s="211" t="s">
        <v>75</v>
      </c>
      <c r="E180" s="223" t="s">
        <v>931</v>
      </c>
      <c r="F180" s="223" t="s">
        <v>932</v>
      </c>
      <c r="G180" s="210"/>
      <c r="H180" s="210"/>
      <c r="I180" s="213"/>
      <c r="J180" s="224">
        <f>BK180</f>
        <v>0</v>
      </c>
      <c r="K180" s="210"/>
      <c r="L180" s="215"/>
      <c r="M180" s="216"/>
      <c r="N180" s="217"/>
      <c r="O180" s="217"/>
      <c r="P180" s="218">
        <f>P181</f>
        <v>0</v>
      </c>
      <c r="Q180" s="217"/>
      <c r="R180" s="218">
        <f>R181</f>
        <v>0</v>
      </c>
      <c r="S180" s="217"/>
      <c r="T180" s="219">
        <f>T181</f>
        <v>0</v>
      </c>
      <c r="AR180" s="220" t="s">
        <v>211</v>
      </c>
      <c r="AT180" s="221" t="s">
        <v>75</v>
      </c>
      <c r="AU180" s="221" t="s">
        <v>84</v>
      </c>
      <c r="AY180" s="220" t="s">
        <v>183</v>
      </c>
      <c r="BK180" s="222">
        <f>BK181</f>
        <v>0</v>
      </c>
    </row>
    <row r="181" s="1" customFormat="1" ht="16.5" customHeight="1">
      <c r="B181" s="38"/>
      <c r="C181" s="225" t="s">
        <v>451</v>
      </c>
      <c r="D181" s="225" t="s">
        <v>185</v>
      </c>
      <c r="E181" s="226" t="s">
        <v>933</v>
      </c>
      <c r="F181" s="227" t="s">
        <v>932</v>
      </c>
      <c r="G181" s="228" t="s">
        <v>839</v>
      </c>
      <c r="H181" s="295"/>
      <c r="I181" s="230"/>
      <c r="J181" s="231">
        <f>ROUND(I181*H181,2)</f>
        <v>0</v>
      </c>
      <c r="K181" s="227" t="s">
        <v>189</v>
      </c>
      <c r="L181" s="43"/>
      <c r="M181" s="232" t="s">
        <v>1</v>
      </c>
      <c r="N181" s="233" t="s">
        <v>41</v>
      </c>
      <c r="O181" s="86"/>
      <c r="P181" s="234">
        <f>O181*H181</f>
        <v>0</v>
      </c>
      <c r="Q181" s="234">
        <v>0</v>
      </c>
      <c r="R181" s="234">
        <f>Q181*H181</f>
        <v>0</v>
      </c>
      <c r="S181" s="234">
        <v>0</v>
      </c>
      <c r="T181" s="235">
        <f>S181*H181</f>
        <v>0</v>
      </c>
      <c r="AR181" s="236" t="s">
        <v>929</v>
      </c>
      <c r="AT181" s="236" t="s">
        <v>185</v>
      </c>
      <c r="AU181" s="236" t="s">
        <v>86</v>
      </c>
      <c r="AY181" s="17" t="s">
        <v>183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7" t="s">
        <v>84</v>
      </c>
      <c r="BK181" s="237">
        <f>ROUND(I181*H181,2)</f>
        <v>0</v>
      </c>
      <c r="BL181" s="17" t="s">
        <v>929</v>
      </c>
      <c r="BM181" s="236" t="s">
        <v>934</v>
      </c>
    </row>
    <row r="182" s="11" customFormat="1" ht="22.8" customHeight="1">
      <c r="B182" s="209"/>
      <c r="C182" s="210"/>
      <c r="D182" s="211" t="s">
        <v>75</v>
      </c>
      <c r="E182" s="223" t="s">
        <v>935</v>
      </c>
      <c r="F182" s="223" t="s">
        <v>936</v>
      </c>
      <c r="G182" s="210"/>
      <c r="H182" s="210"/>
      <c r="I182" s="213"/>
      <c r="J182" s="224">
        <f>BK182</f>
        <v>0</v>
      </c>
      <c r="K182" s="210"/>
      <c r="L182" s="215"/>
      <c r="M182" s="216"/>
      <c r="N182" s="217"/>
      <c r="O182" s="217"/>
      <c r="P182" s="218">
        <f>SUM(P183:P184)</f>
        <v>0</v>
      </c>
      <c r="Q182" s="217"/>
      <c r="R182" s="218">
        <f>SUM(R183:R184)</f>
        <v>0</v>
      </c>
      <c r="S182" s="217"/>
      <c r="T182" s="219">
        <f>SUM(T183:T184)</f>
        <v>0</v>
      </c>
      <c r="AR182" s="220" t="s">
        <v>211</v>
      </c>
      <c r="AT182" s="221" t="s">
        <v>75</v>
      </c>
      <c r="AU182" s="221" t="s">
        <v>84</v>
      </c>
      <c r="AY182" s="220" t="s">
        <v>183</v>
      </c>
      <c r="BK182" s="222">
        <f>SUM(BK183:BK184)</f>
        <v>0</v>
      </c>
    </row>
    <row r="183" s="1" customFormat="1" ht="16.5" customHeight="1">
      <c r="B183" s="38"/>
      <c r="C183" s="225" t="s">
        <v>456</v>
      </c>
      <c r="D183" s="225" t="s">
        <v>185</v>
      </c>
      <c r="E183" s="226" t="s">
        <v>937</v>
      </c>
      <c r="F183" s="227" t="s">
        <v>938</v>
      </c>
      <c r="G183" s="228" t="s">
        <v>928</v>
      </c>
      <c r="H183" s="229">
        <v>1</v>
      </c>
      <c r="I183" s="230"/>
      <c r="J183" s="231">
        <f>ROUND(I183*H183,2)</f>
        <v>0</v>
      </c>
      <c r="K183" s="227" t="s">
        <v>189</v>
      </c>
      <c r="L183" s="43"/>
      <c r="M183" s="232" t="s">
        <v>1</v>
      </c>
      <c r="N183" s="233" t="s">
        <v>41</v>
      </c>
      <c r="O183" s="86"/>
      <c r="P183" s="234">
        <f>O183*H183</f>
        <v>0</v>
      </c>
      <c r="Q183" s="234">
        <v>0</v>
      </c>
      <c r="R183" s="234">
        <f>Q183*H183</f>
        <v>0</v>
      </c>
      <c r="S183" s="234">
        <v>0</v>
      </c>
      <c r="T183" s="235">
        <f>S183*H183</f>
        <v>0</v>
      </c>
      <c r="AR183" s="236" t="s">
        <v>929</v>
      </c>
      <c r="AT183" s="236" t="s">
        <v>185</v>
      </c>
      <c r="AU183" s="236" t="s">
        <v>86</v>
      </c>
      <c r="AY183" s="17" t="s">
        <v>183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7" t="s">
        <v>84</v>
      </c>
      <c r="BK183" s="237">
        <f>ROUND(I183*H183,2)</f>
        <v>0</v>
      </c>
      <c r="BL183" s="17" t="s">
        <v>929</v>
      </c>
      <c r="BM183" s="236" t="s">
        <v>939</v>
      </c>
    </row>
    <row r="184" s="1" customFormat="1" ht="16.5" customHeight="1">
      <c r="B184" s="38"/>
      <c r="C184" s="225" t="s">
        <v>461</v>
      </c>
      <c r="D184" s="225" t="s">
        <v>185</v>
      </c>
      <c r="E184" s="226" t="s">
        <v>940</v>
      </c>
      <c r="F184" s="227" t="s">
        <v>941</v>
      </c>
      <c r="G184" s="228" t="s">
        <v>928</v>
      </c>
      <c r="H184" s="229">
        <v>1</v>
      </c>
      <c r="I184" s="230"/>
      <c r="J184" s="231">
        <f>ROUND(I184*H184,2)</f>
        <v>0</v>
      </c>
      <c r="K184" s="227" t="s">
        <v>189</v>
      </c>
      <c r="L184" s="43"/>
      <c r="M184" s="232" t="s">
        <v>1</v>
      </c>
      <c r="N184" s="233" t="s">
        <v>41</v>
      </c>
      <c r="O184" s="86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AR184" s="236" t="s">
        <v>929</v>
      </c>
      <c r="AT184" s="236" t="s">
        <v>185</v>
      </c>
      <c r="AU184" s="236" t="s">
        <v>86</v>
      </c>
      <c r="AY184" s="17" t="s">
        <v>183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7" t="s">
        <v>84</v>
      </c>
      <c r="BK184" s="237">
        <f>ROUND(I184*H184,2)</f>
        <v>0</v>
      </c>
      <c r="BL184" s="17" t="s">
        <v>929</v>
      </c>
      <c r="BM184" s="236" t="s">
        <v>942</v>
      </c>
    </row>
    <row r="185" s="11" customFormat="1" ht="22.8" customHeight="1">
      <c r="B185" s="209"/>
      <c r="C185" s="210"/>
      <c r="D185" s="211" t="s">
        <v>75</v>
      </c>
      <c r="E185" s="223" t="s">
        <v>943</v>
      </c>
      <c r="F185" s="223" t="s">
        <v>944</v>
      </c>
      <c r="G185" s="210"/>
      <c r="H185" s="210"/>
      <c r="I185" s="213"/>
      <c r="J185" s="224">
        <f>BK185</f>
        <v>0</v>
      </c>
      <c r="K185" s="210"/>
      <c r="L185" s="215"/>
      <c r="M185" s="216"/>
      <c r="N185" s="217"/>
      <c r="O185" s="217"/>
      <c r="P185" s="218">
        <f>P186</f>
        <v>0</v>
      </c>
      <c r="Q185" s="217"/>
      <c r="R185" s="218">
        <f>R186</f>
        <v>0</v>
      </c>
      <c r="S185" s="217"/>
      <c r="T185" s="219">
        <f>T186</f>
        <v>0</v>
      </c>
      <c r="AR185" s="220" t="s">
        <v>211</v>
      </c>
      <c r="AT185" s="221" t="s">
        <v>75</v>
      </c>
      <c r="AU185" s="221" t="s">
        <v>84</v>
      </c>
      <c r="AY185" s="220" t="s">
        <v>183</v>
      </c>
      <c r="BK185" s="222">
        <f>BK186</f>
        <v>0</v>
      </c>
    </row>
    <row r="186" s="1" customFormat="1" ht="16.5" customHeight="1">
      <c r="B186" s="38"/>
      <c r="C186" s="225" t="s">
        <v>465</v>
      </c>
      <c r="D186" s="225" t="s">
        <v>185</v>
      </c>
      <c r="E186" s="226" t="s">
        <v>945</v>
      </c>
      <c r="F186" s="227" t="s">
        <v>946</v>
      </c>
      <c r="G186" s="228" t="s">
        <v>928</v>
      </c>
      <c r="H186" s="229">
        <v>1</v>
      </c>
      <c r="I186" s="230"/>
      <c r="J186" s="231">
        <f>ROUND(I186*H186,2)</f>
        <v>0</v>
      </c>
      <c r="K186" s="227" t="s">
        <v>1</v>
      </c>
      <c r="L186" s="43"/>
      <c r="M186" s="297" t="s">
        <v>1</v>
      </c>
      <c r="N186" s="298" t="s">
        <v>41</v>
      </c>
      <c r="O186" s="299"/>
      <c r="P186" s="300">
        <f>O186*H186</f>
        <v>0</v>
      </c>
      <c r="Q186" s="300">
        <v>0</v>
      </c>
      <c r="R186" s="300">
        <f>Q186*H186</f>
        <v>0</v>
      </c>
      <c r="S186" s="300">
        <v>0</v>
      </c>
      <c r="T186" s="301">
        <f>S186*H186</f>
        <v>0</v>
      </c>
      <c r="AR186" s="236" t="s">
        <v>929</v>
      </c>
      <c r="AT186" s="236" t="s">
        <v>185</v>
      </c>
      <c r="AU186" s="236" t="s">
        <v>86</v>
      </c>
      <c r="AY186" s="17" t="s">
        <v>183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7" t="s">
        <v>84</v>
      </c>
      <c r="BK186" s="237">
        <f>ROUND(I186*H186,2)</f>
        <v>0</v>
      </c>
      <c r="BL186" s="17" t="s">
        <v>929</v>
      </c>
      <c r="BM186" s="236" t="s">
        <v>947</v>
      </c>
    </row>
    <row r="187" s="1" customFormat="1" ht="6.96" customHeight="1">
      <c r="B187" s="61"/>
      <c r="C187" s="62"/>
      <c r="D187" s="62"/>
      <c r="E187" s="62"/>
      <c r="F187" s="62"/>
      <c r="G187" s="62"/>
      <c r="H187" s="62"/>
      <c r="I187" s="174"/>
      <c r="J187" s="62"/>
      <c r="K187" s="62"/>
      <c r="L187" s="43"/>
    </row>
  </sheetData>
  <sheetProtection sheet="1" autoFilter="0" formatColumns="0" formatRows="0" objects="1" scenarios="1" spinCount="100000" saltValue="fuemTug7kvVkunUttYJORomujAz0ic+lJLiu6BL7T9As3FvZjVCW9YW7zJXDV55NnT3tH4MJBXDvGHhyAx5mqQ==" hashValue="/jaZhtENv1YBNmK+zP/LgU3+GJEP+HIpHSjzuO8qU3MmafoP1ATuInmacnRTC/6md2B0k2C24vAjqfsiAl11vw==" algorithmName="SHA-512" password="CC35"/>
  <autoFilter ref="C124:K18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92</v>
      </c>
    </row>
    <row r="3" ht="6.96" customHeight="1">
      <c r="B3" s="133"/>
      <c r="C3" s="134"/>
      <c r="D3" s="134"/>
      <c r="E3" s="134"/>
      <c r="F3" s="134"/>
      <c r="G3" s="134"/>
      <c r="H3" s="134"/>
      <c r="I3" s="135"/>
      <c r="J3" s="134"/>
      <c r="K3" s="134"/>
      <c r="L3" s="20"/>
      <c r="AT3" s="17" t="s">
        <v>86</v>
      </c>
    </row>
    <row r="4" ht="24.96" customHeight="1">
      <c r="B4" s="20"/>
      <c r="D4" s="136" t="s">
        <v>109</v>
      </c>
      <c r="L4" s="20"/>
      <c r="M4" s="137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8" t="s">
        <v>16</v>
      </c>
      <c r="L6" s="20"/>
    </row>
    <row r="7" ht="16.5" customHeight="1">
      <c r="B7" s="20"/>
      <c r="E7" s="139" t="str">
        <f>'Rekapitulace stavby'!K6</f>
        <v>VÝMĚNA PLYNOVÝCH KOTLŮ, STAVEBNÍ ÚPRAVY V 1.P.P. A 1.N.P., OPRAVA PŘÍSTUPOVÉHO CHODNÍKU V MŠ POHRANIČNÍ DĚČÍN</v>
      </c>
      <c r="F7" s="138"/>
      <c r="G7" s="138"/>
      <c r="H7" s="138"/>
      <c r="L7" s="20"/>
    </row>
    <row r="8" s="1" customFormat="1" ht="12" customHeight="1">
      <c r="B8" s="43"/>
      <c r="D8" s="138" t="s">
        <v>118</v>
      </c>
      <c r="I8" s="140"/>
      <c r="L8" s="43"/>
    </row>
    <row r="9" s="1" customFormat="1" ht="36.96" customHeight="1">
      <c r="B9" s="43"/>
      <c r="E9" s="141" t="s">
        <v>948</v>
      </c>
      <c r="F9" s="1"/>
      <c r="G9" s="1"/>
      <c r="H9" s="1"/>
      <c r="I9" s="140"/>
      <c r="L9" s="43"/>
    </row>
    <row r="10" s="1" customFormat="1">
      <c r="B10" s="43"/>
      <c r="I10" s="140"/>
      <c r="L10" s="43"/>
    </row>
    <row r="11" s="1" customFormat="1" ht="12" customHeight="1">
      <c r="B11" s="43"/>
      <c r="D11" s="138" t="s">
        <v>18</v>
      </c>
      <c r="F11" s="142" t="s">
        <v>1</v>
      </c>
      <c r="I11" s="143" t="s">
        <v>19</v>
      </c>
      <c r="J11" s="142" t="s">
        <v>1</v>
      </c>
      <c r="L11" s="43"/>
    </row>
    <row r="12" s="1" customFormat="1" ht="12" customHeight="1">
      <c r="B12" s="43"/>
      <c r="D12" s="138" t="s">
        <v>20</v>
      </c>
      <c r="F12" s="142" t="s">
        <v>21</v>
      </c>
      <c r="I12" s="143" t="s">
        <v>22</v>
      </c>
      <c r="J12" s="144" t="str">
        <f>'Rekapitulace stavby'!AN8</f>
        <v>2. 1. 2020</v>
      </c>
      <c r="L12" s="43"/>
    </row>
    <row r="13" s="1" customFormat="1" ht="10.8" customHeight="1">
      <c r="B13" s="43"/>
      <c r="I13" s="140"/>
      <c r="L13" s="43"/>
    </row>
    <row r="14" s="1" customFormat="1" ht="12" customHeight="1">
      <c r="B14" s="43"/>
      <c r="D14" s="138" t="s">
        <v>24</v>
      </c>
      <c r="I14" s="143" t="s">
        <v>25</v>
      </c>
      <c r="J14" s="142" t="s">
        <v>1</v>
      </c>
      <c r="L14" s="43"/>
    </row>
    <row r="15" s="1" customFormat="1" ht="18" customHeight="1">
      <c r="B15" s="43"/>
      <c r="E15" s="142" t="s">
        <v>26</v>
      </c>
      <c r="I15" s="143" t="s">
        <v>27</v>
      </c>
      <c r="J15" s="142" t="s">
        <v>1</v>
      </c>
      <c r="L15" s="43"/>
    </row>
    <row r="16" s="1" customFormat="1" ht="6.96" customHeight="1">
      <c r="B16" s="43"/>
      <c r="I16" s="140"/>
      <c r="L16" s="43"/>
    </row>
    <row r="17" s="1" customFormat="1" ht="12" customHeight="1">
      <c r="B17" s="43"/>
      <c r="D17" s="138" t="s">
        <v>28</v>
      </c>
      <c r="I17" s="143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2"/>
      <c r="G18" s="142"/>
      <c r="H18" s="142"/>
      <c r="I18" s="143" t="s">
        <v>27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0"/>
      <c r="L19" s="43"/>
    </row>
    <row r="20" s="1" customFormat="1" ht="12" customHeight="1">
      <c r="B20" s="43"/>
      <c r="D20" s="138" t="s">
        <v>30</v>
      </c>
      <c r="I20" s="143" t="s">
        <v>25</v>
      </c>
      <c r="J20" s="142" t="s">
        <v>1</v>
      </c>
      <c r="L20" s="43"/>
    </row>
    <row r="21" s="1" customFormat="1" ht="18" customHeight="1">
      <c r="B21" s="43"/>
      <c r="E21" s="142" t="s">
        <v>818</v>
      </c>
      <c r="I21" s="143" t="s">
        <v>27</v>
      </c>
      <c r="J21" s="142" t="s">
        <v>1</v>
      </c>
      <c r="L21" s="43"/>
    </row>
    <row r="22" s="1" customFormat="1" ht="6.96" customHeight="1">
      <c r="B22" s="43"/>
      <c r="I22" s="140"/>
      <c r="L22" s="43"/>
    </row>
    <row r="23" s="1" customFormat="1" ht="12" customHeight="1">
      <c r="B23" s="43"/>
      <c r="D23" s="138" t="s">
        <v>33</v>
      </c>
      <c r="I23" s="143" t="s">
        <v>25</v>
      </c>
      <c r="J23" s="142" t="s">
        <v>1</v>
      </c>
      <c r="L23" s="43"/>
    </row>
    <row r="24" s="1" customFormat="1" ht="18" customHeight="1">
      <c r="B24" s="43"/>
      <c r="E24" s="142" t="s">
        <v>34</v>
      </c>
      <c r="I24" s="143" t="s">
        <v>27</v>
      </c>
      <c r="J24" s="142" t="s">
        <v>1</v>
      </c>
      <c r="L24" s="43"/>
    </row>
    <row r="25" s="1" customFormat="1" ht="6.96" customHeight="1">
      <c r="B25" s="43"/>
      <c r="I25" s="140"/>
      <c r="L25" s="43"/>
    </row>
    <row r="26" s="1" customFormat="1" ht="12" customHeight="1">
      <c r="B26" s="43"/>
      <c r="D26" s="138" t="s">
        <v>35</v>
      </c>
      <c r="I26" s="140"/>
      <c r="L26" s="43"/>
    </row>
    <row r="27" s="7" customFormat="1" ht="16.5" customHeight="1">
      <c r="B27" s="145"/>
      <c r="E27" s="146" t="s">
        <v>1</v>
      </c>
      <c r="F27" s="146"/>
      <c r="G27" s="146"/>
      <c r="H27" s="146"/>
      <c r="I27" s="147"/>
      <c r="L27" s="145"/>
    </row>
    <row r="28" s="1" customFormat="1" ht="6.96" customHeight="1">
      <c r="B28" s="43"/>
      <c r="I28" s="140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8"/>
      <c r="J29" s="78"/>
      <c r="K29" s="78"/>
      <c r="L29" s="43"/>
    </row>
    <row r="30" s="1" customFormat="1" ht="25.44" customHeight="1">
      <c r="B30" s="43"/>
      <c r="D30" s="149" t="s">
        <v>36</v>
      </c>
      <c r="I30" s="140"/>
      <c r="J30" s="150">
        <f>ROUND(J126,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48"/>
      <c r="J31" s="78"/>
      <c r="K31" s="78"/>
      <c r="L31" s="43"/>
    </row>
    <row r="32" s="1" customFormat="1" ht="14.4" customHeight="1">
      <c r="B32" s="43"/>
      <c r="F32" s="151" t="s">
        <v>38</v>
      </c>
      <c r="I32" s="152" t="s">
        <v>37</v>
      </c>
      <c r="J32" s="151" t="s">
        <v>39</v>
      </c>
      <c r="L32" s="43"/>
    </row>
    <row r="33" s="1" customFormat="1" ht="14.4" customHeight="1">
      <c r="B33" s="43"/>
      <c r="D33" s="153" t="s">
        <v>40</v>
      </c>
      <c r="E33" s="138" t="s">
        <v>41</v>
      </c>
      <c r="F33" s="154">
        <f>ROUND((SUM(BE126:BE197)),  2)</f>
        <v>0</v>
      </c>
      <c r="I33" s="155">
        <v>0.20999999999999999</v>
      </c>
      <c r="J33" s="154">
        <f>ROUND(((SUM(BE126:BE197))*I33),  2)</f>
        <v>0</v>
      </c>
      <c r="L33" s="43"/>
    </row>
    <row r="34" s="1" customFormat="1" ht="14.4" customHeight="1">
      <c r="B34" s="43"/>
      <c r="E34" s="138" t="s">
        <v>42</v>
      </c>
      <c r="F34" s="154">
        <f>ROUND((SUM(BF126:BF197)),  2)</f>
        <v>0</v>
      </c>
      <c r="I34" s="155">
        <v>0.14999999999999999</v>
      </c>
      <c r="J34" s="154">
        <f>ROUND(((SUM(BF126:BF197))*I34),  2)</f>
        <v>0</v>
      </c>
      <c r="L34" s="43"/>
    </row>
    <row r="35" hidden="1" s="1" customFormat="1" ht="14.4" customHeight="1">
      <c r="B35" s="43"/>
      <c r="E35" s="138" t="s">
        <v>43</v>
      </c>
      <c r="F35" s="154">
        <f>ROUND((SUM(BG126:BG197)),  2)</f>
        <v>0</v>
      </c>
      <c r="I35" s="155">
        <v>0.20999999999999999</v>
      </c>
      <c r="J35" s="154">
        <f>0</f>
        <v>0</v>
      </c>
      <c r="L35" s="43"/>
    </row>
    <row r="36" hidden="1" s="1" customFormat="1" ht="14.4" customHeight="1">
      <c r="B36" s="43"/>
      <c r="E36" s="138" t="s">
        <v>44</v>
      </c>
      <c r="F36" s="154">
        <f>ROUND((SUM(BH126:BH197)),  2)</f>
        <v>0</v>
      </c>
      <c r="I36" s="155">
        <v>0.14999999999999999</v>
      </c>
      <c r="J36" s="154">
        <f>0</f>
        <v>0</v>
      </c>
      <c r="L36" s="43"/>
    </row>
    <row r="37" hidden="1" s="1" customFormat="1" ht="14.4" customHeight="1">
      <c r="B37" s="43"/>
      <c r="E37" s="138" t="s">
        <v>45</v>
      </c>
      <c r="F37" s="154">
        <f>ROUND((SUM(BI126:BI197)),  2)</f>
        <v>0</v>
      </c>
      <c r="I37" s="155">
        <v>0</v>
      </c>
      <c r="J37" s="154">
        <f>0</f>
        <v>0</v>
      </c>
      <c r="L37" s="43"/>
    </row>
    <row r="38" s="1" customFormat="1" ht="6.96" customHeight="1">
      <c r="B38" s="43"/>
      <c r="I38" s="140"/>
      <c r="L38" s="43"/>
    </row>
    <row r="39" s="1" customFormat="1" ht="25.44" customHeight="1"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61"/>
      <c r="J39" s="162">
        <f>SUM(J30:J37)</f>
        <v>0</v>
      </c>
      <c r="K39" s="163"/>
      <c r="L39" s="43"/>
    </row>
    <row r="40" s="1" customFormat="1" ht="14.4" customHeight="1">
      <c r="B40" s="43"/>
      <c r="I40" s="140"/>
      <c r="L40" s="43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4" t="s">
        <v>49</v>
      </c>
      <c r="E50" s="165"/>
      <c r="F50" s="165"/>
      <c r="G50" s="164" t="s">
        <v>50</v>
      </c>
      <c r="H50" s="165"/>
      <c r="I50" s="166"/>
      <c r="J50" s="165"/>
      <c r="K50" s="165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7" t="s">
        <v>51</v>
      </c>
      <c r="E61" s="168"/>
      <c r="F61" s="169" t="s">
        <v>52</v>
      </c>
      <c r="G61" s="167" t="s">
        <v>51</v>
      </c>
      <c r="H61" s="168"/>
      <c r="I61" s="170"/>
      <c r="J61" s="171" t="s">
        <v>52</v>
      </c>
      <c r="K61" s="168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4" t="s">
        <v>53</v>
      </c>
      <c r="E65" s="165"/>
      <c r="F65" s="165"/>
      <c r="G65" s="164" t="s">
        <v>54</v>
      </c>
      <c r="H65" s="165"/>
      <c r="I65" s="166"/>
      <c r="J65" s="165"/>
      <c r="K65" s="165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7" t="s">
        <v>51</v>
      </c>
      <c r="E76" s="168"/>
      <c r="F76" s="169" t="s">
        <v>52</v>
      </c>
      <c r="G76" s="167" t="s">
        <v>51</v>
      </c>
      <c r="H76" s="168"/>
      <c r="I76" s="170"/>
      <c r="J76" s="171" t="s">
        <v>52</v>
      </c>
      <c r="K76" s="168"/>
      <c r="L76" s="43"/>
    </row>
    <row r="77" s="1" customFormat="1" ht="14.4" customHeight="1"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43"/>
    </row>
    <row r="81" s="1" customFormat="1" ht="6.96" customHeight="1"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43"/>
    </row>
    <row r="82" s="1" customFormat="1" ht="24.96" customHeight="1">
      <c r="B82" s="38"/>
      <c r="C82" s="23" t="s">
        <v>140</v>
      </c>
      <c r="D82" s="39"/>
      <c r="E82" s="39"/>
      <c r="F82" s="39"/>
      <c r="G82" s="39"/>
      <c r="H82" s="39"/>
      <c r="I82" s="140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0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40"/>
      <c r="J84" s="39"/>
      <c r="K84" s="39"/>
      <c r="L84" s="43"/>
    </row>
    <row r="85" s="1" customFormat="1" ht="16.5" customHeight="1">
      <c r="B85" s="38"/>
      <c r="C85" s="39"/>
      <c r="D85" s="39"/>
      <c r="E85" s="178" t="str">
        <f>E7</f>
        <v>VÝMĚNA PLYNOVÝCH KOTLŮ, STAVEBNÍ ÚPRAVY V 1.P.P. A 1.N.P., OPRAVA PŘÍSTUPOVÉHO CHODNÍKU V MŠ POHRANIČNÍ DĚČÍN</v>
      </c>
      <c r="F85" s="32"/>
      <c r="G85" s="32"/>
      <c r="H85" s="32"/>
      <c r="I85" s="140"/>
      <c r="J85" s="39"/>
      <c r="K85" s="39"/>
      <c r="L85" s="43"/>
    </row>
    <row r="86" s="1" customFormat="1" ht="12" customHeight="1">
      <c r="B86" s="38"/>
      <c r="C86" s="32" t="s">
        <v>118</v>
      </c>
      <c r="D86" s="39"/>
      <c r="E86" s="39"/>
      <c r="F86" s="39"/>
      <c r="G86" s="39"/>
      <c r="H86" s="39"/>
      <c r="I86" s="140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MaR - Měření a regulace</v>
      </c>
      <c r="F87" s="39"/>
      <c r="G87" s="39"/>
      <c r="H87" s="39"/>
      <c r="I87" s="140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40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p.p.č.10/1,10/2, st.p.č. 8 a 9</v>
      </c>
      <c r="G89" s="39"/>
      <c r="H89" s="39"/>
      <c r="I89" s="143" t="s">
        <v>22</v>
      </c>
      <c r="J89" s="74" t="str">
        <f>IF(J12="","",J12)</f>
        <v>2. 1. 2020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40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>Statutární město Děčín</v>
      </c>
      <c r="G91" s="39"/>
      <c r="H91" s="39"/>
      <c r="I91" s="143" t="s">
        <v>30</v>
      </c>
      <c r="J91" s="36" t="str">
        <f>E21</f>
        <v>Zdeněk Vácha</v>
      </c>
      <c r="K91" s="39"/>
      <c r="L91" s="43"/>
    </row>
    <row r="92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3" t="s">
        <v>33</v>
      </c>
      <c r="J92" s="36" t="str">
        <f>E24</f>
        <v>J. Duben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40"/>
      <c r="J93" s="39"/>
      <c r="K93" s="39"/>
      <c r="L93" s="43"/>
    </row>
    <row r="94" s="1" customFormat="1" ht="29.28" customHeight="1">
      <c r="B94" s="38"/>
      <c r="C94" s="179" t="s">
        <v>141</v>
      </c>
      <c r="D94" s="180"/>
      <c r="E94" s="180"/>
      <c r="F94" s="180"/>
      <c r="G94" s="180"/>
      <c r="H94" s="180"/>
      <c r="I94" s="181"/>
      <c r="J94" s="182" t="s">
        <v>142</v>
      </c>
      <c r="K94" s="180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40"/>
      <c r="J95" s="39"/>
      <c r="K95" s="39"/>
      <c r="L95" s="43"/>
    </row>
    <row r="96" s="1" customFormat="1" ht="22.8" customHeight="1">
      <c r="B96" s="38"/>
      <c r="C96" s="183" t="s">
        <v>143</v>
      </c>
      <c r="D96" s="39"/>
      <c r="E96" s="39"/>
      <c r="F96" s="39"/>
      <c r="G96" s="39"/>
      <c r="H96" s="39"/>
      <c r="I96" s="140"/>
      <c r="J96" s="105">
        <f>J126</f>
        <v>0</v>
      </c>
      <c r="K96" s="39"/>
      <c r="L96" s="43"/>
      <c r="AU96" s="17" t="s">
        <v>144</v>
      </c>
    </row>
    <row r="97" s="8" customFormat="1" ht="24.96" customHeight="1">
      <c r="B97" s="184"/>
      <c r="C97" s="185"/>
      <c r="D97" s="186" t="s">
        <v>819</v>
      </c>
      <c r="E97" s="187"/>
      <c r="F97" s="187"/>
      <c r="G97" s="187"/>
      <c r="H97" s="187"/>
      <c r="I97" s="188"/>
      <c r="J97" s="189">
        <f>J127</f>
        <v>0</v>
      </c>
      <c r="K97" s="185"/>
      <c r="L97" s="190"/>
    </row>
    <row r="98" s="8" customFormat="1" ht="24.96" customHeight="1">
      <c r="B98" s="184"/>
      <c r="C98" s="185"/>
      <c r="D98" s="186" t="s">
        <v>820</v>
      </c>
      <c r="E98" s="187"/>
      <c r="F98" s="187"/>
      <c r="G98" s="187"/>
      <c r="H98" s="187"/>
      <c r="I98" s="188"/>
      <c r="J98" s="189">
        <f>J136</f>
        <v>0</v>
      </c>
      <c r="K98" s="185"/>
      <c r="L98" s="190"/>
    </row>
    <row r="99" s="8" customFormat="1" ht="24.96" customHeight="1">
      <c r="B99" s="184"/>
      <c r="C99" s="185"/>
      <c r="D99" s="186" t="s">
        <v>821</v>
      </c>
      <c r="E99" s="187"/>
      <c r="F99" s="187"/>
      <c r="G99" s="187"/>
      <c r="H99" s="187"/>
      <c r="I99" s="188"/>
      <c r="J99" s="189">
        <f>J147</f>
        <v>0</v>
      </c>
      <c r="K99" s="185"/>
      <c r="L99" s="190"/>
    </row>
    <row r="100" s="8" customFormat="1" ht="24.96" customHeight="1">
      <c r="B100" s="184"/>
      <c r="C100" s="185"/>
      <c r="D100" s="186" t="s">
        <v>949</v>
      </c>
      <c r="E100" s="187"/>
      <c r="F100" s="187"/>
      <c r="G100" s="187"/>
      <c r="H100" s="187"/>
      <c r="I100" s="188"/>
      <c r="J100" s="189">
        <f>J162</f>
        <v>0</v>
      </c>
      <c r="K100" s="185"/>
      <c r="L100" s="190"/>
    </row>
    <row r="101" s="8" customFormat="1" ht="24.96" customHeight="1">
      <c r="B101" s="184"/>
      <c r="C101" s="185"/>
      <c r="D101" s="186" t="s">
        <v>822</v>
      </c>
      <c r="E101" s="187"/>
      <c r="F101" s="187"/>
      <c r="G101" s="187"/>
      <c r="H101" s="187"/>
      <c r="I101" s="188"/>
      <c r="J101" s="189">
        <f>J183</f>
        <v>0</v>
      </c>
      <c r="K101" s="185"/>
      <c r="L101" s="190"/>
    </row>
    <row r="102" s="8" customFormat="1" ht="24.96" customHeight="1">
      <c r="B102" s="184"/>
      <c r="C102" s="185"/>
      <c r="D102" s="186" t="s">
        <v>823</v>
      </c>
      <c r="E102" s="187"/>
      <c r="F102" s="187"/>
      <c r="G102" s="187"/>
      <c r="H102" s="187"/>
      <c r="I102" s="188"/>
      <c r="J102" s="189">
        <f>J186</f>
        <v>0</v>
      </c>
      <c r="K102" s="185"/>
      <c r="L102" s="190"/>
    </row>
    <row r="103" s="9" customFormat="1" ht="19.92" customHeight="1">
      <c r="B103" s="191"/>
      <c r="C103" s="192"/>
      <c r="D103" s="193" t="s">
        <v>824</v>
      </c>
      <c r="E103" s="194"/>
      <c r="F103" s="194"/>
      <c r="G103" s="194"/>
      <c r="H103" s="194"/>
      <c r="I103" s="195"/>
      <c r="J103" s="196">
        <f>J187</f>
        <v>0</v>
      </c>
      <c r="K103" s="192"/>
      <c r="L103" s="197"/>
    </row>
    <row r="104" s="9" customFormat="1" ht="19.92" customHeight="1">
      <c r="B104" s="191"/>
      <c r="C104" s="192"/>
      <c r="D104" s="193" t="s">
        <v>825</v>
      </c>
      <c r="E104" s="194"/>
      <c r="F104" s="194"/>
      <c r="G104" s="194"/>
      <c r="H104" s="194"/>
      <c r="I104" s="195"/>
      <c r="J104" s="196">
        <f>J189</f>
        <v>0</v>
      </c>
      <c r="K104" s="192"/>
      <c r="L104" s="197"/>
    </row>
    <row r="105" s="9" customFormat="1" ht="19.92" customHeight="1">
      <c r="B105" s="191"/>
      <c r="C105" s="192"/>
      <c r="D105" s="193" t="s">
        <v>826</v>
      </c>
      <c r="E105" s="194"/>
      <c r="F105" s="194"/>
      <c r="G105" s="194"/>
      <c r="H105" s="194"/>
      <c r="I105" s="195"/>
      <c r="J105" s="196">
        <f>J191</f>
        <v>0</v>
      </c>
      <c r="K105" s="192"/>
      <c r="L105" s="197"/>
    </row>
    <row r="106" s="9" customFormat="1" ht="19.92" customHeight="1">
      <c r="B106" s="191"/>
      <c r="C106" s="192"/>
      <c r="D106" s="193" t="s">
        <v>827</v>
      </c>
      <c r="E106" s="194"/>
      <c r="F106" s="194"/>
      <c r="G106" s="194"/>
      <c r="H106" s="194"/>
      <c r="I106" s="195"/>
      <c r="J106" s="196">
        <f>J196</f>
        <v>0</v>
      </c>
      <c r="K106" s="192"/>
      <c r="L106" s="197"/>
    </row>
    <row r="107" s="1" customFormat="1" ht="21.84" customHeight="1">
      <c r="B107" s="38"/>
      <c r="C107" s="39"/>
      <c r="D107" s="39"/>
      <c r="E107" s="39"/>
      <c r="F107" s="39"/>
      <c r="G107" s="39"/>
      <c r="H107" s="39"/>
      <c r="I107" s="140"/>
      <c r="J107" s="39"/>
      <c r="K107" s="39"/>
      <c r="L107" s="43"/>
    </row>
    <row r="108" s="1" customFormat="1" ht="6.96" customHeight="1">
      <c r="B108" s="61"/>
      <c r="C108" s="62"/>
      <c r="D108" s="62"/>
      <c r="E108" s="62"/>
      <c r="F108" s="62"/>
      <c r="G108" s="62"/>
      <c r="H108" s="62"/>
      <c r="I108" s="174"/>
      <c r="J108" s="62"/>
      <c r="K108" s="62"/>
      <c r="L108" s="43"/>
    </row>
    <row r="112" s="1" customFormat="1" ht="6.96" customHeight="1">
      <c r="B112" s="63"/>
      <c r="C112" s="64"/>
      <c r="D112" s="64"/>
      <c r="E112" s="64"/>
      <c r="F112" s="64"/>
      <c r="G112" s="64"/>
      <c r="H112" s="64"/>
      <c r="I112" s="177"/>
      <c r="J112" s="64"/>
      <c r="K112" s="64"/>
      <c r="L112" s="43"/>
    </row>
    <row r="113" s="1" customFormat="1" ht="24.96" customHeight="1">
      <c r="B113" s="38"/>
      <c r="C113" s="23" t="s">
        <v>168</v>
      </c>
      <c r="D113" s="39"/>
      <c r="E113" s="39"/>
      <c r="F113" s="39"/>
      <c r="G113" s="39"/>
      <c r="H113" s="39"/>
      <c r="I113" s="140"/>
      <c r="J113" s="39"/>
      <c r="K113" s="39"/>
      <c r="L113" s="43"/>
    </row>
    <row r="114" s="1" customFormat="1" ht="6.96" customHeight="1">
      <c r="B114" s="38"/>
      <c r="C114" s="39"/>
      <c r="D114" s="39"/>
      <c r="E114" s="39"/>
      <c r="F114" s="39"/>
      <c r="G114" s="39"/>
      <c r="H114" s="39"/>
      <c r="I114" s="140"/>
      <c r="J114" s="39"/>
      <c r="K114" s="39"/>
      <c r="L114" s="43"/>
    </row>
    <row r="115" s="1" customFormat="1" ht="12" customHeight="1">
      <c r="B115" s="38"/>
      <c r="C115" s="32" t="s">
        <v>16</v>
      </c>
      <c r="D115" s="39"/>
      <c r="E115" s="39"/>
      <c r="F115" s="39"/>
      <c r="G115" s="39"/>
      <c r="H115" s="39"/>
      <c r="I115" s="140"/>
      <c r="J115" s="39"/>
      <c r="K115" s="39"/>
      <c r="L115" s="43"/>
    </row>
    <row r="116" s="1" customFormat="1" ht="16.5" customHeight="1">
      <c r="B116" s="38"/>
      <c r="C116" s="39"/>
      <c r="D116" s="39"/>
      <c r="E116" s="178" t="str">
        <f>E7</f>
        <v>VÝMĚNA PLYNOVÝCH KOTLŮ, STAVEBNÍ ÚPRAVY V 1.P.P. A 1.N.P., OPRAVA PŘÍSTUPOVÉHO CHODNÍKU V MŠ POHRANIČNÍ DĚČÍN</v>
      </c>
      <c r="F116" s="32"/>
      <c r="G116" s="32"/>
      <c r="H116" s="32"/>
      <c r="I116" s="140"/>
      <c r="J116" s="39"/>
      <c r="K116" s="39"/>
      <c r="L116" s="43"/>
    </row>
    <row r="117" s="1" customFormat="1" ht="12" customHeight="1">
      <c r="B117" s="38"/>
      <c r="C117" s="32" t="s">
        <v>118</v>
      </c>
      <c r="D117" s="39"/>
      <c r="E117" s="39"/>
      <c r="F117" s="39"/>
      <c r="G117" s="39"/>
      <c r="H117" s="39"/>
      <c r="I117" s="140"/>
      <c r="J117" s="39"/>
      <c r="K117" s="39"/>
      <c r="L117" s="43"/>
    </row>
    <row r="118" s="1" customFormat="1" ht="16.5" customHeight="1">
      <c r="B118" s="38"/>
      <c r="C118" s="39"/>
      <c r="D118" s="39"/>
      <c r="E118" s="71" t="str">
        <f>E9</f>
        <v>MaR - Měření a regulace</v>
      </c>
      <c r="F118" s="39"/>
      <c r="G118" s="39"/>
      <c r="H118" s="39"/>
      <c r="I118" s="140"/>
      <c r="J118" s="39"/>
      <c r="K118" s="39"/>
      <c r="L118" s="43"/>
    </row>
    <row r="119" s="1" customFormat="1" ht="6.96" customHeight="1">
      <c r="B119" s="38"/>
      <c r="C119" s="39"/>
      <c r="D119" s="39"/>
      <c r="E119" s="39"/>
      <c r="F119" s="39"/>
      <c r="G119" s="39"/>
      <c r="H119" s="39"/>
      <c r="I119" s="140"/>
      <c r="J119" s="39"/>
      <c r="K119" s="39"/>
      <c r="L119" s="43"/>
    </row>
    <row r="120" s="1" customFormat="1" ht="12" customHeight="1">
      <c r="B120" s="38"/>
      <c r="C120" s="32" t="s">
        <v>20</v>
      </c>
      <c r="D120" s="39"/>
      <c r="E120" s="39"/>
      <c r="F120" s="27" t="str">
        <f>F12</f>
        <v>p.p.č.10/1,10/2, st.p.č. 8 a 9</v>
      </c>
      <c r="G120" s="39"/>
      <c r="H120" s="39"/>
      <c r="I120" s="143" t="s">
        <v>22</v>
      </c>
      <c r="J120" s="74" t="str">
        <f>IF(J12="","",J12)</f>
        <v>2. 1. 2020</v>
      </c>
      <c r="K120" s="39"/>
      <c r="L120" s="43"/>
    </row>
    <row r="121" s="1" customFormat="1" ht="6.96" customHeight="1">
      <c r="B121" s="38"/>
      <c r="C121" s="39"/>
      <c r="D121" s="39"/>
      <c r="E121" s="39"/>
      <c r="F121" s="39"/>
      <c r="G121" s="39"/>
      <c r="H121" s="39"/>
      <c r="I121" s="140"/>
      <c r="J121" s="39"/>
      <c r="K121" s="39"/>
      <c r="L121" s="43"/>
    </row>
    <row r="122" s="1" customFormat="1" ht="15.15" customHeight="1">
      <c r="B122" s="38"/>
      <c r="C122" s="32" t="s">
        <v>24</v>
      </c>
      <c r="D122" s="39"/>
      <c r="E122" s="39"/>
      <c r="F122" s="27" t="str">
        <f>E15</f>
        <v>Statutární město Děčín</v>
      </c>
      <c r="G122" s="39"/>
      <c r="H122" s="39"/>
      <c r="I122" s="143" t="s">
        <v>30</v>
      </c>
      <c r="J122" s="36" t="str">
        <f>E21</f>
        <v>Zdeněk Vácha</v>
      </c>
      <c r="K122" s="39"/>
      <c r="L122" s="43"/>
    </row>
    <row r="123" s="1" customFormat="1" ht="15.15" customHeight="1">
      <c r="B123" s="38"/>
      <c r="C123" s="32" t="s">
        <v>28</v>
      </c>
      <c r="D123" s="39"/>
      <c r="E123" s="39"/>
      <c r="F123" s="27" t="str">
        <f>IF(E18="","",E18)</f>
        <v>Vyplň údaj</v>
      </c>
      <c r="G123" s="39"/>
      <c r="H123" s="39"/>
      <c r="I123" s="143" t="s">
        <v>33</v>
      </c>
      <c r="J123" s="36" t="str">
        <f>E24</f>
        <v>J. Duben</v>
      </c>
      <c r="K123" s="39"/>
      <c r="L123" s="43"/>
    </row>
    <row r="124" s="1" customFormat="1" ht="10.32" customHeight="1">
      <c r="B124" s="38"/>
      <c r="C124" s="39"/>
      <c r="D124" s="39"/>
      <c r="E124" s="39"/>
      <c r="F124" s="39"/>
      <c r="G124" s="39"/>
      <c r="H124" s="39"/>
      <c r="I124" s="140"/>
      <c r="J124" s="39"/>
      <c r="K124" s="39"/>
      <c r="L124" s="43"/>
    </row>
    <row r="125" s="10" customFormat="1" ht="29.28" customHeight="1">
      <c r="B125" s="198"/>
      <c r="C125" s="199" t="s">
        <v>169</v>
      </c>
      <c r="D125" s="200" t="s">
        <v>61</v>
      </c>
      <c r="E125" s="200" t="s">
        <v>57</v>
      </c>
      <c r="F125" s="200" t="s">
        <v>58</v>
      </c>
      <c r="G125" s="200" t="s">
        <v>170</v>
      </c>
      <c r="H125" s="200" t="s">
        <v>171</v>
      </c>
      <c r="I125" s="201" t="s">
        <v>172</v>
      </c>
      <c r="J125" s="202" t="s">
        <v>142</v>
      </c>
      <c r="K125" s="203" t="s">
        <v>173</v>
      </c>
      <c r="L125" s="204"/>
      <c r="M125" s="95" t="s">
        <v>1</v>
      </c>
      <c r="N125" s="96" t="s">
        <v>40</v>
      </c>
      <c r="O125" s="96" t="s">
        <v>174</v>
      </c>
      <c r="P125" s="96" t="s">
        <v>175</v>
      </c>
      <c r="Q125" s="96" t="s">
        <v>176</v>
      </c>
      <c r="R125" s="96" t="s">
        <v>177</v>
      </c>
      <c r="S125" s="96" t="s">
        <v>178</v>
      </c>
      <c r="T125" s="97" t="s">
        <v>179</v>
      </c>
    </row>
    <row r="126" s="1" customFormat="1" ht="22.8" customHeight="1">
      <c r="B126" s="38"/>
      <c r="C126" s="102" t="s">
        <v>180</v>
      </c>
      <c r="D126" s="39"/>
      <c r="E126" s="39"/>
      <c r="F126" s="39"/>
      <c r="G126" s="39"/>
      <c r="H126" s="39"/>
      <c r="I126" s="140"/>
      <c r="J126" s="205">
        <f>BK126</f>
        <v>0</v>
      </c>
      <c r="K126" s="39"/>
      <c r="L126" s="43"/>
      <c r="M126" s="98"/>
      <c r="N126" s="99"/>
      <c r="O126" s="99"/>
      <c r="P126" s="206">
        <f>P127+P136+P147+P162+P183+P186</f>
        <v>0</v>
      </c>
      <c r="Q126" s="99"/>
      <c r="R126" s="206">
        <f>R127+R136+R147+R162+R183+R186</f>
        <v>0</v>
      </c>
      <c r="S126" s="99"/>
      <c r="T126" s="207">
        <f>T127+T136+T147+T162+T183+T186</f>
        <v>0</v>
      </c>
      <c r="AT126" s="17" t="s">
        <v>75</v>
      </c>
      <c r="AU126" s="17" t="s">
        <v>144</v>
      </c>
      <c r="BK126" s="208">
        <f>BK127+BK136+BK147+BK162+BK183+BK186</f>
        <v>0</v>
      </c>
    </row>
    <row r="127" s="11" customFormat="1" ht="25.92" customHeight="1">
      <c r="B127" s="209"/>
      <c r="C127" s="210"/>
      <c r="D127" s="211" t="s">
        <v>75</v>
      </c>
      <c r="E127" s="212" t="s">
        <v>828</v>
      </c>
      <c r="F127" s="212" t="s">
        <v>829</v>
      </c>
      <c r="G127" s="210"/>
      <c r="H127" s="210"/>
      <c r="I127" s="213"/>
      <c r="J127" s="214">
        <f>BK127</f>
        <v>0</v>
      </c>
      <c r="K127" s="210"/>
      <c r="L127" s="215"/>
      <c r="M127" s="216"/>
      <c r="N127" s="217"/>
      <c r="O127" s="217"/>
      <c r="P127" s="218">
        <f>SUM(P128:P135)</f>
        <v>0</v>
      </c>
      <c r="Q127" s="217"/>
      <c r="R127" s="218">
        <f>SUM(R128:R135)</f>
        <v>0</v>
      </c>
      <c r="S127" s="217"/>
      <c r="T127" s="219">
        <f>SUM(T128:T135)</f>
        <v>0</v>
      </c>
      <c r="AR127" s="220" t="s">
        <v>84</v>
      </c>
      <c r="AT127" s="221" t="s">
        <v>75</v>
      </c>
      <c r="AU127" s="221" t="s">
        <v>76</v>
      </c>
      <c r="AY127" s="220" t="s">
        <v>183</v>
      </c>
      <c r="BK127" s="222">
        <f>SUM(BK128:BK135)</f>
        <v>0</v>
      </c>
    </row>
    <row r="128" s="1" customFormat="1" ht="16.5" customHeight="1">
      <c r="B128" s="38"/>
      <c r="C128" s="261" t="s">
        <v>84</v>
      </c>
      <c r="D128" s="261" t="s">
        <v>251</v>
      </c>
      <c r="E128" s="262" t="s">
        <v>950</v>
      </c>
      <c r="F128" s="263" t="s">
        <v>951</v>
      </c>
      <c r="G128" s="264" t="s">
        <v>832</v>
      </c>
      <c r="H128" s="265">
        <v>4</v>
      </c>
      <c r="I128" s="266"/>
      <c r="J128" s="267">
        <f>ROUND(I128*H128,2)</f>
        <v>0</v>
      </c>
      <c r="K128" s="263" t="s">
        <v>1</v>
      </c>
      <c r="L128" s="268"/>
      <c r="M128" s="269" t="s">
        <v>1</v>
      </c>
      <c r="N128" s="270" t="s">
        <v>41</v>
      </c>
      <c r="O128" s="86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AR128" s="236" t="s">
        <v>226</v>
      </c>
      <c r="AT128" s="236" t="s">
        <v>251</v>
      </c>
      <c r="AU128" s="236" t="s">
        <v>84</v>
      </c>
      <c r="AY128" s="17" t="s">
        <v>183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7" t="s">
        <v>84</v>
      </c>
      <c r="BK128" s="237">
        <f>ROUND(I128*H128,2)</f>
        <v>0</v>
      </c>
      <c r="BL128" s="17" t="s">
        <v>190</v>
      </c>
      <c r="BM128" s="236" t="s">
        <v>86</v>
      </c>
    </row>
    <row r="129" s="1" customFormat="1" ht="16.5" customHeight="1">
      <c r="B129" s="38"/>
      <c r="C129" s="261" t="s">
        <v>86</v>
      </c>
      <c r="D129" s="261" t="s">
        <v>251</v>
      </c>
      <c r="E129" s="262" t="s">
        <v>952</v>
      </c>
      <c r="F129" s="263" t="s">
        <v>953</v>
      </c>
      <c r="G129" s="264" t="s">
        <v>832</v>
      </c>
      <c r="H129" s="265">
        <v>1</v>
      </c>
      <c r="I129" s="266"/>
      <c r="J129" s="267">
        <f>ROUND(I129*H129,2)</f>
        <v>0</v>
      </c>
      <c r="K129" s="263" t="s">
        <v>1</v>
      </c>
      <c r="L129" s="268"/>
      <c r="M129" s="269" t="s">
        <v>1</v>
      </c>
      <c r="N129" s="270" t="s">
        <v>41</v>
      </c>
      <c r="O129" s="86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AR129" s="236" t="s">
        <v>226</v>
      </c>
      <c r="AT129" s="236" t="s">
        <v>251</v>
      </c>
      <c r="AU129" s="236" t="s">
        <v>84</v>
      </c>
      <c r="AY129" s="17" t="s">
        <v>183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7" t="s">
        <v>84</v>
      </c>
      <c r="BK129" s="237">
        <f>ROUND(I129*H129,2)</f>
        <v>0</v>
      </c>
      <c r="BL129" s="17" t="s">
        <v>190</v>
      </c>
      <c r="BM129" s="236" t="s">
        <v>190</v>
      </c>
    </row>
    <row r="130" s="1" customFormat="1" ht="16.5" customHeight="1">
      <c r="B130" s="38"/>
      <c r="C130" s="261" t="s">
        <v>201</v>
      </c>
      <c r="D130" s="261" t="s">
        <v>251</v>
      </c>
      <c r="E130" s="262" t="s">
        <v>954</v>
      </c>
      <c r="F130" s="263" t="s">
        <v>955</v>
      </c>
      <c r="G130" s="264" t="s">
        <v>832</v>
      </c>
      <c r="H130" s="265">
        <v>1</v>
      </c>
      <c r="I130" s="266"/>
      <c r="J130" s="267">
        <f>ROUND(I130*H130,2)</f>
        <v>0</v>
      </c>
      <c r="K130" s="263" t="s">
        <v>1</v>
      </c>
      <c r="L130" s="268"/>
      <c r="M130" s="269" t="s">
        <v>1</v>
      </c>
      <c r="N130" s="270" t="s">
        <v>41</v>
      </c>
      <c r="O130" s="86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AR130" s="236" t="s">
        <v>226</v>
      </c>
      <c r="AT130" s="236" t="s">
        <v>251</v>
      </c>
      <c r="AU130" s="236" t="s">
        <v>84</v>
      </c>
      <c r="AY130" s="17" t="s">
        <v>183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7" t="s">
        <v>84</v>
      </c>
      <c r="BK130" s="237">
        <f>ROUND(I130*H130,2)</f>
        <v>0</v>
      </c>
      <c r="BL130" s="17" t="s">
        <v>190</v>
      </c>
      <c r="BM130" s="236" t="s">
        <v>218</v>
      </c>
    </row>
    <row r="131" s="1" customFormat="1" ht="16.5" customHeight="1">
      <c r="B131" s="38"/>
      <c r="C131" s="261" t="s">
        <v>190</v>
      </c>
      <c r="D131" s="261" t="s">
        <v>251</v>
      </c>
      <c r="E131" s="262" t="s">
        <v>76</v>
      </c>
      <c r="F131" s="263" t="s">
        <v>956</v>
      </c>
      <c r="G131" s="264" t="s">
        <v>832</v>
      </c>
      <c r="H131" s="265">
        <v>1</v>
      </c>
      <c r="I131" s="266"/>
      <c r="J131" s="267">
        <f>ROUND(I131*H131,2)</f>
        <v>0</v>
      </c>
      <c r="K131" s="263" t="s">
        <v>1</v>
      </c>
      <c r="L131" s="268"/>
      <c r="M131" s="269" t="s">
        <v>1</v>
      </c>
      <c r="N131" s="270" t="s">
        <v>41</v>
      </c>
      <c r="O131" s="86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AR131" s="236" t="s">
        <v>226</v>
      </c>
      <c r="AT131" s="236" t="s">
        <v>251</v>
      </c>
      <c r="AU131" s="236" t="s">
        <v>84</v>
      </c>
      <c r="AY131" s="17" t="s">
        <v>183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7" t="s">
        <v>84</v>
      </c>
      <c r="BK131" s="237">
        <f>ROUND(I131*H131,2)</f>
        <v>0</v>
      </c>
      <c r="BL131" s="17" t="s">
        <v>190</v>
      </c>
      <c r="BM131" s="236" t="s">
        <v>226</v>
      </c>
    </row>
    <row r="132" s="1" customFormat="1" ht="16.5" customHeight="1">
      <c r="B132" s="38"/>
      <c r="C132" s="261" t="s">
        <v>211</v>
      </c>
      <c r="D132" s="261" t="s">
        <v>251</v>
      </c>
      <c r="E132" s="262" t="s">
        <v>957</v>
      </c>
      <c r="F132" s="263" t="s">
        <v>958</v>
      </c>
      <c r="G132" s="264" t="s">
        <v>832</v>
      </c>
      <c r="H132" s="265">
        <v>1</v>
      </c>
      <c r="I132" s="266"/>
      <c r="J132" s="267">
        <f>ROUND(I132*H132,2)</f>
        <v>0</v>
      </c>
      <c r="K132" s="263" t="s">
        <v>1</v>
      </c>
      <c r="L132" s="268"/>
      <c r="M132" s="269" t="s">
        <v>1</v>
      </c>
      <c r="N132" s="270" t="s">
        <v>41</v>
      </c>
      <c r="O132" s="86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AR132" s="236" t="s">
        <v>226</v>
      </c>
      <c r="AT132" s="236" t="s">
        <v>251</v>
      </c>
      <c r="AU132" s="236" t="s">
        <v>84</v>
      </c>
      <c r="AY132" s="17" t="s">
        <v>183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7" t="s">
        <v>84</v>
      </c>
      <c r="BK132" s="237">
        <f>ROUND(I132*H132,2)</f>
        <v>0</v>
      </c>
      <c r="BL132" s="17" t="s">
        <v>190</v>
      </c>
      <c r="BM132" s="236" t="s">
        <v>235</v>
      </c>
    </row>
    <row r="133" s="1" customFormat="1" ht="16.5" customHeight="1">
      <c r="B133" s="38"/>
      <c r="C133" s="261" t="s">
        <v>218</v>
      </c>
      <c r="D133" s="261" t="s">
        <v>251</v>
      </c>
      <c r="E133" s="262" t="s">
        <v>959</v>
      </c>
      <c r="F133" s="263" t="s">
        <v>960</v>
      </c>
      <c r="G133" s="264" t="s">
        <v>832</v>
      </c>
      <c r="H133" s="265">
        <v>1</v>
      </c>
      <c r="I133" s="266"/>
      <c r="J133" s="267">
        <f>ROUND(I133*H133,2)</f>
        <v>0</v>
      </c>
      <c r="K133" s="263" t="s">
        <v>1</v>
      </c>
      <c r="L133" s="268"/>
      <c r="M133" s="269" t="s">
        <v>1</v>
      </c>
      <c r="N133" s="270" t="s">
        <v>41</v>
      </c>
      <c r="O133" s="86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AR133" s="236" t="s">
        <v>226</v>
      </c>
      <c r="AT133" s="236" t="s">
        <v>251</v>
      </c>
      <c r="AU133" s="236" t="s">
        <v>84</v>
      </c>
      <c r="AY133" s="17" t="s">
        <v>183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7" t="s">
        <v>84</v>
      </c>
      <c r="BK133" s="237">
        <f>ROUND(I133*H133,2)</f>
        <v>0</v>
      </c>
      <c r="BL133" s="17" t="s">
        <v>190</v>
      </c>
      <c r="BM133" s="236" t="s">
        <v>246</v>
      </c>
    </row>
    <row r="134" s="1" customFormat="1" ht="16.5" customHeight="1">
      <c r="B134" s="38"/>
      <c r="C134" s="225" t="s">
        <v>222</v>
      </c>
      <c r="D134" s="225" t="s">
        <v>185</v>
      </c>
      <c r="E134" s="226" t="s">
        <v>837</v>
      </c>
      <c r="F134" s="227" t="s">
        <v>838</v>
      </c>
      <c r="G134" s="228" t="s">
        <v>839</v>
      </c>
      <c r="H134" s="295"/>
      <c r="I134" s="230"/>
      <c r="J134" s="231">
        <f>ROUND(I134*H134,2)</f>
        <v>0</v>
      </c>
      <c r="K134" s="227" t="s">
        <v>1</v>
      </c>
      <c r="L134" s="43"/>
      <c r="M134" s="232" t="s">
        <v>1</v>
      </c>
      <c r="N134" s="233" t="s">
        <v>41</v>
      </c>
      <c r="O134" s="86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AR134" s="236" t="s">
        <v>190</v>
      </c>
      <c r="AT134" s="236" t="s">
        <v>185</v>
      </c>
      <c r="AU134" s="236" t="s">
        <v>84</v>
      </c>
      <c r="AY134" s="17" t="s">
        <v>183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7" t="s">
        <v>84</v>
      </c>
      <c r="BK134" s="237">
        <f>ROUND(I134*H134,2)</f>
        <v>0</v>
      </c>
      <c r="BL134" s="17" t="s">
        <v>190</v>
      </c>
      <c r="BM134" s="236" t="s">
        <v>961</v>
      </c>
    </row>
    <row r="135" s="1" customFormat="1" ht="16.5" customHeight="1">
      <c r="B135" s="38"/>
      <c r="C135" s="225" t="s">
        <v>226</v>
      </c>
      <c r="D135" s="225" t="s">
        <v>185</v>
      </c>
      <c r="E135" s="226" t="s">
        <v>841</v>
      </c>
      <c r="F135" s="227" t="s">
        <v>842</v>
      </c>
      <c r="G135" s="228" t="s">
        <v>839</v>
      </c>
      <c r="H135" s="295"/>
      <c r="I135" s="230"/>
      <c r="J135" s="231">
        <f>ROUND(I135*H135,2)</f>
        <v>0</v>
      </c>
      <c r="K135" s="227" t="s">
        <v>1</v>
      </c>
      <c r="L135" s="43"/>
      <c r="M135" s="232" t="s">
        <v>1</v>
      </c>
      <c r="N135" s="233" t="s">
        <v>41</v>
      </c>
      <c r="O135" s="86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AR135" s="236" t="s">
        <v>190</v>
      </c>
      <c r="AT135" s="236" t="s">
        <v>185</v>
      </c>
      <c r="AU135" s="236" t="s">
        <v>84</v>
      </c>
      <c r="AY135" s="17" t="s">
        <v>183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7" t="s">
        <v>84</v>
      </c>
      <c r="BK135" s="237">
        <f>ROUND(I135*H135,2)</f>
        <v>0</v>
      </c>
      <c r="BL135" s="17" t="s">
        <v>190</v>
      </c>
      <c r="BM135" s="236" t="s">
        <v>962</v>
      </c>
    </row>
    <row r="136" s="11" customFormat="1" ht="25.92" customHeight="1">
      <c r="B136" s="209"/>
      <c r="C136" s="210"/>
      <c r="D136" s="211" t="s">
        <v>75</v>
      </c>
      <c r="E136" s="212" t="s">
        <v>844</v>
      </c>
      <c r="F136" s="212" t="s">
        <v>845</v>
      </c>
      <c r="G136" s="210"/>
      <c r="H136" s="210"/>
      <c r="I136" s="213"/>
      <c r="J136" s="214">
        <f>BK136</f>
        <v>0</v>
      </c>
      <c r="K136" s="210"/>
      <c r="L136" s="215"/>
      <c r="M136" s="216"/>
      <c r="N136" s="217"/>
      <c r="O136" s="217"/>
      <c r="P136" s="218">
        <f>SUM(P137:P146)</f>
        <v>0</v>
      </c>
      <c r="Q136" s="217"/>
      <c r="R136" s="218">
        <f>SUM(R137:R146)</f>
        <v>0</v>
      </c>
      <c r="S136" s="217"/>
      <c r="T136" s="219">
        <f>SUM(T137:T146)</f>
        <v>0</v>
      </c>
      <c r="AR136" s="220" t="s">
        <v>84</v>
      </c>
      <c r="AT136" s="221" t="s">
        <v>75</v>
      </c>
      <c r="AU136" s="221" t="s">
        <v>76</v>
      </c>
      <c r="AY136" s="220" t="s">
        <v>183</v>
      </c>
      <c r="BK136" s="222">
        <f>SUM(BK137:BK146)</f>
        <v>0</v>
      </c>
    </row>
    <row r="137" s="1" customFormat="1" ht="16.5" customHeight="1">
      <c r="B137" s="38"/>
      <c r="C137" s="261" t="s">
        <v>230</v>
      </c>
      <c r="D137" s="261" t="s">
        <v>251</v>
      </c>
      <c r="E137" s="262" t="s">
        <v>846</v>
      </c>
      <c r="F137" s="263" t="s">
        <v>847</v>
      </c>
      <c r="G137" s="264" t="s">
        <v>204</v>
      </c>
      <c r="H137" s="265">
        <v>90</v>
      </c>
      <c r="I137" s="266"/>
      <c r="J137" s="267">
        <f>ROUND(I137*H137,2)</f>
        <v>0</v>
      </c>
      <c r="K137" s="263" t="s">
        <v>1</v>
      </c>
      <c r="L137" s="268"/>
      <c r="M137" s="269" t="s">
        <v>1</v>
      </c>
      <c r="N137" s="270" t="s">
        <v>41</v>
      </c>
      <c r="O137" s="86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AR137" s="236" t="s">
        <v>226</v>
      </c>
      <c r="AT137" s="236" t="s">
        <v>251</v>
      </c>
      <c r="AU137" s="236" t="s">
        <v>84</v>
      </c>
      <c r="AY137" s="17" t="s">
        <v>183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7" t="s">
        <v>84</v>
      </c>
      <c r="BK137" s="237">
        <f>ROUND(I137*H137,2)</f>
        <v>0</v>
      </c>
      <c r="BL137" s="17" t="s">
        <v>190</v>
      </c>
      <c r="BM137" s="236" t="s">
        <v>258</v>
      </c>
    </row>
    <row r="138" s="1" customFormat="1" ht="16.5" customHeight="1">
      <c r="B138" s="38"/>
      <c r="C138" s="261" t="s">
        <v>235</v>
      </c>
      <c r="D138" s="261" t="s">
        <v>251</v>
      </c>
      <c r="E138" s="262" t="s">
        <v>963</v>
      </c>
      <c r="F138" s="263" t="s">
        <v>964</v>
      </c>
      <c r="G138" s="264" t="s">
        <v>204</v>
      </c>
      <c r="H138" s="265">
        <v>210</v>
      </c>
      <c r="I138" s="266"/>
      <c r="J138" s="267">
        <f>ROUND(I138*H138,2)</f>
        <v>0</v>
      </c>
      <c r="K138" s="263" t="s">
        <v>1</v>
      </c>
      <c r="L138" s="268"/>
      <c r="M138" s="269" t="s">
        <v>1</v>
      </c>
      <c r="N138" s="270" t="s">
        <v>41</v>
      </c>
      <c r="O138" s="86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AR138" s="236" t="s">
        <v>226</v>
      </c>
      <c r="AT138" s="236" t="s">
        <v>251</v>
      </c>
      <c r="AU138" s="236" t="s">
        <v>84</v>
      </c>
      <c r="AY138" s="17" t="s">
        <v>183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7" t="s">
        <v>84</v>
      </c>
      <c r="BK138" s="237">
        <f>ROUND(I138*H138,2)</f>
        <v>0</v>
      </c>
      <c r="BL138" s="17" t="s">
        <v>190</v>
      </c>
      <c r="BM138" s="236" t="s">
        <v>270</v>
      </c>
    </row>
    <row r="139" s="1" customFormat="1" ht="16.5" customHeight="1">
      <c r="B139" s="38"/>
      <c r="C139" s="261" t="s">
        <v>241</v>
      </c>
      <c r="D139" s="261" t="s">
        <v>251</v>
      </c>
      <c r="E139" s="262" t="s">
        <v>848</v>
      </c>
      <c r="F139" s="263" t="s">
        <v>849</v>
      </c>
      <c r="G139" s="264" t="s">
        <v>204</v>
      </c>
      <c r="H139" s="265">
        <v>25</v>
      </c>
      <c r="I139" s="266"/>
      <c r="J139" s="267">
        <f>ROUND(I139*H139,2)</f>
        <v>0</v>
      </c>
      <c r="K139" s="263" t="s">
        <v>1</v>
      </c>
      <c r="L139" s="268"/>
      <c r="M139" s="269" t="s">
        <v>1</v>
      </c>
      <c r="N139" s="270" t="s">
        <v>41</v>
      </c>
      <c r="O139" s="86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AR139" s="236" t="s">
        <v>226</v>
      </c>
      <c r="AT139" s="236" t="s">
        <v>251</v>
      </c>
      <c r="AU139" s="236" t="s">
        <v>84</v>
      </c>
      <c r="AY139" s="17" t="s">
        <v>183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7" t="s">
        <v>84</v>
      </c>
      <c r="BK139" s="237">
        <f>ROUND(I139*H139,2)</f>
        <v>0</v>
      </c>
      <c r="BL139" s="17" t="s">
        <v>190</v>
      </c>
      <c r="BM139" s="236" t="s">
        <v>281</v>
      </c>
    </row>
    <row r="140" s="1" customFormat="1" ht="16.5" customHeight="1">
      <c r="B140" s="38"/>
      <c r="C140" s="261" t="s">
        <v>246</v>
      </c>
      <c r="D140" s="261" t="s">
        <v>251</v>
      </c>
      <c r="E140" s="262" t="s">
        <v>854</v>
      </c>
      <c r="F140" s="263" t="s">
        <v>855</v>
      </c>
      <c r="G140" s="264" t="s">
        <v>832</v>
      </c>
      <c r="H140" s="265">
        <v>10</v>
      </c>
      <c r="I140" s="266"/>
      <c r="J140" s="267">
        <f>ROUND(I140*H140,2)</f>
        <v>0</v>
      </c>
      <c r="K140" s="263" t="s">
        <v>1</v>
      </c>
      <c r="L140" s="268"/>
      <c r="M140" s="269" t="s">
        <v>1</v>
      </c>
      <c r="N140" s="270" t="s">
        <v>41</v>
      </c>
      <c r="O140" s="86"/>
      <c r="P140" s="234">
        <f>O140*H140</f>
        <v>0</v>
      </c>
      <c r="Q140" s="234">
        <v>0</v>
      </c>
      <c r="R140" s="234">
        <f>Q140*H140</f>
        <v>0</v>
      </c>
      <c r="S140" s="234">
        <v>0</v>
      </c>
      <c r="T140" s="235">
        <f>S140*H140</f>
        <v>0</v>
      </c>
      <c r="AR140" s="236" t="s">
        <v>226</v>
      </c>
      <c r="AT140" s="236" t="s">
        <v>251</v>
      </c>
      <c r="AU140" s="236" t="s">
        <v>84</v>
      </c>
      <c r="AY140" s="17" t="s">
        <v>183</v>
      </c>
      <c r="BE140" s="237">
        <f>IF(N140="základní",J140,0)</f>
        <v>0</v>
      </c>
      <c r="BF140" s="237">
        <f>IF(N140="snížená",J140,0)</f>
        <v>0</v>
      </c>
      <c r="BG140" s="237">
        <f>IF(N140="zákl. přenesená",J140,0)</f>
        <v>0</v>
      </c>
      <c r="BH140" s="237">
        <f>IF(N140="sníž. přenesená",J140,0)</f>
        <v>0</v>
      </c>
      <c r="BI140" s="237">
        <f>IF(N140="nulová",J140,0)</f>
        <v>0</v>
      </c>
      <c r="BJ140" s="17" t="s">
        <v>84</v>
      </c>
      <c r="BK140" s="237">
        <f>ROUND(I140*H140,2)</f>
        <v>0</v>
      </c>
      <c r="BL140" s="17" t="s">
        <v>190</v>
      </c>
      <c r="BM140" s="236" t="s">
        <v>291</v>
      </c>
    </row>
    <row r="141" s="1" customFormat="1" ht="16.5" customHeight="1">
      <c r="B141" s="38"/>
      <c r="C141" s="261" t="s">
        <v>250</v>
      </c>
      <c r="D141" s="261" t="s">
        <v>251</v>
      </c>
      <c r="E141" s="262" t="s">
        <v>965</v>
      </c>
      <c r="F141" s="263" t="s">
        <v>966</v>
      </c>
      <c r="G141" s="264" t="s">
        <v>204</v>
      </c>
      <c r="H141" s="265">
        <v>30</v>
      </c>
      <c r="I141" s="266"/>
      <c r="J141" s="267">
        <f>ROUND(I141*H141,2)</f>
        <v>0</v>
      </c>
      <c r="K141" s="263" t="s">
        <v>1</v>
      </c>
      <c r="L141" s="268"/>
      <c r="M141" s="269" t="s">
        <v>1</v>
      </c>
      <c r="N141" s="270" t="s">
        <v>41</v>
      </c>
      <c r="O141" s="86"/>
      <c r="P141" s="234">
        <f>O141*H141</f>
        <v>0</v>
      </c>
      <c r="Q141" s="234">
        <v>0</v>
      </c>
      <c r="R141" s="234">
        <f>Q141*H141</f>
        <v>0</v>
      </c>
      <c r="S141" s="234">
        <v>0</v>
      </c>
      <c r="T141" s="235">
        <f>S141*H141</f>
        <v>0</v>
      </c>
      <c r="AR141" s="236" t="s">
        <v>226</v>
      </c>
      <c r="AT141" s="236" t="s">
        <v>251</v>
      </c>
      <c r="AU141" s="236" t="s">
        <v>84</v>
      </c>
      <c r="AY141" s="17" t="s">
        <v>183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7" t="s">
        <v>84</v>
      </c>
      <c r="BK141" s="237">
        <f>ROUND(I141*H141,2)</f>
        <v>0</v>
      </c>
      <c r="BL141" s="17" t="s">
        <v>190</v>
      </c>
      <c r="BM141" s="236" t="s">
        <v>301</v>
      </c>
    </row>
    <row r="142" s="1" customFormat="1" ht="16.5" customHeight="1">
      <c r="B142" s="38"/>
      <c r="C142" s="261" t="s">
        <v>258</v>
      </c>
      <c r="D142" s="261" t="s">
        <v>251</v>
      </c>
      <c r="E142" s="262" t="s">
        <v>967</v>
      </c>
      <c r="F142" s="263" t="s">
        <v>968</v>
      </c>
      <c r="G142" s="264" t="s">
        <v>832</v>
      </c>
      <c r="H142" s="265">
        <v>2</v>
      </c>
      <c r="I142" s="266"/>
      <c r="J142" s="267">
        <f>ROUND(I142*H142,2)</f>
        <v>0</v>
      </c>
      <c r="K142" s="263" t="s">
        <v>1</v>
      </c>
      <c r="L142" s="268"/>
      <c r="M142" s="269" t="s">
        <v>1</v>
      </c>
      <c r="N142" s="270" t="s">
        <v>41</v>
      </c>
      <c r="O142" s="86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AR142" s="236" t="s">
        <v>226</v>
      </c>
      <c r="AT142" s="236" t="s">
        <v>251</v>
      </c>
      <c r="AU142" s="236" t="s">
        <v>84</v>
      </c>
      <c r="AY142" s="17" t="s">
        <v>183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7" t="s">
        <v>84</v>
      </c>
      <c r="BK142" s="237">
        <f>ROUND(I142*H142,2)</f>
        <v>0</v>
      </c>
      <c r="BL142" s="17" t="s">
        <v>190</v>
      </c>
      <c r="BM142" s="236" t="s">
        <v>309</v>
      </c>
    </row>
    <row r="143" s="1" customFormat="1" ht="16.5" customHeight="1">
      <c r="B143" s="38"/>
      <c r="C143" s="261" t="s">
        <v>8</v>
      </c>
      <c r="D143" s="261" t="s">
        <v>251</v>
      </c>
      <c r="E143" s="262" t="s">
        <v>969</v>
      </c>
      <c r="F143" s="263" t="s">
        <v>970</v>
      </c>
      <c r="G143" s="264" t="s">
        <v>204</v>
      </c>
      <c r="H143" s="265">
        <v>45</v>
      </c>
      <c r="I143" s="266"/>
      <c r="J143" s="267">
        <f>ROUND(I143*H143,2)</f>
        <v>0</v>
      </c>
      <c r="K143" s="263" t="s">
        <v>1</v>
      </c>
      <c r="L143" s="268"/>
      <c r="M143" s="269" t="s">
        <v>1</v>
      </c>
      <c r="N143" s="270" t="s">
        <v>41</v>
      </c>
      <c r="O143" s="86"/>
      <c r="P143" s="234">
        <f>O143*H143</f>
        <v>0</v>
      </c>
      <c r="Q143" s="234">
        <v>0</v>
      </c>
      <c r="R143" s="234">
        <f>Q143*H143</f>
        <v>0</v>
      </c>
      <c r="S143" s="234">
        <v>0</v>
      </c>
      <c r="T143" s="235">
        <f>S143*H143</f>
        <v>0</v>
      </c>
      <c r="AR143" s="236" t="s">
        <v>226</v>
      </c>
      <c r="AT143" s="236" t="s">
        <v>251</v>
      </c>
      <c r="AU143" s="236" t="s">
        <v>84</v>
      </c>
      <c r="AY143" s="17" t="s">
        <v>183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7" t="s">
        <v>84</v>
      </c>
      <c r="BK143" s="237">
        <f>ROUND(I143*H143,2)</f>
        <v>0</v>
      </c>
      <c r="BL143" s="17" t="s">
        <v>190</v>
      </c>
      <c r="BM143" s="236" t="s">
        <v>318</v>
      </c>
    </row>
    <row r="144" s="1" customFormat="1" ht="16.5" customHeight="1">
      <c r="B144" s="38"/>
      <c r="C144" s="261" t="s">
        <v>270</v>
      </c>
      <c r="D144" s="261" t="s">
        <v>251</v>
      </c>
      <c r="E144" s="262" t="s">
        <v>971</v>
      </c>
      <c r="F144" s="263" t="s">
        <v>972</v>
      </c>
      <c r="G144" s="264" t="s">
        <v>204</v>
      </c>
      <c r="H144" s="265">
        <v>40</v>
      </c>
      <c r="I144" s="266"/>
      <c r="J144" s="267">
        <f>ROUND(I144*H144,2)</f>
        <v>0</v>
      </c>
      <c r="K144" s="263" t="s">
        <v>1</v>
      </c>
      <c r="L144" s="268"/>
      <c r="M144" s="269" t="s">
        <v>1</v>
      </c>
      <c r="N144" s="270" t="s">
        <v>41</v>
      </c>
      <c r="O144" s="86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AR144" s="236" t="s">
        <v>226</v>
      </c>
      <c r="AT144" s="236" t="s">
        <v>251</v>
      </c>
      <c r="AU144" s="236" t="s">
        <v>84</v>
      </c>
      <c r="AY144" s="17" t="s">
        <v>183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7" t="s">
        <v>84</v>
      </c>
      <c r="BK144" s="237">
        <f>ROUND(I144*H144,2)</f>
        <v>0</v>
      </c>
      <c r="BL144" s="17" t="s">
        <v>190</v>
      </c>
      <c r="BM144" s="236" t="s">
        <v>327</v>
      </c>
    </row>
    <row r="145" s="1" customFormat="1" ht="16.5" customHeight="1">
      <c r="B145" s="38"/>
      <c r="C145" s="261" t="s">
        <v>277</v>
      </c>
      <c r="D145" s="261" t="s">
        <v>251</v>
      </c>
      <c r="E145" s="262" t="s">
        <v>874</v>
      </c>
      <c r="F145" s="263" t="s">
        <v>875</v>
      </c>
      <c r="G145" s="264" t="s">
        <v>839</v>
      </c>
      <c r="H145" s="296"/>
      <c r="I145" s="266"/>
      <c r="J145" s="267">
        <f>ROUND(I145*H145,2)</f>
        <v>0</v>
      </c>
      <c r="K145" s="263" t="s">
        <v>1</v>
      </c>
      <c r="L145" s="268"/>
      <c r="M145" s="269" t="s">
        <v>1</v>
      </c>
      <c r="N145" s="270" t="s">
        <v>41</v>
      </c>
      <c r="O145" s="86"/>
      <c r="P145" s="234">
        <f>O145*H145</f>
        <v>0</v>
      </c>
      <c r="Q145" s="234">
        <v>0</v>
      </c>
      <c r="R145" s="234">
        <f>Q145*H145</f>
        <v>0</v>
      </c>
      <c r="S145" s="234">
        <v>0</v>
      </c>
      <c r="T145" s="235">
        <f>S145*H145</f>
        <v>0</v>
      </c>
      <c r="AR145" s="236" t="s">
        <v>226</v>
      </c>
      <c r="AT145" s="236" t="s">
        <v>251</v>
      </c>
      <c r="AU145" s="236" t="s">
        <v>84</v>
      </c>
      <c r="AY145" s="17" t="s">
        <v>183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7" t="s">
        <v>84</v>
      </c>
      <c r="BK145" s="237">
        <f>ROUND(I145*H145,2)</f>
        <v>0</v>
      </c>
      <c r="BL145" s="17" t="s">
        <v>190</v>
      </c>
      <c r="BM145" s="236" t="s">
        <v>973</v>
      </c>
    </row>
    <row r="146" s="1" customFormat="1" ht="16.5" customHeight="1">
      <c r="B146" s="38"/>
      <c r="C146" s="261" t="s">
        <v>281</v>
      </c>
      <c r="D146" s="261" t="s">
        <v>251</v>
      </c>
      <c r="E146" s="262" t="s">
        <v>877</v>
      </c>
      <c r="F146" s="263" t="s">
        <v>878</v>
      </c>
      <c r="G146" s="264" t="s">
        <v>839</v>
      </c>
      <c r="H146" s="296"/>
      <c r="I146" s="266"/>
      <c r="J146" s="267">
        <f>ROUND(I146*H146,2)</f>
        <v>0</v>
      </c>
      <c r="K146" s="263" t="s">
        <v>1</v>
      </c>
      <c r="L146" s="268"/>
      <c r="M146" s="269" t="s">
        <v>1</v>
      </c>
      <c r="N146" s="270" t="s">
        <v>41</v>
      </c>
      <c r="O146" s="86"/>
      <c r="P146" s="234">
        <f>O146*H146</f>
        <v>0</v>
      </c>
      <c r="Q146" s="234">
        <v>0</v>
      </c>
      <c r="R146" s="234">
        <f>Q146*H146</f>
        <v>0</v>
      </c>
      <c r="S146" s="234">
        <v>0</v>
      </c>
      <c r="T146" s="235">
        <f>S146*H146</f>
        <v>0</v>
      </c>
      <c r="AR146" s="236" t="s">
        <v>226</v>
      </c>
      <c r="AT146" s="236" t="s">
        <v>251</v>
      </c>
      <c r="AU146" s="236" t="s">
        <v>84</v>
      </c>
      <c r="AY146" s="17" t="s">
        <v>183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7" t="s">
        <v>84</v>
      </c>
      <c r="BK146" s="237">
        <f>ROUND(I146*H146,2)</f>
        <v>0</v>
      </c>
      <c r="BL146" s="17" t="s">
        <v>190</v>
      </c>
      <c r="BM146" s="236" t="s">
        <v>974</v>
      </c>
    </row>
    <row r="147" s="11" customFormat="1" ht="25.92" customHeight="1">
      <c r="B147" s="209"/>
      <c r="C147" s="210"/>
      <c r="D147" s="211" t="s">
        <v>75</v>
      </c>
      <c r="E147" s="212" t="s">
        <v>880</v>
      </c>
      <c r="F147" s="212" t="s">
        <v>881</v>
      </c>
      <c r="G147" s="210"/>
      <c r="H147" s="210"/>
      <c r="I147" s="213"/>
      <c r="J147" s="214">
        <f>BK147</f>
        <v>0</v>
      </c>
      <c r="K147" s="210"/>
      <c r="L147" s="215"/>
      <c r="M147" s="216"/>
      <c r="N147" s="217"/>
      <c r="O147" s="217"/>
      <c r="P147" s="218">
        <f>SUM(P148:P161)</f>
        <v>0</v>
      </c>
      <c r="Q147" s="217"/>
      <c r="R147" s="218">
        <f>SUM(R148:R161)</f>
        <v>0</v>
      </c>
      <c r="S147" s="217"/>
      <c r="T147" s="219">
        <f>SUM(T148:T161)</f>
        <v>0</v>
      </c>
      <c r="AR147" s="220" t="s">
        <v>84</v>
      </c>
      <c r="AT147" s="221" t="s">
        <v>75</v>
      </c>
      <c r="AU147" s="221" t="s">
        <v>76</v>
      </c>
      <c r="AY147" s="220" t="s">
        <v>183</v>
      </c>
      <c r="BK147" s="222">
        <f>SUM(BK148:BK161)</f>
        <v>0</v>
      </c>
    </row>
    <row r="148" s="1" customFormat="1" ht="16.5" customHeight="1">
      <c r="B148" s="38"/>
      <c r="C148" s="225" t="s">
        <v>286</v>
      </c>
      <c r="D148" s="225" t="s">
        <v>185</v>
      </c>
      <c r="E148" s="226" t="s">
        <v>882</v>
      </c>
      <c r="F148" s="227" t="s">
        <v>883</v>
      </c>
      <c r="G148" s="228" t="s">
        <v>204</v>
      </c>
      <c r="H148" s="229">
        <v>90</v>
      </c>
      <c r="I148" s="230"/>
      <c r="J148" s="231">
        <f>ROUND(I148*H148,2)</f>
        <v>0</v>
      </c>
      <c r="K148" s="227" t="s">
        <v>1</v>
      </c>
      <c r="L148" s="43"/>
      <c r="M148" s="232" t="s">
        <v>1</v>
      </c>
      <c r="N148" s="233" t="s">
        <v>41</v>
      </c>
      <c r="O148" s="86"/>
      <c r="P148" s="234">
        <f>O148*H148</f>
        <v>0</v>
      </c>
      <c r="Q148" s="234">
        <v>0</v>
      </c>
      <c r="R148" s="234">
        <f>Q148*H148</f>
        <v>0</v>
      </c>
      <c r="S148" s="234">
        <v>0</v>
      </c>
      <c r="T148" s="235">
        <f>S148*H148</f>
        <v>0</v>
      </c>
      <c r="AR148" s="236" t="s">
        <v>190</v>
      </c>
      <c r="AT148" s="236" t="s">
        <v>185</v>
      </c>
      <c r="AU148" s="236" t="s">
        <v>84</v>
      </c>
      <c r="AY148" s="17" t="s">
        <v>183</v>
      </c>
      <c r="BE148" s="237">
        <f>IF(N148="základní",J148,0)</f>
        <v>0</v>
      </c>
      <c r="BF148" s="237">
        <f>IF(N148="snížená",J148,0)</f>
        <v>0</v>
      </c>
      <c r="BG148" s="237">
        <f>IF(N148="zákl. přenesená",J148,0)</f>
        <v>0</v>
      </c>
      <c r="BH148" s="237">
        <f>IF(N148="sníž. přenesená",J148,0)</f>
        <v>0</v>
      </c>
      <c r="BI148" s="237">
        <f>IF(N148="nulová",J148,0)</f>
        <v>0</v>
      </c>
      <c r="BJ148" s="17" t="s">
        <v>84</v>
      </c>
      <c r="BK148" s="237">
        <f>ROUND(I148*H148,2)</f>
        <v>0</v>
      </c>
      <c r="BL148" s="17" t="s">
        <v>190</v>
      </c>
      <c r="BM148" s="236" t="s">
        <v>336</v>
      </c>
    </row>
    <row r="149" s="1" customFormat="1" ht="16.5" customHeight="1">
      <c r="B149" s="38"/>
      <c r="C149" s="225" t="s">
        <v>291</v>
      </c>
      <c r="D149" s="225" t="s">
        <v>185</v>
      </c>
      <c r="E149" s="226" t="s">
        <v>975</v>
      </c>
      <c r="F149" s="227" t="s">
        <v>976</v>
      </c>
      <c r="G149" s="228" t="s">
        <v>204</v>
      </c>
      <c r="H149" s="229">
        <v>210</v>
      </c>
      <c r="I149" s="230"/>
      <c r="J149" s="231">
        <f>ROUND(I149*H149,2)</f>
        <v>0</v>
      </c>
      <c r="K149" s="227" t="s">
        <v>1</v>
      </c>
      <c r="L149" s="43"/>
      <c r="M149" s="232" t="s">
        <v>1</v>
      </c>
      <c r="N149" s="233" t="s">
        <v>41</v>
      </c>
      <c r="O149" s="86"/>
      <c r="P149" s="234">
        <f>O149*H149</f>
        <v>0</v>
      </c>
      <c r="Q149" s="234">
        <v>0</v>
      </c>
      <c r="R149" s="234">
        <f>Q149*H149</f>
        <v>0</v>
      </c>
      <c r="S149" s="234">
        <v>0</v>
      </c>
      <c r="T149" s="235">
        <f>S149*H149</f>
        <v>0</v>
      </c>
      <c r="AR149" s="236" t="s">
        <v>190</v>
      </c>
      <c r="AT149" s="236" t="s">
        <v>185</v>
      </c>
      <c r="AU149" s="236" t="s">
        <v>84</v>
      </c>
      <c r="AY149" s="17" t="s">
        <v>183</v>
      </c>
      <c r="BE149" s="237">
        <f>IF(N149="základní",J149,0)</f>
        <v>0</v>
      </c>
      <c r="BF149" s="237">
        <f>IF(N149="snížená",J149,0)</f>
        <v>0</v>
      </c>
      <c r="BG149" s="237">
        <f>IF(N149="zákl. přenesená",J149,0)</f>
        <v>0</v>
      </c>
      <c r="BH149" s="237">
        <f>IF(N149="sníž. přenesená",J149,0)</f>
        <v>0</v>
      </c>
      <c r="BI149" s="237">
        <f>IF(N149="nulová",J149,0)</f>
        <v>0</v>
      </c>
      <c r="BJ149" s="17" t="s">
        <v>84</v>
      </c>
      <c r="BK149" s="237">
        <f>ROUND(I149*H149,2)</f>
        <v>0</v>
      </c>
      <c r="BL149" s="17" t="s">
        <v>190</v>
      </c>
      <c r="BM149" s="236" t="s">
        <v>351</v>
      </c>
    </row>
    <row r="150" s="1" customFormat="1" ht="16.5" customHeight="1">
      <c r="B150" s="38"/>
      <c r="C150" s="225" t="s">
        <v>7</v>
      </c>
      <c r="D150" s="225" t="s">
        <v>185</v>
      </c>
      <c r="E150" s="226" t="s">
        <v>882</v>
      </c>
      <c r="F150" s="227" t="s">
        <v>883</v>
      </c>
      <c r="G150" s="228" t="s">
        <v>204</v>
      </c>
      <c r="H150" s="229">
        <v>25</v>
      </c>
      <c r="I150" s="230"/>
      <c r="J150" s="231">
        <f>ROUND(I150*H150,2)</f>
        <v>0</v>
      </c>
      <c r="K150" s="227" t="s">
        <v>1</v>
      </c>
      <c r="L150" s="43"/>
      <c r="M150" s="232" t="s">
        <v>1</v>
      </c>
      <c r="N150" s="233" t="s">
        <v>41</v>
      </c>
      <c r="O150" s="86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AR150" s="236" t="s">
        <v>190</v>
      </c>
      <c r="AT150" s="236" t="s">
        <v>185</v>
      </c>
      <c r="AU150" s="236" t="s">
        <v>84</v>
      </c>
      <c r="AY150" s="17" t="s">
        <v>183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7" t="s">
        <v>84</v>
      </c>
      <c r="BK150" s="237">
        <f>ROUND(I150*H150,2)</f>
        <v>0</v>
      </c>
      <c r="BL150" s="17" t="s">
        <v>190</v>
      </c>
      <c r="BM150" s="236" t="s">
        <v>366</v>
      </c>
    </row>
    <row r="151" s="1" customFormat="1" ht="16.5" customHeight="1">
      <c r="B151" s="38"/>
      <c r="C151" s="225" t="s">
        <v>301</v>
      </c>
      <c r="D151" s="225" t="s">
        <v>185</v>
      </c>
      <c r="E151" s="226" t="s">
        <v>886</v>
      </c>
      <c r="F151" s="227" t="s">
        <v>887</v>
      </c>
      <c r="G151" s="228" t="s">
        <v>832</v>
      </c>
      <c r="H151" s="229">
        <v>10</v>
      </c>
      <c r="I151" s="230"/>
      <c r="J151" s="231">
        <f>ROUND(I151*H151,2)</f>
        <v>0</v>
      </c>
      <c r="K151" s="227" t="s">
        <v>1</v>
      </c>
      <c r="L151" s="43"/>
      <c r="M151" s="232" t="s">
        <v>1</v>
      </c>
      <c r="N151" s="233" t="s">
        <v>41</v>
      </c>
      <c r="O151" s="86"/>
      <c r="P151" s="234">
        <f>O151*H151</f>
        <v>0</v>
      </c>
      <c r="Q151" s="234">
        <v>0</v>
      </c>
      <c r="R151" s="234">
        <f>Q151*H151</f>
        <v>0</v>
      </c>
      <c r="S151" s="234">
        <v>0</v>
      </c>
      <c r="T151" s="235">
        <f>S151*H151</f>
        <v>0</v>
      </c>
      <c r="AR151" s="236" t="s">
        <v>190</v>
      </c>
      <c r="AT151" s="236" t="s">
        <v>185</v>
      </c>
      <c r="AU151" s="236" t="s">
        <v>84</v>
      </c>
      <c r="AY151" s="17" t="s">
        <v>183</v>
      </c>
      <c r="BE151" s="237">
        <f>IF(N151="základní",J151,0)</f>
        <v>0</v>
      </c>
      <c r="BF151" s="237">
        <f>IF(N151="snížená",J151,0)</f>
        <v>0</v>
      </c>
      <c r="BG151" s="237">
        <f>IF(N151="zákl. přenesená",J151,0)</f>
        <v>0</v>
      </c>
      <c r="BH151" s="237">
        <f>IF(N151="sníž. přenesená",J151,0)</f>
        <v>0</v>
      </c>
      <c r="BI151" s="237">
        <f>IF(N151="nulová",J151,0)</f>
        <v>0</v>
      </c>
      <c r="BJ151" s="17" t="s">
        <v>84</v>
      </c>
      <c r="BK151" s="237">
        <f>ROUND(I151*H151,2)</f>
        <v>0</v>
      </c>
      <c r="BL151" s="17" t="s">
        <v>190</v>
      </c>
      <c r="BM151" s="236" t="s">
        <v>376</v>
      </c>
    </row>
    <row r="152" s="1" customFormat="1" ht="16.5" customHeight="1">
      <c r="B152" s="38"/>
      <c r="C152" s="225" t="s">
        <v>305</v>
      </c>
      <c r="D152" s="225" t="s">
        <v>185</v>
      </c>
      <c r="E152" s="226" t="s">
        <v>977</v>
      </c>
      <c r="F152" s="227" t="s">
        <v>978</v>
      </c>
      <c r="G152" s="228" t="s">
        <v>204</v>
      </c>
      <c r="H152" s="229">
        <v>30</v>
      </c>
      <c r="I152" s="230"/>
      <c r="J152" s="231">
        <f>ROUND(I152*H152,2)</f>
        <v>0</v>
      </c>
      <c r="K152" s="227" t="s">
        <v>1</v>
      </c>
      <c r="L152" s="43"/>
      <c r="M152" s="232" t="s">
        <v>1</v>
      </c>
      <c r="N152" s="233" t="s">
        <v>41</v>
      </c>
      <c r="O152" s="86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AR152" s="236" t="s">
        <v>190</v>
      </c>
      <c r="AT152" s="236" t="s">
        <v>185</v>
      </c>
      <c r="AU152" s="236" t="s">
        <v>84</v>
      </c>
      <c r="AY152" s="17" t="s">
        <v>183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7" t="s">
        <v>84</v>
      </c>
      <c r="BK152" s="237">
        <f>ROUND(I152*H152,2)</f>
        <v>0</v>
      </c>
      <c r="BL152" s="17" t="s">
        <v>190</v>
      </c>
      <c r="BM152" s="236" t="s">
        <v>386</v>
      </c>
    </row>
    <row r="153" s="1" customFormat="1" ht="16.5" customHeight="1">
      <c r="B153" s="38"/>
      <c r="C153" s="225" t="s">
        <v>309</v>
      </c>
      <c r="D153" s="225" t="s">
        <v>185</v>
      </c>
      <c r="E153" s="226" t="s">
        <v>979</v>
      </c>
      <c r="F153" s="227" t="s">
        <v>980</v>
      </c>
      <c r="G153" s="228" t="s">
        <v>832</v>
      </c>
      <c r="H153" s="229">
        <v>4</v>
      </c>
      <c r="I153" s="230"/>
      <c r="J153" s="231">
        <f>ROUND(I153*H153,2)</f>
        <v>0</v>
      </c>
      <c r="K153" s="227" t="s">
        <v>1</v>
      </c>
      <c r="L153" s="43"/>
      <c r="M153" s="232" t="s">
        <v>1</v>
      </c>
      <c r="N153" s="233" t="s">
        <v>41</v>
      </c>
      <c r="O153" s="86"/>
      <c r="P153" s="234">
        <f>O153*H153</f>
        <v>0</v>
      </c>
      <c r="Q153" s="234">
        <v>0</v>
      </c>
      <c r="R153" s="234">
        <f>Q153*H153</f>
        <v>0</v>
      </c>
      <c r="S153" s="234">
        <v>0</v>
      </c>
      <c r="T153" s="235">
        <f>S153*H153</f>
        <v>0</v>
      </c>
      <c r="AR153" s="236" t="s">
        <v>190</v>
      </c>
      <c r="AT153" s="236" t="s">
        <v>185</v>
      </c>
      <c r="AU153" s="236" t="s">
        <v>84</v>
      </c>
      <c r="AY153" s="17" t="s">
        <v>183</v>
      </c>
      <c r="BE153" s="237">
        <f>IF(N153="základní",J153,0)</f>
        <v>0</v>
      </c>
      <c r="BF153" s="237">
        <f>IF(N153="snížená",J153,0)</f>
        <v>0</v>
      </c>
      <c r="BG153" s="237">
        <f>IF(N153="zákl. přenesená",J153,0)</f>
        <v>0</v>
      </c>
      <c r="BH153" s="237">
        <f>IF(N153="sníž. přenesená",J153,0)</f>
        <v>0</v>
      </c>
      <c r="BI153" s="237">
        <f>IF(N153="nulová",J153,0)</f>
        <v>0</v>
      </c>
      <c r="BJ153" s="17" t="s">
        <v>84</v>
      </c>
      <c r="BK153" s="237">
        <f>ROUND(I153*H153,2)</f>
        <v>0</v>
      </c>
      <c r="BL153" s="17" t="s">
        <v>190</v>
      </c>
      <c r="BM153" s="236" t="s">
        <v>396</v>
      </c>
    </row>
    <row r="154" s="1" customFormat="1" ht="16.5" customHeight="1">
      <c r="B154" s="38"/>
      <c r="C154" s="225" t="s">
        <v>314</v>
      </c>
      <c r="D154" s="225" t="s">
        <v>185</v>
      </c>
      <c r="E154" s="226" t="s">
        <v>981</v>
      </c>
      <c r="F154" s="227" t="s">
        <v>982</v>
      </c>
      <c r="G154" s="228" t="s">
        <v>832</v>
      </c>
      <c r="H154" s="229">
        <v>1</v>
      </c>
      <c r="I154" s="230"/>
      <c r="J154" s="231">
        <f>ROUND(I154*H154,2)</f>
        <v>0</v>
      </c>
      <c r="K154" s="227" t="s">
        <v>1</v>
      </c>
      <c r="L154" s="43"/>
      <c r="M154" s="232" t="s">
        <v>1</v>
      </c>
      <c r="N154" s="233" t="s">
        <v>41</v>
      </c>
      <c r="O154" s="86"/>
      <c r="P154" s="234">
        <f>O154*H154</f>
        <v>0</v>
      </c>
      <c r="Q154" s="234">
        <v>0</v>
      </c>
      <c r="R154" s="234">
        <f>Q154*H154</f>
        <v>0</v>
      </c>
      <c r="S154" s="234">
        <v>0</v>
      </c>
      <c r="T154" s="235">
        <f>S154*H154</f>
        <v>0</v>
      </c>
      <c r="AR154" s="236" t="s">
        <v>190</v>
      </c>
      <c r="AT154" s="236" t="s">
        <v>185</v>
      </c>
      <c r="AU154" s="236" t="s">
        <v>84</v>
      </c>
      <c r="AY154" s="17" t="s">
        <v>183</v>
      </c>
      <c r="BE154" s="237">
        <f>IF(N154="základní",J154,0)</f>
        <v>0</v>
      </c>
      <c r="BF154" s="237">
        <f>IF(N154="snížená",J154,0)</f>
        <v>0</v>
      </c>
      <c r="BG154" s="237">
        <f>IF(N154="zákl. přenesená",J154,0)</f>
        <v>0</v>
      </c>
      <c r="BH154" s="237">
        <f>IF(N154="sníž. přenesená",J154,0)</f>
        <v>0</v>
      </c>
      <c r="BI154" s="237">
        <f>IF(N154="nulová",J154,0)</f>
        <v>0</v>
      </c>
      <c r="BJ154" s="17" t="s">
        <v>84</v>
      </c>
      <c r="BK154" s="237">
        <f>ROUND(I154*H154,2)</f>
        <v>0</v>
      </c>
      <c r="BL154" s="17" t="s">
        <v>190</v>
      </c>
      <c r="BM154" s="236" t="s">
        <v>405</v>
      </c>
    </row>
    <row r="155" s="1" customFormat="1" ht="16.5" customHeight="1">
      <c r="B155" s="38"/>
      <c r="C155" s="225" t="s">
        <v>318</v>
      </c>
      <c r="D155" s="225" t="s">
        <v>185</v>
      </c>
      <c r="E155" s="226" t="s">
        <v>983</v>
      </c>
      <c r="F155" s="227" t="s">
        <v>984</v>
      </c>
      <c r="G155" s="228" t="s">
        <v>832</v>
      </c>
      <c r="H155" s="229">
        <v>1</v>
      </c>
      <c r="I155" s="230"/>
      <c r="J155" s="231">
        <f>ROUND(I155*H155,2)</f>
        <v>0</v>
      </c>
      <c r="K155" s="227" t="s">
        <v>1</v>
      </c>
      <c r="L155" s="43"/>
      <c r="M155" s="232" t="s">
        <v>1</v>
      </c>
      <c r="N155" s="233" t="s">
        <v>41</v>
      </c>
      <c r="O155" s="86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AR155" s="236" t="s">
        <v>190</v>
      </c>
      <c r="AT155" s="236" t="s">
        <v>185</v>
      </c>
      <c r="AU155" s="236" t="s">
        <v>84</v>
      </c>
      <c r="AY155" s="17" t="s">
        <v>183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7" t="s">
        <v>84</v>
      </c>
      <c r="BK155" s="237">
        <f>ROUND(I155*H155,2)</f>
        <v>0</v>
      </c>
      <c r="BL155" s="17" t="s">
        <v>190</v>
      </c>
      <c r="BM155" s="236" t="s">
        <v>419</v>
      </c>
    </row>
    <row r="156" s="1" customFormat="1" ht="16.5" customHeight="1">
      <c r="B156" s="38"/>
      <c r="C156" s="225" t="s">
        <v>323</v>
      </c>
      <c r="D156" s="225" t="s">
        <v>185</v>
      </c>
      <c r="E156" s="226" t="s">
        <v>985</v>
      </c>
      <c r="F156" s="227" t="s">
        <v>986</v>
      </c>
      <c r="G156" s="228" t="s">
        <v>832</v>
      </c>
      <c r="H156" s="229">
        <v>2</v>
      </c>
      <c r="I156" s="230"/>
      <c r="J156" s="231">
        <f>ROUND(I156*H156,2)</f>
        <v>0</v>
      </c>
      <c r="K156" s="227" t="s">
        <v>1</v>
      </c>
      <c r="L156" s="43"/>
      <c r="M156" s="232" t="s">
        <v>1</v>
      </c>
      <c r="N156" s="233" t="s">
        <v>41</v>
      </c>
      <c r="O156" s="86"/>
      <c r="P156" s="234">
        <f>O156*H156</f>
        <v>0</v>
      </c>
      <c r="Q156" s="234">
        <v>0</v>
      </c>
      <c r="R156" s="234">
        <f>Q156*H156</f>
        <v>0</v>
      </c>
      <c r="S156" s="234">
        <v>0</v>
      </c>
      <c r="T156" s="235">
        <f>S156*H156</f>
        <v>0</v>
      </c>
      <c r="AR156" s="236" t="s">
        <v>190</v>
      </c>
      <c r="AT156" s="236" t="s">
        <v>185</v>
      </c>
      <c r="AU156" s="236" t="s">
        <v>84</v>
      </c>
      <c r="AY156" s="17" t="s">
        <v>183</v>
      </c>
      <c r="BE156" s="237">
        <f>IF(N156="základní",J156,0)</f>
        <v>0</v>
      </c>
      <c r="BF156" s="237">
        <f>IF(N156="snížená",J156,0)</f>
        <v>0</v>
      </c>
      <c r="BG156" s="237">
        <f>IF(N156="zákl. přenesená",J156,0)</f>
        <v>0</v>
      </c>
      <c r="BH156" s="237">
        <f>IF(N156="sníž. přenesená",J156,0)</f>
        <v>0</v>
      </c>
      <c r="BI156" s="237">
        <f>IF(N156="nulová",J156,0)</f>
        <v>0</v>
      </c>
      <c r="BJ156" s="17" t="s">
        <v>84</v>
      </c>
      <c r="BK156" s="237">
        <f>ROUND(I156*H156,2)</f>
        <v>0</v>
      </c>
      <c r="BL156" s="17" t="s">
        <v>190</v>
      </c>
      <c r="BM156" s="236" t="s">
        <v>434</v>
      </c>
    </row>
    <row r="157" s="1" customFormat="1" ht="16.5" customHeight="1">
      <c r="B157" s="38"/>
      <c r="C157" s="225" t="s">
        <v>327</v>
      </c>
      <c r="D157" s="225" t="s">
        <v>185</v>
      </c>
      <c r="E157" s="226" t="s">
        <v>987</v>
      </c>
      <c r="F157" s="227" t="s">
        <v>988</v>
      </c>
      <c r="G157" s="228" t="s">
        <v>204</v>
      </c>
      <c r="H157" s="229">
        <v>45</v>
      </c>
      <c r="I157" s="230"/>
      <c r="J157" s="231">
        <f>ROUND(I157*H157,2)</f>
        <v>0</v>
      </c>
      <c r="K157" s="227" t="s">
        <v>1</v>
      </c>
      <c r="L157" s="43"/>
      <c r="M157" s="232" t="s">
        <v>1</v>
      </c>
      <c r="N157" s="233" t="s">
        <v>41</v>
      </c>
      <c r="O157" s="86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AR157" s="236" t="s">
        <v>190</v>
      </c>
      <c r="AT157" s="236" t="s">
        <v>185</v>
      </c>
      <c r="AU157" s="236" t="s">
        <v>84</v>
      </c>
      <c r="AY157" s="17" t="s">
        <v>183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7" t="s">
        <v>84</v>
      </c>
      <c r="BK157" s="237">
        <f>ROUND(I157*H157,2)</f>
        <v>0</v>
      </c>
      <c r="BL157" s="17" t="s">
        <v>190</v>
      </c>
      <c r="BM157" s="236" t="s">
        <v>446</v>
      </c>
    </row>
    <row r="158" s="1" customFormat="1" ht="16.5" customHeight="1">
      <c r="B158" s="38"/>
      <c r="C158" s="225" t="s">
        <v>331</v>
      </c>
      <c r="D158" s="225" t="s">
        <v>185</v>
      </c>
      <c r="E158" s="226" t="s">
        <v>989</v>
      </c>
      <c r="F158" s="227" t="s">
        <v>990</v>
      </c>
      <c r="G158" s="228" t="s">
        <v>204</v>
      </c>
      <c r="H158" s="229">
        <v>40</v>
      </c>
      <c r="I158" s="230"/>
      <c r="J158" s="231">
        <f>ROUND(I158*H158,2)</f>
        <v>0</v>
      </c>
      <c r="K158" s="227" t="s">
        <v>1</v>
      </c>
      <c r="L158" s="43"/>
      <c r="M158" s="232" t="s">
        <v>1</v>
      </c>
      <c r="N158" s="233" t="s">
        <v>41</v>
      </c>
      <c r="O158" s="86"/>
      <c r="P158" s="234">
        <f>O158*H158</f>
        <v>0</v>
      </c>
      <c r="Q158" s="234">
        <v>0</v>
      </c>
      <c r="R158" s="234">
        <f>Q158*H158</f>
        <v>0</v>
      </c>
      <c r="S158" s="234">
        <v>0</v>
      </c>
      <c r="T158" s="235">
        <f>S158*H158</f>
        <v>0</v>
      </c>
      <c r="AR158" s="236" t="s">
        <v>190</v>
      </c>
      <c r="AT158" s="236" t="s">
        <v>185</v>
      </c>
      <c r="AU158" s="236" t="s">
        <v>84</v>
      </c>
      <c r="AY158" s="17" t="s">
        <v>183</v>
      </c>
      <c r="BE158" s="237">
        <f>IF(N158="základní",J158,0)</f>
        <v>0</v>
      </c>
      <c r="BF158" s="237">
        <f>IF(N158="snížená",J158,0)</f>
        <v>0</v>
      </c>
      <c r="BG158" s="237">
        <f>IF(N158="zákl. přenesená",J158,0)</f>
        <v>0</v>
      </c>
      <c r="BH158" s="237">
        <f>IF(N158="sníž. přenesená",J158,0)</f>
        <v>0</v>
      </c>
      <c r="BI158" s="237">
        <f>IF(N158="nulová",J158,0)</f>
        <v>0</v>
      </c>
      <c r="BJ158" s="17" t="s">
        <v>84</v>
      </c>
      <c r="BK158" s="237">
        <f>ROUND(I158*H158,2)</f>
        <v>0</v>
      </c>
      <c r="BL158" s="17" t="s">
        <v>190</v>
      </c>
      <c r="BM158" s="236" t="s">
        <v>456</v>
      </c>
    </row>
    <row r="159" s="1" customFormat="1" ht="16.5" customHeight="1">
      <c r="B159" s="38"/>
      <c r="C159" s="225" t="s">
        <v>336</v>
      </c>
      <c r="D159" s="225" t="s">
        <v>185</v>
      </c>
      <c r="E159" s="226" t="s">
        <v>991</v>
      </c>
      <c r="F159" s="227" t="s">
        <v>992</v>
      </c>
      <c r="G159" s="228" t="s">
        <v>832</v>
      </c>
      <c r="H159" s="229">
        <v>1</v>
      </c>
      <c r="I159" s="230"/>
      <c r="J159" s="231">
        <f>ROUND(I159*H159,2)</f>
        <v>0</v>
      </c>
      <c r="K159" s="227" t="s">
        <v>1</v>
      </c>
      <c r="L159" s="43"/>
      <c r="M159" s="232" t="s">
        <v>1</v>
      </c>
      <c r="N159" s="233" t="s">
        <v>41</v>
      </c>
      <c r="O159" s="86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AR159" s="236" t="s">
        <v>190</v>
      </c>
      <c r="AT159" s="236" t="s">
        <v>185</v>
      </c>
      <c r="AU159" s="236" t="s">
        <v>84</v>
      </c>
      <c r="AY159" s="17" t="s">
        <v>183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7" t="s">
        <v>84</v>
      </c>
      <c r="BK159" s="237">
        <f>ROUND(I159*H159,2)</f>
        <v>0</v>
      </c>
      <c r="BL159" s="17" t="s">
        <v>190</v>
      </c>
      <c r="BM159" s="236" t="s">
        <v>465</v>
      </c>
    </row>
    <row r="160" s="1" customFormat="1" ht="16.5" customHeight="1">
      <c r="B160" s="38"/>
      <c r="C160" s="225" t="s">
        <v>340</v>
      </c>
      <c r="D160" s="225" t="s">
        <v>185</v>
      </c>
      <c r="E160" s="226" t="s">
        <v>993</v>
      </c>
      <c r="F160" s="227" t="s">
        <v>960</v>
      </c>
      <c r="G160" s="228" t="s">
        <v>832</v>
      </c>
      <c r="H160" s="229">
        <v>1</v>
      </c>
      <c r="I160" s="230"/>
      <c r="J160" s="231">
        <f>ROUND(I160*H160,2)</f>
        <v>0</v>
      </c>
      <c r="K160" s="227" t="s">
        <v>1</v>
      </c>
      <c r="L160" s="43"/>
      <c r="M160" s="232" t="s">
        <v>1</v>
      </c>
      <c r="N160" s="233" t="s">
        <v>41</v>
      </c>
      <c r="O160" s="86"/>
      <c r="P160" s="234">
        <f>O160*H160</f>
        <v>0</v>
      </c>
      <c r="Q160" s="234">
        <v>0</v>
      </c>
      <c r="R160" s="234">
        <f>Q160*H160</f>
        <v>0</v>
      </c>
      <c r="S160" s="234">
        <v>0</v>
      </c>
      <c r="T160" s="235">
        <f>S160*H160</f>
        <v>0</v>
      </c>
      <c r="AR160" s="236" t="s">
        <v>190</v>
      </c>
      <c r="AT160" s="236" t="s">
        <v>185</v>
      </c>
      <c r="AU160" s="236" t="s">
        <v>84</v>
      </c>
      <c r="AY160" s="17" t="s">
        <v>183</v>
      </c>
      <c r="BE160" s="237">
        <f>IF(N160="základní",J160,0)</f>
        <v>0</v>
      </c>
      <c r="BF160" s="237">
        <f>IF(N160="snížená",J160,0)</f>
        <v>0</v>
      </c>
      <c r="BG160" s="237">
        <f>IF(N160="zákl. přenesená",J160,0)</f>
        <v>0</v>
      </c>
      <c r="BH160" s="237">
        <f>IF(N160="sníž. přenesená",J160,0)</f>
        <v>0</v>
      </c>
      <c r="BI160" s="237">
        <f>IF(N160="nulová",J160,0)</f>
        <v>0</v>
      </c>
      <c r="BJ160" s="17" t="s">
        <v>84</v>
      </c>
      <c r="BK160" s="237">
        <f>ROUND(I160*H160,2)</f>
        <v>0</v>
      </c>
      <c r="BL160" s="17" t="s">
        <v>190</v>
      </c>
      <c r="BM160" s="236" t="s">
        <v>475</v>
      </c>
    </row>
    <row r="161" s="1" customFormat="1" ht="16.5" customHeight="1">
      <c r="B161" s="38"/>
      <c r="C161" s="225" t="s">
        <v>351</v>
      </c>
      <c r="D161" s="225" t="s">
        <v>185</v>
      </c>
      <c r="E161" s="226" t="s">
        <v>908</v>
      </c>
      <c r="F161" s="227" t="s">
        <v>909</v>
      </c>
      <c r="G161" s="228" t="s">
        <v>839</v>
      </c>
      <c r="H161" s="295"/>
      <c r="I161" s="230"/>
      <c r="J161" s="231">
        <f>ROUND(I161*H161,2)</f>
        <v>0</v>
      </c>
      <c r="K161" s="227" t="s">
        <v>1</v>
      </c>
      <c r="L161" s="43"/>
      <c r="M161" s="232" t="s">
        <v>1</v>
      </c>
      <c r="N161" s="233" t="s">
        <v>41</v>
      </c>
      <c r="O161" s="86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AR161" s="236" t="s">
        <v>190</v>
      </c>
      <c r="AT161" s="236" t="s">
        <v>185</v>
      </c>
      <c r="AU161" s="236" t="s">
        <v>84</v>
      </c>
      <c r="AY161" s="17" t="s">
        <v>183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7" t="s">
        <v>84</v>
      </c>
      <c r="BK161" s="237">
        <f>ROUND(I161*H161,2)</f>
        <v>0</v>
      </c>
      <c r="BL161" s="17" t="s">
        <v>190</v>
      </c>
      <c r="BM161" s="236" t="s">
        <v>994</v>
      </c>
    </row>
    <row r="162" s="11" customFormat="1" ht="25.92" customHeight="1">
      <c r="B162" s="209"/>
      <c r="C162" s="210"/>
      <c r="D162" s="211" t="s">
        <v>75</v>
      </c>
      <c r="E162" s="212" t="s">
        <v>995</v>
      </c>
      <c r="F162" s="212" t="s">
        <v>996</v>
      </c>
      <c r="G162" s="210"/>
      <c r="H162" s="210"/>
      <c r="I162" s="213"/>
      <c r="J162" s="214">
        <f>BK162</f>
        <v>0</v>
      </c>
      <c r="K162" s="210"/>
      <c r="L162" s="215"/>
      <c r="M162" s="216"/>
      <c r="N162" s="217"/>
      <c r="O162" s="217"/>
      <c r="P162" s="218">
        <f>SUM(P163:P182)</f>
        <v>0</v>
      </c>
      <c r="Q162" s="217"/>
      <c r="R162" s="218">
        <f>SUM(R163:R182)</f>
        <v>0</v>
      </c>
      <c r="S162" s="217"/>
      <c r="T162" s="219">
        <f>SUM(T163:T182)</f>
        <v>0</v>
      </c>
      <c r="AR162" s="220" t="s">
        <v>201</v>
      </c>
      <c r="AT162" s="221" t="s">
        <v>75</v>
      </c>
      <c r="AU162" s="221" t="s">
        <v>76</v>
      </c>
      <c r="AY162" s="220" t="s">
        <v>183</v>
      </c>
      <c r="BK162" s="222">
        <f>SUM(BK163:BK182)</f>
        <v>0</v>
      </c>
    </row>
    <row r="163" s="1" customFormat="1" ht="16.5" customHeight="1">
      <c r="B163" s="38"/>
      <c r="C163" s="261" t="s">
        <v>356</v>
      </c>
      <c r="D163" s="261" t="s">
        <v>251</v>
      </c>
      <c r="E163" s="262" t="s">
        <v>997</v>
      </c>
      <c r="F163" s="263" t="s">
        <v>998</v>
      </c>
      <c r="G163" s="264" t="s">
        <v>832</v>
      </c>
      <c r="H163" s="265">
        <v>1</v>
      </c>
      <c r="I163" s="266"/>
      <c r="J163" s="267">
        <f>ROUND(I163*H163,2)</f>
        <v>0</v>
      </c>
      <c r="K163" s="263" t="s">
        <v>1</v>
      </c>
      <c r="L163" s="268"/>
      <c r="M163" s="269" t="s">
        <v>1</v>
      </c>
      <c r="N163" s="270" t="s">
        <v>41</v>
      </c>
      <c r="O163" s="86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AR163" s="236" t="s">
        <v>999</v>
      </c>
      <c r="AT163" s="236" t="s">
        <v>251</v>
      </c>
      <c r="AU163" s="236" t="s">
        <v>84</v>
      </c>
      <c r="AY163" s="17" t="s">
        <v>183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7" t="s">
        <v>84</v>
      </c>
      <c r="BK163" s="237">
        <f>ROUND(I163*H163,2)</f>
        <v>0</v>
      </c>
      <c r="BL163" s="17" t="s">
        <v>538</v>
      </c>
      <c r="BM163" s="236" t="s">
        <v>1000</v>
      </c>
    </row>
    <row r="164" s="1" customFormat="1" ht="16.5" customHeight="1">
      <c r="B164" s="38"/>
      <c r="C164" s="261" t="s">
        <v>366</v>
      </c>
      <c r="D164" s="261" t="s">
        <v>251</v>
      </c>
      <c r="E164" s="262" t="s">
        <v>1001</v>
      </c>
      <c r="F164" s="263" t="s">
        <v>1002</v>
      </c>
      <c r="G164" s="264" t="s">
        <v>832</v>
      </c>
      <c r="H164" s="265">
        <v>1</v>
      </c>
      <c r="I164" s="266"/>
      <c r="J164" s="267">
        <f>ROUND(I164*H164,2)</f>
        <v>0</v>
      </c>
      <c r="K164" s="263" t="s">
        <v>1</v>
      </c>
      <c r="L164" s="268"/>
      <c r="M164" s="269" t="s">
        <v>1</v>
      </c>
      <c r="N164" s="270" t="s">
        <v>41</v>
      </c>
      <c r="O164" s="86"/>
      <c r="P164" s="234">
        <f>O164*H164</f>
        <v>0</v>
      </c>
      <c r="Q164" s="234">
        <v>0</v>
      </c>
      <c r="R164" s="234">
        <f>Q164*H164</f>
        <v>0</v>
      </c>
      <c r="S164" s="234">
        <v>0</v>
      </c>
      <c r="T164" s="235">
        <f>S164*H164</f>
        <v>0</v>
      </c>
      <c r="AR164" s="236" t="s">
        <v>999</v>
      </c>
      <c r="AT164" s="236" t="s">
        <v>251</v>
      </c>
      <c r="AU164" s="236" t="s">
        <v>84</v>
      </c>
      <c r="AY164" s="17" t="s">
        <v>183</v>
      </c>
      <c r="BE164" s="237">
        <f>IF(N164="základní",J164,0)</f>
        <v>0</v>
      </c>
      <c r="BF164" s="237">
        <f>IF(N164="snížená",J164,0)</f>
        <v>0</v>
      </c>
      <c r="BG164" s="237">
        <f>IF(N164="zákl. přenesená",J164,0)</f>
        <v>0</v>
      </c>
      <c r="BH164" s="237">
        <f>IF(N164="sníž. přenesená",J164,0)</f>
        <v>0</v>
      </c>
      <c r="BI164" s="237">
        <f>IF(N164="nulová",J164,0)</f>
        <v>0</v>
      </c>
      <c r="BJ164" s="17" t="s">
        <v>84</v>
      </c>
      <c r="BK164" s="237">
        <f>ROUND(I164*H164,2)</f>
        <v>0</v>
      </c>
      <c r="BL164" s="17" t="s">
        <v>538</v>
      </c>
      <c r="BM164" s="236" t="s">
        <v>1003</v>
      </c>
    </row>
    <row r="165" s="1" customFormat="1" ht="16.5" customHeight="1">
      <c r="B165" s="38"/>
      <c r="C165" s="261" t="s">
        <v>371</v>
      </c>
      <c r="D165" s="261" t="s">
        <v>251</v>
      </c>
      <c r="E165" s="262" t="s">
        <v>1004</v>
      </c>
      <c r="F165" s="263" t="s">
        <v>1005</v>
      </c>
      <c r="G165" s="264" t="s">
        <v>832</v>
      </c>
      <c r="H165" s="265">
        <v>1</v>
      </c>
      <c r="I165" s="266"/>
      <c r="J165" s="267">
        <f>ROUND(I165*H165,2)</f>
        <v>0</v>
      </c>
      <c r="K165" s="263" t="s">
        <v>1</v>
      </c>
      <c r="L165" s="268"/>
      <c r="M165" s="269" t="s">
        <v>1</v>
      </c>
      <c r="N165" s="270" t="s">
        <v>41</v>
      </c>
      <c r="O165" s="86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AR165" s="236" t="s">
        <v>999</v>
      </c>
      <c r="AT165" s="236" t="s">
        <v>251</v>
      </c>
      <c r="AU165" s="236" t="s">
        <v>84</v>
      </c>
      <c r="AY165" s="17" t="s">
        <v>183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7" t="s">
        <v>84</v>
      </c>
      <c r="BK165" s="237">
        <f>ROUND(I165*H165,2)</f>
        <v>0</v>
      </c>
      <c r="BL165" s="17" t="s">
        <v>538</v>
      </c>
      <c r="BM165" s="236" t="s">
        <v>1006</v>
      </c>
    </row>
    <row r="166" s="1" customFormat="1" ht="16.5" customHeight="1">
      <c r="B166" s="38"/>
      <c r="C166" s="261" t="s">
        <v>376</v>
      </c>
      <c r="D166" s="261" t="s">
        <v>251</v>
      </c>
      <c r="E166" s="262" t="s">
        <v>1007</v>
      </c>
      <c r="F166" s="263" t="s">
        <v>1008</v>
      </c>
      <c r="G166" s="264" t="s">
        <v>204</v>
      </c>
      <c r="H166" s="265">
        <v>30</v>
      </c>
      <c r="I166" s="266"/>
      <c r="J166" s="267">
        <f>ROUND(I166*H166,2)</f>
        <v>0</v>
      </c>
      <c r="K166" s="263" t="s">
        <v>1</v>
      </c>
      <c r="L166" s="268"/>
      <c r="M166" s="269" t="s">
        <v>1</v>
      </c>
      <c r="N166" s="270" t="s">
        <v>41</v>
      </c>
      <c r="O166" s="86"/>
      <c r="P166" s="234">
        <f>O166*H166</f>
        <v>0</v>
      </c>
      <c r="Q166" s="234">
        <v>0</v>
      </c>
      <c r="R166" s="234">
        <f>Q166*H166</f>
        <v>0</v>
      </c>
      <c r="S166" s="234">
        <v>0</v>
      </c>
      <c r="T166" s="235">
        <f>S166*H166</f>
        <v>0</v>
      </c>
      <c r="AR166" s="236" t="s">
        <v>999</v>
      </c>
      <c r="AT166" s="236" t="s">
        <v>251</v>
      </c>
      <c r="AU166" s="236" t="s">
        <v>84</v>
      </c>
      <c r="AY166" s="17" t="s">
        <v>183</v>
      </c>
      <c r="BE166" s="237">
        <f>IF(N166="základní",J166,0)</f>
        <v>0</v>
      </c>
      <c r="BF166" s="237">
        <f>IF(N166="snížená",J166,0)</f>
        <v>0</v>
      </c>
      <c r="BG166" s="237">
        <f>IF(N166="zákl. přenesená",J166,0)</f>
        <v>0</v>
      </c>
      <c r="BH166" s="237">
        <f>IF(N166="sníž. přenesená",J166,0)</f>
        <v>0</v>
      </c>
      <c r="BI166" s="237">
        <f>IF(N166="nulová",J166,0)</f>
        <v>0</v>
      </c>
      <c r="BJ166" s="17" t="s">
        <v>84</v>
      </c>
      <c r="BK166" s="237">
        <f>ROUND(I166*H166,2)</f>
        <v>0</v>
      </c>
      <c r="BL166" s="17" t="s">
        <v>538</v>
      </c>
      <c r="BM166" s="236" t="s">
        <v>1009</v>
      </c>
    </row>
    <row r="167" s="1" customFormat="1" ht="16.5" customHeight="1">
      <c r="B167" s="38"/>
      <c r="C167" s="261" t="s">
        <v>381</v>
      </c>
      <c r="D167" s="261" t="s">
        <v>251</v>
      </c>
      <c r="E167" s="262" t="s">
        <v>1010</v>
      </c>
      <c r="F167" s="263" t="s">
        <v>1011</v>
      </c>
      <c r="G167" s="264" t="s">
        <v>832</v>
      </c>
      <c r="H167" s="265">
        <v>1</v>
      </c>
      <c r="I167" s="266"/>
      <c r="J167" s="267">
        <f>ROUND(I167*H167,2)</f>
        <v>0</v>
      </c>
      <c r="K167" s="263" t="s">
        <v>1</v>
      </c>
      <c r="L167" s="268"/>
      <c r="M167" s="269" t="s">
        <v>1</v>
      </c>
      <c r="N167" s="270" t="s">
        <v>41</v>
      </c>
      <c r="O167" s="86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AR167" s="236" t="s">
        <v>999</v>
      </c>
      <c r="AT167" s="236" t="s">
        <v>251</v>
      </c>
      <c r="AU167" s="236" t="s">
        <v>84</v>
      </c>
      <c r="AY167" s="17" t="s">
        <v>183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7" t="s">
        <v>84</v>
      </c>
      <c r="BK167" s="237">
        <f>ROUND(I167*H167,2)</f>
        <v>0</v>
      </c>
      <c r="BL167" s="17" t="s">
        <v>538</v>
      </c>
      <c r="BM167" s="236" t="s">
        <v>1012</v>
      </c>
    </row>
    <row r="168" s="1" customFormat="1" ht="16.5" customHeight="1">
      <c r="B168" s="38"/>
      <c r="C168" s="261" t="s">
        <v>386</v>
      </c>
      <c r="D168" s="261" t="s">
        <v>251</v>
      </c>
      <c r="E168" s="262" t="s">
        <v>1013</v>
      </c>
      <c r="F168" s="263" t="s">
        <v>1014</v>
      </c>
      <c r="G168" s="264" t="s">
        <v>832</v>
      </c>
      <c r="H168" s="265">
        <v>5</v>
      </c>
      <c r="I168" s="266"/>
      <c r="J168" s="267">
        <f>ROUND(I168*H168,2)</f>
        <v>0</v>
      </c>
      <c r="K168" s="263" t="s">
        <v>1</v>
      </c>
      <c r="L168" s="268"/>
      <c r="M168" s="269" t="s">
        <v>1</v>
      </c>
      <c r="N168" s="270" t="s">
        <v>41</v>
      </c>
      <c r="O168" s="86"/>
      <c r="P168" s="234">
        <f>O168*H168</f>
        <v>0</v>
      </c>
      <c r="Q168" s="234">
        <v>0</v>
      </c>
      <c r="R168" s="234">
        <f>Q168*H168</f>
        <v>0</v>
      </c>
      <c r="S168" s="234">
        <v>0</v>
      </c>
      <c r="T168" s="235">
        <f>S168*H168</f>
        <v>0</v>
      </c>
      <c r="AR168" s="236" t="s">
        <v>999</v>
      </c>
      <c r="AT168" s="236" t="s">
        <v>251</v>
      </c>
      <c r="AU168" s="236" t="s">
        <v>84</v>
      </c>
      <c r="AY168" s="17" t="s">
        <v>183</v>
      </c>
      <c r="BE168" s="237">
        <f>IF(N168="základní",J168,0)</f>
        <v>0</v>
      </c>
      <c r="BF168" s="237">
        <f>IF(N168="snížená",J168,0)</f>
        <v>0</v>
      </c>
      <c r="BG168" s="237">
        <f>IF(N168="zákl. přenesená",J168,0)</f>
        <v>0</v>
      </c>
      <c r="BH168" s="237">
        <f>IF(N168="sníž. přenesená",J168,0)</f>
        <v>0</v>
      </c>
      <c r="BI168" s="237">
        <f>IF(N168="nulová",J168,0)</f>
        <v>0</v>
      </c>
      <c r="BJ168" s="17" t="s">
        <v>84</v>
      </c>
      <c r="BK168" s="237">
        <f>ROUND(I168*H168,2)</f>
        <v>0</v>
      </c>
      <c r="BL168" s="17" t="s">
        <v>538</v>
      </c>
      <c r="BM168" s="236" t="s">
        <v>1015</v>
      </c>
    </row>
    <row r="169" s="1" customFormat="1" ht="16.5" customHeight="1">
      <c r="B169" s="38"/>
      <c r="C169" s="261" t="s">
        <v>390</v>
      </c>
      <c r="D169" s="261" t="s">
        <v>251</v>
      </c>
      <c r="E169" s="262" t="s">
        <v>1016</v>
      </c>
      <c r="F169" s="263" t="s">
        <v>1017</v>
      </c>
      <c r="G169" s="264" t="s">
        <v>832</v>
      </c>
      <c r="H169" s="265">
        <v>1</v>
      </c>
      <c r="I169" s="266"/>
      <c r="J169" s="267">
        <f>ROUND(I169*H169,2)</f>
        <v>0</v>
      </c>
      <c r="K169" s="263" t="s">
        <v>1</v>
      </c>
      <c r="L169" s="268"/>
      <c r="M169" s="269" t="s">
        <v>1</v>
      </c>
      <c r="N169" s="270" t="s">
        <v>41</v>
      </c>
      <c r="O169" s="86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AR169" s="236" t="s">
        <v>999</v>
      </c>
      <c r="AT169" s="236" t="s">
        <v>251</v>
      </c>
      <c r="AU169" s="236" t="s">
        <v>84</v>
      </c>
      <c r="AY169" s="17" t="s">
        <v>183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7" t="s">
        <v>84</v>
      </c>
      <c r="BK169" s="237">
        <f>ROUND(I169*H169,2)</f>
        <v>0</v>
      </c>
      <c r="BL169" s="17" t="s">
        <v>538</v>
      </c>
      <c r="BM169" s="236" t="s">
        <v>1018</v>
      </c>
    </row>
    <row r="170" s="1" customFormat="1" ht="16.5" customHeight="1">
      <c r="B170" s="38"/>
      <c r="C170" s="261" t="s">
        <v>396</v>
      </c>
      <c r="D170" s="261" t="s">
        <v>251</v>
      </c>
      <c r="E170" s="262" t="s">
        <v>1019</v>
      </c>
      <c r="F170" s="263" t="s">
        <v>1020</v>
      </c>
      <c r="G170" s="264" t="s">
        <v>832</v>
      </c>
      <c r="H170" s="265">
        <v>3</v>
      </c>
      <c r="I170" s="266"/>
      <c r="J170" s="267">
        <f>ROUND(I170*H170,2)</f>
        <v>0</v>
      </c>
      <c r="K170" s="263" t="s">
        <v>1</v>
      </c>
      <c r="L170" s="268"/>
      <c r="M170" s="269" t="s">
        <v>1</v>
      </c>
      <c r="N170" s="270" t="s">
        <v>41</v>
      </c>
      <c r="O170" s="86"/>
      <c r="P170" s="234">
        <f>O170*H170</f>
        <v>0</v>
      </c>
      <c r="Q170" s="234">
        <v>0</v>
      </c>
      <c r="R170" s="234">
        <f>Q170*H170</f>
        <v>0</v>
      </c>
      <c r="S170" s="234">
        <v>0</v>
      </c>
      <c r="T170" s="235">
        <f>S170*H170</f>
        <v>0</v>
      </c>
      <c r="AR170" s="236" t="s">
        <v>999</v>
      </c>
      <c r="AT170" s="236" t="s">
        <v>251</v>
      </c>
      <c r="AU170" s="236" t="s">
        <v>84</v>
      </c>
      <c r="AY170" s="17" t="s">
        <v>183</v>
      </c>
      <c r="BE170" s="237">
        <f>IF(N170="základní",J170,0)</f>
        <v>0</v>
      </c>
      <c r="BF170" s="237">
        <f>IF(N170="snížená",J170,0)</f>
        <v>0</v>
      </c>
      <c r="BG170" s="237">
        <f>IF(N170="zákl. přenesená",J170,0)</f>
        <v>0</v>
      </c>
      <c r="BH170" s="237">
        <f>IF(N170="sníž. přenesená",J170,0)</f>
        <v>0</v>
      </c>
      <c r="BI170" s="237">
        <f>IF(N170="nulová",J170,0)</f>
        <v>0</v>
      </c>
      <c r="BJ170" s="17" t="s">
        <v>84</v>
      </c>
      <c r="BK170" s="237">
        <f>ROUND(I170*H170,2)</f>
        <v>0</v>
      </c>
      <c r="BL170" s="17" t="s">
        <v>538</v>
      </c>
      <c r="BM170" s="236" t="s">
        <v>1021</v>
      </c>
    </row>
    <row r="171" s="1" customFormat="1" ht="16.5" customHeight="1">
      <c r="B171" s="38"/>
      <c r="C171" s="261" t="s">
        <v>400</v>
      </c>
      <c r="D171" s="261" t="s">
        <v>251</v>
      </c>
      <c r="E171" s="262" t="s">
        <v>1022</v>
      </c>
      <c r="F171" s="263" t="s">
        <v>1023</v>
      </c>
      <c r="G171" s="264" t="s">
        <v>832</v>
      </c>
      <c r="H171" s="265">
        <v>3</v>
      </c>
      <c r="I171" s="266"/>
      <c r="J171" s="267">
        <f>ROUND(I171*H171,2)</f>
        <v>0</v>
      </c>
      <c r="K171" s="263" t="s">
        <v>1</v>
      </c>
      <c r="L171" s="268"/>
      <c r="M171" s="269" t="s">
        <v>1</v>
      </c>
      <c r="N171" s="270" t="s">
        <v>41</v>
      </c>
      <c r="O171" s="86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AR171" s="236" t="s">
        <v>999</v>
      </c>
      <c r="AT171" s="236" t="s">
        <v>251</v>
      </c>
      <c r="AU171" s="236" t="s">
        <v>84</v>
      </c>
      <c r="AY171" s="17" t="s">
        <v>183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7" t="s">
        <v>84</v>
      </c>
      <c r="BK171" s="237">
        <f>ROUND(I171*H171,2)</f>
        <v>0</v>
      </c>
      <c r="BL171" s="17" t="s">
        <v>538</v>
      </c>
      <c r="BM171" s="236" t="s">
        <v>1024</v>
      </c>
    </row>
    <row r="172" s="1" customFormat="1" ht="16.5" customHeight="1">
      <c r="B172" s="38"/>
      <c r="C172" s="261" t="s">
        <v>405</v>
      </c>
      <c r="D172" s="261" t="s">
        <v>251</v>
      </c>
      <c r="E172" s="262" t="s">
        <v>1025</v>
      </c>
      <c r="F172" s="263" t="s">
        <v>1026</v>
      </c>
      <c r="G172" s="264" t="s">
        <v>832</v>
      </c>
      <c r="H172" s="265">
        <v>1</v>
      </c>
      <c r="I172" s="266"/>
      <c r="J172" s="267">
        <f>ROUND(I172*H172,2)</f>
        <v>0</v>
      </c>
      <c r="K172" s="263" t="s">
        <v>1</v>
      </c>
      <c r="L172" s="268"/>
      <c r="M172" s="269" t="s">
        <v>1</v>
      </c>
      <c r="N172" s="270" t="s">
        <v>41</v>
      </c>
      <c r="O172" s="86"/>
      <c r="P172" s="234">
        <f>O172*H172</f>
        <v>0</v>
      </c>
      <c r="Q172" s="234">
        <v>0</v>
      </c>
      <c r="R172" s="234">
        <f>Q172*H172</f>
        <v>0</v>
      </c>
      <c r="S172" s="234">
        <v>0</v>
      </c>
      <c r="T172" s="235">
        <f>S172*H172</f>
        <v>0</v>
      </c>
      <c r="AR172" s="236" t="s">
        <v>999</v>
      </c>
      <c r="AT172" s="236" t="s">
        <v>251</v>
      </c>
      <c r="AU172" s="236" t="s">
        <v>84</v>
      </c>
      <c r="AY172" s="17" t="s">
        <v>183</v>
      </c>
      <c r="BE172" s="237">
        <f>IF(N172="základní",J172,0)</f>
        <v>0</v>
      </c>
      <c r="BF172" s="237">
        <f>IF(N172="snížená",J172,0)</f>
        <v>0</v>
      </c>
      <c r="BG172" s="237">
        <f>IF(N172="zákl. přenesená",J172,0)</f>
        <v>0</v>
      </c>
      <c r="BH172" s="237">
        <f>IF(N172="sníž. přenesená",J172,0)</f>
        <v>0</v>
      </c>
      <c r="BI172" s="237">
        <f>IF(N172="nulová",J172,0)</f>
        <v>0</v>
      </c>
      <c r="BJ172" s="17" t="s">
        <v>84</v>
      </c>
      <c r="BK172" s="237">
        <f>ROUND(I172*H172,2)</f>
        <v>0</v>
      </c>
      <c r="BL172" s="17" t="s">
        <v>538</v>
      </c>
      <c r="BM172" s="236" t="s">
        <v>1027</v>
      </c>
    </row>
    <row r="173" s="1" customFormat="1" ht="16.5" customHeight="1">
      <c r="B173" s="38"/>
      <c r="C173" s="261" t="s">
        <v>411</v>
      </c>
      <c r="D173" s="261" t="s">
        <v>251</v>
      </c>
      <c r="E173" s="262" t="s">
        <v>1028</v>
      </c>
      <c r="F173" s="263" t="s">
        <v>1029</v>
      </c>
      <c r="G173" s="264" t="s">
        <v>832</v>
      </c>
      <c r="H173" s="265">
        <v>1</v>
      </c>
      <c r="I173" s="266"/>
      <c r="J173" s="267">
        <f>ROUND(I173*H173,2)</f>
        <v>0</v>
      </c>
      <c r="K173" s="263" t="s">
        <v>1</v>
      </c>
      <c r="L173" s="268"/>
      <c r="M173" s="269" t="s">
        <v>1</v>
      </c>
      <c r="N173" s="270" t="s">
        <v>41</v>
      </c>
      <c r="O173" s="86"/>
      <c r="P173" s="234">
        <f>O173*H173</f>
        <v>0</v>
      </c>
      <c r="Q173" s="234">
        <v>0</v>
      </c>
      <c r="R173" s="234">
        <f>Q173*H173</f>
        <v>0</v>
      </c>
      <c r="S173" s="234">
        <v>0</v>
      </c>
      <c r="T173" s="235">
        <f>S173*H173</f>
        <v>0</v>
      </c>
      <c r="AR173" s="236" t="s">
        <v>999</v>
      </c>
      <c r="AT173" s="236" t="s">
        <v>251</v>
      </c>
      <c r="AU173" s="236" t="s">
        <v>84</v>
      </c>
      <c r="AY173" s="17" t="s">
        <v>183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7" t="s">
        <v>84</v>
      </c>
      <c r="BK173" s="237">
        <f>ROUND(I173*H173,2)</f>
        <v>0</v>
      </c>
      <c r="BL173" s="17" t="s">
        <v>538</v>
      </c>
      <c r="BM173" s="236" t="s">
        <v>1030</v>
      </c>
    </row>
    <row r="174" s="1" customFormat="1" ht="16.5" customHeight="1">
      <c r="B174" s="38"/>
      <c r="C174" s="261" t="s">
        <v>419</v>
      </c>
      <c r="D174" s="261" t="s">
        <v>251</v>
      </c>
      <c r="E174" s="262" t="s">
        <v>1031</v>
      </c>
      <c r="F174" s="263" t="s">
        <v>1032</v>
      </c>
      <c r="G174" s="264" t="s">
        <v>832</v>
      </c>
      <c r="H174" s="265">
        <v>1</v>
      </c>
      <c r="I174" s="266"/>
      <c r="J174" s="267">
        <f>ROUND(I174*H174,2)</f>
        <v>0</v>
      </c>
      <c r="K174" s="263" t="s">
        <v>1</v>
      </c>
      <c r="L174" s="268"/>
      <c r="M174" s="269" t="s">
        <v>1</v>
      </c>
      <c r="N174" s="270" t="s">
        <v>41</v>
      </c>
      <c r="O174" s="86"/>
      <c r="P174" s="234">
        <f>O174*H174</f>
        <v>0</v>
      </c>
      <c r="Q174" s="234">
        <v>0</v>
      </c>
      <c r="R174" s="234">
        <f>Q174*H174</f>
        <v>0</v>
      </c>
      <c r="S174" s="234">
        <v>0</v>
      </c>
      <c r="T174" s="235">
        <f>S174*H174</f>
        <v>0</v>
      </c>
      <c r="AR174" s="236" t="s">
        <v>999</v>
      </c>
      <c r="AT174" s="236" t="s">
        <v>251</v>
      </c>
      <c r="AU174" s="236" t="s">
        <v>84</v>
      </c>
      <c r="AY174" s="17" t="s">
        <v>183</v>
      </c>
      <c r="BE174" s="237">
        <f>IF(N174="základní",J174,0)</f>
        <v>0</v>
      </c>
      <c r="BF174" s="237">
        <f>IF(N174="snížená",J174,0)</f>
        <v>0</v>
      </c>
      <c r="BG174" s="237">
        <f>IF(N174="zákl. přenesená",J174,0)</f>
        <v>0</v>
      </c>
      <c r="BH174" s="237">
        <f>IF(N174="sníž. přenesená",J174,0)</f>
        <v>0</v>
      </c>
      <c r="BI174" s="237">
        <f>IF(N174="nulová",J174,0)</f>
        <v>0</v>
      </c>
      <c r="BJ174" s="17" t="s">
        <v>84</v>
      </c>
      <c r="BK174" s="237">
        <f>ROUND(I174*H174,2)</f>
        <v>0</v>
      </c>
      <c r="BL174" s="17" t="s">
        <v>538</v>
      </c>
      <c r="BM174" s="236" t="s">
        <v>1033</v>
      </c>
    </row>
    <row r="175" s="1" customFormat="1" ht="16.5" customHeight="1">
      <c r="B175" s="38"/>
      <c r="C175" s="261" t="s">
        <v>430</v>
      </c>
      <c r="D175" s="261" t="s">
        <v>251</v>
      </c>
      <c r="E175" s="262" t="s">
        <v>1034</v>
      </c>
      <c r="F175" s="263" t="s">
        <v>1035</v>
      </c>
      <c r="G175" s="264" t="s">
        <v>832</v>
      </c>
      <c r="H175" s="265">
        <v>1</v>
      </c>
      <c r="I175" s="266"/>
      <c r="J175" s="267">
        <f>ROUND(I175*H175,2)</f>
        <v>0</v>
      </c>
      <c r="K175" s="263" t="s">
        <v>1</v>
      </c>
      <c r="L175" s="268"/>
      <c r="M175" s="269" t="s">
        <v>1</v>
      </c>
      <c r="N175" s="270" t="s">
        <v>41</v>
      </c>
      <c r="O175" s="86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AR175" s="236" t="s">
        <v>999</v>
      </c>
      <c r="AT175" s="236" t="s">
        <v>251</v>
      </c>
      <c r="AU175" s="236" t="s">
        <v>84</v>
      </c>
      <c r="AY175" s="17" t="s">
        <v>183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7" t="s">
        <v>84</v>
      </c>
      <c r="BK175" s="237">
        <f>ROUND(I175*H175,2)</f>
        <v>0</v>
      </c>
      <c r="BL175" s="17" t="s">
        <v>538</v>
      </c>
      <c r="BM175" s="236" t="s">
        <v>1036</v>
      </c>
    </row>
    <row r="176" s="1" customFormat="1" ht="16.5" customHeight="1">
      <c r="B176" s="38"/>
      <c r="C176" s="261" t="s">
        <v>434</v>
      </c>
      <c r="D176" s="261" t="s">
        <v>251</v>
      </c>
      <c r="E176" s="262" t="s">
        <v>1037</v>
      </c>
      <c r="F176" s="263" t="s">
        <v>1038</v>
      </c>
      <c r="G176" s="264" t="s">
        <v>832</v>
      </c>
      <c r="H176" s="265">
        <v>1</v>
      </c>
      <c r="I176" s="266"/>
      <c r="J176" s="267">
        <f>ROUND(I176*H176,2)</f>
        <v>0</v>
      </c>
      <c r="K176" s="263" t="s">
        <v>1</v>
      </c>
      <c r="L176" s="268"/>
      <c r="M176" s="269" t="s">
        <v>1</v>
      </c>
      <c r="N176" s="270" t="s">
        <v>41</v>
      </c>
      <c r="O176" s="86"/>
      <c r="P176" s="234">
        <f>O176*H176</f>
        <v>0</v>
      </c>
      <c r="Q176" s="234">
        <v>0</v>
      </c>
      <c r="R176" s="234">
        <f>Q176*H176</f>
        <v>0</v>
      </c>
      <c r="S176" s="234">
        <v>0</v>
      </c>
      <c r="T176" s="235">
        <f>S176*H176</f>
        <v>0</v>
      </c>
      <c r="AR176" s="236" t="s">
        <v>999</v>
      </c>
      <c r="AT176" s="236" t="s">
        <v>251</v>
      </c>
      <c r="AU176" s="236" t="s">
        <v>84</v>
      </c>
      <c r="AY176" s="17" t="s">
        <v>183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7" t="s">
        <v>84</v>
      </c>
      <c r="BK176" s="237">
        <f>ROUND(I176*H176,2)</f>
        <v>0</v>
      </c>
      <c r="BL176" s="17" t="s">
        <v>538</v>
      </c>
      <c r="BM176" s="236" t="s">
        <v>1039</v>
      </c>
    </row>
    <row r="177" s="1" customFormat="1" ht="16.5" customHeight="1">
      <c r="B177" s="38"/>
      <c r="C177" s="261" t="s">
        <v>441</v>
      </c>
      <c r="D177" s="261" t="s">
        <v>251</v>
      </c>
      <c r="E177" s="262" t="s">
        <v>1040</v>
      </c>
      <c r="F177" s="263" t="s">
        <v>1041</v>
      </c>
      <c r="G177" s="264" t="s">
        <v>832</v>
      </c>
      <c r="H177" s="265">
        <v>1</v>
      </c>
      <c r="I177" s="266"/>
      <c r="J177" s="267">
        <f>ROUND(I177*H177,2)</f>
        <v>0</v>
      </c>
      <c r="K177" s="263" t="s">
        <v>1</v>
      </c>
      <c r="L177" s="268"/>
      <c r="M177" s="269" t="s">
        <v>1</v>
      </c>
      <c r="N177" s="270" t="s">
        <v>41</v>
      </c>
      <c r="O177" s="86"/>
      <c r="P177" s="234">
        <f>O177*H177</f>
        <v>0</v>
      </c>
      <c r="Q177" s="234">
        <v>0</v>
      </c>
      <c r="R177" s="234">
        <f>Q177*H177</f>
        <v>0</v>
      </c>
      <c r="S177" s="234">
        <v>0</v>
      </c>
      <c r="T177" s="235">
        <f>S177*H177</f>
        <v>0</v>
      </c>
      <c r="AR177" s="236" t="s">
        <v>999</v>
      </c>
      <c r="AT177" s="236" t="s">
        <v>251</v>
      </c>
      <c r="AU177" s="236" t="s">
        <v>84</v>
      </c>
      <c r="AY177" s="17" t="s">
        <v>183</v>
      </c>
      <c r="BE177" s="237">
        <f>IF(N177="základní",J177,0)</f>
        <v>0</v>
      </c>
      <c r="BF177" s="237">
        <f>IF(N177="snížená",J177,0)</f>
        <v>0</v>
      </c>
      <c r="BG177" s="237">
        <f>IF(N177="zákl. přenesená",J177,0)</f>
        <v>0</v>
      </c>
      <c r="BH177" s="237">
        <f>IF(N177="sníž. přenesená",J177,0)</f>
        <v>0</v>
      </c>
      <c r="BI177" s="237">
        <f>IF(N177="nulová",J177,0)</f>
        <v>0</v>
      </c>
      <c r="BJ177" s="17" t="s">
        <v>84</v>
      </c>
      <c r="BK177" s="237">
        <f>ROUND(I177*H177,2)</f>
        <v>0</v>
      </c>
      <c r="BL177" s="17" t="s">
        <v>538</v>
      </c>
      <c r="BM177" s="236" t="s">
        <v>1042</v>
      </c>
    </row>
    <row r="178" s="1" customFormat="1" ht="16.5" customHeight="1">
      <c r="B178" s="38"/>
      <c r="C178" s="261" t="s">
        <v>446</v>
      </c>
      <c r="D178" s="261" t="s">
        <v>251</v>
      </c>
      <c r="E178" s="262" t="s">
        <v>1043</v>
      </c>
      <c r="F178" s="263" t="s">
        <v>1044</v>
      </c>
      <c r="G178" s="264" t="s">
        <v>832</v>
      </c>
      <c r="H178" s="265">
        <v>2</v>
      </c>
      <c r="I178" s="266"/>
      <c r="J178" s="267">
        <f>ROUND(I178*H178,2)</f>
        <v>0</v>
      </c>
      <c r="K178" s="263" t="s">
        <v>1</v>
      </c>
      <c r="L178" s="268"/>
      <c r="M178" s="269" t="s">
        <v>1</v>
      </c>
      <c r="N178" s="270" t="s">
        <v>41</v>
      </c>
      <c r="O178" s="86"/>
      <c r="P178" s="234">
        <f>O178*H178</f>
        <v>0</v>
      </c>
      <c r="Q178" s="234">
        <v>0</v>
      </c>
      <c r="R178" s="234">
        <f>Q178*H178</f>
        <v>0</v>
      </c>
      <c r="S178" s="234">
        <v>0</v>
      </c>
      <c r="T178" s="235">
        <f>S178*H178</f>
        <v>0</v>
      </c>
      <c r="AR178" s="236" t="s">
        <v>999</v>
      </c>
      <c r="AT178" s="236" t="s">
        <v>251</v>
      </c>
      <c r="AU178" s="236" t="s">
        <v>84</v>
      </c>
      <c r="AY178" s="17" t="s">
        <v>183</v>
      </c>
      <c r="BE178" s="237">
        <f>IF(N178="základní",J178,0)</f>
        <v>0</v>
      </c>
      <c r="BF178" s="237">
        <f>IF(N178="snížená",J178,0)</f>
        <v>0</v>
      </c>
      <c r="BG178" s="237">
        <f>IF(N178="zákl. přenesená",J178,0)</f>
        <v>0</v>
      </c>
      <c r="BH178" s="237">
        <f>IF(N178="sníž. přenesená",J178,0)</f>
        <v>0</v>
      </c>
      <c r="BI178" s="237">
        <f>IF(N178="nulová",J178,0)</f>
        <v>0</v>
      </c>
      <c r="BJ178" s="17" t="s">
        <v>84</v>
      </c>
      <c r="BK178" s="237">
        <f>ROUND(I178*H178,2)</f>
        <v>0</v>
      </c>
      <c r="BL178" s="17" t="s">
        <v>538</v>
      </c>
      <c r="BM178" s="236" t="s">
        <v>1045</v>
      </c>
    </row>
    <row r="179" s="1" customFormat="1" ht="16.5" customHeight="1">
      <c r="B179" s="38"/>
      <c r="C179" s="261" t="s">
        <v>451</v>
      </c>
      <c r="D179" s="261" t="s">
        <v>251</v>
      </c>
      <c r="E179" s="262" t="s">
        <v>1046</v>
      </c>
      <c r="F179" s="263" t="s">
        <v>878</v>
      </c>
      <c r="G179" s="264" t="s">
        <v>839</v>
      </c>
      <c r="H179" s="296"/>
      <c r="I179" s="266"/>
      <c r="J179" s="267">
        <f>ROUND(I179*H179,2)</f>
        <v>0</v>
      </c>
      <c r="K179" s="263" t="s">
        <v>1</v>
      </c>
      <c r="L179" s="268"/>
      <c r="M179" s="269" t="s">
        <v>1</v>
      </c>
      <c r="N179" s="270" t="s">
        <v>41</v>
      </c>
      <c r="O179" s="86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AR179" s="236" t="s">
        <v>226</v>
      </c>
      <c r="AT179" s="236" t="s">
        <v>251</v>
      </c>
      <c r="AU179" s="236" t="s">
        <v>84</v>
      </c>
      <c r="AY179" s="17" t="s">
        <v>183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7" t="s">
        <v>84</v>
      </c>
      <c r="BK179" s="237">
        <f>ROUND(I179*H179,2)</f>
        <v>0</v>
      </c>
      <c r="BL179" s="17" t="s">
        <v>190</v>
      </c>
      <c r="BM179" s="236" t="s">
        <v>1047</v>
      </c>
    </row>
    <row r="180" s="1" customFormat="1" ht="16.5" customHeight="1">
      <c r="B180" s="38"/>
      <c r="C180" s="225" t="s">
        <v>456</v>
      </c>
      <c r="D180" s="225" t="s">
        <v>185</v>
      </c>
      <c r="E180" s="226" t="s">
        <v>1048</v>
      </c>
      <c r="F180" s="227" t="s">
        <v>1049</v>
      </c>
      <c r="G180" s="228" t="s">
        <v>1050</v>
      </c>
      <c r="H180" s="229">
        <v>16.190000000000001</v>
      </c>
      <c r="I180" s="230"/>
      <c r="J180" s="231">
        <f>ROUND(I180*H180,2)</f>
        <v>0</v>
      </c>
      <c r="K180" s="227" t="s">
        <v>1</v>
      </c>
      <c r="L180" s="43"/>
      <c r="M180" s="232" t="s">
        <v>1</v>
      </c>
      <c r="N180" s="233" t="s">
        <v>41</v>
      </c>
      <c r="O180" s="86"/>
      <c r="P180" s="234">
        <f>O180*H180</f>
        <v>0</v>
      </c>
      <c r="Q180" s="234">
        <v>0</v>
      </c>
      <c r="R180" s="234">
        <f>Q180*H180</f>
        <v>0</v>
      </c>
      <c r="S180" s="234">
        <v>0</v>
      </c>
      <c r="T180" s="235">
        <f>S180*H180</f>
        <v>0</v>
      </c>
      <c r="AR180" s="236" t="s">
        <v>190</v>
      </c>
      <c r="AT180" s="236" t="s">
        <v>185</v>
      </c>
      <c r="AU180" s="236" t="s">
        <v>84</v>
      </c>
      <c r="AY180" s="17" t="s">
        <v>183</v>
      </c>
      <c r="BE180" s="237">
        <f>IF(N180="základní",J180,0)</f>
        <v>0</v>
      </c>
      <c r="BF180" s="237">
        <f>IF(N180="snížená",J180,0)</f>
        <v>0</v>
      </c>
      <c r="BG180" s="237">
        <f>IF(N180="zákl. přenesená",J180,0)</f>
        <v>0</v>
      </c>
      <c r="BH180" s="237">
        <f>IF(N180="sníž. přenesená",J180,0)</f>
        <v>0</v>
      </c>
      <c r="BI180" s="237">
        <f>IF(N180="nulová",J180,0)</f>
        <v>0</v>
      </c>
      <c r="BJ180" s="17" t="s">
        <v>84</v>
      </c>
      <c r="BK180" s="237">
        <f>ROUND(I180*H180,2)</f>
        <v>0</v>
      </c>
      <c r="BL180" s="17" t="s">
        <v>190</v>
      </c>
      <c r="BM180" s="236" t="s">
        <v>1051</v>
      </c>
    </row>
    <row r="181" s="1" customFormat="1" ht="16.5" customHeight="1">
      <c r="B181" s="38"/>
      <c r="C181" s="225" t="s">
        <v>461</v>
      </c>
      <c r="D181" s="225" t="s">
        <v>185</v>
      </c>
      <c r="E181" s="226" t="s">
        <v>1052</v>
      </c>
      <c r="F181" s="227" t="s">
        <v>1053</v>
      </c>
      <c r="G181" s="228" t="s">
        <v>928</v>
      </c>
      <c r="H181" s="229">
        <v>1</v>
      </c>
      <c r="I181" s="230"/>
      <c r="J181" s="231">
        <f>ROUND(I181*H181,2)</f>
        <v>0</v>
      </c>
      <c r="K181" s="227" t="s">
        <v>1</v>
      </c>
      <c r="L181" s="43"/>
      <c r="M181" s="232" t="s">
        <v>1</v>
      </c>
      <c r="N181" s="233" t="s">
        <v>41</v>
      </c>
      <c r="O181" s="86"/>
      <c r="P181" s="234">
        <f>O181*H181</f>
        <v>0</v>
      </c>
      <c r="Q181" s="234">
        <v>0</v>
      </c>
      <c r="R181" s="234">
        <f>Q181*H181</f>
        <v>0</v>
      </c>
      <c r="S181" s="234">
        <v>0</v>
      </c>
      <c r="T181" s="235">
        <f>S181*H181</f>
        <v>0</v>
      </c>
      <c r="AR181" s="236" t="s">
        <v>190</v>
      </c>
      <c r="AT181" s="236" t="s">
        <v>185</v>
      </c>
      <c r="AU181" s="236" t="s">
        <v>84</v>
      </c>
      <c r="AY181" s="17" t="s">
        <v>183</v>
      </c>
      <c r="BE181" s="237">
        <f>IF(N181="základní",J181,0)</f>
        <v>0</v>
      </c>
      <c r="BF181" s="237">
        <f>IF(N181="snížená",J181,0)</f>
        <v>0</v>
      </c>
      <c r="BG181" s="237">
        <f>IF(N181="zákl. přenesená",J181,0)</f>
        <v>0</v>
      </c>
      <c r="BH181" s="237">
        <f>IF(N181="sníž. přenesená",J181,0)</f>
        <v>0</v>
      </c>
      <c r="BI181" s="237">
        <f>IF(N181="nulová",J181,0)</f>
        <v>0</v>
      </c>
      <c r="BJ181" s="17" t="s">
        <v>84</v>
      </c>
      <c r="BK181" s="237">
        <f>ROUND(I181*H181,2)</f>
        <v>0</v>
      </c>
      <c r="BL181" s="17" t="s">
        <v>190</v>
      </c>
      <c r="BM181" s="236" t="s">
        <v>1054</v>
      </c>
    </row>
    <row r="182" s="1" customFormat="1" ht="16.5" customHeight="1">
      <c r="B182" s="38"/>
      <c r="C182" s="225" t="s">
        <v>465</v>
      </c>
      <c r="D182" s="225" t="s">
        <v>185</v>
      </c>
      <c r="E182" s="226" t="s">
        <v>1055</v>
      </c>
      <c r="F182" s="227" t="s">
        <v>1056</v>
      </c>
      <c r="G182" s="228" t="s">
        <v>928</v>
      </c>
      <c r="H182" s="229">
        <v>1</v>
      </c>
      <c r="I182" s="230"/>
      <c r="J182" s="231">
        <f>ROUND(I182*H182,2)</f>
        <v>0</v>
      </c>
      <c r="K182" s="227" t="s">
        <v>1</v>
      </c>
      <c r="L182" s="43"/>
      <c r="M182" s="232" t="s">
        <v>1</v>
      </c>
      <c r="N182" s="233" t="s">
        <v>41</v>
      </c>
      <c r="O182" s="86"/>
      <c r="P182" s="234">
        <f>O182*H182</f>
        <v>0</v>
      </c>
      <c r="Q182" s="234">
        <v>0</v>
      </c>
      <c r="R182" s="234">
        <f>Q182*H182</f>
        <v>0</v>
      </c>
      <c r="S182" s="234">
        <v>0</v>
      </c>
      <c r="T182" s="235">
        <f>S182*H182</f>
        <v>0</v>
      </c>
      <c r="AR182" s="236" t="s">
        <v>190</v>
      </c>
      <c r="AT182" s="236" t="s">
        <v>185</v>
      </c>
      <c r="AU182" s="236" t="s">
        <v>84</v>
      </c>
      <c r="AY182" s="17" t="s">
        <v>183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7" t="s">
        <v>84</v>
      </c>
      <c r="BK182" s="237">
        <f>ROUND(I182*H182,2)</f>
        <v>0</v>
      </c>
      <c r="BL182" s="17" t="s">
        <v>190</v>
      </c>
      <c r="BM182" s="236" t="s">
        <v>1057</v>
      </c>
    </row>
    <row r="183" s="11" customFormat="1" ht="25.92" customHeight="1">
      <c r="B183" s="209"/>
      <c r="C183" s="210"/>
      <c r="D183" s="211" t="s">
        <v>75</v>
      </c>
      <c r="E183" s="212" t="s">
        <v>911</v>
      </c>
      <c r="F183" s="212" t="s">
        <v>912</v>
      </c>
      <c r="G183" s="210"/>
      <c r="H183" s="210"/>
      <c r="I183" s="213"/>
      <c r="J183" s="214">
        <f>BK183</f>
        <v>0</v>
      </c>
      <c r="K183" s="210"/>
      <c r="L183" s="215"/>
      <c r="M183" s="216"/>
      <c r="N183" s="217"/>
      <c r="O183" s="217"/>
      <c r="P183" s="218">
        <f>SUM(P184:P185)</f>
        <v>0</v>
      </c>
      <c r="Q183" s="217"/>
      <c r="R183" s="218">
        <f>SUM(R184:R185)</f>
        <v>0</v>
      </c>
      <c r="S183" s="217"/>
      <c r="T183" s="219">
        <f>SUM(T184:T185)</f>
        <v>0</v>
      </c>
      <c r="AR183" s="220" t="s">
        <v>84</v>
      </c>
      <c r="AT183" s="221" t="s">
        <v>75</v>
      </c>
      <c r="AU183" s="221" t="s">
        <v>76</v>
      </c>
      <c r="AY183" s="220" t="s">
        <v>183</v>
      </c>
      <c r="BK183" s="222">
        <f>SUM(BK184:BK185)</f>
        <v>0</v>
      </c>
    </row>
    <row r="184" s="1" customFormat="1" ht="16.5" customHeight="1">
      <c r="B184" s="38"/>
      <c r="C184" s="225" t="s">
        <v>470</v>
      </c>
      <c r="D184" s="225" t="s">
        <v>185</v>
      </c>
      <c r="E184" s="226" t="s">
        <v>915</v>
      </c>
      <c r="F184" s="227" t="s">
        <v>916</v>
      </c>
      <c r="G184" s="228" t="s">
        <v>917</v>
      </c>
      <c r="H184" s="229">
        <v>8</v>
      </c>
      <c r="I184" s="230"/>
      <c r="J184" s="231">
        <f>ROUND(I184*H184,2)</f>
        <v>0</v>
      </c>
      <c r="K184" s="227" t="s">
        <v>1</v>
      </c>
      <c r="L184" s="43"/>
      <c r="M184" s="232" t="s">
        <v>1</v>
      </c>
      <c r="N184" s="233" t="s">
        <v>41</v>
      </c>
      <c r="O184" s="86"/>
      <c r="P184" s="234">
        <f>O184*H184</f>
        <v>0</v>
      </c>
      <c r="Q184" s="234">
        <v>0</v>
      </c>
      <c r="R184" s="234">
        <f>Q184*H184</f>
        <v>0</v>
      </c>
      <c r="S184" s="234">
        <v>0</v>
      </c>
      <c r="T184" s="235">
        <f>S184*H184</f>
        <v>0</v>
      </c>
      <c r="AR184" s="236" t="s">
        <v>190</v>
      </c>
      <c r="AT184" s="236" t="s">
        <v>185</v>
      </c>
      <c r="AU184" s="236" t="s">
        <v>84</v>
      </c>
      <c r="AY184" s="17" t="s">
        <v>183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7" t="s">
        <v>84</v>
      </c>
      <c r="BK184" s="237">
        <f>ROUND(I184*H184,2)</f>
        <v>0</v>
      </c>
      <c r="BL184" s="17" t="s">
        <v>190</v>
      </c>
      <c r="BM184" s="236" t="s">
        <v>486</v>
      </c>
    </row>
    <row r="185" s="1" customFormat="1" ht="16.5" customHeight="1">
      <c r="B185" s="38"/>
      <c r="C185" s="225" t="s">
        <v>475</v>
      </c>
      <c r="D185" s="225" t="s">
        <v>185</v>
      </c>
      <c r="E185" s="226" t="s">
        <v>918</v>
      </c>
      <c r="F185" s="227" t="s">
        <v>1058</v>
      </c>
      <c r="G185" s="228" t="s">
        <v>917</v>
      </c>
      <c r="H185" s="229">
        <v>16</v>
      </c>
      <c r="I185" s="230"/>
      <c r="J185" s="231">
        <f>ROUND(I185*H185,2)</f>
        <v>0</v>
      </c>
      <c r="K185" s="227" t="s">
        <v>1</v>
      </c>
      <c r="L185" s="43"/>
      <c r="M185" s="232" t="s">
        <v>1</v>
      </c>
      <c r="N185" s="233" t="s">
        <v>41</v>
      </c>
      <c r="O185" s="86"/>
      <c r="P185" s="234">
        <f>O185*H185</f>
        <v>0</v>
      </c>
      <c r="Q185" s="234">
        <v>0</v>
      </c>
      <c r="R185" s="234">
        <f>Q185*H185</f>
        <v>0</v>
      </c>
      <c r="S185" s="234">
        <v>0</v>
      </c>
      <c r="T185" s="235">
        <f>S185*H185</f>
        <v>0</v>
      </c>
      <c r="AR185" s="236" t="s">
        <v>190</v>
      </c>
      <c r="AT185" s="236" t="s">
        <v>185</v>
      </c>
      <c r="AU185" s="236" t="s">
        <v>84</v>
      </c>
      <c r="AY185" s="17" t="s">
        <v>183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7" t="s">
        <v>84</v>
      </c>
      <c r="BK185" s="237">
        <f>ROUND(I185*H185,2)</f>
        <v>0</v>
      </c>
      <c r="BL185" s="17" t="s">
        <v>190</v>
      </c>
      <c r="BM185" s="236" t="s">
        <v>502</v>
      </c>
    </row>
    <row r="186" s="11" customFormat="1" ht="25.92" customHeight="1">
      <c r="B186" s="209"/>
      <c r="C186" s="210"/>
      <c r="D186" s="211" t="s">
        <v>75</v>
      </c>
      <c r="E186" s="212" t="s">
        <v>102</v>
      </c>
      <c r="F186" s="212" t="s">
        <v>103</v>
      </c>
      <c r="G186" s="210"/>
      <c r="H186" s="210"/>
      <c r="I186" s="213"/>
      <c r="J186" s="214">
        <f>BK186</f>
        <v>0</v>
      </c>
      <c r="K186" s="210"/>
      <c r="L186" s="215"/>
      <c r="M186" s="216"/>
      <c r="N186" s="217"/>
      <c r="O186" s="217"/>
      <c r="P186" s="218">
        <f>P187+P189+P191+P196</f>
        <v>0</v>
      </c>
      <c r="Q186" s="217"/>
      <c r="R186" s="218">
        <f>R187+R189+R191+R196</f>
        <v>0</v>
      </c>
      <c r="S186" s="217"/>
      <c r="T186" s="219">
        <f>T187+T189+T191+T196</f>
        <v>0</v>
      </c>
      <c r="AR186" s="220" t="s">
        <v>211</v>
      </c>
      <c r="AT186" s="221" t="s">
        <v>75</v>
      </c>
      <c r="AU186" s="221" t="s">
        <v>76</v>
      </c>
      <c r="AY186" s="220" t="s">
        <v>183</v>
      </c>
      <c r="BK186" s="222">
        <f>BK187+BK189+BK191+BK196</f>
        <v>0</v>
      </c>
    </row>
    <row r="187" s="11" customFormat="1" ht="22.8" customHeight="1">
      <c r="B187" s="209"/>
      <c r="C187" s="210"/>
      <c r="D187" s="211" t="s">
        <v>75</v>
      </c>
      <c r="E187" s="223" t="s">
        <v>924</v>
      </c>
      <c r="F187" s="223" t="s">
        <v>925</v>
      </c>
      <c r="G187" s="210"/>
      <c r="H187" s="210"/>
      <c r="I187" s="213"/>
      <c r="J187" s="224">
        <f>BK187</f>
        <v>0</v>
      </c>
      <c r="K187" s="210"/>
      <c r="L187" s="215"/>
      <c r="M187" s="216"/>
      <c r="N187" s="217"/>
      <c r="O187" s="217"/>
      <c r="P187" s="218">
        <f>P188</f>
        <v>0</v>
      </c>
      <c r="Q187" s="217"/>
      <c r="R187" s="218">
        <f>R188</f>
        <v>0</v>
      </c>
      <c r="S187" s="217"/>
      <c r="T187" s="219">
        <f>T188</f>
        <v>0</v>
      </c>
      <c r="AR187" s="220" t="s">
        <v>211</v>
      </c>
      <c r="AT187" s="221" t="s">
        <v>75</v>
      </c>
      <c r="AU187" s="221" t="s">
        <v>84</v>
      </c>
      <c r="AY187" s="220" t="s">
        <v>183</v>
      </c>
      <c r="BK187" s="222">
        <f>BK188</f>
        <v>0</v>
      </c>
    </row>
    <row r="188" s="1" customFormat="1" ht="16.5" customHeight="1">
      <c r="B188" s="38"/>
      <c r="C188" s="225" t="s">
        <v>481</v>
      </c>
      <c r="D188" s="225" t="s">
        <v>185</v>
      </c>
      <c r="E188" s="226" t="s">
        <v>926</v>
      </c>
      <c r="F188" s="227" t="s">
        <v>927</v>
      </c>
      <c r="G188" s="228" t="s">
        <v>928</v>
      </c>
      <c r="H188" s="229">
        <v>1</v>
      </c>
      <c r="I188" s="230"/>
      <c r="J188" s="231">
        <f>ROUND(I188*H188,2)</f>
        <v>0</v>
      </c>
      <c r="K188" s="227" t="s">
        <v>189</v>
      </c>
      <c r="L188" s="43"/>
      <c r="M188" s="232" t="s">
        <v>1</v>
      </c>
      <c r="N188" s="233" t="s">
        <v>41</v>
      </c>
      <c r="O188" s="86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AR188" s="236" t="s">
        <v>929</v>
      </c>
      <c r="AT188" s="236" t="s">
        <v>185</v>
      </c>
      <c r="AU188" s="236" t="s">
        <v>86</v>
      </c>
      <c r="AY188" s="17" t="s">
        <v>183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7" t="s">
        <v>84</v>
      </c>
      <c r="BK188" s="237">
        <f>ROUND(I188*H188,2)</f>
        <v>0</v>
      </c>
      <c r="BL188" s="17" t="s">
        <v>929</v>
      </c>
      <c r="BM188" s="236" t="s">
        <v>1059</v>
      </c>
    </row>
    <row r="189" s="11" customFormat="1" ht="22.8" customHeight="1">
      <c r="B189" s="209"/>
      <c r="C189" s="210"/>
      <c r="D189" s="211" t="s">
        <v>75</v>
      </c>
      <c r="E189" s="223" t="s">
        <v>931</v>
      </c>
      <c r="F189" s="223" t="s">
        <v>932</v>
      </c>
      <c r="G189" s="210"/>
      <c r="H189" s="210"/>
      <c r="I189" s="213"/>
      <c r="J189" s="224">
        <f>BK189</f>
        <v>0</v>
      </c>
      <c r="K189" s="210"/>
      <c r="L189" s="215"/>
      <c r="M189" s="216"/>
      <c r="N189" s="217"/>
      <c r="O189" s="217"/>
      <c r="P189" s="218">
        <f>P190</f>
        <v>0</v>
      </c>
      <c r="Q189" s="217"/>
      <c r="R189" s="218">
        <f>R190</f>
        <v>0</v>
      </c>
      <c r="S189" s="217"/>
      <c r="T189" s="219">
        <f>T190</f>
        <v>0</v>
      </c>
      <c r="AR189" s="220" t="s">
        <v>211</v>
      </c>
      <c r="AT189" s="221" t="s">
        <v>75</v>
      </c>
      <c r="AU189" s="221" t="s">
        <v>84</v>
      </c>
      <c r="AY189" s="220" t="s">
        <v>183</v>
      </c>
      <c r="BK189" s="222">
        <f>BK190</f>
        <v>0</v>
      </c>
    </row>
    <row r="190" s="1" customFormat="1" ht="16.5" customHeight="1">
      <c r="B190" s="38"/>
      <c r="C190" s="225" t="s">
        <v>486</v>
      </c>
      <c r="D190" s="225" t="s">
        <v>185</v>
      </c>
      <c r="E190" s="226" t="s">
        <v>933</v>
      </c>
      <c r="F190" s="227" t="s">
        <v>932</v>
      </c>
      <c r="G190" s="228" t="s">
        <v>839</v>
      </c>
      <c r="H190" s="295"/>
      <c r="I190" s="230"/>
      <c r="J190" s="231">
        <f>ROUND(I190*H190,2)</f>
        <v>0</v>
      </c>
      <c r="K190" s="227" t="s">
        <v>189</v>
      </c>
      <c r="L190" s="43"/>
      <c r="M190" s="232" t="s">
        <v>1</v>
      </c>
      <c r="N190" s="233" t="s">
        <v>41</v>
      </c>
      <c r="O190" s="86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AR190" s="236" t="s">
        <v>929</v>
      </c>
      <c r="AT190" s="236" t="s">
        <v>185</v>
      </c>
      <c r="AU190" s="236" t="s">
        <v>86</v>
      </c>
      <c r="AY190" s="17" t="s">
        <v>183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7" t="s">
        <v>84</v>
      </c>
      <c r="BK190" s="237">
        <f>ROUND(I190*H190,2)</f>
        <v>0</v>
      </c>
      <c r="BL190" s="17" t="s">
        <v>929</v>
      </c>
      <c r="BM190" s="236" t="s">
        <v>1060</v>
      </c>
    </row>
    <row r="191" s="11" customFormat="1" ht="22.8" customHeight="1">
      <c r="B191" s="209"/>
      <c r="C191" s="210"/>
      <c r="D191" s="211" t="s">
        <v>75</v>
      </c>
      <c r="E191" s="223" t="s">
        <v>935</v>
      </c>
      <c r="F191" s="223" t="s">
        <v>936</v>
      </c>
      <c r="G191" s="210"/>
      <c r="H191" s="210"/>
      <c r="I191" s="213"/>
      <c r="J191" s="224">
        <f>BK191</f>
        <v>0</v>
      </c>
      <c r="K191" s="210"/>
      <c r="L191" s="215"/>
      <c r="M191" s="216"/>
      <c r="N191" s="217"/>
      <c r="O191" s="217"/>
      <c r="P191" s="218">
        <f>SUM(P192:P195)</f>
        <v>0</v>
      </c>
      <c r="Q191" s="217"/>
      <c r="R191" s="218">
        <f>SUM(R192:R195)</f>
        <v>0</v>
      </c>
      <c r="S191" s="217"/>
      <c r="T191" s="219">
        <f>SUM(T192:T195)</f>
        <v>0</v>
      </c>
      <c r="AR191" s="220" t="s">
        <v>211</v>
      </c>
      <c r="AT191" s="221" t="s">
        <v>75</v>
      </c>
      <c r="AU191" s="221" t="s">
        <v>84</v>
      </c>
      <c r="AY191" s="220" t="s">
        <v>183</v>
      </c>
      <c r="BK191" s="222">
        <f>SUM(BK192:BK195)</f>
        <v>0</v>
      </c>
    </row>
    <row r="192" s="1" customFormat="1" ht="16.5" customHeight="1">
      <c r="B192" s="38"/>
      <c r="C192" s="225" t="s">
        <v>496</v>
      </c>
      <c r="D192" s="225" t="s">
        <v>185</v>
      </c>
      <c r="E192" s="226" t="s">
        <v>1061</v>
      </c>
      <c r="F192" s="227" t="s">
        <v>1062</v>
      </c>
      <c r="G192" s="228" t="s">
        <v>928</v>
      </c>
      <c r="H192" s="229">
        <v>1</v>
      </c>
      <c r="I192" s="230"/>
      <c r="J192" s="231">
        <f>ROUND(I192*H192,2)</f>
        <v>0</v>
      </c>
      <c r="K192" s="227" t="s">
        <v>1</v>
      </c>
      <c r="L192" s="43"/>
      <c r="M192" s="232" t="s">
        <v>1</v>
      </c>
      <c r="N192" s="233" t="s">
        <v>41</v>
      </c>
      <c r="O192" s="86"/>
      <c r="P192" s="234">
        <f>O192*H192</f>
        <v>0</v>
      </c>
      <c r="Q192" s="234">
        <v>0</v>
      </c>
      <c r="R192" s="234">
        <f>Q192*H192</f>
        <v>0</v>
      </c>
      <c r="S192" s="234">
        <v>0</v>
      </c>
      <c r="T192" s="235">
        <f>S192*H192</f>
        <v>0</v>
      </c>
      <c r="AR192" s="236" t="s">
        <v>929</v>
      </c>
      <c r="AT192" s="236" t="s">
        <v>185</v>
      </c>
      <c r="AU192" s="236" t="s">
        <v>86</v>
      </c>
      <c r="AY192" s="17" t="s">
        <v>183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7" t="s">
        <v>84</v>
      </c>
      <c r="BK192" s="237">
        <f>ROUND(I192*H192,2)</f>
        <v>0</v>
      </c>
      <c r="BL192" s="17" t="s">
        <v>929</v>
      </c>
      <c r="BM192" s="236" t="s">
        <v>1063</v>
      </c>
    </row>
    <row r="193" s="1" customFormat="1" ht="16.5" customHeight="1">
      <c r="B193" s="38"/>
      <c r="C193" s="225" t="s">
        <v>502</v>
      </c>
      <c r="D193" s="225" t="s">
        <v>185</v>
      </c>
      <c r="E193" s="226" t="s">
        <v>1064</v>
      </c>
      <c r="F193" s="227" t="s">
        <v>1062</v>
      </c>
      <c r="G193" s="228" t="s">
        <v>928</v>
      </c>
      <c r="H193" s="229">
        <v>1</v>
      </c>
      <c r="I193" s="230"/>
      <c r="J193" s="231">
        <f>ROUND(I193*H193,2)</f>
        <v>0</v>
      </c>
      <c r="K193" s="227" t="s">
        <v>1</v>
      </c>
      <c r="L193" s="43"/>
      <c r="M193" s="232" t="s">
        <v>1</v>
      </c>
      <c r="N193" s="233" t="s">
        <v>41</v>
      </c>
      <c r="O193" s="86"/>
      <c r="P193" s="234">
        <f>O193*H193</f>
        <v>0</v>
      </c>
      <c r="Q193" s="234">
        <v>0</v>
      </c>
      <c r="R193" s="234">
        <f>Q193*H193</f>
        <v>0</v>
      </c>
      <c r="S193" s="234">
        <v>0</v>
      </c>
      <c r="T193" s="235">
        <f>S193*H193</f>
        <v>0</v>
      </c>
      <c r="AR193" s="236" t="s">
        <v>929</v>
      </c>
      <c r="AT193" s="236" t="s">
        <v>185</v>
      </c>
      <c r="AU193" s="236" t="s">
        <v>86</v>
      </c>
      <c r="AY193" s="17" t="s">
        <v>183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7" t="s">
        <v>84</v>
      </c>
      <c r="BK193" s="237">
        <f>ROUND(I193*H193,2)</f>
        <v>0</v>
      </c>
      <c r="BL193" s="17" t="s">
        <v>929</v>
      </c>
      <c r="BM193" s="236" t="s">
        <v>1065</v>
      </c>
    </row>
    <row r="194" s="1" customFormat="1" ht="16.5" customHeight="1">
      <c r="B194" s="38"/>
      <c r="C194" s="225" t="s">
        <v>510</v>
      </c>
      <c r="D194" s="225" t="s">
        <v>185</v>
      </c>
      <c r="E194" s="226" t="s">
        <v>937</v>
      </c>
      <c r="F194" s="227" t="s">
        <v>938</v>
      </c>
      <c r="G194" s="228" t="s">
        <v>928</v>
      </c>
      <c r="H194" s="229">
        <v>1</v>
      </c>
      <c r="I194" s="230"/>
      <c r="J194" s="231">
        <f>ROUND(I194*H194,2)</f>
        <v>0</v>
      </c>
      <c r="K194" s="227" t="s">
        <v>189</v>
      </c>
      <c r="L194" s="43"/>
      <c r="M194" s="232" t="s">
        <v>1</v>
      </c>
      <c r="N194" s="233" t="s">
        <v>41</v>
      </c>
      <c r="O194" s="86"/>
      <c r="P194" s="234">
        <f>O194*H194</f>
        <v>0</v>
      </c>
      <c r="Q194" s="234">
        <v>0</v>
      </c>
      <c r="R194" s="234">
        <f>Q194*H194</f>
        <v>0</v>
      </c>
      <c r="S194" s="234">
        <v>0</v>
      </c>
      <c r="T194" s="235">
        <f>S194*H194</f>
        <v>0</v>
      </c>
      <c r="AR194" s="236" t="s">
        <v>929</v>
      </c>
      <c r="AT194" s="236" t="s">
        <v>185</v>
      </c>
      <c r="AU194" s="236" t="s">
        <v>86</v>
      </c>
      <c r="AY194" s="17" t="s">
        <v>183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7" t="s">
        <v>84</v>
      </c>
      <c r="BK194" s="237">
        <f>ROUND(I194*H194,2)</f>
        <v>0</v>
      </c>
      <c r="BL194" s="17" t="s">
        <v>929</v>
      </c>
      <c r="BM194" s="236" t="s">
        <v>1066</v>
      </c>
    </row>
    <row r="195" s="1" customFormat="1" ht="16.5" customHeight="1">
      <c r="B195" s="38"/>
      <c r="C195" s="225" t="s">
        <v>519</v>
      </c>
      <c r="D195" s="225" t="s">
        <v>185</v>
      </c>
      <c r="E195" s="226" t="s">
        <v>940</v>
      </c>
      <c r="F195" s="227" t="s">
        <v>941</v>
      </c>
      <c r="G195" s="228" t="s">
        <v>928</v>
      </c>
      <c r="H195" s="229">
        <v>1</v>
      </c>
      <c r="I195" s="230"/>
      <c r="J195" s="231">
        <f>ROUND(I195*H195,2)</f>
        <v>0</v>
      </c>
      <c r="K195" s="227" t="s">
        <v>189</v>
      </c>
      <c r="L195" s="43"/>
      <c r="M195" s="232" t="s">
        <v>1</v>
      </c>
      <c r="N195" s="233" t="s">
        <v>41</v>
      </c>
      <c r="O195" s="86"/>
      <c r="P195" s="234">
        <f>O195*H195</f>
        <v>0</v>
      </c>
      <c r="Q195" s="234">
        <v>0</v>
      </c>
      <c r="R195" s="234">
        <f>Q195*H195</f>
        <v>0</v>
      </c>
      <c r="S195" s="234">
        <v>0</v>
      </c>
      <c r="T195" s="235">
        <f>S195*H195</f>
        <v>0</v>
      </c>
      <c r="AR195" s="236" t="s">
        <v>929</v>
      </c>
      <c r="AT195" s="236" t="s">
        <v>185</v>
      </c>
      <c r="AU195" s="236" t="s">
        <v>86</v>
      </c>
      <c r="AY195" s="17" t="s">
        <v>183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7" t="s">
        <v>84</v>
      </c>
      <c r="BK195" s="237">
        <f>ROUND(I195*H195,2)</f>
        <v>0</v>
      </c>
      <c r="BL195" s="17" t="s">
        <v>929</v>
      </c>
      <c r="BM195" s="236" t="s">
        <v>1067</v>
      </c>
    </row>
    <row r="196" s="11" customFormat="1" ht="22.8" customHeight="1">
      <c r="B196" s="209"/>
      <c r="C196" s="210"/>
      <c r="D196" s="211" t="s">
        <v>75</v>
      </c>
      <c r="E196" s="223" t="s">
        <v>943</v>
      </c>
      <c r="F196" s="223" t="s">
        <v>944</v>
      </c>
      <c r="G196" s="210"/>
      <c r="H196" s="210"/>
      <c r="I196" s="213"/>
      <c r="J196" s="224">
        <f>BK196</f>
        <v>0</v>
      </c>
      <c r="K196" s="210"/>
      <c r="L196" s="215"/>
      <c r="M196" s="216"/>
      <c r="N196" s="217"/>
      <c r="O196" s="217"/>
      <c r="P196" s="218">
        <f>P197</f>
        <v>0</v>
      </c>
      <c r="Q196" s="217"/>
      <c r="R196" s="218">
        <f>R197</f>
        <v>0</v>
      </c>
      <c r="S196" s="217"/>
      <c r="T196" s="219">
        <f>T197</f>
        <v>0</v>
      </c>
      <c r="AR196" s="220" t="s">
        <v>211</v>
      </c>
      <c r="AT196" s="221" t="s">
        <v>75</v>
      </c>
      <c r="AU196" s="221" t="s">
        <v>84</v>
      </c>
      <c r="AY196" s="220" t="s">
        <v>183</v>
      </c>
      <c r="BK196" s="222">
        <f>BK197</f>
        <v>0</v>
      </c>
    </row>
    <row r="197" s="1" customFormat="1" ht="16.5" customHeight="1">
      <c r="B197" s="38"/>
      <c r="C197" s="225" t="s">
        <v>523</v>
      </c>
      <c r="D197" s="225" t="s">
        <v>185</v>
      </c>
      <c r="E197" s="226" t="s">
        <v>945</v>
      </c>
      <c r="F197" s="227" t="s">
        <v>946</v>
      </c>
      <c r="G197" s="228" t="s">
        <v>928</v>
      </c>
      <c r="H197" s="229">
        <v>1</v>
      </c>
      <c r="I197" s="230"/>
      <c r="J197" s="231">
        <f>ROUND(I197*H197,2)</f>
        <v>0</v>
      </c>
      <c r="K197" s="227" t="s">
        <v>1</v>
      </c>
      <c r="L197" s="43"/>
      <c r="M197" s="297" t="s">
        <v>1</v>
      </c>
      <c r="N197" s="298" t="s">
        <v>41</v>
      </c>
      <c r="O197" s="299"/>
      <c r="P197" s="300">
        <f>O197*H197</f>
        <v>0</v>
      </c>
      <c r="Q197" s="300">
        <v>0</v>
      </c>
      <c r="R197" s="300">
        <f>Q197*H197</f>
        <v>0</v>
      </c>
      <c r="S197" s="300">
        <v>0</v>
      </c>
      <c r="T197" s="301">
        <f>S197*H197</f>
        <v>0</v>
      </c>
      <c r="AR197" s="236" t="s">
        <v>929</v>
      </c>
      <c r="AT197" s="236" t="s">
        <v>185</v>
      </c>
      <c r="AU197" s="236" t="s">
        <v>86</v>
      </c>
      <c r="AY197" s="17" t="s">
        <v>183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7" t="s">
        <v>84</v>
      </c>
      <c r="BK197" s="237">
        <f>ROUND(I197*H197,2)</f>
        <v>0</v>
      </c>
      <c r="BL197" s="17" t="s">
        <v>929</v>
      </c>
      <c r="BM197" s="236" t="s">
        <v>1068</v>
      </c>
    </row>
    <row r="198" s="1" customFormat="1" ht="6.96" customHeight="1">
      <c r="B198" s="61"/>
      <c r="C198" s="62"/>
      <c r="D198" s="62"/>
      <c r="E198" s="62"/>
      <c r="F198" s="62"/>
      <c r="G198" s="62"/>
      <c r="H198" s="62"/>
      <c r="I198" s="174"/>
      <c r="J198" s="62"/>
      <c r="K198" s="62"/>
      <c r="L198" s="43"/>
    </row>
  </sheetData>
  <sheetProtection sheet="1" autoFilter="0" formatColumns="0" formatRows="0" objects="1" scenarios="1" spinCount="100000" saltValue="ojm/4oIZKp7uZtxDywMCcTXsbX44+TtC5hH9cn6t6lcEuBe8JEJrFGCM3R0OcHGEA8UQ6f5Vrnnp7RIsvD6b6A==" hashValue="4fbkUsAbGzlkKxsjTcYmMBHvsg6tjBcuJIqQBKoYDVZ8hOmdet3iHbwZsdcoIrOSy1WlG+KgDZ8N+8q2r5x0EA==" algorithmName="SHA-512" password="CC35"/>
  <autoFilter ref="C125:K197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95</v>
      </c>
    </row>
    <row r="3" ht="6.96" customHeight="1">
      <c r="B3" s="133"/>
      <c r="C3" s="134"/>
      <c r="D3" s="134"/>
      <c r="E3" s="134"/>
      <c r="F3" s="134"/>
      <c r="G3" s="134"/>
      <c r="H3" s="134"/>
      <c r="I3" s="135"/>
      <c r="J3" s="134"/>
      <c r="K3" s="134"/>
      <c r="L3" s="20"/>
      <c r="AT3" s="17" t="s">
        <v>86</v>
      </c>
    </row>
    <row r="4" ht="24.96" customHeight="1">
      <c r="B4" s="20"/>
      <c r="D4" s="136" t="s">
        <v>109</v>
      </c>
      <c r="L4" s="20"/>
      <c r="M4" s="137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8" t="s">
        <v>16</v>
      </c>
      <c r="L6" s="20"/>
    </row>
    <row r="7" ht="16.5" customHeight="1">
      <c r="B7" s="20"/>
      <c r="E7" s="139" t="str">
        <f>'Rekapitulace stavby'!K6</f>
        <v>VÝMĚNA PLYNOVÝCH KOTLŮ, STAVEBNÍ ÚPRAVY V 1.P.P. A 1.N.P., OPRAVA PŘÍSTUPOVÉHO CHODNÍKU V MŠ POHRANIČNÍ DĚČÍN</v>
      </c>
      <c r="F7" s="138"/>
      <c r="G7" s="138"/>
      <c r="H7" s="138"/>
      <c r="L7" s="20"/>
    </row>
    <row r="8" s="1" customFormat="1" ht="12" customHeight="1">
      <c r="B8" s="43"/>
      <c r="D8" s="138" t="s">
        <v>118</v>
      </c>
      <c r="I8" s="140"/>
      <c r="L8" s="43"/>
    </row>
    <row r="9" s="1" customFormat="1" ht="36.96" customHeight="1">
      <c r="B9" s="43"/>
      <c r="E9" s="141" t="s">
        <v>1069</v>
      </c>
      <c r="F9" s="1"/>
      <c r="G9" s="1"/>
      <c r="H9" s="1"/>
      <c r="I9" s="140"/>
      <c r="L9" s="43"/>
    </row>
    <row r="10" s="1" customFormat="1">
      <c r="B10" s="43"/>
      <c r="I10" s="140"/>
      <c r="L10" s="43"/>
    </row>
    <row r="11" s="1" customFormat="1" ht="12" customHeight="1">
      <c r="B11" s="43"/>
      <c r="D11" s="138" t="s">
        <v>18</v>
      </c>
      <c r="F11" s="142" t="s">
        <v>1</v>
      </c>
      <c r="I11" s="143" t="s">
        <v>19</v>
      </c>
      <c r="J11" s="142" t="s">
        <v>1</v>
      </c>
      <c r="L11" s="43"/>
    </row>
    <row r="12" s="1" customFormat="1" ht="12" customHeight="1">
      <c r="B12" s="43"/>
      <c r="D12" s="138" t="s">
        <v>20</v>
      </c>
      <c r="F12" s="142" t="s">
        <v>21</v>
      </c>
      <c r="I12" s="143" t="s">
        <v>22</v>
      </c>
      <c r="J12" s="144" t="str">
        <f>'Rekapitulace stavby'!AN8</f>
        <v>2. 1. 2020</v>
      </c>
      <c r="L12" s="43"/>
    </row>
    <row r="13" s="1" customFormat="1" ht="10.8" customHeight="1">
      <c r="B13" s="43"/>
      <c r="I13" s="140"/>
      <c r="L13" s="43"/>
    </row>
    <row r="14" s="1" customFormat="1" ht="12" customHeight="1">
      <c r="B14" s="43"/>
      <c r="D14" s="138" t="s">
        <v>24</v>
      </c>
      <c r="I14" s="143" t="s">
        <v>25</v>
      </c>
      <c r="J14" s="142" t="s">
        <v>1</v>
      </c>
      <c r="L14" s="43"/>
    </row>
    <row r="15" s="1" customFormat="1" ht="18" customHeight="1">
      <c r="B15" s="43"/>
      <c r="E15" s="142" t="s">
        <v>26</v>
      </c>
      <c r="I15" s="143" t="s">
        <v>27</v>
      </c>
      <c r="J15" s="142" t="s">
        <v>1</v>
      </c>
      <c r="L15" s="43"/>
    </row>
    <row r="16" s="1" customFormat="1" ht="6.96" customHeight="1">
      <c r="B16" s="43"/>
      <c r="I16" s="140"/>
      <c r="L16" s="43"/>
    </row>
    <row r="17" s="1" customFormat="1" ht="12" customHeight="1">
      <c r="B17" s="43"/>
      <c r="D17" s="138" t="s">
        <v>28</v>
      </c>
      <c r="I17" s="143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2"/>
      <c r="G18" s="142"/>
      <c r="H18" s="142"/>
      <c r="I18" s="143" t="s">
        <v>27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0"/>
      <c r="L19" s="43"/>
    </row>
    <row r="20" s="1" customFormat="1" ht="12" customHeight="1">
      <c r="B20" s="43"/>
      <c r="D20" s="138" t="s">
        <v>30</v>
      </c>
      <c r="I20" s="143" t="s">
        <v>25</v>
      </c>
      <c r="J20" s="142" t="s">
        <v>1</v>
      </c>
      <c r="L20" s="43"/>
    </row>
    <row r="21" s="1" customFormat="1" ht="18" customHeight="1">
      <c r="B21" s="43"/>
      <c r="E21" s="142" t="s">
        <v>1070</v>
      </c>
      <c r="I21" s="143" t="s">
        <v>27</v>
      </c>
      <c r="J21" s="142" t="s">
        <v>1</v>
      </c>
      <c r="L21" s="43"/>
    </row>
    <row r="22" s="1" customFormat="1" ht="6.96" customHeight="1">
      <c r="B22" s="43"/>
      <c r="I22" s="140"/>
      <c r="L22" s="43"/>
    </row>
    <row r="23" s="1" customFormat="1" ht="12" customHeight="1">
      <c r="B23" s="43"/>
      <c r="D23" s="138" t="s">
        <v>33</v>
      </c>
      <c r="I23" s="143" t="s">
        <v>25</v>
      </c>
      <c r="J23" s="142" t="s">
        <v>1</v>
      </c>
      <c r="L23" s="43"/>
    </row>
    <row r="24" s="1" customFormat="1" ht="18" customHeight="1">
      <c r="B24" s="43"/>
      <c r="E24" s="142" t="s">
        <v>34</v>
      </c>
      <c r="I24" s="143" t="s">
        <v>27</v>
      </c>
      <c r="J24" s="142" t="s">
        <v>1</v>
      </c>
      <c r="L24" s="43"/>
    </row>
    <row r="25" s="1" customFormat="1" ht="6.96" customHeight="1">
      <c r="B25" s="43"/>
      <c r="I25" s="140"/>
      <c r="L25" s="43"/>
    </row>
    <row r="26" s="1" customFormat="1" ht="12" customHeight="1">
      <c r="B26" s="43"/>
      <c r="D26" s="138" t="s">
        <v>35</v>
      </c>
      <c r="I26" s="140"/>
      <c r="L26" s="43"/>
    </row>
    <row r="27" s="7" customFormat="1" ht="16.5" customHeight="1">
      <c r="B27" s="145"/>
      <c r="E27" s="146" t="s">
        <v>1</v>
      </c>
      <c r="F27" s="146"/>
      <c r="G27" s="146"/>
      <c r="H27" s="146"/>
      <c r="I27" s="147"/>
      <c r="L27" s="145"/>
    </row>
    <row r="28" s="1" customFormat="1" ht="6.96" customHeight="1">
      <c r="B28" s="43"/>
      <c r="I28" s="140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8"/>
      <c r="J29" s="78"/>
      <c r="K29" s="78"/>
      <c r="L29" s="43"/>
    </row>
    <row r="30" s="1" customFormat="1" ht="25.44" customHeight="1">
      <c r="B30" s="43"/>
      <c r="D30" s="149" t="s">
        <v>36</v>
      </c>
      <c r="I30" s="140"/>
      <c r="J30" s="150">
        <f>ROUND(J120,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48"/>
      <c r="J31" s="78"/>
      <c r="K31" s="78"/>
      <c r="L31" s="43"/>
    </row>
    <row r="32" s="1" customFormat="1" ht="14.4" customHeight="1">
      <c r="B32" s="43"/>
      <c r="F32" s="151" t="s">
        <v>38</v>
      </c>
      <c r="I32" s="152" t="s">
        <v>37</v>
      </c>
      <c r="J32" s="151" t="s">
        <v>39</v>
      </c>
      <c r="L32" s="43"/>
    </row>
    <row r="33" s="1" customFormat="1" ht="14.4" customHeight="1">
      <c r="B33" s="43"/>
      <c r="D33" s="153" t="s">
        <v>40</v>
      </c>
      <c r="E33" s="138" t="s">
        <v>41</v>
      </c>
      <c r="F33" s="154">
        <f>ROUND((SUM(BE120:BE146)),  2)</f>
        <v>0</v>
      </c>
      <c r="I33" s="155">
        <v>0.20999999999999999</v>
      </c>
      <c r="J33" s="154">
        <f>ROUND(((SUM(BE120:BE146))*I33),  2)</f>
        <v>0</v>
      </c>
      <c r="L33" s="43"/>
    </row>
    <row r="34" s="1" customFormat="1" ht="14.4" customHeight="1">
      <c r="B34" s="43"/>
      <c r="E34" s="138" t="s">
        <v>42</v>
      </c>
      <c r="F34" s="154">
        <f>ROUND((SUM(BF120:BF146)),  2)</f>
        <v>0</v>
      </c>
      <c r="I34" s="155">
        <v>0.14999999999999999</v>
      </c>
      <c r="J34" s="154">
        <f>ROUND(((SUM(BF120:BF146))*I34),  2)</f>
        <v>0</v>
      </c>
      <c r="L34" s="43"/>
    </row>
    <row r="35" hidden="1" s="1" customFormat="1" ht="14.4" customHeight="1">
      <c r="B35" s="43"/>
      <c r="E35" s="138" t="s">
        <v>43</v>
      </c>
      <c r="F35" s="154">
        <f>ROUND((SUM(BG120:BG146)),  2)</f>
        <v>0</v>
      </c>
      <c r="I35" s="155">
        <v>0.20999999999999999</v>
      </c>
      <c r="J35" s="154">
        <f>0</f>
        <v>0</v>
      </c>
      <c r="L35" s="43"/>
    </row>
    <row r="36" hidden="1" s="1" customFormat="1" ht="14.4" customHeight="1">
      <c r="B36" s="43"/>
      <c r="E36" s="138" t="s">
        <v>44</v>
      </c>
      <c r="F36" s="154">
        <f>ROUND((SUM(BH120:BH146)),  2)</f>
        <v>0</v>
      </c>
      <c r="I36" s="155">
        <v>0.14999999999999999</v>
      </c>
      <c r="J36" s="154">
        <f>0</f>
        <v>0</v>
      </c>
      <c r="L36" s="43"/>
    </row>
    <row r="37" hidden="1" s="1" customFormat="1" ht="14.4" customHeight="1">
      <c r="B37" s="43"/>
      <c r="E37" s="138" t="s">
        <v>45</v>
      </c>
      <c r="F37" s="154">
        <f>ROUND((SUM(BI120:BI146)),  2)</f>
        <v>0</v>
      </c>
      <c r="I37" s="155">
        <v>0</v>
      </c>
      <c r="J37" s="154">
        <f>0</f>
        <v>0</v>
      </c>
      <c r="L37" s="43"/>
    </row>
    <row r="38" s="1" customFormat="1" ht="6.96" customHeight="1">
      <c r="B38" s="43"/>
      <c r="I38" s="140"/>
      <c r="L38" s="43"/>
    </row>
    <row r="39" s="1" customFormat="1" ht="25.44" customHeight="1"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61"/>
      <c r="J39" s="162">
        <f>SUM(J30:J37)</f>
        <v>0</v>
      </c>
      <c r="K39" s="163"/>
      <c r="L39" s="43"/>
    </row>
    <row r="40" s="1" customFormat="1" ht="14.4" customHeight="1">
      <c r="B40" s="43"/>
      <c r="I40" s="140"/>
      <c r="L40" s="43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4" t="s">
        <v>49</v>
      </c>
      <c r="E50" s="165"/>
      <c r="F50" s="165"/>
      <c r="G50" s="164" t="s">
        <v>50</v>
      </c>
      <c r="H50" s="165"/>
      <c r="I50" s="166"/>
      <c r="J50" s="165"/>
      <c r="K50" s="165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7" t="s">
        <v>51</v>
      </c>
      <c r="E61" s="168"/>
      <c r="F61" s="169" t="s">
        <v>52</v>
      </c>
      <c r="G61" s="167" t="s">
        <v>51</v>
      </c>
      <c r="H61" s="168"/>
      <c r="I61" s="170"/>
      <c r="J61" s="171" t="s">
        <v>52</v>
      </c>
      <c r="K61" s="168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4" t="s">
        <v>53</v>
      </c>
      <c r="E65" s="165"/>
      <c r="F65" s="165"/>
      <c r="G65" s="164" t="s">
        <v>54</v>
      </c>
      <c r="H65" s="165"/>
      <c r="I65" s="166"/>
      <c r="J65" s="165"/>
      <c r="K65" s="165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7" t="s">
        <v>51</v>
      </c>
      <c r="E76" s="168"/>
      <c r="F76" s="169" t="s">
        <v>52</v>
      </c>
      <c r="G76" s="167" t="s">
        <v>51</v>
      </c>
      <c r="H76" s="168"/>
      <c r="I76" s="170"/>
      <c r="J76" s="171" t="s">
        <v>52</v>
      </c>
      <c r="K76" s="168"/>
      <c r="L76" s="43"/>
    </row>
    <row r="77" s="1" customFormat="1" ht="14.4" customHeight="1"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43"/>
    </row>
    <row r="81" s="1" customFormat="1" ht="6.96" customHeight="1"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43"/>
    </row>
    <row r="82" s="1" customFormat="1" ht="24.96" customHeight="1">
      <c r="B82" s="38"/>
      <c r="C82" s="23" t="s">
        <v>140</v>
      </c>
      <c r="D82" s="39"/>
      <c r="E82" s="39"/>
      <c r="F82" s="39"/>
      <c r="G82" s="39"/>
      <c r="H82" s="39"/>
      <c r="I82" s="140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0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40"/>
      <c r="J84" s="39"/>
      <c r="K84" s="39"/>
      <c r="L84" s="43"/>
    </row>
    <row r="85" s="1" customFormat="1" ht="16.5" customHeight="1">
      <c r="B85" s="38"/>
      <c r="C85" s="39"/>
      <c r="D85" s="39"/>
      <c r="E85" s="178" t="str">
        <f>E7</f>
        <v>VÝMĚNA PLYNOVÝCH KOTLŮ, STAVEBNÍ ÚPRAVY V 1.P.P. A 1.N.P., OPRAVA PŘÍSTUPOVÉHO CHODNÍKU V MŠ POHRANIČNÍ DĚČÍN</v>
      </c>
      <c r="F85" s="32"/>
      <c r="G85" s="32"/>
      <c r="H85" s="32"/>
      <c r="I85" s="140"/>
      <c r="J85" s="39"/>
      <c r="K85" s="39"/>
      <c r="L85" s="43"/>
    </row>
    <row r="86" s="1" customFormat="1" ht="12" customHeight="1">
      <c r="B86" s="38"/>
      <c r="C86" s="32" t="s">
        <v>118</v>
      </c>
      <c r="D86" s="39"/>
      <c r="E86" s="39"/>
      <c r="F86" s="39"/>
      <c r="G86" s="39"/>
      <c r="H86" s="39"/>
      <c r="I86" s="140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ÚT - Vytápění</v>
      </c>
      <c r="F87" s="39"/>
      <c r="G87" s="39"/>
      <c r="H87" s="39"/>
      <c r="I87" s="140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40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p.p.č.10/1,10/2, st.p.č. 8 a 9</v>
      </c>
      <c r="G89" s="39"/>
      <c r="H89" s="39"/>
      <c r="I89" s="143" t="s">
        <v>22</v>
      </c>
      <c r="J89" s="74" t="str">
        <f>IF(J12="","",J12)</f>
        <v>2. 1. 2020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40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>Statutární město Děčín</v>
      </c>
      <c r="G91" s="39"/>
      <c r="H91" s="39"/>
      <c r="I91" s="143" t="s">
        <v>30</v>
      </c>
      <c r="J91" s="36" t="str">
        <f>E21</f>
        <v>Ing. Josef Duben</v>
      </c>
      <c r="K91" s="39"/>
      <c r="L91" s="43"/>
    </row>
    <row r="92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3" t="s">
        <v>33</v>
      </c>
      <c r="J92" s="36" t="str">
        <f>E24</f>
        <v>J. Duben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40"/>
      <c r="J93" s="39"/>
      <c r="K93" s="39"/>
      <c r="L93" s="43"/>
    </row>
    <row r="94" s="1" customFormat="1" ht="29.28" customHeight="1">
      <c r="B94" s="38"/>
      <c r="C94" s="179" t="s">
        <v>141</v>
      </c>
      <c r="D94" s="180"/>
      <c r="E94" s="180"/>
      <c r="F94" s="180"/>
      <c r="G94" s="180"/>
      <c r="H94" s="180"/>
      <c r="I94" s="181"/>
      <c r="J94" s="182" t="s">
        <v>142</v>
      </c>
      <c r="K94" s="180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40"/>
      <c r="J95" s="39"/>
      <c r="K95" s="39"/>
      <c r="L95" s="43"/>
    </row>
    <row r="96" s="1" customFormat="1" ht="22.8" customHeight="1">
      <c r="B96" s="38"/>
      <c r="C96" s="183" t="s">
        <v>143</v>
      </c>
      <c r="D96" s="39"/>
      <c r="E96" s="39"/>
      <c r="F96" s="39"/>
      <c r="G96" s="39"/>
      <c r="H96" s="39"/>
      <c r="I96" s="140"/>
      <c r="J96" s="105">
        <f>J120</f>
        <v>0</v>
      </c>
      <c r="K96" s="39"/>
      <c r="L96" s="43"/>
      <c r="AU96" s="17" t="s">
        <v>144</v>
      </c>
    </row>
    <row r="97" s="8" customFormat="1" ht="24.96" customHeight="1">
      <c r="B97" s="184"/>
      <c r="C97" s="185"/>
      <c r="D97" s="186" t="s">
        <v>1071</v>
      </c>
      <c r="E97" s="187"/>
      <c r="F97" s="187"/>
      <c r="G97" s="187"/>
      <c r="H97" s="187"/>
      <c r="I97" s="188"/>
      <c r="J97" s="189">
        <f>J121</f>
        <v>0</v>
      </c>
      <c r="K97" s="185"/>
      <c r="L97" s="190"/>
    </row>
    <row r="98" s="9" customFormat="1" ht="19.92" customHeight="1">
      <c r="B98" s="191"/>
      <c r="C98" s="192"/>
      <c r="D98" s="193" t="s">
        <v>1072</v>
      </c>
      <c r="E98" s="194"/>
      <c r="F98" s="194"/>
      <c r="G98" s="194"/>
      <c r="H98" s="194"/>
      <c r="I98" s="195"/>
      <c r="J98" s="196">
        <f>J122</f>
        <v>0</v>
      </c>
      <c r="K98" s="192"/>
      <c r="L98" s="197"/>
    </row>
    <row r="99" s="9" customFormat="1" ht="19.92" customHeight="1">
      <c r="B99" s="191"/>
      <c r="C99" s="192"/>
      <c r="D99" s="193" t="s">
        <v>1073</v>
      </c>
      <c r="E99" s="194"/>
      <c r="F99" s="194"/>
      <c r="G99" s="194"/>
      <c r="H99" s="194"/>
      <c r="I99" s="195"/>
      <c r="J99" s="196">
        <f>J140</f>
        <v>0</v>
      </c>
      <c r="K99" s="192"/>
      <c r="L99" s="197"/>
    </row>
    <row r="100" s="9" customFormat="1" ht="19.92" customHeight="1">
      <c r="B100" s="191"/>
      <c r="C100" s="192"/>
      <c r="D100" s="193" t="s">
        <v>1074</v>
      </c>
      <c r="E100" s="194"/>
      <c r="F100" s="194"/>
      <c r="G100" s="194"/>
      <c r="H100" s="194"/>
      <c r="I100" s="195"/>
      <c r="J100" s="196">
        <f>J144</f>
        <v>0</v>
      </c>
      <c r="K100" s="192"/>
      <c r="L100" s="197"/>
    </row>
    <row r="101" s="1" customFormat="1" ht="21.84" customHeight="1">
      <c r="B101" s="38"/>
      <c r="C101" s="39"/>
      <c r="D101" s="39"/>
      <c r="E101" s="39"/>
      <c r="F101" s="39"/>
      <c r="G101" s="39"/>
      <c r="H101" s="39"/>
      <c r="I101" s="140"/>
      <c r="J101" s="39"/>
      <c r="K101" s="39"/>
      <c r="L101" s="43"/>
    </row>
    <row r="102" s="1" customFormat="1" ht="6.96" customHeight="1">
      <c r="B102" s="61"/>
      <c r="C102" s="62"/>
      <c r="D102" s="62"/>
      <c r="E102" s="62"/>
      <c r="F102" s="62"/>
      <c r="G102" s="62"/>
      <c r="H102" s="62"/>
      <c r="I102" s="174"/>
      <c r="J102" s="62"/>
      <c r="K102" s="62"/>
      <c r="L102" s="43"/>
    </row>
    <row r="106" s="1" customFormat="1" ht="6.96" customHeight="1">
      <c r="B106" s="63"/>
      <c r="C106" s="64"/>
      <c r="D106" s="64"/>
      <c r="E106" s="64"/>
      <c r="F106" s="64"/>
      <c r="G106" s="64"/>
      <c r="H106" s="64"/>
      <c r="I106" s="177"/>
      <c r="J106" s="64"/>
      <c r="K106" s="64"/>
      <c r="L106" s="43"/>
    </row>
    <row r="107" s="1" customFormat="1" ht="24.96" customHeight="1">
      <c r="B107" s="38"/>
      <c r="C107" s="23" t="s">
        <v>168</v>
      </c>
      <c r="D107" s="39"/>
      <c r="E107" s="39"/>
      <c r="F107" s="39"/>
      <c r="G107" s="39"/>
      <c r="H107" s="39"/>
      <c r="I107" s="140"/>
      <c r="J107" s="39"/>
      <c r="K107" s="39"/>
      <c r="L107" s="43"/>
    </row>
    <row r="108" s="1" customFormat="1" ht="6.96" customHeight="1">
      <c r="B108" s="38"/>
      <c r="C108" s="39"/>
      <c r="D108" s="39"/>
      <c r="E108" s="39"/>
      <c r="F108" s="39"/>
      <c r="G108" s="39"/>
      <c r="H108" s="39"/>
      <c r="I108" s="140"/>
      <c r="J108" s="39"/>
      <c r="K108" s="39"/>
      <c r="L108" s="43"/>
    </row>
    <row r="109" s="1" customFormat="1" ht="12" customHeight="1">
      <c r="B109" s="38"/>
      <c r="C109" s="32" t="s">
        <v>16</v>
      </c>
      <c r="D109" s="39"/>
      <c r="E109" s="39"/>
      <c r="F109" s="39"/>
      <c r="G109" s="39"/>
      <c r="H109" s="39"/>
      <c r="I109" s="140"/>
      <c r="J109" s="39"/>
      <c r="K109" s="39"/>
      <c r="L109" s="43"/>
    </row>
    <row r="110" s="1" customFormat="1" ht="16.5" customHeight="1">
      <c r="B110" s="38"/>
      <c r="C110" s="39"/>
      <c r="D110" s="39"/>
      <c r="E110" s="178" t="str">
        <f>E7</f>
        <v>VÝMĚNA PLYNOVÝCH KOTLŮ, STAVEBNÍ ÚPRAVY V 1.P.P. A 1.N.P., OPRAVA PŘÍSTUPOVÉHO CHODNÍKU V MŠ POHRANIČNÍ DĚČÍN</v>
      </c>
      <c r="F110" s="32"/>
      <c r="G110" s="32"/>
      <c r="H110" s="32"/>
      <c r="I110" s="140"/>
      <c r="J110" s="39"/>
      <c r="K110" s="39"/>
      <c r="L110" s="43"/>
    </row>
    <row r="111" s="1" customFormat="1" ht="12" customHeight="1">
      <c r="B111" s="38"/>
      <c r="C111" s="32" t="s">
        <v>118</v>
      </c>
      <c r="D111" s="39"/>
      <c r="E111" s="39"/>
      <c r="F111" s="39"/>
      <c r="G111" s="39"/>
      <c r="H111" s="39"/>
      <c r="I111" s="140"/>
      <c r="J111" s="39"/>
      <c r="K111" s="39"/>
      <c r="L111" s="43"/>
    </row>
    <row r="112" s="1" customFormat="1" ht="16.5" customHeight="1">
      <c r="B112" s="38"/>
      <c r="C112" s="39"/>
      <c r="D112" s="39"/>
      <c r="E112" s="71" t="str">
        <f>E9</f>
        <v>ÚT - Vytápění</v>
      </c>
      <c r="F112" s="39"/>
      <c r="G112" s="39"/>
      <c r="H112" s="39"/>
      <c r="I112" s="140"/>
      <c r="J112" s="39"/>
      <c r="K112" s="39"/>
      <c r="L112" s="43"/>
    </row>
    <row r="113" s="1" customFormat="1" ht="6.96" customHeight="1">
      <c r="B113" s="38"/>
      <c r="C113" s="39"/>
      <c r="D113" s="39"/>
      <c r="E113" s="39"/>
      <c r="F113" s="39"/>
      <c r="G113" s="39"/>
      <c r="H113" s="39"/>
      <c r="I113" s="140"/>
      <c r="J113" s="39"/>
      <c r="K113" s="39"/>
      <c r="L113" s="43"/>
    </row>
    <row r="114" s="1" customFormat="1" ht="12" customHeight="1">
      <c r="B114" s="38"/>
      <c r="C114" s="32" t="s">
        <v>20</v>
      </c>
      <c r="D114" s="39"/>
      <c r="E114" s="39"/>
      <c r="F114" s="27" t="str">
        <f>F12</f>
        <v>p.p.č.10/1,10/2, st.p.č. 8 a 9</v>
      </c>
      <c r="G114" s="39"/>
      <c r="H114" s="39"/>
      <c r="I114" s="143" t="s">
        <v>22</v>
      </c>
      <c r="J114" s="74" t="str">
        <f>IF(J12="","",J12)</f>
        <v>2. 1. 2020</v>
      </c>
      <c r="K114" s="39"/>
      <c r="L114" s="43"/>
    </row>
    <row r="115" s="1" customFormat="1" ht="6.96" customHeight="1">
      <c r="B115" s="38"/>
      <c r="C115" s="39"/>
      <c r="D115" s="39"/>
      <c r="E115" s="39"/>
      <c r="F115" s="39"/>
      <c r="G115" s="39"/>
      <c r="H115" s="39"/>
      <c r="I115" s="140"/>
      <c r="J115" s="39"/>
      <c r="K115" s="39"/>
      <c r="L115" s="43"/>
    </row>
    <row r="116" s="1" customFormat="1" ht="15.15" customHeight="1">
      <c r="B116" s="38"/>
      <c r="C116" s="32" t="s">
        <v>24</v>
      </c>
      <c r="D116" s="39"/>
      <c r="E116" s="39"/>
      <c r="F116" s="27" t="str">
        <f>E15</f>
        <v>Statutární město Děčín</v>
      </c>
      <c r="G116" s="39"/>
      <c r="H116" s="39"/>
      <c r="I116" s="143" t="s">
        <v>30</v>
      </c>
      <c r="J116" s="36" t="str">
        <f>E21</f>
        <v>Ing. Josef Duben</v>
      </c>
      <c r="K116" s="39"/>
      <c r="L116" s="43"/>
    </row>
    <row r="117" s="1" customFormat="1" ht="15.15" customHeight="1">
      <c r="B117" s="38"/>
      <c r="C117" s="32" t="s">
        <v>28</v>
      </c>
      <c r="D117" s="39"/>
      <c r="E117" s="39"/>
      <c r="F117" s="27" t="str">
        <f>IF(E18="","",E18)</f>
        <v>Vyplň údaj</v>
      </c>
      <c r="G117" s="39"/>
      <c r="H117" s="39"/>
      <c r="I117" s="143" t="s">
        <v>33</v>
      </c>
      <c r="J117" s="36" t="str">
        <f>E24</f>
        <v>J. Duben</v>
      </c>
      <c r="K117" s="39"/>
      <c r="L117" s="43"/>
    </row>
    <row r="118" s="1" customFormat="1" ht="10.32" customHeight="1">
      <c r="B118" s="38"/>
      <c r="C118" s="39"/>
      <c r="D118" s="39"/>
      <c r="E118" s="39"/>
      <c r="F118" s="39"/>
      <c r="G118" s="39"/>
      <c r="H118" s="39"/>
      <c r="I118" s="140"/>
      <c r="J118" s="39"/>
      <c r="K118" s="39"/>
      <c r="L118" s="43"/>
    </row>
    <row r="119" s="10" customFormat="1" ht="29.28" customHeight="1">
      <c r="B119" s="198"/>
      <c r="C119" s="199" t="s">
        <v>169</v>
      </c>
      <c r="D119" s="200" t="s">
        <v>61</v>
      </c>
      <c r="E119" s="200" t="s">
        <v>57</v>
      </c>
      <c r="F119" s="200" t="s">
        <v>58</v>
      </c>
      <c r="G119" s="200" t="s">
        <v>170</v>
      </c>
      <c r="H119" s="200" t="s">
        <v>171</v>
      </c>
      <c r="I119" s="201" t="s">
        <v>172</v>
      </c>
      <c r="J119" s="202" t="s">
        <v>142</v>
      </c>
      <c r="K119" s="203" t="s">
        <v>173</v>
      </c>
      <c r="L119" s="204"/>
      <c r="M119" s="95" t="s">
        <v>1</v>
      </c>
      <c r="N119" s="96" t="s">
        <v>40</v>
      </c>
      <c r="O119" s="96" t="s">
        <v>174</v>
      </c>
      <c r="P119" s="96" t="s">
        <v>175</v>
      </c>
      <c r="Q119" s="96" t="s">
        <v>176</v>
      </c>
      <c r="R119" s="96" t="s">
        <v>177</v>
      </c>
      <c r="S119" s="96" t="s">
        <v>178</v>
      </c>
      <c r="T119" s="97" t="s">
        <v>179</v>
      </c>
    </row>
    <row r="120" s="1" customFormat="1" ht="22.8" customHeight="1">
      <c r="B120" s="38"/>
      <c r="C120" s="102" t="s">
        <v>180</v>
      </c>
      <c r="D120" s="39"/>
      <c r="E120" s="39"/>
      <c r="F120" s="39"/>
      <c r="G120" s="39"/>
      <c r="H120" s="39"/>
      <c r="I120" s="140"/>
      <c r="J120" s="205">
        <f>BK120</f>
        <v>0</v>
      </c>
      <c r="K120" s="39"/>
      <c r="L120" s="43"/>
      <c r="M120" s="98"/>
      <c r="N120" s="99"/>
      <c r="O120" s="99"/>
      <c r="P120" s="206">
        <f>P121</f>
        <v>0</v>
      </c>
      <c r="Q120" s="99"/>
      <c r="R120" s="206">
        <f>R121</f>
        <v>0.074520000000000003</v>
      </c>
      <c r="S120" s="99"/>
      <c r="T120" s="207">
        <f>T121</f>
        <v>0</v>
      </c>
      <c r="AT120" s="17" t="s">
        <v>75</v>
      </c>
      <c r="AU120" s="17" t="s">
        <v>144</v>
      </c>
      <c r="BK120" s="208">
        <f>BK121</f>
        <v>0</v>
      </c>
    </row>
    <row r="121" s="11" customFormat="1" ht="25.92" customHeight="1">
      <c r="B121" s="209"/>
      <c r="C121" s="210"/>
      <c r="D121" s="211" t="s">
        <v>75</v>
      </c>
      <c r="E121" s="212" t="s">
        <v>542</v>
      </c>
      <c r="F121" s="212" t="s">
        <v>542</v>
      </c>
      <c r="G121" s="210"/>
      <c r="H121" s="210"/>
      <c r="I121" s="213"/>
      <c r="J121" s="214">
        <f>BK121</f>
        <v>0</v>
      </c>
      <c r="K121" s="210"/>
      <c r="L121" s="215"/>
      <c r="M121" s="216"/>
      <c r="N121" s="217"/>
      <c r="O121" s="217"/>
      <c r="P121" s="218">
        <f>P122+P140+P144</f>
        <v>0</v>
      </c>
      <c r="Q121" s="217"/>
      <c r="R121" s="218">
        <f>R122+R140+R144</f>
        <v>0.074520000000000003</v>
      </c>
      <c r="S121" s="217"/>
      <c r="T121" s="219">
        <f>T122+T140+T144</f>
        <v>0</v>
      </c>
      <c r="AR121" s="220" t="s">
        <v>86</v>
      </c>
      <c r="AT121" s="221" t="s">
        <v>75</v>
      </c>
      <c r="AU121" s="221" t="s">
        <v>76</v>
      </c>
      <c r="AY121" s="220" t="s">
        <v>183</v>
      </c>
      <c r="BK121" s="222">
        <f>BK122+BK140+BK144</f>
        <v>0</v>
      </c>
    </row>
    <row r="122" s="11" customFormat="1" ht="22.8" customHeight="1">
      <c r="B122" s="209"/>
      <c r="C122" s="210"/>
      <c r="D122" s="211" t="s">
        <v>75</v>
      </c>
      <c r="E122" s="223" t="s">
        <v>1075</v>
      </c>
      <c r="F122" s="223" t="s">
        <v>1076</v>
      </c>
      <c r="G122" s="210"/>
      <c r="H122" s="210"/>
      <c r="I122" s="213"/>
      <c r="J122" s="224">
        <f>BK122</f>
        <v>0</v>
      </c>
      <c r="K122" s="210"/>
      <c r="L122" s="215"/>
      <c r="M122" s="216"/>
      <c r="N122" s="217"/>
      <c r="O122" s="217"/>
      <c r="P122" s="218">
        <f>SUM(P123:P139)</f>
        <v>0</v>
      </c>
      <c r="Q122" s="217"/>
      <c r="R122" s="218">
        <f>SUM(R123:R139)</f>
        <v>0</v>
      </c>
      <c r="S122" s="217"/>
      <c r="T122" s="219">
        <f>SUM(T123:T139)</f>
        <v>0</v>
      </c>
      <c r="AR122" s="220" t="s">
        <v>86</v>
      </c>
      <c r="AT122" s="221" t="s">
        <v>75</v>
      </c>
      <c r="AU122" s="221" t="s">
        <v>84</v>
      </c>
      <c r="AY122" s="220" t="s">
        <v>183</v>
      </c>
      <c r="BK122" s="222">
        <f>SUM(BK123:BK139)</f>
        <v>0</v>
      </c>
    </row>
    <row r="123" s="1" customFormat="1" ht="48" customHeight="1">
      <c r="B123" s="38"/>
      <c r="C123" s="261" t="s">
        <v>84</v>
      </c>
      <c r="D123" s="261" t="s">
        <v>251</v>
      </c>
      <c r="E123" s="262" t="s">
        <v>1077</v>
      </c>
      <c r="F123" s="263" t="s">
        <v>1078</v>
      </c>
      <c r="G123" s="264" t="s">
        <v>549</v>
      </c>
      <c r="H123" s="265">
        <v>1</v>
      </c>
      <c r="I123" s="266"/>
      <c r="J123" s="267">
        <f>ROUND(I123*H123,2)</f>
        <v>0</v>
      </c>
      <c r="K123" s="263" t="s">
        <v>1</v>
      </c>
      <c r="L123" s="268"/>
      <c r="M123" s="269" t="s">
        <v>1</v>
      </c>
      <c r="N123" s="270" t="s">
        <v>41</v>
      </c>
      <c r="O123" s="86"/>
      <c r="P123" s="234">
        <f>O123*H123</f>
        <v>0</v>
      </c>
      <c r="Q123" s="234">
        <v>0</v>
      </c>
      <c r="R123" s="234">
        <f>Q123*H123</f>
        <v>0</v>
      </c>
      <c r="S123" s="234">
        <v>0</v>
      </c>
      <c r="T123" s="235">
        <f>S123*H123</f>
        <v>0</v>
      </c>
      <c r="AR123" s="236" t="s">
        <v>351</v>
      </c>
      <c r="AT123" s="236" t="s">
        <v>251</v>
      </c>
      <c r="AU123" s="236" t="s">
        <v>86</v>
      </c>
      <c r="AY123" s="17" t="s">
        <v>183</v>
      </c>
      <c r="BE123" s="237">
        <f>IF(N123="základní",J123,0)</f>
        <v>0</v>
      </c>
      <c r="BF123" s="237">
        <f>IF(N123="snížená",J123,0)</f>
        <v>0</v>
      </c>
      <c r="BG123" s="237">
        <f>IF(N123="zákl. přenesená",J123,0)</f>
        <v>0</v>
      </c>
      <c r="BH123" s="237">
        <f>IF(N123="sníž. přenesená",J123,0)</f>
        <v>0</v>
      </c>
      <c r="BI123" s="237">
        <f>IF(N123="nulová",J123,0)</f>
        <v>0</v>
      </c>
      <c r="BJ123" s="17" t="s">
        <v>84</v>
      </c>
      <c r="BK123" s="237">
        <f>ROUND(I123*H123,2)</f>
        <v>0</v>
      </c>
      <c r="BL123" s="17" t="s">
        <v>270</v>
      </c>
      <c r="BM123" s="236" t="s">
        <v>1079</v>
      </c>
    </row>
    <row r="124" s="1" customFormat="1" ht="36" customHeight="1">
      <c r="B124" s="38"/>
      <c r="C124" s="261" t="s">
        <v>86</v>
      </c>
      <c r="D124" s="261" t="s">
        <v>251</v>
      </c>
      <c r="E124" s="262" t="s">
        <v>1080</v>
      </c>
      <c r="F124" s="263" t="s">
        <v>1081</v>
      </c>
      <c r="G124" s="264" t="s">
        <v>549</v>
      </c>
      <c r="H124" s="265">
        <v>1</v>
      </c>
      <c r="I124" s="266"/>
      <c r="J124" s="267">
        <f>ROUND(I124*H124,2)</f>
        <v>0</v>
      </c>
      <c r="K124" s="263" t="s">
        <v>1</v>
      </c>
      <c r="L124" s="268"/>
      <c r="M124" s="269" t="s">
        <v>1</v>
      </c>
      <c r="N124" s="270" t="s">
        <v>41</v>
      </c>
      <c r="O124" s="86"/>
      <c r="P124" s="234">
        <f>O124*H124</f>
        <v>0</v>
      </c>
      <c r="Q124" s="234">
        <v>0</v>
      </c>
      <c r="R124" s="234">
        <f>Q124*H124</f>
        <v>0</v>
      </c>
      <c r="S124" s="234">
        <v>0</v>
      </c>
      <c r="T124" s="235">
        <f>S124*H124</f>
        <v>0</v>
      </c>
      <c r="AR124" s="236" t="s">
        <v>351</v>
      </c>
      <c r="AT124" s="236" t="s">
        <v>251</v>
      </c>
      <c r="AU124" s="236" t="s">
        <v>86</v>
      </c>
      <c r="AY124" s="17" t="s">
        <v>183</v>
      </c>
      <c r="BE124" s="237">
        <f>IF(N124="základní",J124,0)</f>
        <v>0</v>
      </c>
      <c r="BF124" s="237">
        <f>IF(N124="snížená",J124,0)</f>
        <v>0</v>
      </c>
      <c r="BG124" s="237">
        <f>IF(N124="zákl. přenesená",J124,0)</f>
        <v>0</v>
      </c>
      <c r="BH124" s="237">
        <f>IF(N124="sníž. přenesená",J124,0)</f>
        <v>0</v>
      </c>
      <c r="BI124" s="237">
        <f>IF(N124="nulová",J124,0)</f>
        <v>0</v>
      </c>
      <c r="BJ124" s="17" t="s">
        <v>84</v>
      </c>
      <c r="BK124" s="237">
        <f>ROUND(I124*H124,2)</f>
        <v>0</v>
      </c>
      <c r="BL124" s="17" t="s">
        <v>270</v>
      </c>
      <c r="BM124" s="236" t="s">
        <v>1082</v>
      </c>
    </row>
    <row r="125" s="1" customFormat="1" ht="36" customHeight="1">
      <c r="B125" s="38"/>
      <c r="C125" s="261" t="s">
        <v>201</v>
      </c>
      <c r="D125" s="261" t="s">
        <v>251</v>
      </c>
      <c r="E125" s="262" t="s">
        <v>1083</v>
      </c>
      <c r="F125" s="263" t="s">
        <v>1084</v>
      </c>
      <c r="G125" s="264" t="s">
        <v>549</v>
      </c>
      <c r="H125" s="265">
        <v>1</v>
      </c>
      <c r="I125" s="266"/>
      <c r="J125" s="267">
        <f>ROUND(I125*H125,2)</f>
        <v>0</v>
      </c>
      <c r="K125" s="263" t="s">
        <v>1</v>
      </c>
      <c r="L125" s="268"/>
      <c r="M125" s="269" t="s">
        <v>1</v>
      </c>
      <c r="N125" s="270" t="s">
        <v>41</v>
      </c>
      <c r="O125" s="86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AR125" s="236" t="s">
        <v>351</v>
      </c>
      <c r="AT125" s="236" t="s">
        <v>251</v>
      </c>
      <c r="AU125" s="236" t="s">
        <v>86</v>
      </c>
      <c r="AY125" s="17" t="s">
        <v>183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7" t="s">
        <v>84</v>
      </c>
      <c r="BK125" s="237">
        <f>ROUND(I125*H125,2)</f>
        <v>0</v>
      </c>
      <c r="BL125" s="17" t="s">
        <v>270</v>
      </c>
      <c r="BM125" s="236" t="s">
        <v>1085</v>
      </c>
    </row>
    <row r="126" s="1" customFormat="1" ht="16.5" customHeight="1">
      <c r="B126" s="38"/>
      <c r="C126" s="261" t="s">
        <v>190</v>
      </c>
      <c r="D126" s="261" t="s">
        <v>251</v>
      </c>
      <c r="E126" s="262" t="s">
        <v>1086</v>
      </c>
      <c r="F126" s="263" t="s">
        <v>1087</v>
      </c>
      <c r="G126" s="264" t="s">
        <v>273</v>
      </c>
      <c r="H126" s="265">
        <v>2</v>
      </c>
      <c r="I126" s="266"/>
      <c r="J126" s="267">
        <f>ROUND(I126*H126,2)</f>
        <v>0</v>
      </c>
      <c r="K126" s="263" t="s">
        <v>1</v>
      </c>
      <c r="L126" s="268"/>
      <c r="M126" s="269" t="s">
        <v>1</v>
      </c>
      <c r="N126" s="270" t="s">
        <v>41</v>
      </c>
      <c r="O126" s="86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AR126" s="236" t="s">
        <v>351</v>
      </c>
      <c r="AT126" s="236" t="s">
        <v>251</v>
      </c>
      <c r="AU126" s="236" t="s">
        <v>86</v>
      </c>
      <c r="AY126" s="17" t="s">
        <v>183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7" t="s">
        <v>84</v>
      </c>
      <c r="BK126" s="237">
        <f>ROUND(I126*H126,2)</f>
        <v>0</v>
      </c>
      <c r="BL126" s="17" t="s">
        <v>270</v>
      </c>
      <c r="BM126" s="236" t="s">
        <v>1088</v>
      </c>
    </row>
    <row r="127" s="1" customFormat="1" ht="16.5" customHeight="1">
      <c r="B127" s="38"/>
      <c r="C127" s="261" t="s">
        <v>211</v>
      </c>
      <c r="D127" s="261" t="s">
        <v>251</v>
      </c>
      <c r="E127" s="262" t="s">
        <v>1089</v>
      </c>
      <c r="F127" s="263" t="s">
        <v>1090</v>
      </c>
      <c r="G127" s="264" t="s">
        <v>273</v>
      </c>
      <c r="H127" s="265">
        <v>2</v>
      </c>
      <c r="I127" s="266"/>
      <c r="J127" s="267">
        <f>ROUND(I127*H127,2)</f>
        <v>0</v>
      </c>
      <c r="K127" s="263" t="s">
        <v>1</v>
      </c>
      <c r="L127" s="268"/>
      <c r="M127" s="269" t="s">
        <v>1</v>
      </c>
      <c r="N127" s="270" t="s">
        <v>41</v>
      </c>
      <c r="O127" s="86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AR127" s="236" t="s">
        <v>351</v>
      </c>
      <c r="AT127" s="236" t="s">
        <v>251</v>
      </c>
      <c r="AU127" s="236" t="s">
        <v>86</v>
      </c>
      <c r="AY127" s="17" t="s">
        <v>183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7" t="s">
        <v>84</v>
      </c>
      <c r="BK127" s="237">
        <f>ROUND(I127*H127,2)</f>
        <v>0</v>
      </c>
      <c r="BL127" s="17" t="s">
        <v>270</v>
      </c>
      <c r="BM127" s="236" t="s">
        <v>1091</v>
      </c>
    </row>
    <row r="128" s="1" customFormat="1" ht="16.5" customHeight="1">
      <c r="B128" s="38"/>
      <c r="C128" s="261" t="s">
        <v>218</v>
      </c>
      <c r="D128" s="261" t="s">
        <v>251</v>
      </c>
      <c r="E128" s="262" t="s">
        <v>1092</v>
      </c>
      <c r="F128" s="263" t="s">
        <v>1093</v>
      </c>
      <c r="G128" s="264" t="s">
        <v>273</v>
      </c>
      <c r="H128" s="265">
        <v>2</v>
      </c>
      <c r="I128" s="266"/>
      <c r="J128" s="267">
        <f>ROUND(I128*H128,2)</f>
        <v>0</v>
      </c>
      <c r="K128" s="263" t="s">
        <v>1</v>
      </c>
      <c r="L128" s="268"/>
      <c r="M128" s="269" t="s">
        <v>1</v>
      </c>
      <c r="N128" s="270" t="s">
        <v>41</v>
      </c>
      <c r="O128" s="86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AR128" s="236" t="s">
        <v>351</v>
      </c>
      <c r="AT128" s="236" t="s">
        <v>251</v>
      </c>
      <c r="AU128" s="236" t="s">
        <v>86</v>
      </c>
      <c r="AY128" s="17" t="s">
        <v>183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7" t="s">
        <v>84</v>
      </c>
      <c r="BK128" s="237">
        <f>ROUND(I128*H128,2)</f>
        <v>0</v>
      </c>
      <c r="BL128" s="17" t="s">
        <v>270</v>
      </c>
      <c r="BM128" s="236" t="s">
        <v>1094</v>
      </c>
    </row>
    <row r="129" s="1" customFormat="1" ht="16.5" customHeight="1">
      <c r="B129" s="38"/>
      <c r="C129" s="261" t="s">
        <v>222</v>
      </c>
      <c r="D129" s="261" t="s">
        <v>251</v>
      </c>
      <c r="E129" s="262" t="s">
        <v>1095</v>
      </c>
      <c r="F129" s="263" t="s">
        <v>1096</v>
      </c>
      <c r="G129" s="264" t="s">
        <v>273</v>
      </c>
      <c r="H129" s="265">
        <v>2</v>
      </c>
      <c r="I129" s="266"/>
      <c r="J129" s="267">
        <f>ROUND(I129*H129,2)</f>
        <v>0</v>
      </c>
      <c r="K129" s="263" t="s">
        <v>1</v>
      </c>
      <c r="L129" s="268"/>
      <c r="M129" s="269" t="s">
        <v>1</v>
      </c>
      <c r="N129" s="270" t="s">
        <v>41</v>
      </c>
      <c r="O129" s="86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AR129" s="236" t="s">
        <v>351</v>
      </c>
      <c r="AT129" s="236" t="s">
        <v>251</v>
      </c>
      <c r="AU129" s="236" t="s">
        <v>86</v>
      </c>
      <c r="AY129" s="17" t="s">
        <v>183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7" t="s">
        <v>84</v>
      </c>
      <c r="BK129" s="237">
        <f>ROUND(I129*H129,2)</f>
        <v>0</v>
      </c>
      <c r="BL129" s="17" t="s">
        <v>270</v>
      </c>
      <c r="BM129" s="236" t="s">
        <v>1097</v>
      </c>
    </row>
    <row r="130" s="1" customFormat="1" ht="16.5" customHeight="1">
      <c r="B130" s="38"/>
      <c r="C130" s="261" t="s">
        <v>226</v>
      </c>
      <c r="D130" s="261" t="s">
        <v>251</v>
      </c>
      <c r="E130" s="262" t="s">
        <v>1098</v>
      </c>
      <c r="F130" s="263" t="s">
        <v>1099</v>
      </c>
      <c r="G130" s="264" t="s">
        <v>273</v>
      </c>
      <c r="H130" s="265">
        <v>2</v>
      </c>
      <c r="I130" s="266"/>
      <c r="J130" s="267">
        <f>ROUND(I130*H130,2)</f>
        <v>0</v>
      </c>
      <c r="K130" s="263" t="s">
        <v>1</v>
      </c>
      <c r="L130" s="268"/>
      <c r="M130" s="269" t="s">
        <v>1</v>
      </c>
      <c r="N130" s="270" t="s">
        <v>41</v>
      </c>
      <c r="O130" s="86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AR130" s="236" t="s">
        <v>351</v>
      </c>
      <c r="AT130" s="236" t="s">
        <v>251</v>
      </c>
      <c r="AU130" s="236" t="s">
        <v>86</v>
      </c>
      <c r="AY130" s="17" t="s">
        <v>183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7" t="s">
        <v>84</v>
      </c>
      <c r="BK130" s="237">
        <f>ROUND(I130*H130,2)</f>
        <v>0</v>
      </c>
      <c r="BL130" s="17" t="s">
        <v>270</v>
      </c>
      <c r="BM130" s="236" t="s">
        <v>1100</v>
      </c>
    </row>
    <row r="131" s="1" customFormat="1" ht="16.5" customHeight="1">
      <c r="B131" s="38"/>
      <c r="C131" s="261" t="s">
        <v>230</v>
      </c>
      <c r="D131" s="261" t="s">
        <v>251</v>
      </c>
      <c r="E131" s="262" t="s">
        <v>1101</v>
      </c>
      <c r="F131" s="263" t="s">
        <v>1102</v>
      </c>
      <c r="G131" s="264" t="s">
        <v>273</v>
      </c>
      <c r="H131" s="265">
        <v>2</v>
      </c>
      <c r="I131" s="266"/>
      <c r="J131" s="267">
        <f>ROUND(I131*H131,2)</f>
        <v>0</v>
      </c>
      <c r="K131" s="263" t="s">
        <v>1</v>
      </c>
      <c r="L131" s="268"/>
      <c r="M131" s="269" t="s">
        <v>1</v>
      </c>
      <c r="N131" s="270" t="s">
        <v>41</v>
      </c>
      <c r="O131" s="86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AR131" s="236" t="s">
        <v>351</v>
      </c>
      <c r="AT131" s="236" t="s">
        <v>251</v>
      </c>
      <c r="AU131" s="236" t="s">
        <v>86</v>
      </c>
      <c r="AY131" s="17" t="s">
        <v>183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7" t="s">
        <v>84</v>
      </c>
      <c r="BK131" s="237">
        <f>ROUND(I131*H131,2)</f>
        <v>0</v>
      </c>
      <c r="BL131" s="17" t="s">
        <v>270</v>
      </c>
      <c r="BM131" s="236" t="s">
        <v>1103</v>
      </c>
    </row>
    <row r="132" s="1" customFormat="1" ht="24" customHeight="1">
      <c r="B132" s="38"/>
      <c r="C132" s="261" t="s">
        <v>235</v>
      </c>
      <c r="D132" s="261" t="s">
        <v>251</v>
      </c>
      <c r="E132" s="262" t="s">
        <v>1104</v>
      </c>
      <c r="F132" s="263" t="s">
        <v>1105</v>
      </c>
      <c r="G132" s="264" t="s">
        <v>273</v>
      </c>
      <c r="H132" s="265">
        <v>2</v>
      </c>
      <c r="I132" s="266"/>
      <c r="J132" s="267">
        <f>ROUND(I132*H132,2)</f>
        <v>0</v>
      </c>
      <c r="K132" s="263" t="s">
        <v>1</v>
      </c>
      <c r="L132" s="268"/>
      <c r="M132" s="269" t="s">
        <v>1</v>
      </c>
      <c r="N132" s="270" t="s">
        <v>41</v>
      </c>
      <c r="O132" s="86"/>
      <c r="P132" s="234">
        <f>O132*H132</f>
        <v>0</v>
      </c>
      <c r="Q132" s="234">
        <v>0</v>
      </c>
      <c r="R132" s="234">
        <f>Q132*H132</f>
        <v>0</v>
      </c>
      <c r="S132" s="234">
        <v>0</v>
      </c>
      <c r="T132" s="235">
        <f>S132*H132</f>
        <v>0</v>
      </c>
      <c r="AR132" s="236" t="s">
        <v>351</v>
      </c>
      <c r="AT132" s="236" t="s">
        <v>251</v>
      </c>
      <c r="AU132" s="236" t="s">
        <v>86</v>
      </c>
      <c r="AY132" s="17" t="s">
        <v>183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7" t="s">
        <v>84</v>
      </c>
      <c r="BK132" s="237">
        <f>ROUND(I132*H132,2)</f>
        <v>0</v>
      </c>
      <c r="BL132" s="17" t="s">
        <v>270</v>
      </c>
      <c r="BM132" s="236" t="s">
        <v>1106</v>
      </c>
    </row>
    <row r="133" s="1" customFormat="1" ht="16.5" customHeight="1">
      <c r="B133" s="38"/>
      <c r="C133" s="261" t="s">
        <v>241</v>
      </c>
      <c r="D133" s="261" t="s">
        <v>251</v>
      </c>
      <c r="E133" s="262" t="s">
        <v>1107</v>
      </c>
      <c r="F133" s="263" t="s">
        <v>1108</v>
      </c>
      <c r="G133" s="264" t="s">
        <v>273</v>
      </c>
      <c r="H133" s="265">
        <v>2</v>
      </c>
      <c r="I133" s="266"/>
      <c r="J133" s="267">
        <f>ROUND(I133*H133,2)</f>
        <v>0</v>
      </c>
      <c r="K133" s="263" t="s">
        <v>1</v>
      </c>
      <c r="L133" s="268"/>
      <c r="M133" s="269" t="s">
        <v>1</v>
      </c>
      <c r="N133" s="270" t="s">
        <v>41</v>
      </c>
      <c r="O133" s="86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AR133" s="236" t="s">
        <v>351</v>
      </c>
      <c r="AT133" s="236" t="s">
        <v>251</v>
      </c>
      <c r="AU133" s="236" t="s">
        <v>86</v>
      </c>
      <c r="AY133" s="17" t="s">
        <v>183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7" t="s">
        <v>84</v>
      </c>
      <c r="BK133" s="237">
        <f>ROUND(I133*H133,2)</f>
        <v>0</v>
      </c>
      <c r="BL133" s="17" t="s">
        <v>270</v>
      </c>
      <c r="BM133" s="236" t="s">
        <v>1109</v>
      </c>
    </row>
    <row r="134" s="1" customFormat="1" ht="16.5" customHeight="1">
      <c r="B134" s="38"/>
      <c r="C134" s="261" t="s">
        <v>246</v>
      </c>
      <c r="D134" s="261" t="s">
        <v>251</v>
      </c>
      <c r="E134" s="262" t="s">
        <v>1110</v>
      </c>
      <c r="F134" s="263" t="s">
        <v>1111</v>
      </c>
      <c r="G134" s="264" t="s">
        <v>273</v>
      </c>
      <c r="H134" s="265">
        <v>2</v>
      </c>
      <c r="I134" s="266"/>
      <c r="J134" s="267">
        <f>ROUND(I134*H134,2)</f>
        <v>0</v>
      </c>
      <c r="K134" s="263" t="s">
        <v>1</v>
      </c>
      <c r="L134" s="268"/>
      <c r="M134" s="269" t="s">
        <v>1</v>
      </c>
      <c r="N134" s="270" t="s">
        <v>41</v>
      </c>
      <c r="O134" s="86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AR134" s="236" t="s">
        <v>351</v>
      </c>
      <c r="AT134" s="236" t="s">
        <v>251</v>
      </c>
      <c r="AU134" s="236" t="s">
        <v>86</v>
      </c>
      <c r="AY134" s="17" t="s">
        <v>183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7" t="s">
        <v>84</v>
      </c>
      <c r="BK134" s="237">
        <f>ROUND(I134*H134,2)</f>
        <v>0</v>
      </c>
      <c r="BL134" s="17" t="s">
        <v>270</v>
      </c>
      <c r="BM134" s="236" t="s">
        <v>1112</v>
      </c>
    </row>
    <row r="135" s="1" customFormat="1" ht="24" customHeight="1">
      <c r="B135" s="38"/>
      <c r="C135" s="261" t="s">
        <v>250</v>
      </c>
      <c r="D135" s="261" t="s">
        <v>251</v>
      </c>
      <c r="E135" s="262" t="s">
        <v>1113</v>
      </c>
      <c r="F135" s="263" t="s">
        <v>1114</v>
      </c>
      <c r="G135" s="264" t="s">
        <v>273</v>
      </c>
      <c r="H135" s="265">
        <v>2</v>
      </c>
      <c r="I135" s="266"/>
      <c r="J135" s="267">
        <f>ROUND(I135*H135,2)</f>
        <v>0</v>
      </c>
      <c r="K135" s="263" t="s">
        <v>1</v>
      </c>
      <c r="L135" s="268"/>
      <c r="M135" s="269" t="s">
        <v>1</v>
      </c>
      <c r="N135" s="270" t="s">
        <v>41</v>
      </c>
      <c r="O135" s="86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AR135" s="236" t="s">
        <v>351</v>
      </c>
      <c r="AT135" s="236" t="s">
        <v>251</v>
      </c>
      <c r="AU135" s="236" t="s">
        <v>86</v>
      </c>
      <c r="AY135" s="17" t="s">
        <v>183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7" t="s">
        <v>84</v>
      </c>
      <c r="BK135" s="237">
        <f>ROUND(I135*H135,2)</f>
        <v>0</v>
      </c>
      <c r="BL135" s="17" t="s">
        <v>270</v>
      </c>
      <c r="BM135" s="236" t="s">
        <v>1115</v>
      </c>
    </row>
    <row r="136" s="1" customFormat="1" ht="16.5" customHeight="1">
      <c r="B136" s="38"/>
      <c r="C136" s="261" t="s">
        <v>258</v>
      </c>
      <c r="D136" s="261" t="s">
        <v>251</v>
      </c>
      <c r="E136" s="262" t="s">
        <v>1116</v>
      </c>
      <c r="F136" s="263" t="s">
        <v>1117</v>
      </c>
      <c r="G136" s="264" t="s">
        <v>273</v>
      </c>
      <c r="H136" s="265">
        <v>2</v>
      </c>
      <c r="I136" s="266"/>
      <c r="J136" s="267">
        <f>ROUND(I136*H136,2)</f>
        <v>0</v>
      </c>
      <c r="K136" s="263" t="s">
        <v>1</v>
      </c>
      <c r="L136" s="268"/>
      <c r="M136" s="269" t="s">
        <v>1</v>
      </c>
      <c r="N136" s="270" t="s">
        <v>41</v>
      </c>
      <c r="O136" s="86"/>
      <c r="P136" s="234">
        <f>O136*H136</f>
        <v>0</v>
      </c>
      <c r="Q136" s="234">
        <v>0</v>
      </c>
      <c r="R136" s="234">
        <f>Q136*H136</f>
        <v>0</v>
      </c>
      <c r="S136" s="234">
        <v>0</v>
      </c>
      <c r="T136" s="235">
        <f>S136*H136</f>
        <v>0</v>
      </c>
      <c r="AR136" s="236" t="s">
        <v>351</v>
      </c>
      <c r="AT136" s="236" t="s">
        <v>251</v>
      </c>
      <c r="AU136" s="236" t="s">
        <v>86</v>
      </c>
      <c r="AY136" s="17" t="s">
        <v>183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7" t="s">
        <v>84</v>
      </c>
      <c r="BK136" s="237">
        <f>ROUND(I136*H136,2)</f>
        <v>0</v>
      </c>
      <c r="BL136" s="17" t="s">
        <v>270</v>
      </c>
      <c r="BM136" s="236" t="s">
        <v>1118</v>
      </c>
    </row>
    <row r="137" s="1" customFormat="1" ht="16.5" customHeight="1">
      <c r="B137" s="38"/>
      <c r="C137" s="261" t="s">
        <v>8</v>
      </c>
      <c r="D137" s="261" t="s">
        <v>251</v>
      </c>
      <c r="E137" s="262" t="s">
        <v>1119</v>
      </c>
      <c r="F137" s="263" t="s">
        <v>1120</v>
      </c>
      <c r="G137" s="264" t="s">
        <v>273</v>
      </c>
      <c r="H137" s="265">
        <v>24</v>
      </c>
      <c r="I137" s="266"/>
      <c r="J137" s="267">
        <f>ROUND(I137*H137,2)</f>
        <v>0</v>
      </c>
      <c r="K137" s="263" t="s">
        <v>1</v>
      </c>
      <c r="L137" s="268"/>
      <c r="M137" s="269" t="s">
        <v>1</v>
      </c>
      <c r="N137" s="270" t="s">
        <v>41</v>
      </c>
      <c r="O137" s="86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AR137" s="236" t="s">
        <v>351</v>
      </c>
      <c r="AT137" s="236" t="s">
        <v>251</v>
      </c>
      <c r="AU137" s="236" t="s">
        <v>86</v>
      </c>
      <c r="AY137" s="17" t="s">
        <v>183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7" t="s">
        <v>84</v>
      </c>
      <c r="BK137" s="237">
        <f>ROUND(I137*H137,2)</f>
        <v>0</v>
      </c>
      <c r="BL137" s="17" t="s">
        <v>270</v>
      </c>
      <c r="BM137" s="236" t="s">
        <v>1121</v>
      </c>
    </row>
    <row r="138" s="1" customFormat="1" ht="24" customHeight="1">
      <c r="B138" s="38"/>
      <c r="C138" s="225" t="s">
        <v>270</v>
      </c>
      <c r="D138" s="225" t="s">
        <v>185</v>
      </c>
      <c r="E138" s="226" t="s">
        <v>1122</v>
      </c>
      <c r="F138" s="227" t="s">
        <v>1123</v>
      </c>
      <c r="G138" s="228" t="s">
        <v>549</v>
      </c>
      <c r="H138" s="229">
        <v>1</v>
      </c>
      <c r="I138" s="230"/>
      <c r="J138" s="231">
        <f>ROUND(I138*H138,2)</f>
        <v>0</v>
      </c>
      <c r="K138" s="227" t="s">
        <v>1</v>
      </c>
      <c r="L138" s="43"/>
      <c r="M138" s="232" t="s">
        <v>1</v>
      </c>
      <c r="N138" s="233" t="s">
        <v>41</v>
      </c>
      <c r="O138" s="86"/>
      <c r="P138" s="234">
        <f>O138*H138</f>
        <v>0</v>
      </c>
      <c r="Q138" s="234">
        <v>0</v>
      </c>
      <c r="R138" s="234">
        <f>Q138*H138</f>
        <v>0</v>
      </c>
      <c r="S138" s="234">
        <v>0</v>
      </c>
      <c r="T138" s="235">
        <f>S138*H138</f>
        <v>0</v>
      </c>
      <c r="AR138" s="236" t="s">
        <v>270</v>
      </c>
      <c r="AT138" s="236" t="s">
        <v>185</v>
      </c>
      <c r="AU138" s="236" t="s">
        <v>86</v>
      </c>
      <c r="AY138" s="17" t="s">
        <v>183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7" t="s">
        <v>84</v>
      </c>
      <c r="BK138" s="237">
        <f>ROUND(I138*H138,2)</f>
        <v>0</v>
      </c>
      <c r="BL138" s="17" t="s">
        <v>270</v>
      </c>
      <c r="BM138" s="236" t="s">
        <v>1124</v>
      </c>
    </row>
    <row r="139" s="1" customFormat="1" ht="16.5" customHeight="1">
      <c r="B139" s="38"/>
      <c r="C139" s="225" t="s">
        <v>277</v>
      </c>
      <c r="D139" s="225" t="s">
        <v>185</v>
      </c>
      <c r="E139" s="226" t="s">
        <v>1125</v>
      </c>
      <c r="F139" s="227" t="s">
        <v>1126</v>
      </c>
      <c r="G139" s="228" t="s">
        <v>549</v>
      </c>
      <c r="H139" s="229">
        <v>1</v>
      </c>
      <c r="I139" s="230"/>
      <c r="J139" s="231">
        <f>ROUND(I139*H139,2)</f>
        <v>0</v>
      </c>
      <c r="K139" s="227" t="s">
        <v>1</v>
      </c>
      <c r="L139" s="43"/>
      <c r="M139" s="232" t="s">
        <v>1</v>
      </c>
      <c r="N139" s="233" t="s">
        <v>41</v>
      </c>
      <c r="O139" s="86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AR139" s="236" t="s">
        <v>270</v>
      </c>
      <c r="AT139" s="236" t="s">
        <v>185</v>
      </c>
      <c r="AU139" s="236" t="s">
        <v>86</v>
      </c>
      <c r="AY139" s="17" t="s">
        <v>183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7" t="s">
        <v>84</v>
      </c>
      <c r="BK139" s="237">
        <f>ROUND(I139*H139,2)</f>
        <v>0</v>
      </c>
      <c r="BL139" s="17" t="s">
        <v>270</v>
      </c>
      <c r="BM139" s="236" t="s">
        <v>1127</v>
      </c>
    </row>
    <row r="140" s="11" customFormat="1" ht="22.8" customHeight="1">
      <c r="B140" s="209"/>
      <c r="C140" s="210"/>
      <c r="D140" s="211" t="s">
        <v>75</v>
      </c>
      <c r="E140" s="223" t="s">
        <v>1128</v>
      </c>
      <c r="F140" s="223" t="s">
        <v>1129</v>
      </c>
      <c r="G140" s="210"/>
      <c r="H140" s="210"/>
      <c r="I140" s="213"/>
      <c r="J140" s="224">
        <f>BK140</f>
        <v>0</v>
      </c>
      <c r="K140" s="210"/>
      <c r="L140" s="215"/>
      <c r="M140" s="216"/>
      <c r="N140" s="217"/>
      <c r="O140" s="217"/>
      <c r="P140" s="218">
        <f>SUM(P141:P143)</f>
        <v>0</v>
      </c>
      <c r="Q140" s="217"/>
      <c r="R140" s="218">
        <f>SUM(R141:R143)</f>
        <v>0.070599999999999996</v>
      </c>
      <c r="S140" s="217"/>
      <c r="T140" s="219">
        <f>SUM(T141:T143)</f>
        <v>0</v>
      </c>
      <c r="AR140" s="220" t="s">
        <v>86</v>
      </c>
      <c r="AT140" s="221" t="s">
        <v>75</v>
      </c>
      <c r="AU140" s="221" t="s">
        <v>84</v>
      </c>
      <c r="AY140" s="220" t="s">
        <v>183</v>
      </c>
      <c r="BK140" s="222">
        <f>SUM(BK141:BK143)</f>
        <v>0</v>
      </c>
    </row>
    <row r="141" s="1" customFormat="1" ht="24" customHeight="1">
      <c r="B141" s="38"/>
      <c r="C141" s="225" t="s">
        <v>281</v>
      </c>
      <c r="D141" s="225" t="s">
        <v>185</v>
      </c>
      <c r="E141" s="226" t="s">
        <v>1130</v>
      </c>
      <c r="F141" s="227" t="s">
        <v>1131</v>
      </c>
      <c r="G141" s="228" t="s">
        <v>549</v>
      </c>
      <c r="H141" s="229">
        <v>1</v>
      </c>
      <c r="I141" s="230"/>
      <c r="J141" s="231">
        <f>ROUND(I141*H141,2)</f>
        <v>0</v>
      </c>
      <c r="K141" s="227" t="s">
        <v>189</v>
      </c>
      <c r="L141" s="43"/>
      <c r="M141" s="232" t="s">
        <v>1</v>
      </c>
      <c r="N141" s="233" t="s">
        <v>41</v>
      </c>
      <c r="O141" s="86"/>
      <c r="P141" s="234">
        <f>O141*H141</f>
        <v>0</v>
      </c>
      <c r="Q141" s="234">
        <v>0.0075199999999999998</v>
      </c>
      <c r="R141" s="234">
        <f>Q141*H141</f>
        <v>0.0075199999999999998</v>
      </c>
      <c r="S141" s="234">
        <v>0</v>
      </c>
      <c r="T141" s="235">
        <f>S141*H141</f>
        <v>0</v>
      </c>
      <c r="AR141" s="236" t="s">
        <v>270</v>
      </c>
      <c r="AT141" s="236" t="s">
        <v>185</v>
      </c>
      <c r="AU141" s="236" t="s">
        <v>86</v>
      </c>
      <c r="AY141" s="17" t="s">
        <v>183</v>
      </c>
      <c r="BE141" s="237">
        <f>IF(N141="základní",J141,0)</f>
        <v>0</v>
      </c>
      <c r="BF141" s="237">
        <f>IF(N141="snížená",J141,0)</f>
        <v>0</v>
      </c>
      <c r="BG141" s="237">
        <f>IF(N141="zákl. přenesená",J141,0)</f>
        <v>0</v>
      </c>
      <c r="BH141" s="237">
        <f>IF(N141="sníž. přenesená",J141,0)</f>
        <v>0</v>
      </c>
      <c r="BI141" s="237">
        <f>IF(N141="nulová",J141,0)</f>
        <v>0</v>
      </c>
      <c r="BJ141" s="17" t="s">
        <v>84</v>
      </c>
      <c r="BK141" s="237">
        <f>ROUND(I141*H141,2)</f>
        <v>0</v>
      </c>
      <c r="BL141" s="17" t="s">
        <v>270</v>
      </c>
      <c r="BM141" s="236" t="s">
        <v>1132</v>
      </c>
    </row>
    <row r="142" s="1" customFormat="1" ht="36" customHeight="1">
      <c r="B142" s="38"/>
      <c r="C142" s="225" t="s">
        <v>286</v>
      </c>
      <c r="D142" s="225" t="s">
        <v>185</v>
      </c>
      <c r="E142" s="226" t="s">
        <v>1133</v>
      </c>
      <c r="F142" s="227" t="s">
        <v>1134</v>
      </c>
      <c r="G142" s="228" t="s">
        <v>273</v>
      </c>
      <c r="H142" s="229">
        <v>1</v>
      </c>
      <c r="I142" s="230"/>
      <c r="J142" s="231">
        <f>ROUND(I142*H142,2)</f>
        <v>0</v>
      </c>
      <c r="K142" s="227" t="s">
        <v>1</v>
      </c>
      <c r="L142" s="43"/>
      <c r="M142" s="232" t="s">
        <v>1</v>
      </c>
      <c r="N142" s="233" t="s">
        <v>41</v>
      </c>
      <c r="O142" s="86"/>
      <c r="P142" s="234">
        <f>O142*H142</f>
        <v>0</v>
      </c>
      <c r="Q142" s="234">
        <v>0.031539999999999999</v>
      </c>
      <c r="R142" s="234">
        <f>Q142*H142</f>
        <v>0.031539999999999999</v>
      </c>
      <c r="S142" s="234">
        <v>0</v>
      </c>
      <c r="T142" s="235">
        <f>S142*H142</f>
        <v>0</v>
      </c>
      <c r="AR142" s="236" t="s">
        <v>270</v>
      </c>
      <c r="AT142" s="236" t="s">
        <v>185</v>
      </c>
      <c r="AU142" s="236" t="s">
        <v>86</v>
      </c>
      <c r="AY142" s="17" t="s">
        <v>183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7" t="s">
        <v>84</v>
      </c>
      <c r="BK142" s="237">
        <f>ROUND(I142*H142,2)</f>
        <v>0</v>
      </c>
      <c r="BL142" s="17" t="s">
        <v>270</v>
      </c>
      <c r="BM142" s="236" t="s">
        <v>1135</v>
      </c>
    </row>
    <row r="143" s="1" customFormat="1" ht="24" customHeight="1">
      <c r="B143" s="38"/>
      <c r="C143" s="225" t="s">
        <v>291</v>
      </c>
      <c r="D143" s="225" t="s">
        <v>185</v>
      </c>
      <c r="E143" s="226" t="s">
        <v>1136</v>
      </c>
      <c r="F143" s="227" t="s">
        <v>1137</v>
      </c>
      <c r="G143" s="228" t="s">
        <v>273</v>
      </c>
      <c r="H143" s="229">
        <v>1</v>
      </c>
      <c r="I143" s="230"/>
      <c r="J143" s="231">
        <f>ROUND(I143*H143,2)</f>
        <v>0</v>
      </c>
      <c r="K143" s="227" t="s">
        <v>1</v>
      </c>
      <c r="L143" s="43"/>
      <c r="M143" s="232" t="s">
        <v>1</v>
      </c>
      <c r="N143" s="233" t="s">
        <v>41</v>
      </c>
      <c r="O143" s="86"/>
      <c r="P143" s="234">
        <f>O143*H143</f>
        <v>0</v>
      </c>
      <c r="Q143" s="234">
        <v>0.031539999999999999</v>
      </c>
      <c r="R143" s="234">
        <f>Q143*H143</f>
        <v>0.031539999999999999</v>
      </c>
      <c r="S143" s="234">
        <v>0</v>
      </c>
      <c r="T143" s="235">
        <f>S143*H143</f>
        <v>0</v>
      </c>
      <c r="AR143" s="236" t="s">
        <v>270</v>
      </c>
      <c r="AT143" s="236" t="s">
        <v>185</v>
      </c>
      <c r="AU143" s="236" t="s">
        <v>86</v>
      </c>
      <c r="AY143" s="17" t="s">
        <v>183</v>
      </c>
      <c r="BE143" s="237">
        <f>IF(N143="základní",J143,0)</f>
        <v>0</v>
      </c>
      <c r="BF143" s="237">
        <f>IF(N143="snížená",J143,0)</f>
        <v>0</v>
      </c>
      <c r="BG143" s="237">
        <f>IF(N143="zákl. přenesená",J143,0)</f>
        <v>0</v>
      </c>
      <c r="BH143" s="237">
        <f>IF(N143="sníž. přenesená",J143,0)</f>
        <v>0</v>
      </c>
      <c r="BI143" s="237">
        <f>IF(N143="nulová",J143,0)</f>
        <v>0</v>
      </c>
      <c r="BJ143" s="17" t="s">
        <v>84</v>
      </c>
      <c r="BK143" s="237">
        <f>ROUND(I143*H143,2)</f>
        <v>0</v>
      </c>
      <c r="BL143" s="17" t="s">
        <v>270</v>
      </c>
      <c r="BM143" s="236" t="s">
        <v>1138</v>
      </c>
    </row>
    <row r="144" s="11" customFormat="1" ht="22.8" customHeight="1">
      <c r="B144" s="209"/>
      <c r="C144" s="210"/>
      <c r="D144" s="211" t="s">
        <v>75</v>
      </c>
      <c r="E144" s="223" t="s">
        <v>1139</v>
      </c>
      <c r="F144" s="223" t="s">
        <v>1140</v>
      </c>
      <c r="G144" s="210"/>
      <c r="H144" s="210"/>
      <c r="I144" s="213"/>
      <c r="J144" s="224">
        <f>BK144</f>
        <v>0</v>
      </c>
      <c r="K144" s="210"/>
      <c r="L144" s="215"/>
      <c r="M144" s="216"/>
      <c r="N144" s="217"/>
      <c r="O144" s="217"/>
      <c r="P144" s="218">
        <f>SUM(P145:P146)</f>
        <v>0</v>
      </c>
      <c r="Q144" s="217"/>
      <c r="R144" s="218">
        <f>SUM(R145:R146)</f>
        <v>0.0039199999999999999</v>
      </c>
      <c r="S144" s="217"/>
      <c r="T144" s="219">
        <f>SUM(T145:T146)</f>
        <v>0</v>
      </c>
      <c r="AR144" s="220" t="s">
        <v>86</v>
      </c>
      <c r="AT144" s="221" t="s">
        <v>75</v>
      </c>
      <c r="AU144" s="221" t="s">
        <v>84</v>
      </c>
      <c r="AY144" s="220" t="s">
        <v>183</v>
      </c>
      <c r="BK144" s="222">
        <f>SUM(BK145:BK146)</f>
        <v>0</v>
      </c>
    </row>
    <row r="145" s="1" customFormat="1" ht="24" customHeight="1">
      <c r="B145" s="38"/>
      <c r="C145" s="225" t="s">
        <v>7</v>
      </c>
      <c r="D145" s="225" t="s">
        <v>185</v>
      </c>
      <c r="E145" s="226" t="s">
        <v>1141</v>
      </c>
      <c r="F145" s="227" t="s">
        <v>1142</v>
      </c>
      <c r="G145" s="228" t="s">
        <v>549</v>
      </c>
      <c r="H145" s="229">
        <v>1</v>
      </c>
      <c r="I145" s="230"/>
      <c r="J145" s="231">
        <f>ROUND(I145*H145,2)</f>
        <v>0</v>
      </c>
      <c r="K145" s="227" t="s">
        <v>1</v>
      </c>
      <c r="L145" s="43"/>
      <c r="M145" s="232" t="s">
        <v>1</v>
      </c>
      <c r="N145" s="233" t="s">
        <v>41</v>
      </c>
      <c r="O145" s="86"/>
      <c r="P145" s="234">
        <f>O145*H145</f>
        <v>0</v>
      </c>
      <c r="Q145" s="234">
        <v>0.0019599999999999999</v>
      </c>
      <c r="R145" s="234">
        <f>Q145*H145</f>
        <v>0.0019599999999999999</v>
      </c>
      <c r="S145" s="234">
        <v>0</v>
      </c>
      <c r="T145" s="235">
        <f>S145*H145</f>
        <v>0</v>
      </c>
      <c r="AR145" s="236" t="s">
        <v>270</v>
      </c>
      <c r="AT145" s="236" t="s">
        <v>185</v>
      </c>
      <c r="AU145" s="236" t="s">
        <v>86</v>
      </c>
      <c r="AY145" s="17" t="s">
        <v>183</v>
      </c>
      <c r="BE145" s="237">
        <f>IF(N145="základní",J145,0)</f>
        <v>0</v>
      </c>
      <c r="BF145" s="237">
        <f>IF(N145="snížená",J145,0)</f>
        <v>0</v>
      </c>
      <c r="BG145" s="237">
        <f>IF(N145="zákl. přenesená",J145,0)</f>
        <v>0</v>
      </c>
      <c r="BH145" s="237">
        <f>IF(N145="sníž. přenesená",J145,0)</f>
        <v>0</v>
      </c>
      <c r="BI145" s="237">
        <f>IF(N145="nulová",J145,0)</f>
        <v>0</v>
      </c>
      <c r="BJ145" s="17" t="s">
        <v>84</v>
      </c>
      <c r="BK145" s="237">
        <f>ROUND(I145*H145,2)</f>
        <v>0</v>
      </c>
      <c r="BL145" s="17" t="s">
        <v>270</v>
      </c>
      <c r="BM145" s="236" t="s">
        <v>1143</v>
      </c>
    </row>
    <row r="146" s="1" customFormat="1" ht="24" customHeight="1">
      <c r="B146" s="38"/>
      <c r="C146" s="225" t="s">
        <v>301</v>
      </c>
      <c r="D146" s="225" t="s">
        <v>185</v>
      </c>
      <c r="E146" s="226" t="s">
        <v>1144</v>
      </c>
      <c r="F146" s="227" t="s">
        <v>1142</v>
      </c>
      <c r="G146" s="228" t="s">
        <v>549</v>
      </c>
      <c r="H146" s="229">
        <v>1</v>
      </c>
      <c r="I146" s="230"/>
      <c r="J146" s="231">
        <f>ROUND(I146*H146,2)</f>
        <v>0</v>
      </c>
      <c r="K146" s="227" t="s">
        <v>1</v>
      </c>
      <c r="L146" s="43"/>
      <c r="M146" s="297" t="s">
        <v>1</v>
      </c>
      <c r="N146" s="298" t="s">
        <v>41</v>
      </c>
      <c r="O146" s="299"/>
      <c r="P146" s="300">
        <f>O146*H146</f>
        <v>0</v>
      </c>
      <c r="Q146" s="300">
        <v>0.0019599999999999999</v>
      </c>
      <c r="R146" s="300">
        <f>Q146*H146</f>
        <v>0.0019599999999999999</v>
      </c>
      <c r="S146" s="300">
        <v>0</v>
      </c>
      <c r="T146" s="301">
        <f>S146*H146</f>
        <v>0</v>
      </c>
      <c r="AR146" s="236" t="s">
        <v>270</v>
      </c>
      <c r="AT146" s="236" t="s">
        <v>185</v>
      </c>
      <c r="AU146" s="236" t="s">
        <v>86</v>
      </c>
      <c r="AY146" s="17" t="s">
        <v>183</v>
      </c>
      <c r="BE146" s="237">
        <f>IF(N146="základní",J146,0)</f>
        <v>0</v>
      </c>
      <c r="BF146" s="237">
        <f>IF(N146="snížená",J146,0)</f>
        <v>0</v>
      </c>
      <c r="BG146" s="237">
        <f>IF(N146="zákl. přenesená",J146,0)</f>
        <v>0</v>
      </c>
      <c r="BH146" s="237">
        <f>IF(N146="sníž. přenesená",J146,0)</f>
        <v>0</v>
      </c>
      <c r="BI146" s="237">
        <f>IF(N146="nulová",J146,0)</f>
        <v>0</v>
      </c>
      <c r="BJ146" s="17" t="s">
        <v>84</v>
      </c>
      <c r="BK146" s="237">
        <f>ROUND(I146*H146,2)</f>
        <v>0</v>
      </c>
      <c r="BL146" s="17" t="s">
        <v>270</v>
      </c>
      <c r="BM146" s="236" t="s">
        <v>1145</v>
      </c>
    </row>
    <row r="147" s="1" customFormat="1" ht="6.96" customHeight="1">
      <c r="B147" s="61"/>
      <c r="C147" s="62"/>
      <c r="D147" s="62"/>
      <c r="E147" s="62"/>
      <c r="F147" s="62"/>
      <c r="G147" s="62"/>
      <c r="H147" s="62"/>
      <c r="I147" s="174"/>
      <c r="J147" s="62"/>
      <c r="K147" s="62"/>
      <c r="L147" s="43"/>
    </row>
  </sheetData>
  <sheetProtection sheet="1" autoFilter="0" formatColumns="0" formatRows="0" objects="1" scenarios="1" spinCount="100000" saltValue="I8xJwgNl0odnNsnmBNpfJYYsTlWYpFxiMwlVUIDJtDI9fDXHayO8YHd5HTvo7+83/Okp1PHh6TS5PXgksO5yeQ==" hashValue="xdRpIDhNyWnHpwq6TuKiilaLPk30ut30E5dmnNdhA5t1fkJQcojFAwrALFh9esRHNxJjv12V9yxk2CBCo2y2TQ==" algorithmName="SHA-512" password="CC35"/>
  <autoFilter ref="C119:K146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98</v>
      </c>
    </row>
    <row r="3" ht="6.96" customHeight="1">
      <c r="B3" s="133"/>
      <c r="C3" s="134"/>
      <c r="D3" s="134"/>
      <c r="E3" s="134"/>
      <c r="F3" s="134"/>
      <c r="G3" s="134"/>
      <c r="H3" s="134"/>
      <c r="I3" s="135"/>
      <c r="J3" s="134"/>
      <c r="K3" s="134"/>
      <c r="L3" s="20"/>
      <c r="AT3" s="17" t="s">
        <v>86</v>
      </c>
    </row>
    <row r="4" ht="24.96" customHeight="1">
      <c r="B4" s="20"/>
      <c r="D4" s="136" t="s">
        <v>109</v>
      </c>
      <c r="L4" s="20"/>
      <c r="M4" s="137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8" t="s">
        <v>16</v>
      </c>
      <c r="L6" s="20"/>
    </row>
    <row r="7" ht="16.5" customHeight="1">
      <c r="B7" s="20"/>
      <c r="E7" s="139" t="str">
        <f>'Rekapitulace stavby'!K6</f>
        <v>VÝMĚNA PLYNOVÝCH KOTLŮ, STAVEBNÍ ÚPRAVY V 1.P.P. A 1.N.P., OPRAVA PŘÍSTUPOVÉHO CHODNÍKU V MŠ POHRANIČNÍ DĚČÍN</v>
      </c>
      <c r="F7" s="138"/>
      <c r="G7" s="138"/>
      <c r="H7" s="138"/>
      <c r="L7" s="20"/>
    </row>
    <row r="8" s="1" customFormat="1" ht="12" customHeight="1">
      <c r="B8" s="43"/>
      <c r="D8" s="138" t="s">
        <v>118</v>
      </c>
      <c r="I8" s="140"/>
      <c r="L8" s="43"/>
    </row>
    <row r="9" s="1" customFormat="1" ht="36.96" customHeight="1">
      <c r="B9" s="43"/>
      <c r="E9" s="141" t="s">
        <v>1146</v>
      </c>
      <c r="F9" s="1"/>
      <c r="G9" s="1"/>
      <c r="H9" s="1"/>
      <c r="I9" s="140"/>
      <c r="L9" s="43"/>
    </row>
    <row r="10" s="1" customFormat="1">
      <c r="B10" s="43"/>
      <c r="I10" s="140"/>
      <c r="L10" s="43"/>
    </row>
    <row r="11" s="1" customFormat="1" ht="12" customHeight="1">
      <c r="B11" s="43"/>
      <c r="D11" s="138" t="s">
        <v>18</v>
      </c>
      <c r="F11" s="142" t="s">
        <v>1</v>
      </c>
      <c r="I11" s="143" t="s">
        <v>19</v>
      </c>
      <c r="J11" s="142" t="s">
        <v>1</v>
      </c>
      <c r="L11" s="43"/>
    </row>
    <row r="12" s="1" customFormat="1" ht="12" customHeight="1">
      <c r="B12" s="43"/>
      <c r="D12" s="138" t="s">
        <v>20</v>
      </c>
      <c r="F12" s="142" t="s">
        <v>21</v>
      </c>
      <c r="I12" s="143" t="s">
        <v>22</v>
      </c>
      <c r="J12" s="144" t="str">
        <f>'Rekapitulace stavby'!AN8</f>
        <v>2. 1. 2020</v>
      </c>
      <c r="L12" s="43"/>
    </row>
    <row r="13" s="1" customFormat="1" ht="10.8" customHeight="1">
      <c r="B13" s="43"/>
      <c r="I13" s="140"/>
      <c r="L13" s="43"/>
    </row>
    <row r="14" s="1" customFormat="1" ht="12" customHeight="1">
      <c r="B14" s="43"/>
      <c r="D14" s="138" t="s">
        <v>24</v>
      </c>
      <c r="I14" s="143" t="s">
        <v>25</v>
      </c>
      <c r="J14" s="142" t="s">
        <v>1</v>
      </c>
      <c r="L14" s="43"/>
    </row>
    <row r="15" s="1" customFormat="1" ht="18" customHeight="1">
      <c r="B15" s="43"/>
      <c r="E15" s="142" t="s">
        <v>26</v>
      </c>
      <c r="I15" s="143" t="s">
        <v>27</v>
      </c>
      <c r="J15" s="142" t="s">
        <v>1</v>
      </c>
      <c r="L15" s="43"/>
    </row>
    <row r="16" s="1" customFormat="1" ht="6.96" customHeight="1">
      <c r="B16" s="43"/>
      <c r="I16" s="140"/>
      <c r="L16" s="43"/>
    </row>
    <row r="17" s="1" customFormat="1" ht="12" customHeight="1">
      <c r="B17" s="43"/>
      <c r="D17" s="138" t="s">
        <v>28</v>
      </c>
      <c r="I17" s="143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2"/>
      <c r="G18" s="142"/>
      <c r="H18" s="142"/>
      <c r="I18" s="143" t="s">
        <v>27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0"/>
      <c r="L19" s="43"/>
    </row>
    <row r="20" s="1" customFormat="1" ht="12" customHeight="1">
      <c r="B20" s="43"/>
      <c r="D20" s="138" t="s">
        <v>30</v>
      </c>
      <c r="I20" s="143" t="s">
        <v>25</v>
      </c>
      <c r="J20" s="142" t="s">
        <v>1</v>
      </c>
      <c r="L20" s="43"/>
    </row>
    <row r="21" s="1" customFormat="1" ht="18" customHeight="1">
      <c r="B21" s="43"/>
      <c r="E21" s="142" t="s">
        <v>1070</v>
      </c>
      <c r="I21" s="143" t="s">
        <v>27</v>
      </c>
      <c r="J21" s="142" t="s">
        <v>1</v>
      </c>
      <c r="L21" s="43"/>
    </row>
    <row r="22" s="1" customFormat="1" ht="6.96" customHeight="1">
      <c r="B22" s="43"/>
      <c r="I22" s="140"/>
      <c r="L22" s="43"/>
    </row>
    <row r="23" s="1" customFormat="1" ht="12" customHeight="1">
      <c r="B23" s="43"/>
      <c r="D23" s="138" t="s">
        <v>33</v>
      </c>
      <c r="I23" s="143" t="s">
        <v>25</v>
      </c>
      <c r="J23" s="142" t="s">
        <v>1</v>
      </c>
      <c r="L23" s="43"/>
    </row>
    <row r="24" s="1" customFormat="1" ht="18" customHeight="1">
      <c r="B24" s="43"/>
      <c r="E24" s="142" t="s">
        <v>34</v>
      </c>
      <c r="I24" s="143" t="s">
        <v>27</v>
      </c>
      <c r="J24" s="142" t="s">
        <v>1</v>
      </c>
      <c r="L24" s="43"/>
    </row>
    <row r="25" s="1" customFormat="1" ht="6.96" customHeight="1">
      <c r="B25" s="43"/>
      <c r="I25" s="140"/>
      <c r="L25" s="43"/>
    </row>
    <row r="26" s="1" customFormat="1" ht="12" customHeight="1">
      <c r="B26" s="43"/>
      <c r="D26" s="138" t="s">
        <v>35</v>
      </c>
      <c r="I26" s="140"/>
      <c r="L26" s="43"/>
    </row>
    <row r="27" s="7" customFormat="1" ht="16.5" customHeight="1">
      <c r="B27" s="145"/>
      <c r="E27" s="146" t="s">
        <v>1</v>
      </c>
      <c r="F27" s="146"/>
      <c r="G27" s="146"/>
      <c r="H27" s="146"/>
      <c r="I27" s="147"/>
      <c r="L27" s="145"/>
    </row>
    <row r="28" s="1" customFormat="1" ht="6.96" customHeight="1">
      <c r="B28" s="43"/>
      <c r="I28" s="140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8"/>
      <c r="J29" s="78"/>
      <c r="K29" s="78"/>
      <c r="L29" s="43"/>
    </row>
    <row r="30" s="1" customFormat="1" ht="25.44" customHeight="1">
      <c r="B30" s="43"/>
      <c r="D30" s="149" t="s">
        <v>36</v>
      </c>
      <c r="I30" s="140"/>
      <c r="J30" s="150">
        <f>ROUND(J120,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48"/>
      <c r="J31" s="78"/>
      <c r="K31" s="78"/>
      <c r="L31" s="43"/>
    </row>
    <row r="32" s="1" customFormat="1" ht="14.4" customHeight="1">
      <c r="B32" s="43"/>
      <c r="F32" s="151" t="s">
        <v>38</v>
      </c>
      <c r="I32" s="152" t="s">
        <v>37</v>
      </c>
      <c r="J32" s="151" t="s">
        <v>39</v>
      </c>
      <c r="L32" s="43"/>
    </row>
    <row r="33" s="1" customFormat="1" ht="14.4" customHeight="1">
      <c r="B33" s="43"/>
      <c r="D33" s="153" t="s">
        <v>40</v>
      </c>
      <c r="E33" s="138" t="s">
        <v>41</v>
      </c>
      <c r="F33" s="154">
        <f>ROUND((SUM(BE120:BE138)),  2)</f>
        <v>0</v>
      </c>
      <c r="I33" s="155">
        <v>0.20999999999999999</v>
      </c>
      <c r="J33" s="154">
        <f>ROUND(((SUM(BE120:BE138))*I33),  2)</f>
        <v>0</v>
      </c>
      <c r="L33" s="43"/>
    </row>
    <row r="34" s="1" customFormat="1" ht="14.4" customHeight="1">
      <c r="B34" s="43"/>
      <c r="E34" s="138" t="s">
        <v>42</v>
      </c>
      <c r="F34" s="154">
        <f>ROUND((SUM(BF120:BF138)),  2)</f>
        <v>0</v>
      </c>
      <c r="I34" s="155">
        <v>0.14999999999999999</v>
      </c>
      <c r="J34" s="154">
        <f>ROUND(((SUM(BF120:BF138))*I34),  2)</f>
        <v>0</v>
      </c>
      <c r="L34" s="43"/>
    </row>
    <row r="35" hidden="1" s="1" customFormat="1" ht="14.4" customHeight="1">
      <c r="B35" s="43"/>
      <c r="E35" s="138" t="s">
        <v>43</v>
      </c>
      <c r="F35" s="154">
        <f>ROUND((SUM(BG120:BG138)),  2)</f>
        <v>0</v>
      </c>
      <c r="I35" s="155">
        <v>0.20999999999999999</v>
      </c>
      <c r="J35" s="154">
        <f>0</f>
        <v>0</v>
      </c>
      <c r="L35" s="43"/>
    </row>
    <row r="36" hidden="1" s="1" customFormat="1" ht="14.4" customHeight="1">
      <c r="B36" s="43"/>
      <c r="E36" s="138" t="s">
        <v>44</v>
      </c>
      <c r="F36" s="154">
        <f>ROUND((SUM(BH120:BH138)),  2)</f>
        <v>0</v>
      </c>
      <c r="I36" s="155">
        <v>0.14999999999999999</v>
      </c>
      <c r="J36" s="154">
        <f>0</f>
        <v>0</v>
      </c>
      <c r="L36" s="43"/>
    </row>
    <row r="37" hidden="1" s="1" customFormat="1" ht="14.4" customHeight="1">
      <c r="B37" s="43"/>
      <c r="E37" s="138" t="s">
        <v>45</v>
      </c>
      <c r="F37" s="154">
        <f>ROUND((SUM(BI120:BI138)),  2)</f>
        <v>0</v>
      </c>
      <c r="I37" s="155">
        <v>0</v>
      </c>
      <c r="J37" s="154">
        <f>0</f>
        <v>0</v>
      </c>
      <c r="L37" s="43"/>
    </row>
    <row r="38" s="1" customFormat="1" ht="6.96" customHeight="1">
      <c r="B38" s="43"/>
      <c r="I38" s="140"/>
      <c r="L38" s="43"/>
    </row>
    <row r="39" s="1" customFormat="1" ht="25.44" customHeight="1"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61"/>
      <c r="J39" s="162">
        <f>SUM(J30:J37)</f>
        <v>0</v>
      </c>
      <c r="K39" s="163"/>
      <c r="L39" s="43"/>
    </row>
    <row r="40" s="1" customFormat="1" ht="14.4" customHeight="1">
      <c r="B40" s="43"/>
      <c r="I40" s="140"/>
      <c r="L40" s="43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4" t="s">
        <v>49</v>
      </c>
      <c r="E50" s="165"/>
      <c r="F50" s="165"/>
      <c r="G50" s="164" t="s">
        <v>50</v>
      </c>
      <c r="H50" s="165"/>
      <c r="I50" s="166"/>
      <c r="J50" s="165"/>
      <c r="K50" s="165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7" t="s">
        <v>51</v>
      </c>
      <c r="E61" s="168"/>
      <c r="F61" s="169" t="s">
        <v>52</v>
      </c>
      <c r="G61" s="167" t="s">
        <v>51</v>
      </c>
      <c r="H61" s="168"/>
      <c r="I61" s="170"/>
      <c r="J61" s="171" t="s">
        <v>52</v>
      </c>
      <c r="K61" s="168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4" t="s">
        <v>53</v>
      </c>
      <c r="E65" s="165"/>
      <c r="F65" s="165"/>
      <c r="G65" s="164" t="s">
        <v>54</v>
      </c>
      <c r="H65" s="165"/>
      <c r="I65" s="166"/>
      <c r="J65" s="165"/>
      <c r="K65" s="165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7" t="s">
        <v>51</v>
      </c>
      <c r="E76" s="168"/>
      <c r="F76" s="169" t="s">
        <v>52</v>
      </c>
      <c r="G76" s="167" t="s">
        <v>51</v>
      </c>
      <c r="H76" s="168"/>
      <c r="I76" s="170"/>
      <c r="J76" s="171" t="s">
        <v>52</v>
      </c>
      <c r="K76" s="168"/>
      <c r="L76" s="43"/>
    </row>
    <row r="77" s="1" customFormat="1" ht="14.4" customHeight="1"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43"/>
    </row>
    <row r="81" s="1" customFormat="1" ht="6.96" customHeight="1"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43"/>
    </row>
    <row r="82" s="1" customFormat="1" ht="24.96" customHeight="1">
      <c r="B82" s="38"/>
      <c r="C82" s="23" t="s">
        <v>140</v>
      </c>
      <c r="D82" s="39"/>
      <c r="E82" s="39"/>
      <c r="F82" s="39"/>
      <c r="G82" s="39"/>
      <c r="H82" s="39"/>
      <c r="I82" s="140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0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40"/>
      <c r="J84" s="39"/>
      <c r="K84" s="39"/>
      <c r="L84" s="43"/>
    </row>
    <row r="85" s="1" customFormat="1" ht="16.5" customHeight="1">
      <c r="B85" s="38"/>
      <c r="C85" s="39"/>
      <c r="D85" s="39"/>
      <c r="E85" s="178" t="str">
        <f>E7</f>
        <v>VÝMĚNA PLYNOVÝCH KOTLŮ, STAVEBNÍ ÚPRAVY V 1.P.P. A 1.N.P., OPRAVA PŘÍSTUPOVÉHO CHODNÍKU V MŠ POHRANIČNÍ DĚČÍN</v>
      </c>
      <c r="F85" s="32"/>
      <c r="G85" s="32"/>
      <c r="H85" s="32"/>
      <c r="I85" s="140"/>
      <c r="J85" s="39"/>
      <c r="K85" s="39"/>
      <c r="L85" s="43"/>
    </row>
    <row r="86" s="1" customFormat="1" ht="12" customHeight="1">
      <c r="B86" s="38"/>
      <c r="C86" s="32" t="s">
        <v>118</v>
      </c>
      <c r="D86" s="39"/>
      <c r="E86" s="39"/>
      <c r="F86" s="39"/>
      <c r="G86" s="39"/>
      <c r="H86" s="39"/>
      <c r="I86" s="140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VZT - Vzduchotechnika</v>
      </c>
      <c r="F87" s="39"/>
      <c r="G87" s="39"/>
      <c r="H87" s="39"/>
      <c r="I87" s="140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40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p.p.č.10/1,10/2, st.p.č. 8 a 9</v>
      </c>
      <c r="G89" s="39"/>
      <c r="H89" s="39"/>
      <c r="I89" s="143" t="s">
        <v>22</v>
      </c>
      <c r="J89" s="74" t="str">
        <f>IF(J12="","",J12)</f>
        <v>2. 1. 2020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40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>Statutární město Děčín</v>
      </c>
      <c r="G91" s="39"/>
      <c r="H91" s="39"/>
      <c r="I91" s="143" t="s">
        <v>30</v>
      </c>
      <c r="J91" s="36" t="str">
        <f>E21</f>
        <v>Ing. Josef Duben</v>
      </c>
      <c r="K91" s="39"/>
      <c r="L91" s="43"/>
    </row>
    <row r="92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3" t="s">
        <v>33</v>
      </c>
      <c r="J92" s="36" t="str">
        <f>E24</f>
        <v>J. Duben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40"/>
      <c r="J93" s="39"/>
      <c r="K93" s="39"/>
      <c r="L93" s="43"/>
    </row>
    <row r="94" s="1" customFormat="1" ht="29.28" customHeight="1">
      <c r="B94" s="38"/>
      <c r="C94" s="179" t="s">
        <v>141</v>
      </c>
      <c r="D94" s="180"/>
      <c r="E94" s="180"/>
      <c r="F94" s="180"/>
      <c r="G94" s="180"/>
      <c r="H94" s="180"/>
      <c r="I94" s="181"/>
      <c r="J94" s="182" t="s">
        <v>142</v>
      </c>
      <c r="K94" s="180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40"/>
      <c r="J95" s="39"/>
      <c r="K95" s="39"/>
      <c r="L95" s="43"/>
    </row>
    <row r="96" s="1" customFormat="1" ht="22.8" customHeight="1">
      <c r="B96" s="38"/>
      <c r="C96" s="183" t="s">
        <v>143</v>
      </c>
      <c r="D96" s="39"/>
      <c r="E96" s="39"/>
      <c r="F96" s="39"/>
      <c r="G96" s="39"/>
      <c r="H96" s="39"/>
      <c r="I96" s="140"/>
      <c r="J96" s="105">
        <f>J120</f>
        <v>0</v>
      </c>
      <c r="K96" s="39"/>
      <c r="L96" s="43"/>
      <c r="AU96" s="17" t="s">
        <v>144</v>
      </c>
    </row>
    <row r="97" s="8" customFormat="1" ht="24.96" customHeight="1">
      <c r="B97" s="184"/>
      <c r="C97" s="185"/>
      <c r="D97" s="186" t="s">
        <v>145</v>
      </c>
      <c r="E97" s="187"/>
      <c r="F97" s="187"/>
      <c r="G97" s="187"/>
      <c r="H97" s="187"/>
      <c r="I97" s="188"/>
      <c r="J97" s="189">
        <f>J121</f>
        <v>0</v>
      </c>
      <c r="K97" s="185"/>
      <c r="L97" s="190"/>
    </row>
    <row r="98" s="9" customFormat="1" ht="19.92" customHeight="1">
      <c r="B98" s="191"/>
      <c r="C98" s="192"/>
      <c r="D98" s="193" t="s">
        <v>151</v>
      </c>
      <c r="E98" s="194"/>
      <c r="F98" s="194"/>
      <c r="G98" s="194"/>
      <c r="H98" s="194"/>
      <c r="I98" s="195"/>
      <c r="J98" s="196">
        <f>J122</f>
        <v>0</v>
      </c>
      <c r="K98" s="192"/>
      <c r="L98" s="197"/>
    </row>
    <row r="99" s="8" customFormat="1" ht="24.96" customHeight="1">
      <c r="B99" s="184"/>
      <c r="C99" s="185"/>
      <c r="D99" s="186" t="s">
        <v>154</v>
      </c>
      <c r="E99" s="187"/>
      <c r="F99" s="187"/>
      <c r="G99" s="187"/>
      <c r="H99" s="187"/>
      <c r="I99" s="188"/>
      <c r="J99" s="189">
        <f>J124</f>
        <v>0</v>
      </c>
      <c r="K99" s="185"/>
      <c r="L99" s="190"/>
    </row>
    <row r="100" s="9" customFormat="1" ht="19.92" customHeight="1">
      <c r="B100" s="191"/>
      <c r="C100" s="192"/>
      <c r="D100" s="193" t="s">
        <v>160</v>
      </c>
      <c r="E100" s="194"/>
      <c r="F100" s="194"/>
      <c r="G100" s="194"/>
      <c r="H100" s="194"/>
      <c r="I100" s="195"/>
      <c r="J100" s="196">
        <f>J125</f>
        <v>0</v>
      </c>
      <c r="K100" s="192"/>
      <c r="L100" s="197"/>
    </row>
    <row r="101" s="1" customFormat="1" ht="21.84" customHeight="1">
      <c r="B101" s="38"/>
      <c r="C101" s="39"/>
      <c r="D101" s="39"/>
      <c r="E101" s="39"/>
      <c r="F101" s="39"/>
      <c r="G101" s="39"/>
      <c r="H101" s="39"/>
      <c r="I101" s="140"/>
      <c r="J101" s="39"/>
      <c r="K101" s="39"/>
      <c r="L101" s="43"/>
    </row>
    <row r="102" s="1" customFormat="1" ht="6.96" customHeight="1">
      <c r="B102" s="61"/>
      <c r="C102" s="62"/>
      <c r="D102" s="62"/>
      <c r="E102" s="62"/>
      <c r="F102" s="62"/>
      <c r="G102" s="62"/>
      <c r="H102" s="62"/>
      <c r="I102" s="174"/>
      <c r="J102" s="62"/>
      <c r="K102" s="62"/>
      <c r="L102" s="43"/>
    </row>
    <row r="106" s="1" customFormat="1" ht="6.96" customHeight="1">
      <c r="B106" s="63"/>
      <c r="C106" s="64"/>
      <c r="D106" s="64"/>
      <c r="E106" s="64"/>
      <c r="F106" s="64"/>
      <c r="G106" s="64"/>
      <c r="H106" s="64"/>
      <c r="I106" s="177"/>
      <c r="J106" s="64"/>
      <c r="K106" s="64"/>
      <c r="L106" s="43"/>
    </row>
    <row r="107" s="1" customFormat="1" ht="24.96" customHeight="1">
      <c r="B107" s="38"/>
      <c r="C107" s="23" t="s">
        <v>168</v>
      </c>
      <c r="D107" s="39"/>
      <c r="E107" s="39"/>
      <c r="F107" s="39"/>
      <c r="G107" s="39"/>
      <c r="H107" s="39"/>
      <c r="I107" s="140"/>
      <c r="J107" s="39"/>
      <c r="K107" s="39"/>
      <c r="L107" s="43"/>
    </row>
    <row r="108" s="1" customFormat="1" ht="6.96" customHeight="1">
      <c r="B108" s="38"/>
      <c r="C108" s="39"/>
      <c r="D108" s="39"/>
      <c r="E108" s="39"/>
      <c r="F108" s="39"/>
      <c r="G108" s="39"/>
      <c r="H108" s="39"/>
      <c r="I108" s="140"/>
      <c r="J108" s="39"/>
      <c r="K108" s="39"/>
      <c r="L108" s="43"/>
    </row>
    <row r="109" s="1" customFormat="1" ht="12" customHeight="1">
      <c r="B109" s="38"/>
      <c r="C109" s="32" t="s">
        <v>16</v>
      </c>
      <c r="D109" s="39"/>
      <c r="E109" s="39"/>
      <c r="F109" s="39"/>
      <c r="G109" s="39"/>
      <c r="H109" s="39"/>
      <c r="I109" s="140"/>
      <c r="J109" s="39"/>
      <c r="K109" s="39"/>
      <c r="L109" s="43"/>
    </row>
    <row r="110" s="1" customFormat="1" ht="16.5" customHeight="1">
      <c r="B110" s="38"/>
      <c r="C110" s="39"/>
      <c r="D110" s="39"/>
      <c r="E110" s="178" t="str">
        <f>E7</f>
        <v>VÝMĚNA PLYNOVÝCH KOTLŮ, STAVEBNÍ ÚPRAVY V 1.P.P. A 1.N.P., OPRAVA PŘÍSTUPOVÉHO CHODNÍKU V MŠ POHRANIČNÍ DĚČÍN</v>
      </c>
      <c r="F110" s="32"/>
      <c r="G110" s="32"/>
      <c r="H110" s="32"/>
      <c r="I110" s="140"/>
      <c r="J110" s="39"/>
      <c r="K110" s="39"/>
      <c r="L110" s="43"/>
    </row>
    <row r="111" s="1" customFormat="1" ht="12" customHeight="1">
      <c r="B111" s="38"/>
      <c r="C111" s="32" t="s">
        <v>118</v>
      </c>
      <c r="D111" s="39"/>
      <c r="E111" s="39"/>
      <c r="F111" s="39"/>
      <c r="G111" s="39"/>
      <c r="H111" s="39"/>
      <c r="I111" s="140"/>
      <c r="J111" s="39"/>
      <c r="K111" s="39"/>
      <c r="L111" s="43"/>
    </row>
    <row r="112" s="1" customFormat="1" ht="16.5" customHeight="1">
      <c r="B112" s="38"/>
      <c r="C112" s="39"/>
      <c r="D112" s="39"/>
      <c r="E112" s="71" t="str">
        <f>E9</f>
        <v>VZT - Vzduchotechnika</v>
      </c>
      <c r="F112" s="39"/>
      <c r="G112" s="39"/>
      <c r="H112" s="39"/>
      <c r="I112" s="140"/>
      <c r="J112" s="39"/>
      <c r="K112" s="39"/>
      <c r="L112" s="43"/>
    </row>
    <row r="113" s="1" customFormat="1" ht="6.96" customHeight="1">
      <c r="B113" s="38"/>
      <c r="C113" s="39"/>
      <c r="D113" s="39"/>
      <c r="E113" s="39"/>
      <c r="F113" s="39"/>
      <c r="G113" s="39"/>
      <c r="H113" s="39"/>
      <c r="I113" s="140"/>
      <c r="J113" s="39"/>
      <c r="K113" s="39"/>
      <c r="L113" s="43"/>
    </row>
    <row r="114" s="1" customFormat="1" ht="12" customHeight="1">
      <c r="B114" s="38"/>
      <c r="C114" s="32" t="s">
        <v>20</v>
      </c>
      <c r="D114" s="39"/>
      <c r="E114" s="39"/>
      <c r="F114" s="27" t="str">
        <f>F12</f>
        <v>p.p.č.10/1,10/2, st.p.č. 8 a 9</v>
      </c>
      <c r="G114" s="39"/>
      <c r="H114" s="39"/>
      <c r="I114" s="143" t="s">
        <v>22</v>
      </c>
      <c r="J114" s="74" t="str">
        <f>IF(J12="","",J12)</f>
        <v>2. 1. 2020</v>
      </c>
      <c r="K114" s="39"/>
      <c r="L114" s="43"/>
    </row>
    <row r="115" s="1" customFormat="1" ht="6.96" customHeight="1">
      <c r="B115" s="38"/>
      <c r="C115" s="39"/>
      <c r="D115" s="39"/>
      <c r="E115" s="39"/>
      <c r="F115" s="39"/>
      <c r="G115" s="39"/>
      <c r="H115" s="39"/>
      <c r="I115" s="140"/>
      <c r="J115" s="39"/>
      <c r="K115" s="39"/>
      <c r="L115" s="43"/>
    </row>
    <row r="116" s="1" customFormat="1" ht="15.15" customHeight="1">
      <c r="B116" s="38"/>
      <c r="C116" s="32" t="s">
        <v>24</v>
      </c>
      <c r="D116" s="39"/>
      <c r="E116" s="39"/>
      <c r="F116" s="27" t="str">
        <f>E15</f>
        <v>Statutární město Děčín</v>
      </c>
      <c r="G116" s="39"/>
      <c r="H116" s="39"/>
      <c r="I116" s="143" t="s">
        <v>30</v>
      </c>
      <c r="J116" s="36" t="str">
        <f>E21</f>
        <v>Ing. Josef Duben</v>
      </c>
      <c r="K116" s="39"/>
      <c r="L116" s="43"/>
    </row>
    <row r="117" s="1" customFormat="1" ht="15.15" customHeight="1">
      <c r="B117" s="38"/>
      <c r="C117" s="32" t="s">
        <v>28</v>
      </c>
      <c r="D117" s="39"/>
      <c r="E117" s="39"/>
      <c r="F117" s="27" t="str">
        <f>IF(E18="","",E18)</f>
        <v>Vyplň údaj</v>
      </c>
      <c r="G117" s="39"/>
      <c r="H117" s="39"/>
      <c r="I117" s="143" t="s">
        <v>33</v>
      </c>
      <c r="J117" s="36" t="str">
        <f>E24</f>
        <v>J. Duben</v>
      </c>
      <c r="K117" s="39"/>
      <c r="L117" s="43"/>
    </row>
    <row r="118" s="1" customFormat="1" ht="10.32" customHeight="1">
      <c r="B118" s="38"/>
      <c r="C118" s="39"/>
      <c r="D118" s="39"/>
      <c r="E118" s="39"/>
      <c r="F118" s="39"/>
      <c r="G118" s="39"/>
      <c r="H118" s="39"/>
      <c r="I118" s="140"/>
      <c r="J118" s="39"/>
      <c r="K118" s="39"/>
      <c r="L118" s="43"/>
    </row>
    <row r="119" s="10" customFormat="1" ht="29.28" customHeight="1">
      <c r="B119" s="198"/>
      <c r="C119" s="199" t="s">
        <v>169</v>
      </c>
      <c r="D119" s="200" t="s">
        <v>61</v>
      </c>
      <c r="E119" s="200" t="s">
        <v>57</v>
      </c>
      <c r="F119" s="200" t="s">
        <v>58</v>
      </c>
      <c r="G119" s="200" t="s">
        <v>170</v>
      </c>
      <c r="H119" s="200" t="s">
        <v>171</v>
      </c>
      <c r="I119" s="201" t="s">
        <v>172</v>
      </c>
      <c r="J119" s="202" t="s">
        <v>142</v>
      </c>
      <c r="K119" s="203" t="s">
        <v>173</v>
      </c>
      <c r="L119" s="204"/>
      <c r="M119" s="95" t="s">
        <v>1</v>
      </c>
      <c r="N119" s="96" t="s">
        <v>40</v>
      </c>
      <c r="O119" s="96" t="s">
        <v>174</v>
      </c>
      <c r="P119" s="96" t="s">
        <v>175</v>
      </c>
      <c r="Q119" s="96" t="s">
        <v>176</v>
      </c>
      <c r="R119" s="96" t="s">
        <v>177</v>
      </c>
      <c r="S119" s="96" t="s">
        <v>178</v>
      </c>
      <c r="T119" s="97" t="s">
        <v>179</v>
      </c>
    </row>
    <row r="120" s="1" customFormat="1" ht="22.8" customHeight="1">
      <c r="B120" s="38"/>
      <c r="C120" s="102" t="s">
        <v>180</v>
      </c>
      <c r="D120" s="39"/>
      <c r="E120" s="39"/>
      <c r="F120" s="39"/>
      <c r="G120" s="39"/>
      <c r="H120" s="39"/>
      <c r="I120" s="140"/>
      <c r="J120" s="205">
        <f>BK120</f>
        <v>0</v>
      </c>
      <c r="K120" s="39"/>
      <c r="L120" s="43"/>
      <c r="M120" s="98"/>
      <c r="N120" s="99"/>
      <c r="O120" s="99"/>
      <c r="P120" s="206">
        <f>P121+P124</f>
        <v>0</v>
      </c>
      <c r="Q120" s="99"/>
      <c r="R120" s="206">
        <f>R121+R124</f>
        <v>0.03006</v>
      </c>
      <c r="S120" s="99"/>
      <c r="T120" s="207">
        <f>T121+T124</f>
        <v>0.001</v>
      </c>
      <c r="AT120" s="17" t="s">
        <v>75</v>
      </c>
      <c r="AU120" s="17" t="s">
        <v>144</v>
      </c>
      <c r="BK120" s="208">
        <f>BK121+BK124</f>
        <v>0</v>
      </c>
    </row>
    <row r="121" s="11" customFormat="1" ht="25.92" customHeight="1">
      <c r="B121" s="209"/>
      <c r="C121" s="210"/>
      <c r="D121" s="211" t="s">
        <v>75</v>
      </c>
      <c r="E121" s="212" t="s">
        <v>181</v>
      </c>
      <c r="F121" s="212" t="s">
        <v>182</v>
      </c>
      <c r="G121" s="210"/>
      <c r="H121" s="210"/>
      <c r="I121" s="213"/>
      <c r="J121" s="214">
        <f>BK121</f>
        <v>0</v>
      </c>
      <c r="K121" s="210"/>
      <c r="L121" s="215"/>
      <c r="M121" s="216"/>
      <c r="N121" s="217"/>
      <c r="O121" s="217"/>
      <c r="P121" s="218">
        <f>P122</f>
        <v>0</v>
      </c>
      <c r="Q121" s="217"/>
      <c r="R121" s="218">
        <f>R122</f>
        <v>0</v>
      </c>
      <c r="S121" s="217"/>
      <c r="T121" s="219">
        <f>T122</f>
        <v>0.001</v>
      </c>
      <c r="AR121" s="220" t="s">
        <v>84</v>
      </c>
      <c r="AT121" s="221" t="s">
        <v>75</v>
      </c>
      <c r="AU121" s="221" t="s">
        <v>76</v>
      </c>
      <c r="AY121" s="220" t="s">
        <v>183</v>
      </c>
      <c r="BK121" s="222">
        <f>BK122</f>
        <v>0</v>
      </c>
    </row>
    <row r="122" s="11" customFormat="1" ht="22.8" customHeight="1">
      <c r="B122" s="209"/>
      <c r="C122" s="210"/>
      <c r="D122" s="211" t="s">
        <v>75</v>
      </c>
      <c r="E122" s="223" t="s">
        <v>230</v>
      </c>
      <c r="F122" s="223" t="s">
        <v>380</v>
      </c>
      <c r="G122" s="210"/>
      <c r="H122" s="210"/>
      <c r="I122" s="213"/>
      <c r="J122" s="224">
        <f>BK122</f>
        <v>0</v>
      </c>
      <c r="K122" s="210"/>
      <c r="L122" s="215"/>
      <c r="M122" s="216"/>
      <c r="N122" s="217"/>
      <c r="O122" s="217"/>
      <c r="P122" s="218">
        <f>P123</f>
        <v>0</v>
      </c>
      <c r="Q122" s="217"/>
      <c r="R122" s="218">
        <f>R123</f>
        <v>0</v>
      </c>
      <c r="S122" s="217"/>
      <c r="T122" s="219">
        <f>T123</f>
        <v>0.001</v>
      </c>
      <c r="AR122" s="220" t="s">
        <v>84</v>
      </c>
      <c r="AT122" s="221" t="s">
        <v>75</v>
      </c>
      <c r="AU122" s="221" t="s">
        <v>84</v>
      </c>
      <c r="AY122" s="220" t="s">
        <v>183</v>
      </c>
      <c r="BK122" s="222">
        <f>BK123</f>
        <v>0</v>
      </c>
    </row>
    <row r="123" s="1" customFormat="1" ht="36" customHeight="1">
      <c r="B123" s="38"/>
      <c r="C123" s="225" t="s">
        <v>84</v>
      </c>
      <c r="D123" s="225" t="s">
        <v>185</v>
      </c>
      <c r="E123" s="226" t="s">
        <v>1147</v>
      </c>
      <c r="F123" s="227" t="s">
        <v>1148</v>
      </c>
      <c r="G123" s="228" t="s">
        <v>273</v>
      </c>
      <c r="H123" s="229">
        <v>1</v>
      </c>
      <c r="I123" s="230"/>
      <c r="J123" s="231">
        <f>ROUND(I123*H123,2)</f>
        <v>0</v>
      </c>
      <c r="K123" s="227" t="s">
        <v>1</v>
      </c>
      <c r="L123" s="43"/>
      <c r="M123" s="232" t="s">
        <v>1</v>
      </c>
      <c r="N123" s="233" t="s">
        <v>41</v>
      </c>
      <c r="O123" s="86"/>
      <c r="P123" s="234">
        <f>O123*H123</f>
        <v>0</v>
      </c>
      <c r="Q123" s="234">
        <v>0</v>
      </c>
      <c r="R123" s="234">
        <f>Q123*H123</f>
        <v>0</v>
      </c>
      <c r="S123" s="234">
        <v>0.001</v>
      </c>
      <c r="T123" s="235">
        <f>S123*H123</f>
        <v>0.001</v>
      </c>
      <c r="AR123" s="236" t="s">
        <v>190</v>
      </c>
      <c r="AT123" s="236" t="s">
        <v>185</v>
      </c>
      <c r="AU123" s="236" t="s">
        <v>86</v>
      </c>
      <c r="AY123" s="17" t="s">
        <v>183</v>
      </c>
      <c r="BE123" s="237">
        <f>IF(N123="základní",J123,0)</f>
        <v>0</v>
      </c>
      <c r="BF123" s="237">
        <f>IF(N123="snížená",J123,0)</f>
        <v>0</v>
      </c>
      <c r="BG123" s="237">
        <f>IF(N123="zákl. přenesená",J123,0)</f>
        <v>0</v>
      </c>
      <c r="BH123" s="237">
        <f>IF(N123="sníž. přenesená",J123,0)</f>
        <v>0</v>
      </c>
      <c r="BI123" s="237">
        <f>IF(N123="nulová",J123,0)</f>
        <v>0</v>
      </c>
      <c r="BJ123" s="17" t="s">
        <v>84</v>
      </c>
      <c r="BK123" s="237">
        <f>ROUND(I123*H123,2)</f>
        <v>0</v>
      </c>
      <c r="BL123" s="17" t="s">
        <v>190</v>
      </c>
      <c r="BM123" s="236" t="s">
        <v>1149</v>
      </c>
    </row>
    <row r="124" s="11" customFormat="1" ht="25.92" customHeight="1">
      <c r="B124" s="209"/>
      <c r="C124" s="210"/>
      <c r="D124" s="211" t="s">
        <v>75</v>
      </c>
      <c r="E124" s="212" t="s">
        <v>542</v>
      </c>
      <c r="F124" s="212" t="s">
        <v>543</v>
      </c>
      <c r="G124" s="210"/>
      <c r="H124" s="210"/>
      <c r="I124" s="213"/>
      <c r="J124" s="214">
        <f>BK124</f>
        <v>0</v>
      </c>
      <c r="K124" s="210"/>
      <c r="L124" s="215"/>
      <c r="M124" s="216"/>
      <c r="N124" s="217"/>
      <c r="O124" s="217"/>
      <c r="P124" s="218">
        <f>P125</f>
        <v>0</v>
      </c>
      <c r="Q124" s="217"/>
      <c r="R124" s="218">
        <f>R125</f>
        <v>0.03006</v>
      </c>
      <c r="S124" s="217"/>
      <c r="T124" s="219">
        <f>T125</f>
        <v>0</v>
      </c>
      <c r="AR124" s="220" t="s">
        <v>86</v>
      </c>
      <c r="AT124" s="221" t="s">
        <v>75</v>
      </c>
      <c r="AU124" s="221" t="s">
        <v>76</v>
      </c>
      <c r="AY124" s="220" t="s">
        <v>183</v>
      </c>
      <c r="BK124" s="222">
        <f>BK125</f>
        <v>0</v>
      </c>
    </row>
    <row r="125" s="11" customFormat="1" ht="22.8" customHeight="1">
      <c r="B125" s="209"/>
      <c r="C125" s="210"/>
      <c r="D125" s="211" t="s">
        <v>75</v>
      </c>
      <c r="E125" s="223" t="s">
        <v>632</v>
      </c>
      <c r="F125" s="223" t="s">
        <v>97</v>
      </c>
      <c r="G125" s="210"/>
      <c r="H125" s="210"/>
      <c r="I125" s="213"/>
      <c r="J125" s="224">
        <f>BK125</f>
        <v>0</v>
      </c>
      <c r="K125" s="210"/>
      <c r="L125" s="215"/>
      <c r="M125" s="216"/>
      <c r="N125" s="217"/>
      <c r="O125" s="217"/>
      <c r="P125" s="218">
        <f>SUM(P126:P138)</f>
        <v>0</v>
      </c>
      <c r="Q125" s="217"/>
      <c r="R125" s="218">
        <f>SUM(R126:R138)</f>
        <v>0.03006</v>
      </c>
      <c r="S125" s="217"/>
      <c r="T125" s="219">
        <f>SUM(T126:T138)</f>
        <v>0</v>
      </c>
      <c r="AR125" s="220" t="s">
        <v>86</v>
      </c>
      <c r="AT125" s="221" t="s">
        <v>75</v>
      </c>
      <c r="AU125" s="221" t="s">
        <v>84</v>
      </c>
      <c r="AY125" s="220" t="s">
        <v>183</v>
      </c>
      <c r="BK125" s="222">
        <f>SUM(BK126:BK138)</f>
        <v>0</v>
      </c>
    </row>
    <row r="126" s="1" customFormat="1" ht="16.5" customHeight="1">
      <c r="B126" s="38"/>
      <c r="C126" s="225" t="s">
        <v>86</v>
      </c>
      <c r="D126" s="225" t="s">
        <v>185</v>
      </c>
      <c r="E126" s="226" t="s">
        <v>1150</v>
      </c>
      <c r="F126" s="227" t="s">
        <v>1151</v>
      </c>
      <c r="G126" s="228" t="s">
        <v>273</v>
      </c>
      <c r="H126" s="229">
        <v>1</v>
      </c>
      <c r="I126" s="230"/>
      <c r="J126" s="231">
        <f>ROUND(I126*H126,2)</f>
        <v>0</v>
      </c>
      <c r="K126" s="227" t="s">
        <v>189</v>
      </c>
      <c r="L126" s="43"/>
      <c r="M126" s="232" t="s">
        <v>1</v>
      </c>
      <c r="N126" s="233" t="s">
        <v>41</v>
      </c>
      <c r="O126" s="86"/>
      <c r="P126" s="234">
        <f>O126*H126</f>
        <v>0</v>
      </c>
      <c r="Q126" s="234">
        <v>0</v>
      </c>
      <c r="R126" s="234">
        <f>Q126*H126</f>
        <v>0</v>
      </c>
      <c r="S126" s="234">
        <v>0</v>
      </c>
      <c r="T126" s="235">
        <f>S126*H126</f>
        <v>0</v>
      </c>
      <c r="AR126" s="236" t="s">
        <v>270</v>
      </c>
      <c r="AT126" s="236" t="s">
        <v>185</v>
      </c>
      <c r="AU126" s="236" t="s">
        <v>86</v>
      </c>
      <c r="AY126" s="17" t="s">
        <v>183</v>
      </c>
      <c r="BE126" s="237">
        <f>IF(N126="základní",J126,0)</f>
        <v>0</v>
      </c>
      <c r="BF126" s="237">
        <f>IF(N126="snížená",J126,0)</f>
        <v>0</v>
      </c>
      <c r="BG126" s="237">
        <f>IF(N126="zákl. přenesená",J126,0)</f>
        <v>0</v>
      </c>
      <c r="BH126" s="237">
        <f>IF(N126="sníž. přenesená",J126,0)</f>
        <v>0</v>
      </c>
      <c r="BI126" s="237">
        <f>IF(N126="nulová",J126,0)</f>
        <v>0</v>
      </c>
      <c r="BJ126" s="17" t="s">
        <v>84</v>
      </c>
      <c r="BK126" s="237">
        <f>ROUND(I126*H126,2)</f>
        <v>0</v>
      </c>
      <c r="BL126" s="17" t="s">
        <v>270</v>
      </c>
      <c r="BM126" s="236" t="s">
        <v>1152</v>
      </c>
    </row>
    <row r="127" s="1" customFormat="1" ht="36" customHeight="1">
      <c r="B127" s="38"/>
      <c r="C127" s="261" t="s">
        <v>201</v>
      </c>
      <c r="D127" s="261" t="s">
        <v>251</v>
      </c>
      <c r="E127" s="262" t="s">
        <v>1153</v>
      </c>
      <c r="F127" s="263" t="s">
        <v>1154</v>
      </c>
      <c r="G127" s="264" t="s">
        <v>273</v>
      </c>
      <c r="H127" s="265">
        <v>1</v>
      </c>
      <c r="I127" s="266"/>
      <c r="J127" s="267">
        <f>ROUND(I127*H127,2)</f>
        <v>0</v>
      </c>
      <c r="K127" s="263" t="s">
        <v>1</v>
      </c>
      <c r="L127" s="268"/>
      <c r="M127" s="269" t="s">
        <v>1</v>
      </c>
      <c r="N127" s="270" t="s">
        <v>41</v>
      </c>
      <c r="O127" s="86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AR127" s="236" t="s">
        <v>351</v>
      </c>
      <c r="AT127" s="236" t="s">
        <v>251</v>
      </c>
      <c r="AU127" s="236" t="s">
        <v>86</v>
      </c>
      <c r="AY127" s="17" t="s">
        <v>183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7" t="s">
        <v>84</v>
      </c>
      <c r="BK127" s="237">
        <f>ROUND(I127*H127,2)</f>
        <v>0</v>
      </c>
      <c r="BL127" s="17" t="s">
        <v>270</v>
      </c>
      <c r="BM127" s="236" t="s">
        <v>1155</v>
      </c>
    </row>
    <row r="128" s="1" customFormat="1" ht="16.5" customHeight="1">
      <c r="B128" s="38"/>
      <c r="C128" s="225" t="s">
        <v>190</v>
      </c>
      <c r="D128" s="225" t="s">
        <v>185</v>
      </c>
      <c r="E128" s="226" t="s">
        <v>1156</v>
      </c>
      <c r="F128" s="227" t="s">
        <v>1157</v>
      </c>
      <c r="G128" s="228" t="s">
        <v>273</v>
      </c>
      <c r="H128" s="229">
        <v>5</v>
      </c>
      <c r="I128" s="230"/>
      <c r="J128" s="231">
        <f>ROUND(I128*H128,2)</f>
        <v>0</v>
      </c>
      <c r="K128" s="227" t="s">
        <v>189</v>
      </c>
      <c r="L128" s="43"/>
      <c r="M128" s="232" t="s">
        <v>1</v>
      </c>
      <c r="N128" s="233" t="s">
        <v>41</v>
      </c>
      <c r="O128" s="86"/>
      <c r="P128" s="234">
        <f>O128*H128</f>
        <v>0</v>
      </c>
      <c r="Q128" s="234">
        <v>0</v>
      </c>
      <c r="R128" s="234">
        <f>Q128*H128</f>
        <v>0</v>
      </c>
      <c r="S128" s="234">
        <v>0</v>
      </c>
      <c r="T128" s="235">
        <f>S128*H128</f>
        <v>0</v>
      </c>
      <c r="AR128" s="236" t="s">
        <v>270</v>
      </c>
      <c r="AT128" s="236" t="s">
        <v>185</v>
      </c>
      <c r="AU128" s="236" t="s">
        <v>86</v>
      </c>
      <c r="AY128" s="17" t="s">
        <v>183</v>
      </c>
      <c r="BE128" s="237">
        <f>IF(N128="základní",J128,0)</f>
        <v>0</v>
      </c>
      <c r="BF128" s="237">
        <f>IF(N128="snížená",J128,0)</f>
        <v>0</v>
      </c>
      <c r="BG128" s="237">
        <f>IF(N128="zákl. přenesená",J128,0)</f>
        <v>0</v>
      </c>
      <c r="BH128" s="237">
        <f>IF(N128="sníž. přenesená",J128,0)</f>
        <v>0</v>
      </c>
      <c r="BI128" s="237">
        <f>IF(N128="nulová",J128,0)</f>
        <v>0</v>
      </c>
      <c r="BJ128" s="17" t="s">
        <v>84</v>
      </c>
      <c r="BK128" s="237">
        <f>ROUND(I128*H128,2)</f>
        <v>0</v>
      </c>
      <c r="BL128" s="17" t="s">
        <v>270</v>
      </c>
      <c r="BM128" s="236" t="s">
        <v>1158</v>
      </c>
    </row>
    <row r="129" s="1" customFormat="1" ht="16.5" customHeight="1">
      <c r="B129" s="38"/>
      <c r="C129" s="261" t="s">
        <v>211</v>
      </c>
      <c r="D129" s="261" t="s">
        <v>251</v>
      </c>
      <c r="E129" s="262" t="s">
        <v>1159</v>
      </c>
      <c r="F129" s="263" t="s">
        <v>1160</v>
      </c>
      <c r="G129" s="264" t="s">
        <v>273</v>
      </c>
      <c r="H129" s="265">
        <v>5</v>
      </c>
      <c r="I129" s="266"/>
      <c r="J129" s="267">
        <f>ROUND(I129*H129,2)</f>
        <v>0</v>
      </c>
      <c r="K129" s="263" t="s">
        <v>1</v>
      </c>
      <c r="L129" s="268"/>
      <c r="M129" s="269" t="s">
        <v>1</v>
      </c>
      <c r="N129" s="270" t="s">
        <v>41</v>
      </c>
      <c r="O129" s="86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AR129" s="236" t="s">
        <v>351</v>
      </c>
      <c r="AT129" s="236" t="s">
        <v>251</v>
      </c>
      <c r="AU129" s="236" t="s">
        <v>86</v>
      </c>
      <c r="AY129" s="17" t="s">
        <v>183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7" t="s">
        <v>84</v>
      </c>
      <c r="BK129" s="237">
        <f>ROUND(I129*H129,2)</f>
        <v>0</v>
      </c>
      <c r="BL129" s="17" t="s">
        <v>270</v>
      </c>
      <c r="BM129" s="236" t="s">
        <v>1161</v>
      </c>
    </row>
    <row r="130" s="1" customFormat="1" ht="16.5" customHeight="1">
      <c r="B130" s="38"/>
      <c r="C130" s="225" t="s">
        <v>218</v>
      </c>
      <c r="D130" s="225" t="s">
        <v>185</v>
      </c>
      <c r="E130" s="226" t="s">
        <v>1162</v>
      </c>
      <c r="F130" s="227" t="s">
        <v>1163</v>
      </c>
      <c r="G130" s="228" t="s">
        <v>273</v>
      </c>
      <c r="H130" s="229">
        <v>1</v>
      </c>
      <c r="I130" s="230"/>
      <c r="J130" s="231">
        <f>ROUND(I130*H130,2)</f>
        <v>0</v>
      </c>
      <c r="K130" s="227" t="s">
        <v>189</v>
      </c>
      <c r="L130" s="43"/>
      <c r="M130" s="232" t="s">
        <v>1</v>
      </c>
      <c r="N130" s="233" t="s">
        <v>41</v>
      </c>
      <c r="O130" s="86"/>
      <c r="P130" s="234">
        <f>O130*H130</f>
        <v>0</v>
      </c>
      <c r="Q130" s="234">
        <v>0</v>
      </c>
      <c r="R130" s="234">
        <f>Q130*H130</f>
        <v>0</v>
      </c>
      <c r="S130" s="234">
        <v>0</v>
      </c>
      <c r="T130" s="235">
        <f>S130*H130</f>
        <v>0</v>
      </c>
      <c r="AR130" s="236" t="s">
        <v>270</v>
      </c>
      <c r="AT130" s="236" t="s">
        <v>185</v>
      </c>
      <c r="AU130" s="236" t="s">
        <v>86</v>
      </c>
      <c r="AY130" s="17" t="s">
        <v>183</v>
      </c>
      <c r="BE130" s="237">
        <f>IF(N130="základní",J130,0)</f>
        <v>0</v>
      </c>
      <c r="BF130" s="237">
        <f>IF(N130="snížená",J130,0)</f>
        <v>0</v>
      </c>
      <c r="BG130" s="237">
        <f>IF(N130="zákl. přenesená",J130,0)</f>
        <v>0</v>
      </c>
      <c r="BH130" s="237">
        <f>IF(N130="sníž. přenesená",J130,0)</f>
        <v>0</v>
      </c>
      <c r="BI130" s="237">
        <f>IF(N130="nulová",J130,0)</f>
        <v>0</v>
      </c>
      <c r="BJ130" s="17" t="s">
        <v>84</v>
      </c>
      <c r="BK130" s="237">
        <f>ROUND(I130*H130,2)</f>
        <v>0</v>
      </c>
      <c r="BL130" s="17" t="s">
        <v>270</v>
      </c>
      <c r="BM130" s="236" t="s">
        <v>1164</v>
      </c>
    </row>
    <row r="131" s="1" customFormat="1" ht="16.5" customHeight="1">
      <c r="B131" s="38"/>
      <c r="C131" s="261" t="s">
        <v>222</v>
      </c>
      <c r="D131" s="261" t="s">
        <v>251</v>
      </c>
      <c r="E131" s="262" t="s">
        <v>1165</v>
      </c>
      <c r="F131" s="263" t="s">
        <v>1166</v>
      </c>
      <c r="G131" s="264" t="s">
        <v>273</v>
      </c>
      <c r="H131" s="265">
        <v>1</v>
      </c>
      <c r="I131" s="266"/>
      <c r="J131" s="267">
        <f>ROUND(I131*H131,2)</f>
        <v>0</v>
      </c>
      <c r="K131" s="263" t="s">
        <v>1</v>
      </c>
      <c r="L131" s="268"/>
      <c r="M131" s="269" t="s">
        <v>1</v>
      </c>
      <c r="N131" s="270" t="s">
        <v>41</v>
      </c>
      <c r="O131" s="86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AR131" s="236" t="s">
        <v>351</v>
      </c>
      <c r="AT131" s="236" t="s">
        <v>251</v>
      </c>
      <c r="AU131" s="236" t="s">
        <v>86</v>
      </c>
      <c r="AY131" s="17" t="s">
        <v>183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7" t="s">
        <v>84</v>
      </c>
      <c r="BK131" s="237">
        <f>ROUND(I131*H131,2)</f>
        <v>0</v>
      </c>
      <c r="BL131" s="17" t="s">
        <v>270</v>
      </c>
      <c r="BM131" s="236" t="s">
        <v>1167</v>
      </c>
    </row>
    <row r="132" s="1" customFormat="1" ht="24" customHeight="1">
      <c r="B132" s="38"/>
      <c r="C132" s="225" t="s">
        <v>226</v>
      </c>
      <c r="D132" s="225" t="s">
        <v>185</v>
      </c>
      <c r="E132" s="226" t="s">
        <v>1168</v>
      </c>
      <c r="F132" s="227" t="s">
        <v>1169</v>
      </c>
      <c r="G132" s="228" t="s">
        <v>204</v>
      </c>
      <c r="H132" s="229">
        <v>9</v>
      </c>
      <c r="I132" s="230"/>
      <c r="J132" s="231">
        <f>ROUND(I132*H132,2)</f>
        <v>0</v>
      </c>
      <c r="K132" s="227" t="s">
        <v>189</v>
      </c>
      <c r="L132" s="43"/>
      <c r="M132" s="232" t="s">
        <v>1</v>
      </c>
      <c r="N132" s="233" t="s">
        <v>41</v>
      </c>
      <c r="O132" s="86"/>
      <c r="P132" s="234">
        <f>O132*H132</f>
        <v>0</v>
      </c>
      <c r="Q132" s="234">
        <v>0.0031199999999999999</v>
      </c>
      <c r="R132" s="234">
        <f>Q132*H132</f>
        <v>0.028080000000000001</v>
      </c>
      <c r="S132" s="234">
        <v>0</v>
      </c>
      <c r="T132" s="235">
        <f>S132*H132</f>
        <v>0</v>
      </c>
      <c r="AR132" s="236" t="s">
        <v>270</v>
      </c>
      <c r="AT132" s="236" t="s">
        <v>185</v>
      </c>
      <c r="AU132" s="236" t="s">
        <v>86</v>
      </c>
      <c r="AY132" s="17" t="s">
        <v>183</v>
      </c>
      <c r="BE132" s="237">
        <f>IF(N132="základní",J132,0)</f>
        <v>0</v>
      </c>
      <c r="BF132" s="237">
        <f>IF(N132="snížená",J132,0)</f>
        <v>0</v>
      </c>
      <c r="BG132" s="237">
        <f>IF(N132="zákl. přenesená",J132,0)</f>
        <v>0</v>
      </c>
      <c r="BH132" s="237">
        <f>IF(N132="sníž. přenesená",J132,0)</f>
        <v>0</v>
      </c>
      <c r="BI132" s="237">
        <f>IF(N132="nulová",J132,0)</f>
        <v>0</v>
      </c>
      <c r="BJ132" s="17" t="s">
        <v>84</v>
      </c>
      <c r="BK132" s="237">
        <f>ROUND(I132*H132,2)</f>
        <v>0</v>
      </c>
      <c r="BL132" s="17" t="s">
        <v>270</v>
      </c>
      <c r="BM132" s="236" t="s">
        <v>1170</v>
      </c>
    </row>
    <row r="133" s="12" customFormat="1">
      <c r="B133" s="238"/>
      <c r="C133" s="239"/>
      <c r="D133" s="240" t="s">
        <v>192</v>
      </c>
      <c r="E133" s="241" t="s">
        <v>1</v>
      </c>
      <c r="F133" s="242" t="s">
        <v>1171</v>
      </c>
      <c r="G133" s="239"/>
      <c r="H133" s="243">
        <v>9</v>
      </c>
      <c r="I133" s="244"/>
      <c r="J133" s="239"/>
      <c r="K133" s="239"/>
      <c r="L133" s="245"/>
      <c r="M133" s="246"/>
      <c r="N133" s="247"/>
      <c r="O133" s="247"/>
      <c r="P133" s="247"/>
      <c r="Q133" s="247"/>
      <c r="R133" s="247"/>
      <c r="S133" s="247"/>
      <c r="T133" s="248"/>
      <c r="AT133" s="249" t="s">
        <v>192</v>
      </c>
      <c r="AU133" s="249" t="s">
        <v>86</v>
      </c>
      <c r="AV133" s="12" t="s">
        <v>86</v>
      </c>
      <c r="AW133" s="12" t="s">
        <v>32</v>
      </c>
      <c r="AX133" s="12" t="s">
        <v>84</v>
      </c>
      <c r="AY133" s="249" t="s">
        <v>183</v>
      </c>
    </row>
    <row r="134" s="1" customFormat="1" ht="24" customHeight="1">
      <c r="B134" s="38"/>
      <c r="C134" s="225" t="s">
        <v>230</v>
      </c>
      <c r="D134" s="225" t="s">
        <v>185</v>
      </c>
      <c r="E134" s="226" t="s">
        <v>1172</v>
      </c>
      <c r="F134" s="227" t="s">
        <v>1173</v>
      </c>
      <c r="G134" s="228" t="s">
        <v>204</v>
      </c>
      <c r="H134" s="229">
        <v>6</v>
      </c>
      <c r="I134" s="230"/>
      <c r="J134" s="231">
        <f>ROUND(I134*H134,2)</f>
        <v>0</v>
      </c>
      <c r="K134" s="227" t="s">
        <v>189</v>
      </c>
      <c r="L134" s="43"/>
      <c r="M134" s="232" t="s">
        <v>1</v>
      </c>
      <c r="N134" s="233" t="s">
        <v>41</v>
      </c>
      <c r="O134" s="86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AR134" s="236" t="s">
        <v>270</v>
      </c>
      <c r="AT134" s="236" t="s">
        <v>185</v>
      </c>
      <c r="AU134" s="236" t="s">
        <v>86</v>
      </c>
      <c r="AY134" s="17" t="s">
        <v>183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7" t="s">
        <v>84</v>
      </c>
      <c r="BK134" s="237">
        <f>ROUND(I134*H134,2)</f>
        <v>0</v>
      </c>
      <c r="BL134" s="17" t="s">
        <v>270</v>
      </c>
      <c r="BM134" s="236" t="s">
        <v>1174</v>
      </c>
    </row>
    <row r="135" s="1" customFormat="1" ht="16.5" customHeight="1">
      <c r="B135" s="38"/>
      <c r="C135" s="261" t="s">
        <v>235</v>
      </c>
      <c r="D135" s="261" t="s">
        <v>251</v>
      </c>
      <c r="E135" s="262" t="s">
        <v>1175</v>
      </c>
      <c r="F135" s="263" t="s">
        <v>1176</v>
      </c>
      <c r="G135" s="264" t="s">
        <v>204</v>
      </c>
      <c r="H135" s="265">
        <v>6</v>
      </c>
      <c r="I135" s="266"/>
      <c r="J135" s="267">
        <f>ROUND(I135*H135,2)</f>
        <v>0</v>
      </c>
      <c r="K135" s="263" t="s">
        <v>1</v>
      </c>
      <c r="L135" s="268"/>
      <c r="M135" s="269" t="s">
        <v>1</v>
      </c>
      <c r="N135" s="270" t="s">
        <v>41</v>
      </c>
      <c r="O135" s="86"/>
      <c r="P135" s="234">
        <f>O135*H135</f>
        <v>0</v>
      </c>
      <c r="Q135" s="234">
        <v>0</v>
      </c>
      <c r="R135" s="234">
        <f>Q135*H135</f>
        <v>0</v>
      </c>
      <c r="S135" s="234">
        <v>0</v>
      </c>
      <c r="T135" s="235">
        <f>S135*H135</f>
        <v>0</v>
      </c>
      <c r="AR135" s="236" t="s">
        <v>351</v>
      </c>
      <c r="AT135" s="236" t="s">
        <v>251</v>
      </c>
      <c r="AU135" s="236" t="s">
        <v>86</v>
      </c>
      <c r="AY135" s="17" t="s">
        <v>183</v>
      </c>
      <c r="BE135" s="237">
        <f>IF(N135="základní",J135,0)</f>
        <v>0</v>
      </c>
      <c r="BF135" s="237">
        <f>IF(N135="snížená",J135,0)</f>
        <v>0</v>
      </c>
      <c r="BG135" s="237">
        <f>IF(N135="zákl. přenesená",J135,0)</f>
        <v>0</v>
      </c>
      <c r="BH135" s="237">
        <f>IF(N135="sníž. přenesená",J135,0)</f>
        <v>0</v>
      </c>
      <c r="BI135" s="237">
        <f>IF(N135="nulová",J135,0)</f>
        <v>0</v>
      </c>
      <c r="BJ135" s="17" t="s">
        <v>84</v>
      </c>
      <c r="BK135" s="237">
        <f>ROUND(I135*H135,2)</f>
        <v>0</v>
      </c>
      <c r="BL135" s="17" t="s">
        <v>270</v>
      </c>
      <c r="BM135" s="236" t="s">
        <v>1177</v>
      </c>
    </row>
    <row r="136" s="1" customFormat="1" ht="24" customHeight="1">
      <c r="B136" s="38"/>
      <c r="C136" s="225" t="s">
        <v>241</v>
      </c>
      <c r="D136" s="225" t="s">
        <v>185</v>
      </c>
      <c r="E136" s="226" t="s">
        <v>1178</v>
      </c>
      <c r="F136" s="227" t="s">
        <v>1179</v>
      </c>
      <c r="G136" s="228" t="s">
        <v>204</v>
      </c>
      <c r="H136" s="229">
        <v>9</v>
      </c>
      <c r="I136" s="230"/>
      <c r="J136" s="231">
        <f>ROUND(I136*H136,2)</f>
        <v>0</v>
      </c>
      <c r="K136" s="227" t="s">
        <v>1</v>
      </c>
      <c r="L136" s="43"/>
      <c r="M136" s="232" t="s">
        <v>1</v>
      </c>
      <c r="N136" s="233" t="s">
        <v>41</v>
      </c>
      <c r="O136" s="86"/>
      <c r="P136" s="234">
        <f>O136*H136</f>
        <v>0</v>
      </c>
      <c r="Q136" s="234">
        <v>0.00022000000000000001</v>
      </c>
      <c r="R136" s="234">
        <f>Q136*H136</f>
        <v>0.00198</v>
      </c>
      <c r="S136" s="234">
        <v>0</v>
      </c>
      <c r="T136" s="235">
        <f>S136*H136</f>
        <v>0</v>
      </c>
      <c r="AR136" s="236" t="s">
        <v>270</v>
      </c>
      <c r="AT136" s="236" t="s">
        <v>185</v>
      </c>
      <c r="AU136" s="236" t="s">
        <v>86</v>
      </c>
      <c r="AY136" s="17" t="s">
        <v>183</v>
      </c>
      <c r="BE136" s="237">
        <f>IF(N136="základní",J136,0)</f>
        <v>0</v>
      </c>
      <c r="BF136" s="237">
        <f>IF(N136="snížená",J136,0)</f>
        <v>0</v>
      </c>
      <c r="BG136" s="237">
        <f>IF(N136="zákl. přenesená",J136,0)</f>
        <v>0</v>
      </c>
      <c r="BH136" s="237">
        <f>IF(N136="sníž. přenesená",J136,0)</f>
        <v>0</v>
      </c>
      <c r="BI136" s="237">
        <f>IF(N136="nulová",J136,0)</f>
        <v>0</v>
      </c>
      <c r="BJ136" s="17" t="s">
        <v>84</v>
      </c>
      <c r="BK136" s="237">
        <f>ROUND(I136*H136,2)</f>
        <v>0</v>
      </c>
      <c r="BL136" s="17" t="s">
        <v>270</v>
      </c>
      <c r="BM136" s="236" t="s">
        <v>1180</v>
      </c>
    </row>
    <row r="137" s="12" customFormat="1">
      <c r="B137" s="238"/>
      <c r="C137" s="239"/>
      <c r="D137" s="240" t="s">
        <v>192</v>
      </c>
      <c r="E137" s="241" t="s">
        <v>1</v>
      </c>
      <c r="F137" s="242" t="s">
        <v>1171</v>
      </c>
      <c r="G137" s="239"/>
      <c r="H137" s="243">
        <v>9</v>
      </c>
      <c r="I137" s="244"/>
      <c r="J137" s="239"/>
      <c r="K137" s="239"/>
      <c r="L137" s="245"/>
      <c r="M137" s="246"/>
      <c r="N137" s="247"/>
      <c r="O137" s="247"/>
      <c r="P137" s="247"/>
      <c r="Q137" s="247"/>
      <c r="R137" s="247"/>
      <c r="S137" s="247"/>
      <c r="T137" s="248"/>
      <c r="AT137" s="249" t="s">
        <v>192</v>
      </c>
      <c r="AU137" s="249" t="s">
        <v>86</v>
      </c>
      <c r="AV137" s="12" t="s">
        <v>86</v>
      </c>
      <c r="AW137" s="12" t="s">
        <v>32</v>
      </c>
      <c r="AX137" s="12" t="s">
        <v>84</v>
      </c>
      <c r="AY137" s="249" t="s">
        <v>183</v>
      </c>
    </row>
    <row r="138" s="1" customFormat="1" ht="16.5" customHeight="1">
      <c r="B138" s="38"/>
      <c r="C138" s="225" t="s">
        <v>246</v>
      </c>
      <c r="D138" s="225" t="s">
        <v>185</v>
      </c>
      <c r="E138" s="226" t="s">
        <v>1181</v>
      </c>
      <c r="F138" s="227" t="s">
        <v>1182</v>
      </c>
      <c r="G138" s="228" t="s">
        <v>1183</v>
      </c>
      <c r="H138" s="229">
        <v>1</v>
      </c>
      <c r="I138" s="230"/>
      <c r="J138" s="231">
        <f>ROUND(I138*H138,2)</f>
        <v>0</v>
      </c>
      <c r="K138" s="227" t="s">
        <v>1</v>
      </c>
      <c r="L138" s="43"/>
      <c r="M138" s="297" t="s">
        <v>1</v>
      </c>
      <c r="N138" s="298" t="s">
        <v>41</v>
      </c>
      <c r="O138" s="299"/>
      <c r="P138" s="300">
        <f>O138*H138</f>
        <v>0</v>
      </c>
      <c r="Q138" s="300">
        <v>0</v>
      </c>
      <c r="R138" s="300">
        <f>Q138*H138</f>
        <v>0</v>
      </c>
      <c r="S138" s="300">
        <v>0</v>
      </c>
      <c r="T138" s="301">
        <f>S138*H138</f>
        <v>0</v>
      </c>
      <c r="AR138" s="236" t="s">
        <v>270</v>
      </c>
      <c r="AT138" s="236" t="s">
        <v>185</v>
      </c>
      <c r="AU138" s="236" t="s">
        <v>86</v>
      </c>
      <c r="AY138" s="17" t="s">
        <v>183</v>
      </c>
      <c r="BE138" s="237">
        <f>IF(N138="základní",J138,0)</f>
        <v>0</v>
      </c>
      <c r="BF138" s="237">
        <f>IF(N138="snížená",J138,0)</f>
        <v>0</v>
      </c>
      <c r="BG138" s="237">
        <f>IF(N138="zákl. přenesená",J138,0)</f>
        <v>0</v>
      </c>
      <c r="BH138" s="237">
        <f>IF(N138="sníž. přenesená",J138,0)</f>
        <v>0</v>
      </c>
      <c r="BI138" s="237">
        <f>IF(N138="nulová",J138,0)</f>
        <v>0</v>
      </c>
      <c r="BJ138" s="17" t="s">
        <v>84</v>
      </c>
      <c r="BK138" s="237">
        <f>ROUND(I138*H138,2)</f>
        <v>0</v>
      </c>
      <c r="BL138" s="17" t="s">
        <v>270</v>
      </c>
      <c r="BM138" s="236" t="s">
        <v>1184</v>
      </c>
    </row>
    <row r="139" s="1" customFormat="1" ht="6.96" customHeight="1">
      <c r="B139" s="61"/>
      <c r="C139" s="62"/>
      <c r="D139" s="62"/>
      <c r="E139" s="62"/>
      <c r="F139" s="62"/>
      <c r="G139" s="62"/>
      <c r="H139" s="62"/>
      <c r="I139" s="174"/>
      <c r="J139" s="62"/>
      <c r="K139" s="62"/>
      <c r="L139" s="43"/>
    </row>
  </sheetData>
  <sheetProtection sheet="1" autoFilter="0" formatColumns="0" formatRows="0" objects="1" scenarios="1" spinCount="100000" saltValue="X2rqlHqR8Ygi5qEUh+nfcZPmhXNsYkvbfMCYefY0KMi9ienKMDb+4d/KLvEZt4vYXKZ8JvDBFwlkq5EtXdztXg==" hashValue="9tR35NnJuDfEB40ptK+MP9ITSe+DMXV5NM10ejSE00Yaa3zZPXBnQIHOPgdDHoLBhvU+2w2Sqbwwbr7zRigFuA==" algorithmName="SHA-512" password="CC35"/>
  <autoFilter ref="C119:K13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101</v>
      </c>
      <c r="AZ2" s="132" t="s">
        <v>1185</v>
      </c>
      <c r="BA2" s="132" t="s">
        <v>1</v>
      </c>
      <c r="BB2" s="132" t="s">
        <v>1</v>
      </c>
      <c r="BC2" s="132" t="s">
        <v>1186</v>
      </c>
      <c r="BD2" s="132" t="s">
        <v>86</v>
      </c>
    </row>
    <row r="3" ht="6.96" customHeight="1">
      <c r="B3" s="133"/>
      <c r="C3" s="134"/>
      <c r="D3" s="134"/>
      <c r="E3" s="134"/>
      <c r="F3" s="134"/>
      <c r="G3" s="134"/>
      <c r="H3" s="134"/>
      <c r="I3" s="135"/>
      <c r="J3" s="134"/>
      <c r="K3" s="134"/>
      <c r="L3" s="20"/>
      <c r="AT3" s="17" t="s">
        <v>86</v>
      </c>
      <c r="AZ3" s="132" t="s">
        <v>1187</v>
      </c>
      <c r="BA3" s="132" t="s">
        <v>1</v>
      </c>
      <c r="BB3" s="132" t="s">
        <v>1</v>
      </c>
      <c r="BC3" s="132" t="s">
        <v>1188</v>
      </c>
      <c r="BD3" s="132" t="s">
        <v>86</v>
      </c>
    </row>
    <row r="4" ht="24.96" customHeight="1">
      <c r="B4" s="20"/>
      <c r="D4" s="136" t="s">
        <v>109</v>
      </c>
      <c r="L4" s="20"/>
      <c r="M4" s="137" t="s">
        <v>10</v>
      </c>
      <c r="AT4" s="17" t="s">
        <v>4</v>
      </c>
      <c r="AZ4" s="132" t="s">
        <v>1189</v>
      </c>
      <c r="BA4" s="132" t="s">
        <v>1</v>
      </c>
      <c r="BB4" s="132" t="s">
        <v>1</v>
      </c>
      <c r="BC4" s="132" t="s">
        <v>1190</v>
      </c>
      <c r="BD4" s="132" t="s">
        <v>86</v>
      </c>
    </row>
    <row r="5" ht="6.96" customHeight="1">
      <c r="B5" s="20"/>
      <c r="L5" s="20"/>
      <c r="AZ5" s="132" t="s">
        <v>1191</v>
      </c>
      <c r="BA5" s="132" t="s">
        <v>1</v>
      </c>
      <c r="BB5" s="132" t="s">
        <v>1</v>
      </c>
      <c r="BC5" s="132" t="s">
        <v>1192</v>
      </c>
      <c r="BD5" s="132" t="s">
        <v>86</v>
      </c>
    </row>
    <row r="6" ht="12" customHeight="1">
      <c r="B6" s="20"/>
      <c r="D6" s="138" t="s">
        <v>16</v>
      </c>
      <c r="L6" s="20"/>
      <c r="AZ6" s="132" t="s">
        <v>126</v>
      </c>
      <c r="BA6" s="132" t="s">
        <v>1</v>
      </c>
      <c r="BB6" s="132" t="s">
        <v>1</v>
      </c>
      <c r="BC6" s="132" t="s">
        <v>1193</v>
      </c>
      <c r="BD6" s="132" t="s">
        <v>86</v>
      </c>
    </row>
    <row r="7" ht="16.5" customHeight="1">
      <c r="B7" s="20"/>
      <c r="E7" s="139" t="str">
        <f>'Rekapitulace stavby'!K6</f>
        <v>VÝMĚNA PLYNOVÝCH KOTLŮ, STAVEBNÍ ÚPRAVY V 1.P.P. A 1.N.P., OPRAVA PŘÍSTUPOVÉHO CHODNÍKU V MŠ POHRANIČNÍ DĚČÍN</v>
      </c>
      <c r="F7" s="138"/>
      <c r="G7" s="138"/>
      <c r="H7" s="138"/>
      <c r="L7" s="20"/>
    </row>
    <row r="8" s="1" customFormat="1" ht="12" customHeight="1">
      <c r="B8" s="43"/>
      <c r="D8" s="138" t="s">
        <v>118</v>
      </c>
      <c r="I8" s="140"/>
      <c r="L8" s="43"/>
    </row>
    <row r="9" s="1" customFormat="1" ht="36.96" customHeight="1">
      <c r="B9" s="43"/>
      <c r="E9" s="141" t="s">
        <v>1194</v>
      </c>
      <c r="F9" s="1"/>
      <c r="G9" s="1"/>
      <c r="H9" s="1"/>
      <c r="I9" s="140"/>
      <c r="L9" s="43"/>
    </row>
    <row r="10" s="1" customFormat="1">
      <c r="B10" s="43"/>
      <c r="I10" s="140"/>
      <c r="L10" s="43"/>
    </row>
    <row r="11" s="1" customFormat="1" ht="12" customHeight="1">
      <c r="B11" s="43"/>
      <c r="D11" s="138" t="s">
        <v>18</v>
      </c>
      <c r="F11" s="142" t="s">
        <v>1</v>
      </c>
      <c r="I11" s="143" t="s">
        <v>19</v>
      </c>
      <c r="J11" s="142" t="s">
        <v>1</v>
      </c>
      <c r="L11" s="43"/>
    </row>
    <row r="12" s="1" customFormat="1" ht="12" customHeight="1">
      <c r="B12" s="43"/>
      <c r="D12" s="138" t="s">
        <v>20</v>
      </c>
      <c r="F12" s="142" t="s">
        <v>21</v>
      </c>
      <c r="I12" s="143" t="s">
        <v>22</v>
      </c>
      <c r="J12" s="144" t="str">
        <f>'Rekapitulace stavby'!AN8</f>
        <v>2. 1. 2020</v>
      </c>
      <c r="L12" s="43"/>
    </row>
    <row r="13" s="1" customFormat="1" ht="10.8" customHeight="1">
      <c r="B13" s="43"/>
      <c r="I13" s="140"/>
      <c r="L13" s="43"/>
    </row>
    <row r="14" s="1" customFormat="1" ht="12" customHeight="1">
      <c r="B14" s="43"/>
      <c r="D14" s="138" t="s">
        <v>24</v>
      </c>
      <c r="I14" s="143" t="s">
        <v>25</v>
      </c>
      <c r="J14" s="142" t="s">
        <v>1</v>
      </c>
      <c r="L14" s="43"/>
    </row>
    <row r="15" s="1" customFormat="1" ht="18" customHeight="1">
      <c r="B15" s="43"/>
      <c r="E15" s="142" t="s">
        <v>26</v>
      </c>
      <c r="I15" s="143" t="s">
        <v>27</v>
      </c>
      <c r="J15" s="142" t="s">
        <v>1</v>
      </c>
      <c r="L15" s="43"/>
    </row>
    <row r="16" s="1" customFormat="1" ht="6.96" customHeight="1">
      <c r="B16" s="43"/>
      <c r="I16" s="140"/>
      <c r="L16" s="43"/>
    </row>
    <row r="17" s="1" customFormat="1" ht="12" customHeight="1">
      <c r="B17" s="43"/>
      <c r="D17" s="138" t="s">
        <v>28</v>
      </c>
      <c r="I17" s="143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2"/>
      <c r="G18" s="142"/>
      <c r="H18" s="142"/>
      <c r="I18" s="143" t="s">
        <v>27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0"/>
      <c r="L19" s="43"/>
    </row>
    <row r="20" s="1" customFormat="1" ht="12" customHeight="1">
      <c r="B20" s="43"/>
      <c r="D20" s="138" t="s">
        <v>30</v>
      </c>
      <c r="I20" s="143" t="s">
        <v>25</v>
      </c>
      <c r="J20" s="142" t="s">
        <v>1</v>
      </c>
      <c r="L20" s="43"/>
    </row>
    <row r="21" s="1" customFormat="1" ht="18" customHeight="1">
      <c r="B21" s="43"/>
      <c r="E21" s="142" t="s">
        <v>1195</v>
      </c>
      <c r="I21" s="143" t="s">
        <v>27</v>
      </c>
      <c r="J21" s="142" t="s">
        <v>1</v>
      </c>
      <c r="L21" s="43"/>
    </row>
    <row r="22" s="1" customFormat="1" ht="6.96" customHeight="1">
      <c r="B22" s="43"/>
      <c r="I22" s="140"/>
      <c r="L22" s="43"/>
    </row>
    <row r="23" s="1" customFormat="1" ht="12" customHeight="1">
      <c r="B23" s="43"/>
      <c r="D23" s="138" t="s">
        <v>33</v>
      </c>
      <c r="I23" s="143" t="s">
        <v>25</v>
      </c>
      <c r="J23" s="142" t="s">
        <v>1</v>
      </c>
      <c r="L23" s="43"/>
    </row>
    <row r="24" s="1" customFormat="1" ht="18" customHeight="1">
      <c r="B24" s="43"/>
      <c r="E24" s="142" t="s">
        <v>34</v>
      </c>
      <c r="I24" s="143" t="s">
        <v>27</v>
      </c>
      <c r="J24" s="142" t="s">
        <v>1</v>
      </c>
      <c r="L24" s="43"/>
    </row>
    <row r="25" s="1" customFormat="1" ht="6.96" customHeight="1">
      <c r="B25" s="43"/>
      <c r="I25" s="140"/>
      <c r="L25" s="43"/>
    </row>
    <row r="26" s="1" customFormat="1" ht="12" customHeight="1">
      <c r="B26" s="43"/>
      <c r="D26" s="138" t="s">
        <v>35</v>
      </c>
      <c r="I26" s="140"/>
      <c r="L26" s="43"/>
    </row>
    <row r="27" s="7" customFormat="1" ht="16.5" customHeight="1">
      <c r="B27" s="145"/>
      <c r="E27" s="146" t="s">
        <v>1</v>
      </c>
      <c r="F27" s="146"/>
      <c r="G27" s="146"/>
      <c r="H27" s="146"/>
      <c r="I27" s="147"/>
      <c r="L27" s="145"/>
    </row>
    <row r="28" s="1" customFormat="1" ht="6.96" customHeight="1">
      <c r="B28" s="43"/>
      <c r="I28" s="140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8"/>
      <c r="J29" s="78"/>
      <c r="K29" s="78"/>
      <c r="L29" s="43"/>
    </row>
    <row r="30" s="1" customFormat="1" ht="25.44" customHeight="1">
      <c r="B30" s="43"/>
      <c r="D30" s="149" t="s">
        <v>36</v>
      </c>
      <c r="I30" s="140"/>
      <c r="J30" s="150">
        <f>ROUND(J130,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48"/>
      <c r="J31" s="78"/>
      <c r="K31" s="78"/>
      <c r="L31" s="43"/>
    </row>
    <row r="32" s="1" customFormat="1" ht="14.4" customHeight="1">
      <c r="B32" s="43"/>
      <c r="F32" s="151" t="s">
        <v>38</v>
      </c>
      <c r="I32" s="152" t="s">
        <v>37</v>
      </c>
      <c r="J32" s="151" t="s">
        <v>39</v>
      </c>
      <c r="L32" s="43"/>
    </row>
    <row r="33" s="1" customFormat="1" ht="14.4" customHeight="1">
      <c r="B33" s="43"/>
      <c r="D33" s="153" t="s">
        <v>40</v>
      </c>
      <c r="E33" s="138" t="s">
        <v>41</v>
      </c>
      <c r="F33" s="154">
        <f>ROUND((SUM(BE130:BE318)),  2)</f>
        <v>0</v>
      </c>
      <c r="I33" s="155">
        <v>0.20999999999999999</v>
      </c>
      <c r="J33" s="154">
        <f>ROUND(((SUM(BE130:BE318))*I33),  2)</f>
        <v>0</v>
      </c>
      <c r="L33" s="43"/>
    </row>
    <row r="34" s="1" customFormat="1" ht="14.4" customHeight="1">
      <c r="B34" s="43"/>
      <c r="E34" s="138" t="s">
        <v>42</v>
      </c>
      <c r="F34" s="154">
        <f>ROUND((SUM(BF130:BF318)),  2)</f>
        <v>0</v>
      </c>
      <c r="I34" s="155">
        <v>0.14999999999999999</v>
      </c>
      <c r="J34" s="154">
        <f>ROUND(((SUM(BF130:BF318))*I34),  2)</f>
        <v>0</v>
      </c>
      <c r="L34" s="43"/>
    </row>
    <row r="35" hidden="1" s="1" customFormat="1" ht="14.4" customHeight="1">
      <c r="B35" s="43"/>
      <c r="E35" s="138" t="s">
        <v>43</v>
      </c>
      <c r="F35" s="154">
        <f>ROUND((SUM(BG130:BG318)),  2)</f>
        <v>0</v>
      </c>
      <c r="I35" s="155">
        <v>0.20999999999999999</v>
      </c>
      <c r="J35" s="154">
        <f>0</f>
        <v>0</v>
      </c>
      <c r="L35" s="43"/>
    </row>
    <row r="36" hidden="1" s="1" customFormat="1" ht="14.4" customHeight="1">
      <c r="B36" s="43"/>
      <c r="E36" s="138" t="s">
        <v>44</v>
      </c>
      <c r="F36" s="154">
        <f>ROUND((SUM(BH130:BH318)),  2)</f>
        <v>0</v>
      </c>
      <c r="I36" s="155">
        <v>0.14999999999999999</v>
      </c>
      <c r="J36" s="154">
        <f>0</f>
        <v>0</v>
      </c>
      <c r="L36" s="43"/>
    </row>
    <row r="37" hidden="1" s="1" customFormat="1" ht="14.4" customHeight="1">
      <c r="B37" s="43"/>
      <c r="E37" s="138" t="s">
        <v>45</v>
      </c>
      <c r="F37" s="154">
        <f>ROUND((SUM(BI130:BI318)),  2)</f>
        <v>0</v>
      </c>
      <c r="I37" s="155">
        <v>0</v>
      </c>
      <c r="J37" s="154">
        <f>0</f>
        <v>0</v>
      </c>
      <c r="L37" s="43"/>
    </row>
    <row r="38" s="1" customFormat="1" ht="6.96" customHeight="1">
      <c r="B38" s="43"/>
      <c r="I38" s="140"/>
      <c r="L38" s="43"/>
    </row>
    <row r="39" s="1" customFormat="1" ht="25.44" customHeight="1"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61"/>
      <c r="J39" s="162">
        <f>SUM(J30:J37)</f>
        <v>0</v>
      </c>
      <c r="K39" s="163"/>
      <c r="L39" s="43"/>
    </row>
    <row r="40" s="1" customFormat="1" ht="14.4" customHeight="1">
      <c r="B40" s="43"/>
      <c r="I40" s="140"/>
      <c r="L40" s="43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4" t="s">
        <v>49</v>
      </c>
      <c r="E50" s="165"/>
      <c r="F50" s="165"/>
      <c r="G50" s="164" t="s">
        <v>50</v>
      </c>
      <c r="H50" s="165"/>
      <c r="I50" s="166"/>
      <c r="J50" s="165"/>
      <c r="K50" s="165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7" t="s">
        <v>51</v>
      </c>
      <c r="E61" s="168"/>
      <c r="F61" s="169" t="s">
        <v>52</v>
      </c>
      <c r="G61" s="167" t="s">
        <v>51</v>
      </c>
      <c r="H61" s="168"/>
      <c r="I61" s="170"/>
      <c r="J61" s="171" t="s">
        <v>52</v>
      </c>
      <c r="K61" s="168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4" t="s">
        <v>53</v>
      </c>
      <c r="E65" s="165"/>
      <c r="F65" s="165"/>
      <c r="G65" s="164" t="s">
        <v>54</v>
      </c>
      <c r="H65" s="165"/>
      <c r="I65" s="166"/>
      <c r="J65" s="165"/>
      <c r="K65" s="165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7" t="s">
        <v>51</v>
      </c>
      <c r="E76" s="168"/>
      <c r="F76" s="169" t="s">
        <v>52</v>
      </c>
      <c r="G76" s="167" t="s">
        <v>51</v>
      </c>
      <c r="H76" s="168"/>
      <c r="I76" s="170"/>
      <c r="J76" s="171" t="s">
        <v>52</v>
      </c>
      <c r="K76" s="168"/>
      <c r="L76" s="43"/>
    </row>
    <row r="77" s="1" customFormat="1" ht="14.4" customHeight="1"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43"/>
    </row>
    <row r="81" s="1" customFormat="1" ht="6.96" customHeight="1"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43"/>
    </row>
    <row r="82" s="1" customFormat="1" ht="24.96" customHeight="1">
      <c r="B82" s="38"/>
      <c r="C82" s="23" t="s">
        <v>140</v>
      </c>
      <c r="D82" s="39"/>
      <c r="E82" s="39"/>
      <c r="F82" s="39"/>
      <c r="G82" s="39"/>
      <c r="H82" s="39"/>
      <c r="I82" s="140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0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40"/>
      <c r="J84" s="39"/>
      <c r="K84" s="39"/>
      <c r="L84" s="43"/>
    </row>
    <row r="85" s="1" customFormat="1" ht="16.5" customHeight="1">
      <c r="B85" s="38"/>
      <c r="C85" s="39"/>
      <c r="D85" s="39"/>
      <c r="E85" s="178" t="str">
        <f>E7</f>
        <v>VÝMĚNA PLYNOVÝCH KOTLŮ, STAVEBNÍ ÚPRAVY V 1.P.P. A 1.N.P., OPRAVA PŘÍSTUPOVÉHO CHODNÍKU V MŠ POHRANIČNÍ DĚČÍN</v>
      </c>
      <c r="F85" s="32"/>
      <c r="G85" s="32"/>
      <c r="H85" s="32"/>
      <c r="I85" s="140"/>
      <c r="J85" s="39"/>
      <c r="K85" s="39"/>
      <c r="L85" s="43"/>
    </row>
    <row r="86" s="1" customFormat="1" ht="12" customHeight="1">
      <c r="B86" s="38"/>
      <c r="C86" s="32" t="s">
        <v>118</v>
      </c>
      <c r="D86" s="39"/>
      <c r="E86" s="39"/>
      <c r="F86" s="39"/>
      <c r="G86" s="39"/>
      <c r="H86" s="39"/>
      <c r="I86" s="140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ZTI - Zdravotechnika</v>
      </c>
      <c r="F87" s="39"/>
      <c r="G87" s="39"/>
      <c r="H87" s="39"/>
      <c r="I87" s="140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40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p.p.č.10/1,10/2, st.p.č. 8 a 9</v>
      </c>
      <c r="G89" s="39"/>
      <c r="H89" s="39"/>
      <c r="I89" s="143" t="s">
        <v>22</v>
      </c>
      <c r="J89" s="74" t="str">
        <f>IF(J12="","",J12)</f>
        <v>2. 1. 2020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40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>Statutární město Děčín</v>
      </c>
      <c r="G91" s="39"/>
      <c r="H91" s="39"/>
      <c r="I91" s="143" t="s">
        <v>30</v>
      </c>
      <c r="J91" s="36" t="str">
        <f>E21</f>
        <v>Ing. Josef Vlk</v>
      </c>
      <c r="K91" s="39"/>
      <c r="L91" s="43"/>
    </row>
    <row r="92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3" t="s">
        <v>33</v>
      </c>
      <c r="J92" s="36" t="str">
        <f>E24</f>
        <v>J. Duben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40"/>
      <c r="J93" s="39"/>
      <c r="K93" s="39"/>
      <c r="L93" s="43"/>
    </row>
    <row r="94" s="1" customFormat="1" ht="29.28" customHeight="1">
      <c r="B94" s="38"/>
      <c r="C94" s="179" t="s">
        <v>141</v>
      </c>
      <c r="D94" s="180"/>
      <c r="E94" s="180"/>
      <c r="F94" s="180"/>
      <c r="G94" s="180"/>
      <c r="H94" s="180"/>
      <c r="I94" s="181"/>
      <c r="J94" s="182" t="s">
        <v>142</v>
      </c>
      <c r="K94" s="180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40"/>
      <c r="J95" s="39"/>
      <c r="K95" s="39"/>
      <c r="L95" s="43"/>
    </row>
    <row r="96" s="1" customFormat="1" ht="22.8" customHeight="1">
      <c r="B96" s="38"/>
      <c r="C96" s="183" t="s">
        <v>143</v>
      </c>
      <c r="D96" s="39"/>
      <c r="E96" s="39"/>
      <c r="F96" s="39"/>
      <c r="G96" s="39"/>
      <c r="H96" s="39"/>
      <c r="I96" s="140"/>
      <c r="J96" s="105">
        <f>J130</f>
        <v>0</v>
      </c>
      <c r="K96" s="39"/>
      <c r="L96" s="43"/>
      <c r="AU96" s="17" t="s">
        <v>144</v>
      </c>
    </row>
    <row r="97" s="8" customFormat="1" ht="24.96" customHeight="1">
      <c r="B97" s="184"/>
      <c r="C97" s="185"/>
      <c r="D97" s="186" t="s">
        <v>145</v>
      </c>
      <c r="E97" s="187"/>
      <c r="F97" s="187"/>
      <c r="G97" s="187"/>
      <c r="H97" s="187"/>
      <c r="I97" s="188"/>
      <c r="J97" s="189">
        <f>J131</f>
        <v>0</v>
      </c>
      <c r="K97" s="185"/>
      <c r="L97" s="190"/>
    </row>
    <row r="98" s="9" customFormat="1" ht="19.92" customHeight="1">
      <c r="B98" s="191"/>
      <c r="C98" s="192"/>
      <c r="D98" s="193" t="s">
        <v>146</v>
      </c>
      <c r="E98" s="194"/>
      <c r="F98" s="194"/>
      <c r="G98" s="194"/>
      <c r="H98" s="194"/>
      <c r="I98" s="195"/>
      <c r="J98" s="196">
        <f>J132</f>
        <v>0</v>
      </c>
      <c r="K98" s="192"/>
      <c r="L98" s="197"/>
    </row>
    <row r="99" s="9" customFormat="1" ht="19.92" customHeight="1">
      <c r="B99" s="191"/>
      <c r="C99" s="192"/>
      <c r="D99" s="193" t="s">
        <v>148</v>
      </c>
      <c r="E99" s="194"/>
      <c r="F99" s="194"/>
      <c r="G99" s="194"/>
      <c r="H99" s="194"/>
      <c r="I99" s="195"/>
      <c r="J99" s="196">
        <f>J178</f>
        <v>0</v>
      </c>
      <c r="K99" s="192"/>
      <c r="L99" s="197"/>
    </row>
    <row r="100" s="9" customFormat="1" ht="19.92" customHeight="1">
      <c r="B100" s="191"/>
      <c r="C100" s="192"/>
      <c r="D100" s="193" t="s">
        <v>1196</v>
      </c>
      <c r="E100" s="194"/>
      <c r="F100" s="194"/>
      <c r="G100" s="194"/>
      <c r="H100" s="194"/>
      <c r="I100" s="195"/>
      <c r="J100" s="196">
        <f>J181</f>
        <v>0</v>
      </c>
      <c r="K100" s="192"/>
      <c r="L100" s="197"/>
    </row>
    <row r="101" s="9" customFormat="1" ht="19.92" customHeight="1">
      <c r="B101" s="191"/>
      <c r="C101" s="192"/>
      <c r="D101" s="193" t="s">
        <v>151</v>
      </c>
      <c r="E101" s="194"/>
      <c r="F101" s="194"/>
      <c r="G101" s="194"/>
      <c r="H101" s="194"/>
      <c r="I101" s="195"/>
      <c r="J101" s="196">
        <f>J204</f>
        <v>0</v>
      </c>
      <c r="K101" s="192"/>
      <c r="L101" s="197"/>
    </row>
    <row r="102" s="9" customFormat="1" ht="19.92" customHeight="1">
      <c r="B102" s="191"/>
      <c r="C102" s="192"/>
      <c r="D102" s="193" t="s">
        <v>152</v>
      </c>
      <c r="E102" s="194"/>
      <c r="F102" s="194"/>
      <c r="G102" s="194"/>
      <c r="H102" s="194"/>
      <c r="I102" s="195"/>
      <c r="J102" s="196">
        <f>J226</f>
        <v>0</v>
      </c>
      <c r="K102" s="192"/>
      <c r="L102" s="197"/>
    </row>
    <row r="103" s="9" customFormat="1" ht="19.92" customHeight="1">
      <c r="B103" s="191"/>
      <c r="C103" s="192"/>
      <c r="D103" s="193" t="s">
        <v>153</v>
      </c>
      <c r="E103" s="194"/>
      <c r="F103" s="194"/>
      <c r="G103" s="194"/>
      <c r="H103" s="194"/>
      <c r="I103" s="195"/>
      <c r="J103" s="196">
        <f>J232</f>
        <v>0</v>
      </c>
      <c r="K103" s="192"/>
      <c r="L103" s="197"/>
    </row>
    <row r="104" s="8" customFormat="1" ht="24.96" customHeight="1">
      <c r="B104" s="184"/>
      <c r="C104" s="185"/>
      <c r="D104" s="186" t="s">
        <v>154</v>
      </c>
      <c r="E104" s="187"/>
      <c r="F104" s="187"/>
      <c r="G104" s="187"/>
      <c r="H104" s="187"/>
      <c r="I104" s="188"/>
      <c r="J104" s="189">
        <f>J234</f>
        <v>0</v>
      </c>
      <c r="K104" s="185"/>
      <c r="L104" s="190"/>
    </row>
    <row r="105" s="9" customFormat="1" ht="19.92" customHeight="1">
      <c r="B105" s="191"/>
      <c r="C105" s="192"/>
      <c r="D105" s="193" t="s">
        <v>1197</v>
      </c>
      <c r="E105" s="194"/>
      <c r="F105" s="194"/>
      <c r="G105" s="194"/>
      <c r="H105" s="194"/>
      <c r="I105" s="195"/>
      <c r="J105" s="196">
        <f>J235</f>
        <v>0</v>
      </c>
      <c r="K105" s="192"/>
      <c r="L105" s="197"/>
    </row>
    <row r="106" s="9" customFormat="1" ht="19.92" customHeight="1">
      <c r="B106" s="191"/>
      <c r="C106" s="192"/>
      <c r="D106" s="193" t="s">
        <v>155</v>
      </c>
      <c r="E106" s="194"/>
      <c r="F106" s="194"/>
      <c r="G106" s="194"/>
      <c r="H106" s="194"/>
      <c r="I106" s="195"/>
      <c r="J106" s="196">
        <f>J260</f>
        <v>0</v>
      </c>
      <c r="K106" s="192"/>
      <c r="L106" s="197"/>
    </row>
    <row r="107" s="9" customFormat="1" ht="19.92" customHeight="1">
      <c r="B107" s="191"/>
      <c r="C107" s="192"/>
      <c r="D107" s="193" t="s">
        <v>1198</v>
      </c>
      <c r="E107" s="194"/>
      <c r="F107" s="194"/>
      <c r="G107" s="194"/>
      <c r="H107" s="194"/>
      <c r="I107" s="195"/>
      <c r="J107" s="196">
        <f>J287</f>
        <v>0</v>
      </c>
      <c r="K107" s="192"/>
      <c r="L107" s="197"/>
    </row>
    <row r="108" s="9" customFormat="1" ht="19.92" customHeight="1">
      <c r="B108" s="191"/>
      <c r="C108" s="192"/>
      <c r="D108" s="193" t="s">
        <v>156</v>
      </c>
      <c r="E108" s="194"/>
      <c r="F108" s="194"/>
      <c r="G108" s="194"/>
      <c r="H108" s="194"/>
      <c r="I108" s="195"/>
      <c r="J108" s="196">
        <f>J290</f>
        <v>0</v>
      </c>
      <c r="K108" s="192"/>
      <c r="L108" s="197"/>
    </row>
    <row r="109" s="9" customFormat="1" ht="19.92" customHeight="1">
      <c r="B109" s="191"/>
      <c r="C109" s="192"/>
      <c r="D109" s="193" t="s">
        <v>1199</v>
      </c>
      <c r="E109" s="194"/>
      <c r="F109" s="194"/>
      <c r="G109" s="194"/>
      <c r="H109" s="194"/>
      <c r="I109" s="195"/>
      <c r="J109" s="196">
        <f>J312</f>
        <v>0</v>
      </c>
      <c r="K109" s="192"/>
      <c r="L109" s="197"/>
    </row>
    <row r="110" s="9" customFormat="1" ht="19.92" customHeight="1">
      <c r="B110" s="191"/>
      <c r="C110" s="192"/>
      <c r="D110" s="193" t="s">
        <v>1073</v>
      </c>
      <c r="E110" s="194"/>
      <c r="F110" s="194"/>
      <c r="G110" s="194"/>
      <c r="H110" s="194"/>
      <c r="I110" s="195"/>
      <c r="J110" s="196">
        <f>J316</f>
        <v>0</v>
      </c>
      <c r="K110" s="192"/>
      <c r="L110" s="197"/>
    </row>
    <row r="111" s="1" customFormat="1" ht="21.84" customHeight="1">
      <c r="B111" s="38"/>
      <c r="C111" s="39"/>
      <c r="D111" s="39"/>
      <c r="E111" s="39"/>
      <c r="F111" s="39"/>
      <c r="G111" s="39"/>
      <c r="H111" s="39"/>
      <c r="I111" s="140"/>
      <c r="J111" s="39"/>
      <c r="K111" s="39"/>
      <c r="L111" s="43"/>
    </row>
    <row r="112" s="1" customFormat="1" ht="6.96" customHeight="1">
      <c r="B112" s="61"/>
      <c r="C112" s="62"/>
      <c r="D112" s="62"/>
      <c r="E112" s="62"/>
      <c r="F112" s="62"/>
      <c r="G112" s="62"/>
      <c r="H112" s="62"/>
      <c r="I112" s="174"/>
      <c r="J112" s="62"/>
      <c r="K112" s="62"/>
      <c r="L112" s="43"/>
    </row>
    <row r="116" s="1" customFormat="1" ht="6.96" customHeight="1">
      <c r="B116" s="63"/>
      <c r="C116" s="64"/>
      <c r="D116" s="64"/>
      <c r="E116" s="64"/>
      <c r="F116" s="64"/>
      <c r="G116" s="64"/>
      <c r="H116" s="64"/>
      <c r="I116" s="177"/>
      <c r="J116" s="64"/>
      <c r="K116" s="64"/>
      <c r="L116" s="43"/>
    </row>
    <row r="117" s="1" customFormat="1" ht="24.96" customHeight="1">
      <c r="B117" s="38"/>
      <c r="C117" s="23" t="s">
        <v>168</v>
      </c>
      <c r="D117" s="39"/>
      <c r="E117" s="39"/>
      <c r="F117" s="39"/>
      <c r="G117" s="39"/>
      <c r="H117" s="39"/>
      <c r="I117" s="140"/>
      <c r="J117" s="39"/>
      <c r="K117" s="39"/>
      <c r="L117" s="43"/>
    </row>
    <row r="118" s="1" customFormat="1" ht="6.96" customHeight="1">
      <c r="B118" s="38"/>
      <c r="C118" s="39"/>
      <c r="D118" s="39"/>
      <c r="E118" s="39"/>
      <c r="F118" s="39"/>
      <c r="G118" s="39"/>
      <c r="H118" s="39"/>
      <c r="I118" s="140"/>
      <c r="J118" s="39"/>
      <c r="K118" s="39"/>
      <c r="L118" s="43"/>
    </row>
    <row r="119" s="1" customFormat="1" ht="12" customHeight="1">
      <c r="B119" s="38"/>
      <c r="C119" s="32" t="s">
        <v>16</v>
      </c>
      <c r="D119" s="39"/>
      <c r="E119" s="39"/>
      <c r="F119" s="39"/>
      <c r="G119" s="39"/>
      <c r="H119" s="39"/>
      <c r="I119" s="140"/>
      <c r="J119" s="39"/>
      <c r="K119" s="39"/>
      <c r="L119" s="43"/>
    </row>
    <row r="120" s="1" customFormat="1" ht="16.5" customHeight="1">
      <c r="B120" s="38"/>
      <c r="C120" s="39"/>
      <c r="D120" s="39"/>
      <c r="E120" s="178" t="str">
        <f>E7</f>
        <v>VÝMĚNA PLYNOVÝCH KOTLŮ, STAVEBNÍ ÚPRAVY V 1.P.P. A 1.N.P., OPRAVA PŘÍSTUPOVÉHO CHODNÍKU V MŠ POHRANIČNÍ DĚČÍN</v>
      </c>
      <c r="F120" s="32"/>
      <c r="G120" s="32"/>
      <c r="H120" s="32"/>
      <c r="I120" s="140"/>
      <c r="J120" s="39"/>
      <c r="K120" s="39"/>
      <c r="L120" s="43"/>
    </row>
    <row r="121" s="1" customFormat="1" ht="12" customHeight="1">
      <c r="B121" s="38"/>
      <c r="C121" s="32" t="s">
        <v>118</v>
      </c>
      <c r="D121" s="39"/>
      <c r="E121" s="39"/>
      <c r="F121" s="39"/>
      <c r="G121" s="39"/>
      <c r="H121" s="39"/>
      <c r="I121" s="140"/>
      <c r="J121" s="39"/>
      <c r="K121" s="39"/>
      <c r="L121" s="43"/>
    </row>
    <row r="122" s="1" customFormat="1" ht="16.5" customHeight="1">
      <c r="B122" s="38"/>
      <c r="C122" s="39"/>
      <c r="D122" s="39"/>
      <c r="E122" s="71" t="str">
        <f>E9</f>
        <v>ZTI - Zdravotechnika</v>
      </c>
      <c r="F122" s="39"/>
      <c r="G122" s="39"/>
      <c r="H122" s="39"/>
      <c r="I122" s="140"/>
      <c r="J122" s="39"/>
      <c r="K122" s="39"/>
      <c r="L122" s="43"/>
    </row>
    <row r="123" s="1" customFormat="1" ht="6.96" customHeight="1">
      <c r="B123" s="38"/>
      <c r="C123" s="39"/>
      <c r="D123" s="39"/>
      <c r="E123" s="39"/>
      <c r="F123" s="39"/>
      <c r="G123" s="39"/>
      <c r="H123" s="39"/>
      <c r="I123" s="140"/>
      <c r="J123" s="39"/>
      <c r="K123" s="39"/>
      <c r="L123" s="43"/>
    </row>
    <row r="124" s="1" customFormat="1" ht="12" customHeight="1">
      <c r="B124" s="38"/>
      <c r="C124" s="32" t="s">
        <v>20</v>
      </c>
      <c r="D124" s="39"/>
      <c r="E124" s="39"/>
      <c r="F124" s="27" t="str">
        <f>F12</f>
        <v>p.p.č.10/1,10/2, st.p.č. 8 a 9</v>
      </c>
      <c r="G124" s="39"/>
      <c r="H124" s="39"/>
      <c r="I124" s="143" t="s">
        <v>22</v>
      </c>
      <c r="J124" s="74" t="str">
        <f>IF(J12="","",J12)</f>
        <v>2. 1. 2020</v>
      </c>
      <c r="K124" s="39"/>
      <c r="L124" s="43"/>
    </row>
    <row r="125" s="1" customFormat="1" ht="6.96" customHeight="1">
      <c r="B125" s="38"/>
      <c r="C125" s="39"/>
      <c r="D125" s="39"/>
      <c r="E125" s="39"/>
      <c r="F125" s="39"/>
      <c r="G125" s="39"/>
      <c r="H125" s="39"/>
      <c r="I125" s="140"/>
      <c r="J125" s="39"/>
      <c r="K125" s="39"/>
      <c r="L125" s="43"/>
    </row>
    <row r="126" s="1" customFormat="1" ht="15.15" customHeight="1">
      <c r="B126" s="38"/>
      <c r="C126" s="32" t="s">
        <v>24</v>
      </c>
      <c r="D126" s="39"/>
      <c r="E126" s="39"/>
      <c r="F126" s="27" t="str">
        <f>E15</f>
        <v>Statutární město Děčín</v>
      </c>
      <c r="G126" s="39"/>
      <c r="H126" s="39"/>
      <c r="I126" s="143" t="s">
        <v>30</v>
      </c>
      <c r="J126" s="36" t="str">
        <f>E21</f>
        <v>Ing. Josef Vlk</v>
      </c>
      <c r="K126" s="39"/>
      <c r="L126" s="43"/>
    </row>
    <row r="127" s="1" customFormat="1" ht="15.15" customHeight="1">
      <c r="B127" s="38"/>
      <c r="C127" s="32" t="s">
        <v>28</v>
      </c>
      <c r="D127" s="39"/>
      <c r="E127" s="39"/>
      <c r="F127" s="27" t="str">
        <f>IF(E18="","",E18)</f>
        <v>Vyplň údaj</v>
      </c>
      <c r="G127" s="39"/>
      <c r="H127" s="39"/>
      <c r="I127" s="143" t="s">
        <v>33</v>
      </c>
      <c r="J127" s="36" t="str">
        <f>E24</f>
        <v>J. Duben</v>
      </c>
      <c r="K127" s="39"/>
      <c r="L127" s="43"/>
    </row>
    <row r="128" s="1" customFormat="1" ht="10.32" customHeight="1">
      <c r="B128" s="38"/>
      <c r="C128" s="39"/>
      <c r="D128" s="39"/>
      <c r="E128" s="39"/>
      <c r="F128" s="39"/>
      <c r="G128" s="39"/>
      <c r="H128" s="39"/>
      <c r="I128" s="140"/>
      <c r="J128" s="39"/>
      <c r="K128" s="39"/>
      <c r="L128" s="43"/>
    </row>
    <row r="129" s="10" customFormat="1" ht="29.28" customHeight="1">
      <c r="B129" s="198"/>
      <c r="C129" s="199" t="s">
        <v>169</v>
      </c>
      <c r="D129" s="200" t="s">
        <v>61</v>
      </c>
      <c r="E129" s="200" t="s">
        <v>57</v>
      </c>
      <c r="F129" s="200" t="s">
        <v>58</v>
      </c>
      <c r="G129" s="200" t="s">
        <v>170</v>
      </c>
      <c r="H129" s="200" t="s">
        <v>171</v>
      </c>
      <c r="I129" s="201" t="s">
        <v>172</v>
      </c>
      <c r="J129" s="202" t="s">
        <v>142</v>
      </c>
      <c r="K129" s="203" t="s">
        <v>173</v>
      </c>
      <c r="L129" s="204"/>
      <c r="M129" s="95" t="s">
        <v>1</v>
      </c>
      <c r="N129" s="96" t="s">
        <v>40</v>
      </c>
      <c r="O129" s="96" t="s">
        <v>174</v>
      </c>
      <c r="P129" s="96" t="s">
        <v>175</v>
      </c>
      <c r="Q129" s="96" t="s">
        <v>176</v>
      </c>
      <c r="R129" s="96" t="s">
        <v>177</v>
      </c>
      <c r="S129" s="96" t="s">
        <v>178</v>
      </c>
      <c r="T129" s="97" t="s">
        <v>179</v>
      </c>
    </row>
    <row r="130" s="1" customFormat="1" ht="22.8" customHeight="1">
      <c r="B130" s="38"/>
      <c r="C130" s="102" t="s">
        <v>180</v>
      </c>
      <c r="D130" s="39"/>
      <c r="E130" s="39"/>
      <c r="F130" s="39"/>
      <c r="G130" s="39"/>
      <c r="H130" s="39"/>
      <c r="I130" s="140"/>
      <c r="J130" s="205">
        <f>BK130</f>
        <v>0</v>
      </c>
      <c r="K130" s="39"/>
      <c r="L130" s="43"/>
      <c r="M130" s="98"/>
      <c r="N130" s="99"/>
      <c r="O130" s="99"/>
      <c r="P130" s="206">
        <f>P131+P234</f>
        <v>0</v>
      </c>
      <c r="Q130" s="99"/>
      <c r="R130" s="206">
        <f>R131+R234</f>
        <v>19.064425</v>
      </c>
      <c r="S130" s="99"/>
      <c r="T130" s="207">
        <f>T131+T234</f>
        <v>3.0413000000000001</v>
      </c>
      <c r="AT130" s="17" t="s">
        <v>75</v>
      </c>
      <c r="AU130" s="17" t="s">
        <v>144</v>
      </c>
      <c r="BK130" s="208">
        <f>BK131+BK234</f>
        <v>0</v>
      </c>
    </row>
    <row r="131" s="11" customFormat="1" ht="25.92" customHeight="1">
      <c r="B131" s="209"/>
      <c r="C131" s="210"/>
      <c r="D131" s="211" t="s">
        <v>75</v>
      </c>
      <c r="E131" s="212" t="s">
        <v>181</v>
      </c>
      <c r="F131" s="212" t="s">
        <v>182</v>
      </c>
      <c r="G131" s="210"/>
      <c r="H131" s="210"/>
      <c r="I131" s="213"/>
      <c r="J131" s="214">
        <f>BK131</f>
        <v>0</v>
      </c>
      <c r="K131" s="210"/>
      <c r="L131" s="215"/>
      <c r="M131" s="216"/>
      <c r="N131" s="217"/>
      <c r="O131" s="217"/>
      <c r="P131" s="218">
        <f>P132+P178+P181+P204+P226+P232</f>
        <v>0</v>
      </c>
      <c r="Q131" s="217"/>
      <c r="R131" s="218">
        <f>R132+R178+R181+R204+R226+R232</f>
        <v>18.178155</v>
      </c>
      <c r="S131" s="217"/>
      <c r="T131" s="219">
        <f>T132+T178+T181+T204+T226+T232</f>
        <v>2.8380000000000001</v>
      </c>
      <c r="AR131" s="220" t="s">
        <v>84</v>
      </c>
      <c r="AT131" s="221" t="s">
        <v>75</v>
      </c>
      <c r="AU131" s="221" t="s">
        <v>76</v>
      </c>
      <c r="AY131" s="220" t="s">
        <v>183</v>
      </c>
      <c r="BK131" s="222">
        <f>BK132+BK178+BK181+BK204+BK226+BK232</f>
        <v>0</v>
      </c>
    </row>
    <row r="132" s="11" customFormat="1" ht="22.8" customHeight="1">
      <c r="B132" s="209"/>
      <c r="C132" s="210"/>
      <c r="D132" s="211" t="s">
        <v>75</v>
      </c>
      <c r="E132" s="223" t="s">
        <v>84</v>
      </c>
      <c r="F132" s="223" t="s">
        <v>184</v>
      </c>
      <c r="G132" s="210"/>
      <c r="H132" s="210"/>
      <c r="I132" s="213"/>
      <c r="J132" s="224">
        <f>BK132</f>
        <v>0</v>
      </c>
      <c r="K132" s="210"/>
      <c r="L132" s="215"/>
      <c r="M132" s="216"/>
      <c r="N132" s="217"/>
      <c r="O132" s="217"/>
      <c r="P132" s="218">
        <f>SUM(P133:P177)</f>
        <v>0</v>
      </c>
      <c r="Q132" s="217"/>
      <c r="R132" s="218">
        <f>SUM(R133:R177)</f>
        <v>14.708105</v>
      </c>
      <c r="S132" s="217"/>
      <c r="T132" s="219">
        <f>SUM(T133:T177)</f>
        <v>0</v>
      </c>
      <c r="AR132" s="220" t="s">
        <v>84</v>
      </c>
      <c r="AT132" s="221" t="s">
        <v>75</v>
      </c>
      <c r="AU132" s="221" t="s">
        <v>84</v>
      </c>
      <c r="AY132" s="220" t="s">
        <v>183</v>
      </c>
      <c r="BK132" s="222">
        <f>SUM(BK133:BK177)</f>
        <v>0</v>
      </c>
    </row>
    <row r="133" s="1" customFormat="1" ht="24" customHeight="1">
      <c r="B133" s="38"/>
      <c r="C133" s="225" t="s">
        <v>84</v>
      </c>
      <c r="D133" s="225" t="s">
        <v>185</v>
      </c>
      <c r="E133" s="226" t="s">
        <v>1200</v>
      </c>
      <c r="F133" s="227" t="s">
        <v>1201</v>
      </c>
      <c r="G133" s="228" t="s">
        <v>196</v>
      </c>
      <c r="H133" s="229">
        <v>0.59999999999999998</v>
      </c>
      <c r="I133" s="230"/>
      <c r="J133" s="231">
        <f>ROUND(I133*H133,2)</f>
        <v>0</v>
      </c>
      <c r="K133" s="227" t="s">
        <v>189</v>
      </c>
      <c r="L133" s="43"/>
      <c r="M133" s="232" t="s">
        <v>1</v>
      </c>
      <c r="N133" s="233" t="s">
        <v>41</v>
      </c>
      <c r="O133" s="86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AR133" s="236" t="s">
        <v>190</v>
      </c>
      <c r="AT133" s="236" t="s">
        <v>185</v>
      </c>
      <c r="AU133" s="236" t="s">
        <v>86</v>
      </c>
      <c r="AY133" s="17" t="s">
        <v>183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7" t="s">
        <v>84</v>
      </c>
      <c r="BK133" s="237">
        <f>ROUND(I133*H133,2)</f>
        <v>0</v>
      </c>
      <c r="BL133" s="17" t="s">
        <v>190</v>
      </c>
      <c r="BM133" s="236" t="s">
        <v>1202</v>
      </c>
    </row>
    <row r="134" s="14" customFormat="1">
      <c r="B134" s="271"/>
      <c r="C134" s="272"/>
      <c r="D134" s="240" t="s">
        <v>192</v>
      </c>
      <c r="E134" s="273" t="s">
        <v>1</v>
      </c>
      <c r="F134" s="274" t="s">
        <v>1203</v>
      </c>
      <c r="G134" s="272"/>
      <c r="H134" s="273" t="s">
        <v>1</v>
      </c>
      <c r="I134" s="275"/>
      <c r="J134" s="272"/>
      <c r="K134" s="272"/>
      <c r="L134" s="276"/>
      <c r="M134" s="277"/>
      <c r="N134" s="278"/>
      <c r="O134" s="278"/>
      <c r="P134" s="278"/>
      <c r="Q134" s="278"/>
      <c r="R134" s="278"/>
      <c r="S134" s="278"/>
      <c r="T134" s="279"/>
      <c r="AT134" s="280" t="s">
        <v>192</v>
      </c>
      <c r="AU134" s="280" t="s">
        <v>86</v>
      </c>
      <c r="AV134" s="14" t="s">
        <v>84</v>
      </c>
      <c r="AW134" s="14" t="s">
        <v>32</v>
      </c>
      <c r="AX134" s="14" t="s">
        <v>76</v>
      </c>
      <c r="AY134" s="280" t="s">
        <v>183</v>
      </c>
    </row>
    <row r="135" s="12" customFormat="1">
      <c r="B135" s="238"/>
      <c r="C135" s="239"/>
      <c r="D135" s="240" t="s">
        <v>192</v>
      </c>
      <c r="E135" s="241" t="s">
        <v>1</v>
      </c>
      <c r="F135" s="242" t="s">
        <v>1204</v>
      </c>
      <c r="G135" s="239"/>
      <c r="H135" s="243">
        <v>0.10000000000000001</v>
      </c>
      <c r="I135" s="244"/>
      <c r="J135" s="239"/>
      <c r="K135" s="239"/>
      <c r="L135" s="245"/>
      <c r="M135" s="246"/>
      <c r="N135" s="247"/>
      <c r="O135" s="247"/>
      <c r="P135" s="247"/>
      <c r="Q135" s="247"/>
      <c r="R135" s="247"/>
      <c r="S135" s="247"/>
      <c r="T135" s="248"/>
      <c r="AT135" s="249" t="s">
        <v>192</v>
      </c>
      <c r="AU135" s="249" t="s">
        <v>86</v>
      </c>
      <c r="AV135" s="12" t="s">
        <v>86</v>
      </c>
      <c r="AW135" s="12" t="s">
        <v>32</v>
      </c>
      <c r="AX135" s="12" t="s">
        <v>76</v>
      </c>
      <c r="AY135" s="249" t="s">
        <v>183</v>
      </c>
    </row>
    <row r="136" s="14" customFormat="1">
      <c r="B136" s="271"/>
      <c r="C136" s="272"/>
      <c r="D136" s="240" t="s">
        <v>192</v>
      </c>
      <c r="E136" s="273" t="s">
        <v>1</v>
      </c>
      <c r="F136" s="274" t="s">
        <v>1205</v>
      </c>
      <c r="G136" s="272"/>
      <c r="H136" s="273" t="s">
        <v>1</v>
      </c>
      <c r="I136" s="275"/>
      <c r="J136" s="272"/>
      <c r="K136" s="272"/>
      <c r="L136" s="276"/>
      <c r="M136" s="277"/>
      <c r="N136" s="278"/>
      <c r="O136" s="278"/>
      <c r="P136" s="278"/>
      <c r="Q136" s="278"/>
      <c r="R136" s="278"/>
      <c r="S136" s="278"/>
      <c r="T136" s="279"/>
      <c r="AT136" s="280" t="s">
        <v>192</v>
      </c>
      <c r="AU136" s="280" t="s">
        <v>86</v>
      </c>
      <c r="AV136" s="14" t="s">
        <v>84</v>
      </c>
      <c r="AW136" s="14" t="s">
        <v>32</v>
      </c>
      <c r="AX136" s="14" t="s">
        <v>76</v>
      </c>
      <c r="AY136" s="280" t="s">
        <v>183</v>
      </c>
    </row>
    <row r="137" s="12" customFormat="1">
      <c r="B137" s="238"/>
      <c r="C137" s="239"/>
      <c r="D137" s="240" t="s">
        <v>192</v>
      </c>
      <c r="E137" s="241" t="s">
        <v>1</v>
      </c>
      <c r="F137" s="242" t="s">
        <v>1206</v>
      </c>
      <c r="G137" s="239"/>
      <c r="H137" s="243">
        <v>0.5</v>
      </c>
      <c r="I137" s="244"/>
      <c r="J137" s="239"/>
      <c r="K137" s="239"/>
      <c r="L137" s="245"/>
      <c r="M137" s="246"/>
      <c r="N137" s="247"/>
      <c r="O137" s="247"/>
      <c r="P137" s="247"/>
      <c r="Q137" s="247"/>
      <c r="R137" s="247"/>
      <c r="S137" s="247"/>
      <c r="T137" s="248"/>
      <c r="AT137" s="249" t="s">
        <v>192</v>
      </c>
      <c r="AU137" s="249" t="s">
        <v>86</v>
      </c>
      <c r="AV137" s="12" t="s">
        <v>86</v>
      </c>
      <c r="AW137" s="12" t="s">
        <v>32</v>
      </c>
      <c r="AX137" s="12" t="s">
        <v>76</v>
      </c>
      <c r="AY137" s="249" t="s">
        <v>183</v>
      </c>
    </row>
    <row r="138" s="13" customFormat="1">
      <c r="B138" s="250"/>
      <c r="C138" s="251"/>
      <c r="D138" s="240" t="s">
        <v>192</v>
      </c>
      <c r="E138" s="252" t="s">
        <v>1185</v>
      </c>
      <c r="F138" s="253" t="s">
        <v>200</v>
      </c>
      <c r="G138" s="251"/>
      <c r="H138" s="254">
        <v>0.59999999999999998</v>
      </c>
      <c r="I138" s="255"/>
      <c r="J138" s="251"/>
      <c r="K138" s="251"/>
      <c r="L138" s="256"/>
      <c r="M138" s="257"/>
      <c r="N138" s="258"/>
      <c r="O138" s="258"/>
      <c r="P138" s="258"/>
      <c r="Q138" s="258"/>
      <c r="R138" s="258"/>
      <c r="S138" s="258"/>
      <c r="T138" s="259"/>
      <c r="AT138" s="260" t="s">
        <v>192</v>
      </c>
      <c r="AU138" s="260" t="s">
        <v>86</v>
      </c>
      <c r="AV138" s="13" t="s">
        <v>190</v>
      </c>
      <c r="AW138" s="13" t="s">
        <v>32</v>
      </c>
      <c r="AX138" s="13" t="s">
        <v>84</v>
      </c>
      <c r="AY138" s="260" t="s">
        <v>183</v>
      </c>
    </row>
    <row r="139" s="1" customFormat="1" ht="24" customHeight="1">
      <c r="B139" s="38"/>
      <c r="C139" s="225" t="s">
        <v>86</v>
      </c>
      <c r="D139" s="225" t="s">
        <v>185</v>
      </c>
      <c r="E139" s="226" t="s">
        <v>1207</v>
      </c>
      <c r="F139" s="227" t="s">
        <v>1208</v>
      </c>
      <c r="G139" s="228" t="s">
        <v>196</v>
      </c>
      <c r="H139" s="229">
        <v>9.5999999999999996</v>
      </c>
      <c r="I139" s="230"/>
      <c r="J139" s="231">
        <f>ROUND(I139*H139,2)</f>
        <v>0</v>
      </c>
      <c r="K139" s="227" t="s">
        <v>189</v>
      </c>
      <c r="L139" s="43"/>
      <c r="M139" s="232" t="s">
        <v>1</v>
      </c>
      <c r="N139" s="233" t="s">
        <v>41</v>
      </c>
      <c r="O139" s="86"/>
      <c r="P139" s="234">
        <f>O139*H139</f>
        <v>0</v>
      </c>
      <c r="Q139" s="234">
        <v>0</v>
      </c>
      <c r="R139" s="234">
        <f>Q139*H139</f>
        <v>0</v>
      </c>
      <c r="S139" s="234">
        <v>0</v>
      </c>
      <c r="T139" s="235">
        <f>S139*H139</f>
        <v>0</v>
      </c>
      <c r="AR139" s="236" t="s">
        <v>190</v>
      </c>
      <c r="AT139" s="236" t="s">
        <v>185</v>
      </c>
      <c r="AU139" s="236" t="s">
        <v>86</v>
      </c>
      <c r="AY139" s="17" t="s">
        <v>183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7" t="s">
        <v>84</v>
      </c>
      <c r="BK139" s="237">
        <f>ROUND(I139*H139,2)</f>
        <v>0</v>
      </c>
      <c r="BL139" s="17" t="s">
        <v>190</v>
      </c>
      <c r="BM139" s="236" t="s">
        <v>1209</v>
      </c>
    </row>
    <row r="140" s="14" customFormat="1">
      <c r="B140" s="271"/>
      <c r="C140" s="272"/>
      <c r="D140" s="240" t="s">
        <v>192</v>
      </c>
      <c r="E140" s="273" t="s">
        <v>1</v>
      </c>
      <c r="F140" s="274" t="s">
        <v>1210</v>
      </c>
      <c r="G140" s="272"/>
      <c r="H140" s="273" t="s">
        <v>1</v>
      </c>
      <c r="I140" s="275"/>
      <c r="J140" s="272"/>
      <c r="K140" s="272"/>
      <c r="L140" s="276"/>
      <c r="M140" s="277"/>
      <c r="N140" s="278"/>
      <c r="O140" s="278"/>
      <c r="P140" s="278"/>
      <c r="Q140" s="278"/>
      <c r="R140" s="278"/>
      <c r="S140" s="278"/>
      <c r="T140" s="279"/>
      <c r="AT140" s="280" t="s">
        <v>192</v>
      </c>
      <c r="AU140" s="280" t="s">
        <v>86</v>
      </c>
      <c r="AV140" s="14" t="s">
        <v>84</v>
      </c>
      <c r="AW140" s="14" t="s">
        <v>32</v>
      </c>
      <c r="AX140" s="14" t="s">
        <v>76</v>
      </c>
      <c r="AY140" s="280" t="s">
        <v>183</v>
      </c>
    </row>
    <row r="141" s="12" customFormat="1">
      <c r="B141" s="238"/>
      <c r="C141" s="239"/>
      <c r="D141" s="240" t="s">
        <v>192</v>
      </c>
      <c r="E141" s="241" t="s">
        <v>1187</v>
      </c>
      <c r="F141" s="242" t="s">
        <v>1211</v>
      </c>
      <c r="G141" s="239"/>
      <c r="H141" s="243">
        <v>9.5999999999999996</v>
      </c>
      <c r="I141" s="244"/>
      <c r="J141" s="239"/>
      <c r="K141" s="239"/>
      <c r="L141" s="245"/>
      <c r="M141" s="246"/>
      <c r="N141" s="247"/>
      <c r="O141" s="247"/>
      <c r="P141" s="247"/>
      <c r="Q141" s="247"/>
      <c r="R141" s="247"/>
      <c r="S141" s="247"/>
      <c r="T141" s="248"/>
      <c r="AT141" s="249" t="s">
        <v>192</v>
      </c>
      <c r="AU141" s="249" t="s">
        <v>86</v>
      </c>
      <c r="AV141" s="12" t="s">
        <v>86</v>
      </c>
      <c r="AW141" s="12" t="s">
        <v>32</v>
      </c>
      <c r="AX141" s="12" t="s">
        <v>84</v>
      </c>
      <c r="AY141" s="249" t="s">
        <v>183</v>
      </c>
    </row>
    <row r="142" s="1" customFormat="1" ht="24" customHeight="1">
      <c r="B142" s="38"/>
      <c r="C142" s="225" t="s">
        <v>201</v>
      </c>
      <c r="D142" s="225" t="s">
        <v>185</v>
      </c>
      <c r="E142" s="226" t="s">
        <v>1212</v>
      </c>
      <c r="F142" s="227" t="s">
        <v>1213</v>
      </c>
      <c r="G142" s="228" t="s">
        <v>196</v>
      </c>
      <c r="H142" s="229">
        <v>9.5999999999999996</v>
      </c>
      <c r="I142" s="230"/>
      <c r="J142" s="231">
        <f>ROUND(I142*H142,2)</f>
        <v>0</v>
      </c>
      <c r="K142" s="227" t="s">
        <v>189</v>
      </c>
      <c r="L142" s="43"/>
      <c r="M142" s="232" t="s">
        <v>1</v>
      </c>
      <c r="N142" s="233" t="s">
        <v>41</v>
      </c>
      <c r="O142" s="86"/>
      <c r="P142" s="234">
        <f>O142*H142</f>
        <v>0</v>
      </c>
      <c r="Q142" s="234">
        <v>0</v>
      </c>
      <c r="R142" s="234">
        <f>Q142*H142</f>
        <v>0</v>
      </c>
      <c r="S142" s="234">
        <v>0</v>
      </c>
      <c r="T142" s="235">
        <f>S142*H142</f>
        <v>0</v>
      </c>
      <c r="AR142" s="236" t="s">
        <v>190</v>
      </c>
      <c r="AT142" s="236" t="s">
        <v>185</v>
      </c>
      <c r="AU142" s="236" t="s">
        <v>86</v>
      </c>
      <c r="AY142" s="17" t="s">
        <v>183</v>
      </c>
      <c r="BE142" s="237">
        <f>IF(N142="základní",J142,0)</f>
        <v>0</v>
      </c>
      <c r="BF142" s="237">
        <f>IF(N142="snížená",J142,0)</f>
        <v>0</v>
      </c>
      <c r="BG142" s="237">
        <f>IF(N142="zákl. přenesená",J142,0)</f>
        <v>0</v>
      </c>
      <c r="BH142" s="237">
        <f>IF(N142="sníž. přenesená",J142,0)</f>
        <v>0</v>
      </c>
      <c r="BI142" s="237">
        <f>IF(N142="nulová",J142,0)</f>
        <v>0</v>
      </c>
      <c r="BJ142" s="17" t="s">
        <v>84</v>
      </c>
      <c r="BK142" s="237">
        <f>ROUND(I142*H142,2)</f>
        <v>0</v>
      </c>
      <c r="BL142" s="17" t="s">
        <v>190</v>
      </c>
      <c r="BM142" s="236" t="s">
        <v>1214</v>
      </c>
    </row>
    <row r="143" s="12" customFormat="1">
      <c r="B143" s="238"/>
      <c r="C143" s="239"/>
      <c r="D143" s="240" t="s">
        <v>192</v>
      </c>
      <c r="E143" s="241" t="s">
        <v>1</v>
      </c>
      <c r="F143" s="242" t="s">
        <v>1187</v>
      </c>
      <c r="G143" s="239"/>
      <c r="H143" s="243">
        <v>9.5999999999999996</v>
      </c>
      <c r="I143" s="244"/>
      <c r="J143" s="239"/>
      <c r="K143" s="239"/>
      <c r="L143" s="245"/>
      <c r="M143" s="246"/>
      <c r="N143" s="247"/>
      <c r="O143" s="247"/>
      <c r="P143" s="247"/>
      <c r="Q143" s="247"/>
      <c r="R143" s="247"/>
      <c r="S143" s="247"/>
      <c r="T143" s="248"/>
      <c r="AT143" s="249" t="s">
        <v>192</v>
      </c>
      <c r="AU143" s="249" t="s">
        <v>86</v>
      </c>
      <c r="AV143" s="12" t="s">
        <v>86</v>
      </c>
      <c r="AW143" s="12" t="s">
        <v>32</v>
      </c>
      <c r="AX143" s="12" t="s">
        <v>84</v>
      </c>
      <c r="AY143" s="249" t="s">
        <v>183</v>
      </c>
    </row>
    <row r="144" s="1" customFormat="1" ht="16.5" customHeight="1">
      <c r="B144" s="38"/>
      <c r="C144" s="225" t="s">
        <v>190</v>
      </c>
      <c r="D144" s="225" t="s">
        <v>185</v>
      </c>
      <c r="E144" s="226" t="s">
        <v>1215</v>
      </c>
      <c r="F144" s="227" t="s">
        <v>1216</v>
      </c>
      <c r="G144" s="228" t="s">
        <v>196</v>
      </c>
      <c r="H144" s="229">
        <v>10.44</v>
      </c>
      <c r="I144" s="230"/>
      <c r="J144" s="231">
        <f>ROUND(I144*H144,2)</f>
        <v>0</v>
      </c>
      <c r="K144" s="227" t="s">
        <v>189</v>
      </c>
      <c r="L144" s="43"/>
      <c r="M144" s="232" t="s">
        <v>1</v>
      </c>
      <c r="N144" s="233" t="s">
        <v>41</v>
      </c>
      <c r="O144" s="86"/>
      <c r="P144" s="234">
        <f>O144*H144</f>
        <v>0</v>
      </c>
      <c r="Q144" s="234">
        <v>0</v>
      </c>
      <c r="R144" s="234">
        <f>Q144*H144</f>
        <v>0</v>
      </c>
      <c r="S144" s="234">
        <v>0</v>
      </c>
      <c r="T144" s="235">
        <f>S144*H144</f>
        <v>0</v>
      </c>
      <c r="AR144" s="236" t="s">
        <v>190</v>
      </c>
      <c r="AT144" s="236" t="s">
        <v>185</v>
      </c>
      <c r="AU144" s="236" t="s">
        <v>86</v>
      </c>
      <c r="AY144" s="17" t="s">
        <v>183</v>
      </c>
      <c r="BE144" s="237">
        <f>IF(N144="základní",J144,0)</f>
        <v>0</v>
      </c>
      <c r="BF144" s="237">
        <f>IF(N144="snížená",J144,0)</f>
        <v>0</v>
      </c>
      <c r="BG144" s="237">
        <f>IF(N144="zákl. přenesená",J144,0)</f>
        <v>0</v>
      </c>
      <c r="BH144" s="237">
        <f>IF(N144="sníž. přenesená",J144,0)</f>
        <v>0</v>
      </c>
      <c r="BI144" s="237">
        <f>IF(N144="nulová",J144,0)</f>
        <v>0</v>
      </c>
      <c r="BJ144" s="17" t="s">
        <v>84</v>
      </c>
      <c r="BK144" s="237">
        <f>ROUND(I144*H144,2)</f>
        <v>0</v>
      </c>
      <c r="BL144" s="17" t="s">
        <v>190</v>
      </c>
      <c r="BM144" s="236" t="s">
        <v>1217</v>
      </c>
    </row>
    <row r="145" s="14" customFormat="1">
      <c r="B145" s="271"/>
      <c r="C145" s="272"/>
      <c r="D145" s="240" t="s">
        <v>192</v>
      </c>
      <c r="E145" s="273" t="s">
        <v>1</v>
      </c>
      <c r="F145" s="274" t="s">
        <v>1218</v>
      </c>
      <c r="G145" s="272"/>
      <c r="H145" s="273" t="s">
        <v>1</v>
      </c>
      <c r="I145" s="275"/>
      <c r="J145" s="272"/>
      <c r="K145" s="272"/>
      <c r="L145" s="276"/>
      <c r="M145" s="277"/>
      <c r="N145" s="278"/>
      <c r="O145" s="278"/>
      <c r="P145" s="278"/>
      <c r="Q145" s="278"/>
      <c r="R145" s="278"/>
      <c r="S145" s="278"/>
      <c r="T145" s="279"/>
      <c r="AT145" s="280" t="s">
        <v>192</v>
      </c>
      <c r="AU145" s="280" t="s">
        <v>86</v>
      </c>
      <c r="AV145" s="14" t="s">
        <v>84</v>
      </c>
      <c r="AW145" s="14" t="s">
        <v>32</v>
      </c>
      <c r="AX145" s="14" t="s">
        <v>76</v>
      </c>
      <c r="AY145" s="280" t="s">
        <v>183</v>
      </c>
    </row>
    <row r="146" s="12" customFormat="1">
      <c r="B146" s="238"/>
      <c r="C146" s="239"/>
      <c r="D146" s="240" t="s">
        <v>192</v>
      </c>
      <c r="E146" s="241" t="s">
        <v>1189</v>
      </c>
      <c r="F146" s="242" t="s">
        <v>1219</v>
      </c>
      <c r="G146" s="239"/>
      <c r="H146" s="243">
        <v>10.44</v>
      </c>
      <c r="I146" s="244"/>
      <c r="J146" s="239"/>
      <c r="K146" s="239"/>
      <c r="L146" s="245"/>
      <c r="M146" s="246"/>
      <c r="N146" s="247"/>
      <c r="O146" s="247"/>
      <c r="P146" s="247"/>
      <c r="Q146" s="247"/>
      <c r="R146" s="247"/>
      <c r="S146" s="247"/>
      <c r="T146" s="248"/>
      <c r="AT146" s="249" t="s">
        <v>192</v>
      </c>
      <c r="AU146" s="249" t="s">
        <v>86</v>
      </c>
      <c r="AV146" s="12" t="s">
        <v>86</v>
      </c>
      <c r="AW146" s="12" t="s">
        <v>32</v>
      </c>
      <c r="AX146" s="12" t="s">
        <v>84</v>
      </c>
      <c r="AY146" s="249" t="s">
        <v>183</v>
      </c>
    </row>
    <row r="147" s="1" customFormat="1" ht="24" customHeight="1">
      <c r="B147" s="38"/>
      <c r="C147" s="225" t="s">
        <v>211</v>
      </c>
      <c r="D147" s="225" t="s">
        <v>185</v>
      </c>
      <c r="E147" s="226" t="s">
        <v>1220</v>
      </c>
      <c r="F147" s="227" t="s">
        <v>1221</v>
      </c>
      <c r="G147" s="228" t="s">
        <v>196</v>
      </c>
      <c r="H147" s="229">
        <v>10.44</v>
      </c>
      <c r="I147" s="230"/>
      <c r="J147" s="231">
        <f>ROUND(I147*H147,2)</f>
        <v>0</v>
      </c>
      <c r="K147" s="227" t="s">
        <v>189</v>
      </c>
      <c r="L147" s="43"/>
      <c r="M147" s="232" t="s">
        <v>1</v>
      </c>
      <c r="N147" s="233" t="s">
        <v>41</v>
      </c>
      <c r="O147" s="86"/>
      <c r="P147" s="234">
        <f>O147*H147</f>
        <v>0</v>
      </c>
      <c r="Q147" s="234">
        <v>0</v>
      </c>
      <c r="R147" s="234">
        <f>Q147*H147</f>
        <v>0</v>
      </c>
      <c r="S147" s="234">
        <v>0</v>
      </c>
      <c r="T147" s="235">
        <f>S147*H147</f>
        <v>0</v>
      </c>
      <c r="AR147" s="236" t="s">
        <v>190</v>
      </c>
      <c r="AT147" s="236" t="s">
        <v>185</v>
      </c>
      <c r="AU147" s="236" t="s">
        <v>86</v>
      </c>
      <c r="AY147" s="17" t="s">
        <v>183</v>
      </c>
      <c r="BE147" s="237">
        <f>IF(N147="základní",J147,0)</f>
        <v>0</v>
      </c>
      <c r="BF147" s="237">
        <f>IF(N147="snížená",J147,0)</f>
        <v>0</v>
      </c>
      <c r="BG147" s="237">
        <f>IF(N147="zákl. přenesená",J147,0)</f>
        <v>0</v>
      </c>
      <c r="BH147" s="237">
        <f>IF(N147="sníž. přenesená",J147,0)</f>
        <v>0</v>
      </c>
      <c r="BI147" s="237">
        <f>IF(N147="nulová",J147,0)</f>
        <v>0</v>
      </c>
      <c r="BJ147" s="17" t="s">
        <v>84</v>
      </c>
      <c r="BK147" s="237">
        <f>ROUND(I147*H147,2)</f>
        <v>0</v>
      </c>
      <c r="BL147" s="17" t="s">
        <v>190</v>
      </c>
      <c r="BM147" s="236" t="s">
        <v>1222</v>
      </c>
    </row>
    <row r="148" s="14" customFormat="1">
      <c r="B148" s="271"/>
      <c r="C148" s="272"/>
      <c r="D148" s="240" t="s">
        <v>192</v>
      </c>
      <c r="E148" s="273" t="s">
        <v>1</v>
      </c>
      <c r="F148" s="274" t="s">
        <v>1223</v>
      </c>
      <c r="G148" s="272"/>
      <c r="H148" s="273" t="s">
        <v>1</v>
      </c>
      <c r="I148" s="275"/>
      <c r="J148" s="272"/>
      <c r="K148" s="272"/>
      <c r="L148" s="276"/>
      <c r="M148" s="277"/>
      <c r="N148" s="278"/>
      <c r="O148" s="278"/>
      <c r="P148" s="278"/>
      <c r="Q148" s="278"/>
      <c r="R148" s="278"/>
      <c r="S148" s="278"/>
      <c r="T148" s="279"/>
      <c r="AT148" s="280" t="s">
        <v>192</v>
      </c>
      <c r="AU148" s="280" t="s">
        <v>86</v>
      </c>
      <c r="AV148" s="14" t="s">
        <v>84</v>
      </c>
      <c r="AW148" s="14" t="s">
        <v>32</v>
      </c>
      <c r="AX148" s="14" t="s">
        <v>76</v>
      </c>
      <c r="AY148" s="280" t="s">
        <v>183</v>
      </c>
    </row>
    <row r="149" s="12" customFormat="1">
      <c r="B149" s="238"/>
      <c r="C149" s="239"/>
      <c r="D149" s="240" t="s">
        <v>192</v>
      </c>
      <c r="E149" s="241" t="s">
        <v>1</v>
      </c>
      <c r="F149" s="242" t="s">
        <v>1189</v>
      </c>
      <c r="G149" s="239"/>
      <c r="H149" s="243">
        <v>10.44</v>
      </c>
      <c r="I149" s="244"/>
      <c r="J149" s="239"/>
      <c r="K149" s="239"/>
      <c r="L149" s="245"/>
      <c r="M149" s="246"/>
      <c r="N149" s="247"/>
      <c r="O149" s="247"/>
      <c r="P149" s="247"/>
      <c r="Q149" s="247"/>
      <c r="R149" s="247"/>
      <c r="S149" s="247"/>
      <c r="T149" s="248"/>
      <c r="AT149" s="249" t="s">
        <v>192</v>
      </c>
      <c r="AU149" s="249" t="s">
        <v>86</v>
      </c>
      <c r="AV149" s="12" t="s">
        <v>86</v>
      </c>
      <c r="AW149" s="12" t="s">
        <v>32</v>
      </c>
      <c r="AX149" s="12" t="s">
        <v>84</v>
      </c>
      <c r="AY149" s="249" t="s">
        <v>183</v>
      </c>
    </row>
    <row r="150" s="1" customFormat="1" ht="24" customHeight="1">
      <c r="B150" s="38"/>
      <c r="C150" s="225" t="s">
        <v>218</v>
      </c>
      <c r="D150" s="225" t="s">
        <v>185</v>
      </c>
      <c r="E150" s="226" t="s">
        <v>1224</v>
      </c>
      <c r="F150" s="227" t="s">
        <v>1225</v>
      </c>
      <c r="G150" s="228" t="s">
        <v>196</v>
      </c>
      <c r="H150" s="229">
        <v>20.879999999999999</v>
      </c>
      <c r="I150" s="230"/>
      <c r="J150" s="231">
        <f>ROUND(I150*H150,2)</f>
        <v>0</v>
      </c>
      <c r="K150" s="227" t="s">
        <v>189</v>
      </c>
      <c r="L150" s="43"/>
      <c r="M150" s="232" t="s">
        <v>1</v>
      </c>
      <c r="N150" s="233" t="s">
        <v>41</v>
      </c>
      <c r="O150" s="86"/>
      <c r="P150" s="234">
        <f>O150*H150</f>
        <v>0</v>
      </c>
      <c r="Q150" s="234">
        <v>0</v>
      </c>
      <c r="R150" s="234">
        <f>Q150*H150</f>
        <v>0</v>
      </c>
      <c r="S150" s="234">
        <v>0</v>
      </c>
      <c r="T150" s="235">
        <f>S150*H150</f>
        <v>0</v>
      </c>
      <c r="AR150" s="236" t="s">
        <v>190</v>
      </c>
      <c r="AT150" s="236" t="s">
        <v>185</v>
      </c>
      <c r="AU150" s="236" t="s">
        <v>86</v>
      </c>
      <c r="AY150" s="17" t="s">
        <v>183</v>
      </c>
      <c r="BE150" s="237">
        <f>IF(N150="základní",J150,0)</f>
        <v>0</v>
      </c>
      <c r="BF150" s="237">
        <f>IF(N150="snížená",J150,0)</f>
        <v>0</v>
      </c>
      <c r="BG150" s="237">
        <f>IF(N150="zákl. přenesená",J150,0)</f>
        <v>0</v>
      </c>
      <c r="BH150" s="237">
        <f>IF(N150="sníž. přenesená",J150,0)</f>
        <v>0</v>
      </c>
      <c r="BI150" s="237">
        <f>IF(N150="nulová",J150,0)</f>
        <v>0</v>
      </c>
      <c r="BJ150" s="17" t="s">
        <v>84</v>
      </c>
      <c r="BK150" s="237">
        <f>ROUND(I150*H150,2)</f>
        <v>0</v>
      </c>
      <c r="BL150" s="17" t="s">
        <v>190</v>
      </c>
      <c r="BM150" s="236" t="s">
        <v>1226</v>
      </c>
    </row>
    <row r="151" s="12" customFormat="1">
      <c r="B151" s="238"/>
      <c r="C151" s="239"/>
      <c r="D151" s="240" t="s">
        <v>192</v>
      </c>
      <c r="E151" s="241" t="s">
        <v>1</v>
      </c>
      <c r="F151" s="242" t="s">
        <v>1227</v>
      </c>
      <c r="G151" s="239"/>
      <c r="H151" s="243">
        <v>20.879999999999999</v>
      </c>
      <c r="I151" s="244"/>
      <c r="J151" s="239"/>
      <c r="K151" s="239"/>
      <c r="L151" s="245"/>
      <c r="M151" s="246"/>
      <c r="N151" s="247"/>
      <c r="O151" s="247"/>
      <c r="P151" s="247"/>
      <c r="Q151" s="247"/>
      <c r="R151" s="247"/>
      <c r="S151" s="247"/>
      <c r="T151" s="248"/>
      <c r="AT151" s="249" t="s">
        <v>192</v>
      </c>
      <c r="AU151" s="249" t="s">
        <v>86</v>
      </c>
      <c r="AV151" s="12" t="s">
        <v>86</v>
      </c>
      <c r="AW151" s="12" t="s">
        <v>32</v>
      </c>
      <c r="AX151" s="12" t="s">
        <v>84</v>
      </c>
      <c r="AY151" s="249" t="s">
        <v>183</v>
      </c>
    </row>
    <row r="152" s="1" customFormat="1" ht="24" customHeight="1">
      <c r="B152" s="38"/>
      <c r="C152" s="225" t="s">
        <v>222</v>
      </c>
      <c r="D152" s="225" t="s">
        <v>185</v>
      </c>
      <c r="E152" s="226" t="s">
        <v>1228</v>
      </c>
      <c r="F152" s="227" t="s">
        <v>1229</v>
      </c>
      <c r="G152" s="228" t="s">
        <v>196</v>
      </c>
      <c r="H152" s="229">
        <v>0.59999999999999998</v>
      </c>
      <c r="I152" s="230"/>
      <c r="J152" s="231">
        <f>ROUND(I152*H152,2)</f>
        <v>0</v>
      </c>
      <c r="K152" s="227" t="s">
        <v>189</v>
      </c>
      <c r="L152" s="43"/>
      <c r="M152" s="232" t="s">
        <v>1</v>
      </c>
      <c r="N152" s="233" t="s">
        <v>41</v>
      </c>
      <c r="O152" s="86"/>
      <c r="P152" s="234">
        <f>O152*H152</f>
        <v>0</v>
      </c>
      <c r="Q152" s="234">
        <v>0</v>
      </c>
      <c r="R152" s="234">
        <f>Q152*H152</f>
        <v>0</v>
      </c>
      <c r="S152" s="234">
        <v>0</v>
      </c>
      <c r="T152" s="235">
        <f>S152*H152</f>
        <v>0</v>
      </c>
      <c r="AR152" s="236" t="s">
        <v>190</v>
      </c>
      <c r="AT152" s="236" t="s">
        <v>185</v>
      </c>
      <c r="AU152" s="236" t="s">
        <v>86</v>
      </c>
      <c r="AY152" s="17" t="s">
        <v>183</v>
      </c>
      <c r="BE152" s="237">
        <f>IF(N152="základní",J152,0)</f>
        <v>0</v>
      </c>
      <c r="BF152" s="237">
        <f>IF(N152="snížená",J152,0)</f>
        <v>0</v>
      </c>
      <c r="BG152" s="237">
        <f>IF(N152="zákl. přenesená",J152,0)</f>
        <v>0</v>
      </c>
      <c r="BH152" s="237">
        <f>IF(N152="sníž. přenesená",J152,0)</f>
        <v>0</v>
      </c>
      <c r="BI152" s="237">
        <f>IF(N152="nulová",J152,0)</f>
        <v>0</v>
      </c>
      <c r="BJ152" s="17" t="s">
        <v>84</v>
      </c>
      <c r="BK152" s="237">
        <f>ROUND(I152*H152,2)</f>
        <v>0</v>
      </c>
      <c r="BL152" s="17" t="s">
        <v>190</v>
      </c>
      <c r="BM152" s="236" t="s">
        <v>1230</v>
      </c>
    </row>
    <row r="153" s="14" customFormat="1">
      <c r="B153" s="271"/>
      <c r="C153" s="272"/>
      <c r="D153" s="240" t="s">
        <v>192</v>
      </c>
      <c r="E153" s="273" t="s">
        <v>1</v>
      </c>
      <c r="F153" s="274" t="s">
        <v>1231</v>
      </c>
      <c r="G153" s="272"/>
      <c r="H153" s="273" t="s">
        <v>1</v>
      </c>
      <c r="I153" s="275"/>
      <c r="J153" s="272"/>
      <c r="K153" s="272"/>
      <c r="L153" s="276"/>
      <c r="M153" s="277"/>
      <c r="N153" s="278"/>
      <c r="O153" s="278"/>
      <c r="P153" s="278"/>
      <c r="Q153" s="278"/>
      <c r="R153" s="278"/>
      <c r="S153" s="278"/>
      <c r="T153" s="279"/>
      <c r="AT153" s="280" t="s">
        <v>192</v>
      </c>
      <c r="AU153" s="280" t="s">
        <v>86</v>
      </c>
      <c r="AV153" s="14" t="s">
        <v>84</v>
      </c>
      <c r="AW153" s="14" t="s">
        <v>32</v>
      </c>
      <c r="AX153" s="14" t="s">
        <v>76</v>
      </c>
      <c r="AY153" s="280" t="s">
        <v>183</v>
      </c>
    </row>
    <row r="154" s="12" customFormat="1">
      <c r="B154" s="238"/>
      <c r="C154" s="239"/>
      <c r="D154" s="240" t="s">
        <v>192</v>
      </c>
      <c r="E154" s="241" t="s">
        <v>1</v>
      </c>
      <c r="F154" s="242" t="s">
        <v>1185</v>
      </c>
      <c r="G154" s="239"/>
      <c r="H154" s="243">
        <v>0.59999999999999998</v>
      </c>
      <c r="I154" s="244"/>
      <c r="J154" s="239"/>
      <c r="K154" s="239"/>
      <c r="L154" s="245"/>
      <c r="M154" s="246"/>
      <c r="N154" s="247"/>
      <c r="O154" s="247"/>
      <c r="P154" s="247"/>
      <c r="Q154" s="247"/>
      <c r="R154" s="247"/>
      <c r="S154" s="247"/>
      <c r="T154" s="248"/>
      <c r="AT154" s="249" t="s">
        <v>192</v>
      </c>
      <c r="AU154" s="249" t="s">
        <v>86</v>
      </c>
      <c r="AV154" s="12" t="s">
        <v>86</v>
      </c>
      <c r="AW154" s="12" t="s">
        <v>32</v>
      </c>
      <c r="AX154" s="12" t="s">
        <v>84</v>
      </c>
      <c r="AY154" s="249" t="s">
        <v>183</v>
      </c>
    </row>
    <row r="155" s="1" customFormat="1" ht="24" customHeight="1">
      <c r="B155" s="38"/>
      <c r="C155" s="225" t="s">
        <v>226</v>
      </c>
      <c r="D155" s="225" t="s">
        <v>185</v>
      </c>
      <c r="E155" s="226" t="s">
        <v>1232</v>
      </c>
      <c r="F155" s="227" t="s">
        <v>1233</v>
      </c>
      <c r="G155" s="228" t="s">
        <v>196</v>
      </c>
      <c r="H155" s="229">
        <v>1.2</v>
      </c>
      <c r="I155" s="230"/>
      <c r="J155" s="231">
        <f>ROUND(I155*H155,2)</f>
        <v>0</v>
      </c>
      <c r="K155" s="227" t="s">
        <v>189</v>
      </c>
      <c r="L155" s="43"/>
      <c r="M155" s="232" t="s">
        <v>1</v>
      </c>
      <c r="N155" s="233" t="s">
        <v>41</v>
      </c>
      <c r="O155" s="86"/>
      <c r="P155" s="234">
        <f>O155*H155</f>
        <v>0</v>
      </c>
      <c r="Q155" s="234">
        <v>0</v>
      </c>
      <c r="R155" s="234">
        <f>Q155*H155</f>
        <v>0</v>
      </c>
      <c r="S155" s="234">
        <v>0</v>
      </c>
      <c r="T155" s="235">
        <f>S155*H155</f>
        <v>0</v>
      </c>
      <c r="AR155" s="236" t="s">
        <v>190</v>
      </c>
      <c r="AT155" s="236" t="s">
        <v>185</v>
      </c>
      <c r="AU155" s="236" t="s">
        <v>86</v>
      </c>
      <c r="AY155" s="17" t="s">
        <v>183</v>
      </c>
      <c r="BE155" s="237">
        <f>IF(N155="základní",J155,0)</f>
        <v>0</v>
      </c>
      <c r="BF155" s="237">
        <f>IF(N155="snížená",J155,0)</f>
        <v>0</v>
      </c>
      <c r="BG155" s="237">
        <f>IF(N155="zákl. přenesená",J155,0)</f>
        <v>0</v>
      </c>
      <c r="BH155" s="237">
        <f>IF(N155="sníž. přenesená",J155,0)</f>
        <v>0</v>
      </c>
      <c r="BI155" s="237">
        <f>IF(N155="nulová",J155,0)</f>
        <v>0</v>
      </c>
      <c r="BJ155" s="17" t="s">
        <v>84</v>
      </c>
      <c r="BK155" s="237">
        <f>ROUND(I155*H155,2)</f>
        <v>0</v>
      </c>
      <c r="BL155" s="17" t="s">
        <v>190</v>
      </c>
      <c r="BM155" s="236" t="s">
        <v>1234</v>
      </c>
    </row>
    <row r="156" s="12" customFormat="1">
      <c r="B156" s="238"/>
      <c r="C156" s="239"/>
      <c r="D156" s="240" t="s">
        <v>192</v>
      </c>
      <c r="E156" s="241" t="s">
        <v>1</v>
      </c>
      <c r="F156" s="242" t="s">
        <v>1235</v>
      </c>
      <c r="G156" s="239"/>
      <c r="H156" s="243">
        <v>1.2</v>
      </c>
      <c r="I156" s="244"/>
      <c r="J156" s="239"/>
      <c r="K156" s="239"/>
      <c r="L156" s="245"/>
      <c r="M156" s="246"/>
      <c r="N156" s="247"/>
      <c r="O156" s="247"/>
      <c r="P156" s="247"/>
      <c r="Q156" s="247"/>
      <c r="R156" s="247"/>
      <c r="S156" s="247"/>
      <c r="T156" s="248"/>
      <c r="AT156" s="249" t="s">
        <v>192</v>
      </c>
      <c r="AU156" s="249" t="s">
        <v>86</v>
      </c>
      <c r="AV156" s="12" t="s">
        <v>86</v>
      </c>
      <c r="AW156" s="12" t="s">
        <v>32</v>
      </c>
      <c r="AX156" s="12" t="s">
        <v>84</v>
      </c>
      <c r="AY156" s="249" t="s">
        <v>183</v>
      </c>
    </row>
    <row r="157" s="1" customFormat="1" ht="24" customHeight="1">
      <c r="B157" s="38"/>
      <c r="C157" s="225" t="s">
        <v>230</v>
      </c>
      <c r="D157" s="225" t="s">
        <v>185</v>
      </c>
      <c r="E157" s="226" t="s">
        <v>223</v>
      </c>
      <c r="F157" s="227" t="s">
        <v>224</v>
      </c>
      <c r="G157" s="228" t="s">
        <v>196</v>
      </c>
      <c r="H157" s="229">
        <v>11.76</v>
      </c>
      <c r="I157" s="230"/>
      <c r="J157" s="231">
        <f>ROUND(I157*H157,2)</f>
        <v>0</v>
      </c>
      <c r="K157" s="227" t="s">
        <v>189</v>
      </c>
      <c r="L157" s="43"/>
      <c r="M157" s="232" t="s">
        <v>1</v>
      </c>
      <c r="N157" s="233" t="s">
        <v>41</v>
      </c>
      <c r="O157" s="86"/>
      <c r="P157" s="234">
        <f>O157*H157</f>
        <v>0</v>
      </c>
      <c r="Q157" s="234">
        <v>0</v>
      </c>
      <c r="R157" s="234">
        <f>Q157*H157</f>
        <v>0</v>
      </c>
      <c r="S157" s="234">
        <v>0</v>
      </c>
      <c r="T157" s="235">
        <f>S157*H157</f>
        <v>0</v>
      </c>
      <c r="AR157" s="236" t="s">
        <v>190</v>
      </c>
      <c r="AT157" s="236" t="s">
        <v>185</v>
      </c>
      <c r="AU157" s="236" t="s">
        <v>86</v>
      </c>
      <c r="AY157" s="17" t="s">
        <v>183</v>
      </c>
      <c r="BE157" s="237">
        <f>IF(N157="základní",J157,0)</f>
        <v>0</v>
      </c>
      <c r="BF157" s="237">
        <f>IF(N157="snížená",J157,0)</f>
        <v>0</v>
      </c>
      <c r="BG157" s="237">
        <f>IF(N157="zákl. přenesená",J157,0)</f>
        <v>0</v>
      </c>
      <c r="BH157" s="237">
        <f>IF(N157="sníž. přenesená",J157,0)</f>
        <v>0</v>
      </c>
      <c r="BI157" s="237">
        <f>IF(N157="nulová",J157,0)</f>
        <v>0</v>
      </c>
      <c r="BJ157" s="17" t="s">
        <v>84</v>
      </c>
      <c r="BK157" s="237">
        <f>ROUND(I157*H157,2)</f>
        <v>0</v>
      </c>
      <c r="BL157" s="17" t="s">
        <v>190</v>
      </c>
      <c r="BM157" s="236" t="s">
        <v>1236</v>
      </c>
    </row>
    <row r="158" s="12" customFormat="1">
      <c r="B158" s="238"/>
      <c r="C158" s="239"/>
      <c r="D158" s="240" t="s">
        <v>192</v>
      </c>
      <c r="E158" s="241" t="s">
        <v>126</v>
      </c>
      <c r="F158" s="242" t="s">
        <v>1237</v>
      </c>
      <c r="G158" s="239"/>
      <c r="H158" s="243">
        <v>11.76</v>
      </c>
      <c r="I158" s="244"/>
      <c r="J158" s="239"/>
      <c r="K158" s="239"/>
      <c r="L158" s="245"/>
      <c r="M158" s="246"/>
      <c r="N158" s="247"/>
      <c r="O158" s="247"/>
      <c r="P158" s="247"/>
      <c r="Q158" s="247"/>
      <c r="R158" s="247"/>
      <c r="S158" s="247"/>
      <c r="T158" s="248"/>
      <c r="AT158" s="249" t="s">
        <v>192</v>
      </c>
      <c r="AU158" s="249" t="s">
        <v>86</v>
      </c>
      <c r="AV158" s="12" t="s">
        <v>86</v>
      </c>
      <c r="AW158" s="12" t="s">
        <v>32</v>
      </c>
      <c r="AX158" s="12" t="s">
        <v>84</v>
      </c>
      <c r="AY158" s="249" t="s">
        <v>183</v>
      </c>
    </row>
    <row r="159" s="1" customFormat="1" ht="24" customHeight="1">
      <c r="B159" s="38"/>
      <c r="C159" s="225" t="s">
        <v>235</v>
      </c>
      <c r="D159" s="225" t="s">
        <v>185</v>
      </c>
      <c r="E159" s="226" t="s">
        <v>227</v>
      </c>
      <c r="F159" s="227" t="s">
        <v>228</v>
      </c>
      <c r="G159" s="228" t="s">
        <v>196</v>
      </c>
      <c r="H159" s="229">
        <v>11.76</v>
      </c>
      <c r="I159" s="230"/>
      <c r="J159" s="231">
        <f>ROUND(I159*H159,2)</f>
        <v>0</v>
      </c>
      <c r="K159" s="227" t="s">
        <v>189</v>
      </c>
      <c r="L159" s="43"/>
      <c r="M159" s="232" t="s">
        <v>1</v>
      </c>
      <c r="N159" s="233" t="s">
        <v>41</v>
      </c>
      <c r="O159" s="86"/>
      <c r="P159" s="234">
        <f>O159*H159</f>
        <v>0</v>
      </c>
      <c r="Q159" s="234">
        <v>0</v>
      </c>
      <c r="R159" s="234">
        <f>Q159*H159</f>
        <v>0</v>
      </c>
      <c r="S159" s="234">
        <v>0</v>
      </c>
      <c r="T159" s="235">
        <f>S159*H159</f>
        <v>0</v>
      </c>
      <c r="AR159" s="236" t="s">
        <v>190</v>
      </c>
      <c r="AT159" s="236" t="s">
        <v>185</v>
      </c>
      <c r="AU159" s="236" t="s">
        <v>86</v>
      </c>
      <c r="AY159" s="17" t="s">
        <v>183</v>
      </c>
      <c r="BE159" s="237">
        <f>IF(N159="základní",J159,0)</f>
        <v>0</v>
      </c>
      <c r="BF159" s="237">
        <f>IF(N159="snížená",J159,0)</f>
        <v>0</v>
      </c>
      <c r="BG159" s="237">
        <f>IF(N159="zákl. přenesená",J159,0)</f>
        <v>0</v>
      </c>
      <c r="BH159" s="237">
        <f>IF(N159="sníž. přenesená",J159,0)</f>
        <v>0</v>
      </c>
      <c r="BI159" s="237">
        <f>IF(N159="nulová",J159,0)</f>
        <v>0</v>
      </c>
      <c r="BJ159" s="17" t="s">
        <v>84</v>
      </c>
      <c r="BK159" s="237">
        <f>ROUND(I159*H159,2)</f>
        <v>0</v>
      </c>
      <c r="BL159" s="17" t="s">
        <v>190</v>
      </c>
      <c r="BM159" s="236" t="s">
        <v>1238</v>
      </c>
    </row>
    <row r="160" s="12" customFormat="1">
      <c r="B160" s="238"/>
      <c r="C160" s="239"/>
      <c r="D160" s="240" t="s">
        <v>192</v>
      </c>
      <c r="E160" s="241" t="s">
        <v>1</v>
      </c>
      <c r="F160" s="242" t="s">
        <v>126</v>
      </c>
      <c r="G160" s="239"/>
      <c r="H160" s="243">
        <v>11.76</v>
      </c>
      <c r="I160" s="244"/>
      <c r="J160" s="239"/>
      <c r="K160" s="239"/>
      <c r="L160" s="245"/>
      <c r="M160" s="246"/>
      <c r="N160" s="247"/>
      <c r="O160" s="247"/>
      <c r="P160" s="247"/>
      <c r="Q160" s="247"/>
      <c r="R160" s="247"/>
      <c r="S160" s="247"/>
      <c r="T160" s="248"/>
      <c r="AT160" s="249" t="s">
        <v>192</v>
      </c>
      <c r="AU160" s="249" t="s">
        <v>86</v>
      </c>
      <c r="AV160" s="12" t="s">
        <v>86</v>
      </c>
      <c r="AW160" s="12" t="s">
        <v>32</v>
      </c>
      <c r="AX160" s="12" t="s">
        <v>84</v>
      </c>
      <c r="AY160" s="249" t="s">
        <v>183</v>
      </c>
    </row>
    <row r="161" s="1" customFormat="1" ht="24" customHeight="1">
      <c r="B161" s="38"/>
      <c r="C161" s="225" t="s">
        <v>241</v>
      </c>
      <c r="D161" s="225" t="s">
        <v>185</v>
      </c>
      <c r="E161" s="226" t="s">
        <v>1239</v>
      </c>
      <c r="F161" s="227" t="s">
        <v>1240</v>
      </c>
      <c r="G161" s="228" t="s">
        <v>196</v>
      </c>
      <c r="H161" s="229">
        <v>0.59999999999999998</v>
      </c>
      <c r="I161" s="230"/>
      <c r="J161" s="231">
        <f>ROUND(I161*H161,2)</f>
        <v>0</v>
      </c>
      <c r="K161" s="227" t="s">
        <v>189</v>
      </c>
      <c r="L161" s="43"/>
      <c r="M161" s="232" t="s">
        <v>1</v>
      </c>
      <c r="N161" s="233" t="s">
        <v>41</v>
      </c>
      <c r="O161" s="86"/>
      <c r="P161" s="234">
        <f>O161*H161</f>
        <v>0</v>
      </c>
      <c r="Q161" s="234">
        <v>0</v>
      </c>
      <c r="R161" s="234">
        <f>Q161*H161</f>
        <v>0</v>
      </c>
      <c r="S161" s="234">
        <v>0</v>
      </c>
      <c r="T161" s="235">
        <f>S161*H161</f>
        <v>0</v>
      </c>
      <c r="AR161" s="236" t="s">
        <v>190</v>
      </c>
      <c r="AT161" s="236" t="s">
        <v>185</v>
      </c>
      <c r="AU161" s="236" t="s">
        <v>86</v>
      </c>
      <c r="AY161" s="17" t="s">
        <v>183</v>
      </c>
      <c r="BE161" s="237">
        <f>IF(N161="základní",J161,0)</f>
        <v>0</v>
      </c>
      <c r="BF161" s="237">
        <f>IF(N161="snížená",J161,0)</f>
        <v>0</v>
      </c>
      <c r="BG161" s="237">
        <f>IF(N161="zákl. přenesená",J161,0)</f>
        <v>0</v>
      </c>
      <c r="BH161" s="237">
        <f>IF(N161="sníž. přenesená",J161,0)</f>
        <v>0</v>
      </c>
      <c r="BI161" s="237">
        <f>IF(N161="nulová",J161,0)</f>
        <v>0</v>
      </c>
      <c r="BJ161" s="17" t="s">
        <v>84</v>
      </c>
      <c r="BK161" s="237">
        <f>ROUND(I161*H161,2)</f>
        <v>0</v>
      </c>
      <c r="BL161" s="17" t="s">
        <v>190</v>
      </c>
      <c r="BM161" s="236" t="s">
        <v>1241</v>
      </c>
    </row>
    <row r="162" s="12" customFormat="1">
      <c r="B162" s="238"/>
      <c r="C162" s="239"/>
      <c r="D162" s="240" t="s">
        <v>192</v>
      </c>
      <c r="E162" s="241" t="s">
        <v>1</v>
      </c>
      <c r="F162" s="242" t="s">
        <v>1185</v>
      </c>
      <c r="G162" s="239"/>
      <c r="H162" s="243">
        <v>0.59999999999999998</v>
      </c>
      <c r="I162" s="244"/>
      <c r="J162" s="239"/>
      <c r="K162" s="239"/>
      <c r="L162" s="245"/>
      <c r="M162" s="246"/>
      <c r="N162" s="247"/>
      <c r="O162" s="247"/>
      <c r="P162" s="247"/>
      <c r="Q162" s="247"/>
      <c r="R162" s="247"/>
      <c r="S162" s="247"/>
      <c r="T162" s="248"/>
      <c r="AT162" s="249" t="s">
        <v>192</v>
      </c>
      <c r="AU162" s="249" t="s">
        <v>86</v>
      </c>
      <c r="AV162" s="12" t="s">
        <v>86</v>
      </c>
      <c r="AW162" s="12" t="s">
        <v>32</v>
      </c>
      <c r="AX162" s="12" t="s">
        <v>84</v>
      </c>
      <c r="AY162" s="249" t="s">
        <v>183</v>
      </c>
    </row>
    <row r="163" s="1" customFormat="1" ht="24" customHeight="1">
      <c r="B163" s="38"/>
      <c r="C163" s="225" t="s">
        <v>246</v>
      </c>
      <c r="D163" s="225" t="s">
        <v>185</v>
      </c>
      <c r="E163" s="226" t="s">
        <v>1242</v>
      </c>
      <c r="F163" s="227" t="s">
        <v>1243</v>
      </c>
      <c r="G163" s="228" t="s">
        <v>196</v>
      </c>
      <c r="H163" s="229">
        <v>0.59999999999999998</v>
      </c>
      <c r="I163" s="230"/>
      <c r="J163" s="231">
        <f>ROUND(I163*H163,2)</f>
        <v>0</v>
      </c>
      <c r="K163" s="227" t="s">
        <v>189</v>
      </c>
      <c r="L163" s="43"/>
      <c r="M163" s="232" t="s">
        <v>1</v>
      </c>
      <c r="N163" s="233" t="s">
        <v>41</v>
      </c>
      <c r="O163" s="86"/>
      <c r="P163" s="234">
        <f>O163*H163</f>
        <v>0</v>
      </c>
      <c r="Q163" s="234">
        <v>0</v>
      </c>
      <c r="R163" s="234">
        <f>Q163*H163</f>
        <v>0</v>
      </c>
      <c r="S163" s="234">
        <v>0</v>
      </c>
      <c r="T163" s="235">
        <f>S163*H163</f>
        <v>0</v>
      </c>
      <c r="AR163" s="236" t="s">
        <v>190</v>
      </c>
      <c r="AT163" s="236" t="s">
        <v>185</v>
      </c>
      <c r="AU163" s="236" t="s">
        <v>86</v>
      </c>
      <c r="AY163" s="17" t="s">
        <v>183</v>
      </c>
      <c r="BE163" s="237">
        <f>IF(N163="základní",J163,0)</f>
        <v>0</v>
      </c>
      <c r="BF163" s="237">
        <f>IF(N163="snížená",J163,0)</f>
        <v>0</v>
      </c>
      <c r="BG163" s="237">
        <f>IF(N163="zákl. přenesená",J163,0)</f>
        <v>0</v>
      </c>
      <c r="BH163" s="237">
        <f>IF(N163="sníž. přenesená",J163,0)</f>
        <v>0</v>
      </c>
      <c r="BI163" s="237">
        <f>IF(N163="nulová",J163,0)</f>
        <v>0</v>
      </c>
      <c r="BJ163" s="17" t="s">
        <v>84</v>
      </c>
      <c r="BK163" s="237">
        <f>ROUND(I163*H163,2)</f>
        <v>0</v>
      </c>
      <c r="BL163" s="17" t="s">
        <v>190</v>
      </c>
      <c r="BM163" s="236" t="s">
        <v>1244</v>
      </c>
    </row>
    <row r="164" s="12" customFormat="1">
      <c r="B164" s="238"/>
      <c r="C164" s="239"/>
      <c r="D164" s="240" t="s">
        <v>192</v>
      </c>
      <c r="E164" s="241" t="s">
        <v>1</v>
      </c>
      <c r="F164" s="242" t="s">
        <v>1185</v>
      </c>
      <c r="G164" s="239"/>
      <c r="H164" s="243">
        <v>0.59999999999999998</v>
      </c>
      <c r="I164" s="244"/>
      <c r="J164" s="239"/>
      <c r="K164" s="239"/>
      <c r="L164" s="245"/>
      <c r="M164" s="246"/>
      <c r="N164" s="247"/>
      <c r="O164" s="247"/>
      <c r="P164" s="247"/>
      <c r="Q164" s="247"/>
      <c r="R164" s="247"/>
      <c r="S164" s="247"/>
      <c r="T164" s="248"/>
      <c r="AT164" s="249" t="s">
        <v>192</v>
      </c>
      <c r="AU164" s="249" t="s">
        <v>86</v>
      </c>
      <c r="AV164" s="12" t="s">
        <v>86</v>
      </c>
      <c r="AW164" s="12" t="s">
        <v>32</v>
      </c>
      <c r="AX164" s="12" t="s">
        <v>84</v>
      </c>
      <c r="AY164" s="249" t="s">
        <v>183</v>
      </c>
    </row>
    <row r="165" s="1" customFormat="1" ht="16.5" customHeight="1">
      <c r="B165" s="38"/>
      <c r="C165" s="225" t="s">
        <v>250</v>
      </c>
      <c r="D165" s="225" t="s">
        <v>185</v>
      </c>
      <c r="E165" s="226" t="s">
        <v>231</v>
      </c>
      <c r="F165" s="227" t="s">
        <v>232</v>
      </c>
      <c r="G165" s="228" t="s">
        <v>196</v>
      </c>
      <c r="H165" s="229">
        <v>12.359999999999999</v>
      </c>
      <c r="I165" s="230"/>
      <c r="J165" s="231">
        <f>ROUND(I165*H165,2)</f>
        <v>0</v>
      </c>
      <c r="K165" s="227" t="s">
        <v>189</v>
      </c>
      <c r="L165" s="43"/>
      <c r="M165" s="232" t="s">
        <v>1</v>
      </c>
      <c r="N165" s="233" t="s">
        <v>41</v>
      </c>
      <c r="O165" s="86"/>
      <c r="P165" s="234">
        <f>O165*H165</f>
        <v>0</v>
      </c>
      <c r="Q165" s="234">
        <v>0</v>
      </c>
      <c r="R165" s="234">
        <f>Q165*H165</f>
        <v>0</v>
      </c>
      <c r="S165" s="234">
        <v>0</v>
      </c>
      <c r="T165" s="235">
        <f>S165*H165</f>
        <v>0</v>
      </c>
      <c r="AR165" s="236" t="s">
        <v>190</v>
      </c>
      <c r="AT165" s="236" t="s">
        <v>185</v>
      </c>
      <c r="AU165" s="236" t="s">
        <v>86</v>
      </c>
      <c r="AY165" s="17" t="s">
        <v>183</v>
      </c>
      <c r="BE165" s="237">
        <f>IF(N165="základní",J165,0)</f>
        <v>0</v>
      </c>
      <c r="BF165" s="237">
        <f>IF(N165="snížená",J165,0)</f>
        <v>0</v>
      </c>
      <c r="BG165" s="237">
        <f>IF(N165="zákl. přenesená",J165,0)</f>
        <v>0</v>
      </c>
      <c r="BH165" s="237">
        <f>IF(N165="sníž. přenesená",J165,0)</f>
        <v>0</v>
      </c>
      <c r="BI165" s="237">
        <f>IF(N165="nulová",J165,0)</f>
        <v>0</v>
      </c>
      <c r="BJ165" s="17" t="s">
        <v>84</v>
      </c>
      <c r="BK165" s="237">
        <f>ROUND(I165*H165,2)</f>
        <v>0</v>
      </c>
      <c r="BL165" s="17" t="s">
        <v>190</v>
      </c>
      <c r="BM165" s="236" t="s">
        <v>1245</v>
      </c>
    </row>
    <row r="166" s="12" customFormat="1">
      <c r="B166" s="238"/>
      <c r="C166" s="239"/>
      <c r="D166" s="240" t="s">
        <v>192</v>
      </c>
      <c r="E166" s="241" t="s">
        <v>1</v>
      </c>
      <c r="F166" s="242" t="s">
        <v>1246</v>
      </c>
      <c r="G166" s="239"/>
      <c r="H166" s="243">
        <v>12.359999999999999</v>
      </c>
      <c r="I166" s="244"/>
      <c r="J166" s="239"/>
      <c r="K166" s="239"/>
      <c r="L166" s="245"/>
      <c r="M166" s="246"/>
      <c r="N166" s="247"/>
      <c r="O166" s="247"/>
      <c r="P166" s="247"/>
      <c r="Q166" s="247"/>
      <c r="R166" s="247"/>
      <c r="S166" s="247"/>
      <c r="T166" s="248"/>
      <c r="AT166" s="249" t="s">
        <v>192</v>
      </c>
      <c r="AU166" s="249" t="s">
        <v>86</v>
      </c>
      <c r="AV166" s="12" t="s">
        <v>86</v>
      </c>
      <c r="AW166" s="12" t="s">
        <v>32</v>
      </c>
      <c r="AX166" s="12" t="s">
        <v>84</v>
      </c>
      <c r="AY166" s="249" t="s">
        <v>183</v>
      </c>
    </row>
    <row r="167" s="1" customFormat="1" ht="24" customHeight="1">
      <c r="B167" s="38"/>
      <c r="C167" s="225" t="s">
        <v>258</v>
      </c>
      <c r="D167" s="225" t="s">
        <v>185</v>
      </c>
      <c r="E167" s="226" t="s">
        <v>236</v>
      </c>
      <c r="F167" s="227" t="s">
        <v>237</v>
      </c>
      <c r="G167" s="228" t="s">
        <v>238</v>
      </c>
      <c r="H167" s="229">
        <v>22.866</v>
      </c>
      <c r="I167" s="230"/>
      <c r="J167" s="231">
        <f>ROUND(I167*H167,2)</f>
        <v>0</v>
      </c>
      <c r="K167" s="227" t="s">
        <v>189</v>
      </c>
      <c r="L167" s="43"/>
      <c r="M167" s="232" t="s">
        <v>1</v>
      </c>
      <c r="N167" s="233" t="s">
        <v>41</v>
      </c>
      <c r="O167" s="86"/>
      <c r="P167" s="234">
        <f>O167*H167</f>
        <v>0</v>
      </c>
      <c r="Q167" s="234">
        <v>0</v>
      </c>
      <c r="R167" s="234">
        <f>Q167*H167</f>
        <v>0</v>
      </c>
      <c r="S167" s="234">
        <v>0</v>
      </c>
      <c r="T167" s="235">
        <f>S167*H167</f>
        <v>0</v>
      </c>
      <c r="AR167" s="236" t="s">
        <v>190</v>
      </c>
      <c r="AT167" s="236" t="s">
        <v>185</v>
      </c>
      <c r="AU167" s="236" t="s">
        <v>86</v>
      </c>
      <c r="AY167" s="17" t="s">
        <v>183</v>
      </c>
      <c r="BE167" s="237">
        <f>IF(N167="základní",J167,0)</f>
        <v>0</v>
      </c>
      <c r="BF167" s="237">
        <f>IF(N167="snížená",J167,0)</f>
        <v>0</v>
      </c>
      <c r="BG167" s="237">
        <f>IF(N167="zákl. přenesená",J167,0)</f>
        <v>0</v>
      </c>
      <c r="BH167" s="237">
        <f>IF(N167="sníž. přenesená",J167,0)</f>
        <v>0</v>
      </c>
      <c r="BI167" s="237">
        <f>IF(N167="nulová",J167,0)</f>
        <v>0</v>
      </c>
      <c r="BJ167" s="17" t="s">
        <v>84</v>
      </c>
      <c r="BK167" s="237">
        <f>ROUND(I167*H167,2)</f>
        <v>0</v>
      </c>
      <c r="BL167" s="17" t="s">
        <v>190</v>
      </c>
      <c r="BM167" s="236" t="s">
        <v>1247</v>
      </c>
    </row>
    <row r="168" s="12" customFormat="1">
      <c r="B168" s="238"/>
      <c r="C168" s="239"/>
      <c r="D168" s="240" t="s">
        <v>192</v>
      </c>
      <c r="E168" s="241" t="s">
        <v>1</v>
      </c>
      <c r="F168" s="242" t="s">
        <v>1248</v>
      </c>
      <c r="G168" s="239"/>
      <c r="H168" s="243">
        <v>22.866</v>
      </c>
      <c r="I168" s="244"/>
      <c r="J168" s="239"/>
      <c r="K168" s="239"/>
      <c r="L168" s="245"/>
      <c r="M168" s="246"/>
      <c r="N168" s="247"/>
      <c r="O168" s="247"/>
      <c r="P168" s="247"/>
      <c r="Q168" s="247"/>
      <c r="R168" s="247"/>
      <c r="S168" s="247"/>
      <c r="T168" s="248"/>
      <c r="AT168" s="249" t="s">
        <v>192</v>
      </c>
      <c r="AU168" s="249" t="s">
        <v>86</v>
      </c>
      <c r="AV168" s="12" t="s">
        <v>86</v>
      </c>
      <c r="AW168" s="12" t="s">
        <v>32</v>
      </c>
      <c r="AX168" s="12" t="s">
        <v>84</v>
      </c>
      <c r="AY168" s="249" t="s">
        <v>183</v>
      </c>
    </row>
    <row r="169" s="1" customFormat="1" ht="24" customHeight="1">
      <c r="B169" s="38"/>
      <c r="C169" s="225" t="s">
        <v>8</v>
      </c>
      <c r="D169" s="225" t="s">
        <v>185</v>
      </c>
      <c r="E169" s="226" t="s">
        <v>1249</v>
      </c>
      <c r="F169" s="227" t="s">
        <v>1250</v>
      </c>
      <c r="G169" s="228" t="s">
        <v>196</v>
      </c>
      <c r="H169" s="229">
        <v>8.2799999999999994</v>
      </c>
      <c r="I169" s="230"/>
      <c r="J169" s="231">
        <f>ROUND(I169*H169,2)</f>
        <v>0</v>
      </c>
      <c r="K169" s="227" t="s">
        <v>189</v>
      </c>
      <c r="L169" s="43"/>
      <c r="M169" s="232" t="s">
        <v>1</v>
      </c>
      <c r="N169" s="233" t="s">
        <v>41</v>
      </c>
      <c r="O169" s="86"/>
      <c r="P169" s="234">
        <f>O169*H169</f>
        <v>0</v>
      </c>
      <c r="Q169" s="234">
        <v>0</v>
      </c>
      <c r="R169" s="234">
        <f>Q169*H169</f>
        <v>0</v>
      </c>
      <c r="S169" s="234">
        <v>0</v>
      </c>
      <c r="T169" s="235">
        <f>S169*H169</f>
        <v>0</v>
      </c>
      <c r="AR169" s="236" t="s">
        <v>190</v>
      </c>
      <c r="AT169" s="236" t="s">
        <v>185</v>
      </c>
      <c r="AU169" s="236" t="s">
        <v>86</v>
      </c>
      <c r="AY169" s="17" t="s">
        <v>183</v>
      </c>
      <c r="BE169" s="237">
        <f>IF(N169="základní",J169,0)</f>
        <v>0</v>
      </c>
      <c r="BF169" s="237">
        <f>IF(N169="snížená",J169,0)</f>
        <v>0</v>
      </c>
      <c r="BG169" s="237">
        <f>IF(N169="zákl. přenesená",J169,0)</f>
        <v>0</v>
      </c>
      <c r="BH169" s="237">
        <f>IF(N169="sníž. přenesená",J169,0)</f>
        <v>0</v>
      </c>
      <c r="BI169" s="237">
        <f>IF(N169="nulová",J169,0)</f>
        <v>0</v>
      </c>
      <c r="BJ169" s="17" t="s">
        <v>84</v>
      </c>
      <c r="BK169" s="237">
        <f>ROUND(I169*H169,2)</f>
        <v>0</v>
      </c>
      <c r="BL169" s="17" t="s">
        <v>190</v>
      </c>
      <c r="BM169" s="236" t="s">
        <v>1251</v>
      </c>
    </row>
    <row r="170" s="12" customFormat="1">
      <c r="B170" s="238"/>
      <c r="C170" s="239"/>
      <c r="D170" s="240" t="s">
        <v>192</v>
      </c>
      <c r="E170" s="241" t="s">
        <v>1191</v>
      </c>
      <c r="F170" s="242" t="s">
        <v>1252</v>
      </c>
      <c r="G170" s="239"/>
      <c r="H170" s="243">
        <v>8.2799999999999994</v>
      </c>
      <c r="I170" s="244"/>
      <c r="J170" s="239"/>
      <c r="K170" s="239"/>
      <c r="L170" s="245"/>
      <c r="M170" s="246"/>
      <c r="N170" s="247"/>
      <c r="O170" s="247"/>
      <c r="P170" s="247"/>
      <c r="Q170" s="247"/>
      <c r="R170" s="247"/>
      <c r="S170" s="247"/>
      <c r="T170" s="248"/>
      <c r="AT170" s="249" t="s">
        <v>192</v>
      </c>
      <c r="AU170" s="249" t="s">
        <v>86</v>
      </c>
      <c r="AV170" s="12" t="s">
        <v>86</v>
      </c>
      <c r="AW170" s="12" t="s">
        <v>32</v>
      </c>
      <c r="AX170" s="12" t="s">
        <v>84</v>
      </c>
      <c r="AY170" s="249" t="s">
        <v>183</v>
      </c>
    </row>
    <row r="171" s="1" customFormat="1" ht="24" customHeight="1">
      <c r="B171" s="38"/>
      <c r="C171" s="225" t="s">
        <v>270</v>
      </c>
      <c r="D171" s="225" t="s">
        <v>185</v>
      </c>
      <c r="E171" s="226" t="s">
        <v>1253</v>
      </c>
      <c r="F171" s="227" t="s">
        <v>1254</v>
      </c>
      <c r="G171" s="228" t="s">
        <v>196</v>
      </c>
      <c r="H171" s="229">
        <v>7.3540000000000001</v>
      </c>
      <c r="I171" s="230"/>
      <c r="J171" s="231">
        <f>ROUND(I171*H171,2)</f>
        <v>0</v>
      </c>
      <c r="K171" s="227" t="s">
        <v>189</v>
      </c>
      <c r="L171" s="43"/>
      <c r="M171" s="232" t="s">
        <v>1</v>
      </c>
      <c r="N171" s="233" t="s">
        <v>41</v>
      </c>
      <c r="O171" s="86"/>
      <c r="P171" s="234">
        <f>O171*H171</f>
        <v>0</v>
      </c>
      <c r="Q171" s="234">
        <v>0</v>
      </c>
      <c r="R171" s="234">
        <f>Q171*H171</f>
        <v>0</v>
      </c>
      <c r="S171" s="234">
        <v>0</v>
      </c>
      <c r="T171" s="235">
        <f>S171*H171</f>
        <v>0</v>
      </c>
      <c r="AR171" s="236" t="s">
        <v>190</v>
      </c>
      <c r="AT171" s="236" t="s">
        <v>185</v>
      </c>
      <c r="AU171" s="236" t="s">
        <v>86</v>
      </c>
      <c r="AY171" s="17" t="s">
        <v>183</v>
      </c>
      <c r="BE171" s="237">
        <f>IF(N171="základní",J171,0)</f>
        <v>0</v>
      </c>
      <c r="BF171" s="237">
        <f>IF(N171="snížená",J171,0)</f>
        <v>0</v>
      </c>
      <c r="BG171" s="237">
        <f>IF(N171="zákl. přenesená",J171,0)</f>
        <v>0</v>
      </c>
      <c r="BH171" s="237">
        <f>IF(N171="sníž. přenesená",J171,0)</f>
        <v>0</v>
      </c>
      <c r="BI171" s="237">
        <f>IF(N171="nulová",J171,0)</f>
        <v>0</v>
      </c>
      <c r="BJ171" s="17" t="s">
        <v>84</v>
      </c>
      <c r="BK171" s="237">
        <f>ROUND(I171*H171,2)</f>
        <v>0</v>
      </c>
      <c r="BL171" s="17" t="s">
        <v>190</v>
      </c>
      <c r="BM171" s="236" t="s">
        <v>1255</v>
      </c>
    </row>
    <row r="172" s="12" customFormat="1">
      <c r="B172" s="238"/>
      <c r="C172" s="239"/>
      <c r="D172" s="240" t="s">
        <v>192</v>
      </c>
      <c r="E172" s="241" t="s">
        <v>1</v>
      </c>
      <c r="F172" s="242" t="s">
        <v>1256</v>
      </c>
      <c r="G172" s="239"/>
      <c r="H172" s="243">
        <v>7.3540000000000001</v>
      </c>
      <c r="I172" s="244"/>
      <c r="J172" s="239"/>
      <c r="K172" s="239"/>
      <c r="L172" s="245"/>
      <c r="M172" s="246"/>
      <c r="N172" s="247"/>
      <c r="O172" s="247"/>
      <c r="P172" s="247"/>
      <c r="Q172" s="247"/>
      <c r="R172" s="247"/>
      <c r="S172" s="247"/>
      <c r="T172" s="248"/>
      <c r="AT172" s="249" t="s">
        <v>192</v>
      </c>
      <c r="AU172" s="249" t="s">
        <v>86</v>
      </c>
      <c r="AV172" s="12" t="s">
        <v>86</v>
      </c>
      <c r="AW172" s="12" t="s">
        <v>32</v>
      </c>
      <c r="AX172" s="12" t="s">
        <v>84</v>
      </c>
      <c r="AY172" s="249" t="s">
        <v>183</v>
      </c>
    </row>
    <row r="173" s="1" customFormat="1" ht="16.5" customHeight="1">
      <c r="B173" s="38"/>
      <c r="C173" s="261" t="s">
        <v>277</v>
      </c>
      <c r="D173" s="261" t="s">
        <v>251</v>
      </c>
      <c r="E173" s="262" t="s">
        <v>1257</v>
      </c>
      <c r="F173" s="263" t="s">
        <v>1258</v>
      </c>
      <c r="G173" s="264" t="s">
        <v>238</v>
      </c>
      <c r="H173" s="265">
        <v>14.708</v>
      </c>
      <c r="I173" s="266"/>
      <c r="J173" s="267">
        <f>ROUND(I173*H173,2)</f>
        <v>0</v>
      </c>
      <c r="K173" s="263" t="s">
        <v>189</v>
      </c>
      <c r="L173" s="268"/>
      <c r="M173" s="269" t="s">
        <v>1</v>
      </c>
      <c r="N173" s="270" t="s">
        <v>41</v>
      </c>
      <c r="O173" s="86"/>
      <c r="P173" s="234">
        <f>O173*H173</f>
        <v>0</v>
      </c>
      <c r="Q173" s="234">
        <v>1</v>
      </c>
      <c r="R173" s="234">
        <f>Q173*H173</f>
        <v>14.708</v>
      </c>
      <c r="S173" s="234">
        <v>0</v>
      </c>
      <c r="T173" s="235">
        <f>S173*H173</f>
        <v>0</v>
      </c>
      <c r="AR173" s="236" t="s">
        <v>226</v>
      </c>
      <c r="AT173" s="236" t="s">
        <v>251</v>
      </c>
      <c r="AU173" s="236" t="s">
        <v>86</v>
      </c>
      <c r="AY173" s="17" t="s">
        <v>183</v>
      </c>
      <c r="BE173" s="237">
        <f>IF(N173="základní",J173,0)</f>
        <v>0</v>
      </c>
      <c r="BF173" s="237">
        <f>IF(N173="snížená",J173,0)</f>
        <v>0</v>
      </c>
      <c r="BG173" s="237">
        <f>IF(N173="zákl. přenesená",J173,0)</f>
        <v>0</v>
      </c>
      <c r="BH173" s="237">
        <f>IF(N173="sníž. přenesená",J173,0)</f>
        <v>0</v>
      </c>
      <c r="BI173" s="237">
        <f>IF(N173="nulová",J173,0)</f>
        <v>0</v>
      </c>
      <c r="BJ173" s="17" t="s">
        <v>84</v>
      </c>
      <c r="BK173" s="237">
        <f>ROUND(I173*H173,2)</f>
        <v>0</v>
      </c>
      <c r="BL173" s="17" t="s">
        <v>190</v>
      </c>
      <c r="BM173" s="236" t="s">
        <v>1259</v>
      </c>
    </row>
    <row r="174" s="12" customFormat="1">
      <c r="B174" s="238"/>
      <c r="C174" s="239"/>
      <c r="D174" s="240" t="s">
        <v>192</v>
      </c>
      <c r="E174" s="239"/>
      <c r="F174" s="242" t="s">
        <v>1260</v>
      </c>
      <c r="G174" s="239"/>
      <c r="H174" s="243">
        <v>14.708</v>
      </c>
      <c r="I174" s="244"/>
      <c r="J174" s="239"/>
      <c r="K174" s="239"/>
      <c r="L174" s="245"/>
      <c r="M174" s="246"/>
      <c r="N174" s="247"/>
      <c r="O174" s="247"/>
      <c r="P174" s="247"/>
      <c r="Q174" s="247"/>
      <c r="R174" s="247"/>
      <c r="S174" s="247"/>
      <c r="T174" s="248"/>
      <c r="AT174" s="249" t="s">
        <v>192</v>
      </c>
      <c r="AU174" s="249" t="s">
        <v>86</v>
      </c>
      <c r="AV174" s="12" t="s">
        <v>86</v>
      </c>
      <c r="AW174" s="12" t="s">
        <v>4</v>
      </c>
      <c r="AX174" s="12" t="s">
        <v>84</v>
      </c>
      <c r="AY174" s="249" t="s">
        <v>183</v>
      </c>
    </row>
    <row r="175" s="1" customFormat="1" ht="24" customHeight="1">
      <c r="B175" s="38"/>
      <c r="C175" s="225" t="s">
        <v>281</v>
      </c>
      <c r="D175" s="225" t="s">
        <v>185</v>
      </c>
      <c r="E175" s="226" t="s">
        <v>247</v>
      </c>
      <c r="F175" s="227" t="s">
        <v>248</v>
      </c>
      <c r="G175" s="228" t="s">
        <v>188</v>
      </c>
      <c r="H175" s="229">
        <v>7</v>
      </c>
      <c r="I175" s="230"/>
      <c r="J175" s="231">
        <f>ROUND(I175*H175,2)</f>
        <v>0</v>
      </c>
      <c r="K175" s="227" t="s">
        <v>189</v>
      </c>
      <c r="L175" s="43"/>
      <c r="M175" s="232" t="s">
        <v>1</v>
      </c>
      <c r="N175" s="233" t="s">
        <v>41</v>
      </c>
      <c r="O175" s="86"/>
      <c r="P175" s="234">
        <f>O175*H175</f>
        <v>0</v>
      </c>
      <c r="Q175" s="234">
        <v>0</v>
      </c>
      <c r="R175" s="234">
        <f>Q175*H175</f>
        <v>0</v>
      </c>
      <c r="S175" s="234">
        <v>0</v>
      </c>
      <c r="T175" s="235">
        <f>S175*H175</f>
        <v>0</v>
      </c>
      <c r="AR175" s="236" t="s">
        <v>190</v>
      </c>
      <c r="AT175" s="236" t="s">
        <v>185</v>
      </c>
      <c r="AU175" s="236" t="s">
        <v>86</v>
      </c>
      <c r="AY175" s="17" t="s">
        <v>183</v>
      </c>
      <c r="BE175" s="237">
        <f>IF(N175="základní",J175,0)</f>
        <v>0</v>
      </c>
      <c r="BF175" s="237">
        <f>IF(N175="snížená",J175,0)</f>
        <v>0</v>
      </c>
      <c r="BG175" s="237">
        <f>IF(N175="zákl. přenesená",J175,0)</f>
        <v>0</v>
      </c>
      <c r="BH175" s="237">
        <f>IF(N175="sníž. přenesená",J175,0)</f>
        <v>0</v>
      </c>
      <c r="BI175" s="237">
        <f>IF(N175="nulová",J175,0)</f>
        <v>0</v>
      </c>
      <c r="BJ175" s="17" t="s">
        <v>84</v>
      </c>
      <c r="BK175" s="237">
        <f>ROUND(I175*H175,2)</f>
        <v>0</v>
      </c>
      <c r="BL175" s="17" t="s">
        <v>190</v>
      </c>
      <c r="BM175" s="236" t="s">
        <v>1261</v>
      </c>
    </row>
    <row r="176" s="1" customFormat="1" ht="16.5" customHeight="1">
      <c r="B176" s="38"/>
      <c r="C176" s="261" t="s">
        <v>286</v>
      </c>
      <c r="D176" s="261" t="s">
        <v>251</v>
      </c>
      <c r="E176" s="262" t="s">
        <v>252</v>
      </c>
      <c r="F176" s="263" t="s">
        <v>253</v>
      </c>
      <c r="G176" s="264" t="s">
        <v>254</v>
      </c>
      <c r="H176" s="265">
        <v>0.105</v>
      </c>
      <c r="I176" s="266"/>
      <c r="J176" s="267">
        <f>ROUND(I176*H176,2)</f>
        <v>0</v>
      </c>
      <c r="K176" s="263" t="s">
        <v>189</v>
      </c>
      <c r="L176" s="268"/>
      <c r="M176" s="269" t="s">
        <v>1</v>
      </c>
      <c r="N176" s="270" t="s">
        <v>41</v>
      </c>
      <c r="O176" s="86"/>
      <c r="P176" s="234">
        <f>O176*H176</f>
        <v>0</v>
      </c>
      <c r="Q176" s="234">
        <v>0.001</v>
      </c>
      <c r="R176" s="234">
        <f>Q176*H176</f>
        <v>0.000105</v>
      </c>
      <c r="S176" s="234">
        <v>0</v>
      </c>
      <c r="T176" s="235">
        <f>S176*H176</f>
        <v>0</v>
      </c>
      <c r="AR176" s="236" t="s">
        <v>226</v>
      </c>
      <c r="AT176" s="236" t="s">
        <v>251</v>
      </c>
      <c r="AU176" s="236" t="s">
        <v>86</v>
      </c>
      <c r="AY176" s="17" t="s">
        <v>183</v>
      </c>
      <c r="BE176" s="237">
        <f>IF(N176="základní",J176,0)</f>
        <v>0</v>
      </c>
      <c r="BF176" s="237">
        <f>IF(N176="snížená",J176,0)</f>
        <v>0</v>
      </c>
      <c r="BG176" s="237">
        <f>IF(N176="zákl. přenesená",J176,0)</f>
        <v>0</v>
      </c>
      <c r="BH176" s="237">
        <f>IF(N176="sníž. přenesená",J176,0)</f>
        <v>0</v>
      </c>
      <c r="BI176" s="237">
        <f>IF(N176="nulová",J176,0)</f>
        <v>0</v>
      </c>
      <c r="BJ176" s="17" t="s">
        <v>84</v>
      </c>
      <c r="BK176" s="237">
        <f>ROUND(I176*H176,2)</f>
        <v>0</v>
      </c>
      <c r="BL176" s="17" t="s">
        <v>190</v>
      </c>
      <c r="BM176" s="236" t="s">
        <v>1262</v>
      </c>
    </row>
    <row r="177" s="12" customFormat="1">
      <c r="B177" s="238"/>
      <c r="C177" s="239"/>
      <c r="D177" s="240" t="s">
        <v>192</v>
      </c>
      <c r="E177" s="239"/>
      <c r="F177" s="242" t="s">
        <v>1263</v>
      </c>
      <c r="G177" s="239"/>
      <c r="H177" s="243">
        <v>0.105</v>
      </c>
      <c r="I177" s="244"/>
      <c r="J177" s="239"/>
      <c r="K177" s="239"/>
      <c r="L177" s="245"/>
      <c r="M177" s="246"/>
      <c r="N177" s="247"/>
      <c r="O177" s="247"/>
      <c r="P177" s="247"/>
      <c r="Q177" s="247"/>
      <c r="R177" s="247"/>
      <c r="S177" s="247"/>
      <c r="T177" s="248"/>
      <c r="AT177" s="249" t="s">
        <v>192</v>
      </c>
      <c r="AU177" s="249" t="s">
        <v>86</v>
      </c>
      <c r="AV177" s="12" t="s">
        <v>86</v>
      </c>
      <c r="AW177" s="12" t="s">
        <v>4</v>
      </c>
      <c r="AX177" s="12" t="s">
        <v>84</v>
      </c>
      <c r="AY177" s="249" t="s">
        <v>183</v>
      </c>
    </row>
    <row r="178" s="11" customFormat="1" ht="22.8" customHeight="1">
      <c r="B178" s="209"/>
      <c r="C178" s="210"/>
      <c r="D178" s="211" t="s">
        <v>75</v>
      </c>
      <c r="E178" s="223" t="s">
        <v>190</v>
      </c>
      <c r="F178" s="223" t="s">
        <v>269</v>
      </c>
      <c r="G178" s="210"/>
      <c r="H178" s="210"/>
      <c r="I178" s="213"/>
      <c r="J178" s="224">
        <f>BK178</f>
        <v>0</v>
      </c>
      <c r="K178" s="210"/>
      <c r="L178" s="215"/>
      <c r="M178" s="216"/>
      <c r="N178" s="217"/>
      <c r="O178" s="217"/>
      <c r="P178" s="218">
        <f>SUM(P179:P180)</f>
        <v>0</v>
      </c>
      <c r="Q178" s="217"/>
      <c r="R178" s="218">
        <f>SUM(R179:R180)</f>
        <v>0</v>
      </c>
      <c r="S178" s="217"/>
      <c r="T178" s="219">
        <f>SUM(T179:T180)</f>
        <v>0</v>
      </c>
      <c r="AR178" s="220" t="s">
        <v>84</v>
      </c>
      <c r="AT178" s="221" t="s">
        <v>75</v>
      </c>
      <c r="AU178" s="221" t="s">
        <v>84</v>
      </c>
      <c r="AY178" s="220" t="s">
        <v>183</v>
      </c>
      <c r="BK178" s="222">
        <f>SUM(BK179:BK180)</f>
        <v>0</v>
      </c>
    </row>
    <row r="179" s="1" customFormat="1" ht="16.5" customHeight="1">
      <c r="B179" s="38"/>
      <c r="C179" s="225" t="s">
        <v>291</v>
      </c>
      <c r="D179" s="225" t="s">
        <v>185</v>
      </c>
      <c r="E179" s="226" t="s">
        <v>1264</v>
      </c>
      <c r="F179" s="227" t="s">
        <v>1265</v>
      </c>
      <c r="G179" s="228" t="s">
        <v>196</v>
      </c>
      <c r="H179" s="229">
        <v>2.9399999999999999</v>
      </c>
      <c r="I179" s="230"/>
      <c r="J179" s="231">
        <f>ROUND(I179*H179,2)</f>
        <v>0</v>
      </c>
      <c r="K179" s="227" t="s">
        <v>189</v>
      </c>
      <c r="L179" s="43"/>
      <c r="M179" s="232" t="s">
        <v>1</v>
      </c>
      <c r="N179" s="233" t="s">
        <v>41</v>
      </c>
      <c r="O179" s="86"/>
      <c r="P179" s="234">
        <f>O179*H179</f>
        <v>0</v>
      </c>
      <c r="Q179" s="234">
        <v>0</v>
      </c>
      <c r="R179" s="234">
        <f>Q179*H179</f>
        <v>0</v>
      </c>
      <c r="S179" s="234">
        <v>0</v>
      </c>
      <c r="T179" s="235">
        <f>S179*H179</f>
        <v>0</v>
      </c>
      <c r="AR179" s="236" t="s">
        <v>190</v>
      </c>
      <c r="AT179" s="236" t="s">
        <v>185</v>
      </c>
      <c r="AU179" s="236" t="s">
        <v>86</v>
      </c>
      <c r="AY179" s="17" t="s">
        <v>183</v>
      </c>
      <c r="BE179" s="237">
        <f>IF(N179="základní",J179,0)</f>
        <v>0</v>
      </c>
      <c r="BF179" s="237">
        <f>IF(N179="snížená",J179,0)</f>
        <v>0</v>
      </c>
      <c r="BG179" s="237">
        <f>IF(N179="zákl. přenesená",J179,0)</f>
        <v>0</v>
      </c>
      <c r="BH179" s="237">
        <f>IF(N179="sníž. přenesená",J179,0)</f>
        <v>0</v>
      </c>
      <c r="BI179" s="237">
        <f>IF(N179="nulová",J179,0)</f>
        <v>0</v>
      </c>
      <c r="BJ179" s="17" t="s">
        <v>84</v>
      </c>
      <c r="BK179" s="237">
        <f>ROUND(I179*H179,2)</f>
        <v>0</v>
      </c>
      <c r="BL179" s="17" t="s">
        <v>190</v>
      </c>
      <c r="BM179" s="236" t="s">
        <v>1266</v>
      </c>
    </row>
    <row r="180" s="12" customFormat="1">
      <c r="B180" s="238"/>
      <c r="C180" s="239"/>
      <c r="D180" s="240" t="s">
        <v>192</v>
      </c>
      <c r="E180" s="241" t="s">
        <v>1</v>
      </c>
      <c r="F180" s="242" t="s">
        <v>1267</v>
      </c>
      <c r="G180" s="239"/>
      <c r="H180" s="243">
        <v>2.9399999999999999</v>
      </c>
      <c r="I180" s="244"/>
      <c r="J180" s="239"/>
      <c r="K180" s="239"/>
      <c r="L180" s="245"/>
      <c r="M180" s="246"/>
      <c r="N180" s="247"/>
      <c r="O180" s="247"/>
      <c r="P180" s="247"/>
      <c r="Q180" s="247"/>
      <c r="R180" s="247"/>
      <c r="S180" s="247"/>
      <c r="T180" s="248"/>
      <c r="AT180" s="249" t="s">
        <v>192</v>
      </c>
      <c r="AU180" s="249" t="s">
        <v>86</v>
      </c>
      <c r="AV180" s="12" t="s">
        <v>86</v>
      </c>
      <c r="AW180" s="12" t="s">
        <v>32</v>
      </c>
      <c r="AX180" s="12" t="s">
        <v>84</v>
      </c>
      <c r="AY180" s="249" t="s">
        <v>183</v>
      </c>
    </row>
    <row r="181" s="11" customFormat="1" ht="22.8" customHeight="1">
      <c r="B181" s="209"/>
      <c r="C181" s="210"/>
      <c r="D181" s="211" t="s">
        <v>75</v>
      </c>
      <c r="E181" s="223" t="s">
        <v>226</v>
      </c>
      <c r="F181" s="223" t="s">
        <v>1268</v>
      </c>
      <c r="G181" s="210"/>
      <c r="H181" s="210"/>
      <c r="I181" s="213"/>
      <c r="J181" s="224">
        <f>BK181</f>
        <v>0</v>
      </c>
      <c r="K181" s="210"/>
      <c r="L181" s="215"/>
      <c r="M181" s="216"/>
      <c r="N181" s="217"/>
      <c r="O181" s="217"/>
      <c r="P181" s="218">
        <f>SUM(P182:P203)</f>
        <v>0</v>
      </c>
      <c r="Q181" s="217"/>
      <c r="R181" s="218">
        <f>SUM(R182:R203)</f>
        <v>3.4700500000000005</v>
      </c>
      <c r="S181" s="217"/>
      <c r="T181" s="219">
        <f>SUM(T182:T203)</f>
        <v>0</v>
      </c>
      <c r="AR181" s="220" t="s">
        <v>84</v>
      </c>
      <c r="AT181" s="221" t="s">
        <v>75</v>
      </c>
      <c r="AU181" s="221" t="s">
        <v>84</v>
      </c>
      <c r="AY181" s="220" t="s">
        <v>183</v>
      </c>
      <c r="BK181" s="222">
        <f>SUM(BK182:BK203)</f>
        <v>0</v>
      </c>
    </row>
    <row r="182" s="1" customFormat="1" ht="24" customHeight="1">
      <c r="B182" s="38"/>
      <c r="C182" s="225" t="s">
        <v>7</v>
      </c>
      <c r="D182" s="225" t="s">
        <v>185</v>
      </c>
      <c r="E182" s="226" t="s">
        <v>1269</v>
      </c>
      <c r="F182" s="227" t="s">
        <v>1270</v>
      </c>
      <c r="G182" s="228" t="s">
        <v>204</v>
      </c>
      <c r="H182" s="229">
        <v>13</v>
      </c>
      <c r="I182" s="230"/>
      <c r="J182" s="231">
        <f>ROUND(I182*H182,2)</f>
        <v>0</v>
      </c>
      <c r="K182" s="227" t="s">
        <v>189</v>
      </c>
      <c r="L182" s="43"/>
      <c r="M182" s="232" t="s">
        <v>1</v>
      </c>
      <c r="N182" s="233" t="s">
        <v>41</v>
      </c>
      <c r="O182" s="86"/>
      <c r="P182" s="234">
        <f>O182*H182</f>
        <v>0</v>
      </c>
      <c r="Q182" s="234">
        <v>0.0012800000000000001</v>
      </c>
      <c r="R182" s="234">
        <f>Q182*H182</f>
        <v>0.016640000000000002</v>
      </c>
      <c r="S182" s="234">
        <v>0</v>
      </c>
      <c r="T182" s="235">
        <f>S182*H182</f>
        <v>0</v>
      </c>
      <c r="AR182" s="236" t="s">
        <v>190</v>
      </c>
      <c r="AT182" s="236" t="s">
        <v>185</v>
      </c>
      <c r="AU182" s="236" t="s">
        <v>86</v>
      </c>
      <c r="AY182" s="17" t="s">
        <v>183</v>
      </c>
      <c r="BE182" s="237">
        <f>IF(N182="základní",J182,0)</f>
        <v>0</v>
      </c>
      <c r="BF182" s="237">
        <f>IF(N182="snížená",J182,0)</f>
        <v>0</v>
      </c>
      <c r="BG182" s="237">
        <f>IF(N182="zákl. přenesená",J182,0)</f>
        <v>0</v>
      </c>
      <c r="BH182" s="237">
        <f>IF(N182="sníž. přenesená",J182,0)</f>
        <v>0</v>
      </c>
      <c r="BI182" s="237">
        <f>IF(N182="nulová",J182,0)</f>
        <v>0</v>
      </c>
      <c r="BJ182" s="17" t="s">
        <v>84</v>
      </c>
      <c r="BK182" s="237">
        <f>ROUND(I182*H182,2)</f>
        <v>0</v>
      </c>
      <c r="BL182" s="17" t="s">
        <v>190</v>
      </c>
      <c r="BM182" s="236" t="s">
        <v>1271</v>
      </c>
    </row>
    <row r="183" s="1" customFormat="1" ht="24" customHeight="1">
      <c r="B183" s="38"/>
      <c r="C183" s="225" t="s">
        <v>301</v>
      </c>
      <c r="D183" s="225" t="s">
        <v>185</v>
      </c>
      <c r="E183" s="226" t="s">
        <v>1272</v>
      </c>
      <c r="F183" s="227" t="s">
        <v>1273</v>
      </c>
      <c r="G183" s="228" t="s">
        <v>204</v>
      </c>
      <c r="H183" s="229">
        <v>26</v>
      </c>
      <c r="I183" s="230"/>
      <c r="J183" s="231">
        <f>ROUND(I183*H183,2)</f>
        <v>0</v>
      </c>
      <c r="K183" s="227" t="s">
        <v>189</v>
      </c>
      <c r="L183" s="43"/>
      <c r="M183" s="232" t="s">
        <v>1</v>
      </c>
      <c r="N183" s="233" t="s">
        <v>41</v>
      </c>
      <c r="O183" s="86"/>
      <c r="P183" s="234">
        <f>O183*H183</f>
        <v>0</v>
      </c>
      <c r="Q183" s="234">
        <v>0.0017799999999999999</v>
      </c>
      <c r="R183" s="234">
        <f>Q183*H183</f>
        <v>0.046279999999999995</v>
      </c>
      <c r="S183" s="234">
        <v>0</v>
      </c>
      <c r="T183" s="235">
        <f>S183*H183</f>
        <v>0</v>
      </c>
      <c r="AR183" s="236" t="s">
        <v>190</v>
      </c>
      <c r="AT183" s="236" t="s">
        <v>185</v>
      </c>
      <c r="AU183" s="236" t="s">
        <v>86</v>
      </c>
      <c r="AY183" s="17" t="s">
        <v>183</v>
      </c>
      <c r="BE183" s="237">
        <f>IF(N183="základní",J183,0)</f>
        <v>0</v>
      </c>
      <c r="BF183" s="237">
        <f>IF(N183="snížená",J183,0)</f>
        <v>0</v>
      </c>
      <c r="BG183" s="237">
        <f>IF(N183="zákl. přenesená",J183,0)</f>
        <v>0</v>
      </c>
      <c r="BH183" s="237">
        <f>IF(N183="sníž. přenesená",J183,0)</f>
        <v>0</v>
      </c>
      <c r="BI183" s="237">
        <f>IF(N183="nulová",J183,0)</f>
        <v>0</v>
      </c>
      <c r="BJ183" s="17" t="s">
        <v>84</v>
      </c>
      <c r="BK183" s="237">
        <f>ROUND(I183*H183,2)</f>
        <v>0</v>
      </c>
      <c r="BL183" s="17" t="s">
        <v>190</v>
      </c>
      <c r="BM183" s="236" t="s">
        <v>1274</v>
      </c>
    </row>
    <row r="184" s="1" customFormat="1" ht="24" customHeight="1">
      <c r="B184" s="38"/>
      <c r="C184" s="225" t="s">
        <v>305</v>
      </c>
      <c r="D184" s="225" t="s">
        <v>185</v>
      </c>
      <c r="E184" s="226" t="s">
        <v>1275</v>
      </c>
      <c r="F184" s="227" t="s">
        <v>1276</v>
      </c>
      <c r="G184" s="228" t="s">
        <v>204</v>
      </c>
      <c r="H184" s="229">
        <v>21</v>
      </c>
      <c r="I184" s="230"/>
      <c r="J184" s="231">
        <f>ROUND(I184*H184,2)</f>
        <v>0</v>
      </c>
      <c r="K184" s="227" t="s">
        <v>189</v>
      </c>
      <c r="L184" s="43"/>
      <c r="M184" s="232" t="s">
        <v>1</v>
      </c>
      <c r="N184" s="233" t="s">
        <v>41</v>
      </c>
      <c r="O184" s="86"/>
      <c r="P184" s="234">
        <f>O184*H184</f>
        <v>0</v>
      </c>
      <c r="Q184" s="234">
        <v>0.0026800000000000001</v>
      </c>
      <c r="R184" s="234">
        <f>Q184*H184</f>
        <v>0.056280000000000004</v>
      </c>
      <c r="S184" s="234">
        <v>0</v>
      </c>
      <c r="T184" s="235">
        <f>S184*H184</f>
        <v>0</v>
      </c>
      <c r="AR184" s="236" t="s">
        <v>190</v>
      </c>
      <c r="AT184" s="236" t="s">
        <v>185</v>
      </c>
      <c r="AU184" s="236" t="s">
        <v>86</v>
      </c>
      <c r="AY184" s="17" t="s">
        <v>183</v>
      </c>
      <c r="BE184" s="237">
        <f>IF(N184="základní",J184,0)</f>
        <v>0</v>
      </c>
      <c r="BF184" s="237">
        <f>IF(N184="snížená",J184,0)</f>
        <v>0</v>
      </c>
      <c r="BG184" s="237">
        <f>IF(N184="zákl. přenesená",J184,0)</f>
        <v>0</v>
      </c>
      <c r="BH184" s="237">
        <f>IF(N184="sníž. přenesená",J184,0)</f>
        <v>0</v>
      </c>
      <c r="BI184" s="237">
        <f>IF(N184="nulová",J184,0)</f>
        <v>0</v>
      </c>
      <c r="BJ184" s="17" t="s">
        <v>84</v>
      </c>
      <c r="BK184" s="237">
        <f>ROUND(I184*H184,2)</f>
        <v>0</v>
      </c>
      <c r="BL184" s="17" t="s">
        <v>190</v>
      </c>
      <c r="BM184" s="236" t="s">
        <v>1277</v>
      </c>
    </row>
    <row r="185" s="1" customFormat="1" ht="24" customHeight="1">
      <c r="B185" s="38"/>
      <c r="C185" s="225" t="s">
        <v>309</v>
      </c>
      <c r="D185" s="225" t="s">
        <v>185</v>
      </c>
      <c r="E185" s="226" t="s">
        <v>1278</v>
      </c>
      <c r="F185" s="227" t="s">
        <v>1279</v>
      </c>
      <c r="G185" s="228" t="s">
        <v>204</v>
      </c>
      <c r="H185" s="229">
        <v>19</v>
      </c>
      <c r="I185" s="230"/>
      <c r="J185" s="231">
        <f>ROUND(I185*H185,2)</f>
        <v>0</v>
      </c>
      <c r="K185" s="227" t="s">
        <v>189</v>
      </c>
      <c r="L185" s="43"/>
      <c r="M185" s="232" t="s">
        <v>1</v>
      </c>
      <c r="N185" s="233" t="s">
        <v>41</v>
      </c>
      <c r="O185" s="86"/>
      <c r="P185" s="234">
        <f>O185*H185</f>
        <v>0</v>
      </c>
      <c r="Q185" s="234">
        <v>0.0042700000000000004</v>
      </c>
      <c r="R185" s="234">
        <f>Q185*H185</f>
        <v>0.081130000000000008</v>
      </c>
      <c r="S185" s="234">
        <v>0</v>
      </c>
      <c r="T185" s="235">
        <f>S185*H185</f>
        <v>0</v>
      </c>
      <c r="AR185" s="236" t="s">
        <v>190</v>
      </c>
      <c r="AT185" s="236" t="s">
        <v>185</v>
      </c>
      <c r="AU185" s="236" t="s">
        <v>86</v>
      </c>
      <c r="AY185" s="17" t="s">
        <v>183</v>
      </c>
      <c r="BE185" s="237">
        <f>IF(N185="základní",J185,0)</f>
        <v>0</v>
      </c>
      <c r="BF185" s="237">
        <f>IF(N185="snížená",J185,0)</f>
        <v>0</v>
      </c>
      <c r="BG185" s="237">
        <f>IF(N185="zákl. přenesená",J185,0)</f>
        <v>0</v>
      </c>
      <c r="BH185" s="237">
        <f>IF(N185="sníž. přenesená",J185,0)</f>
        <v>0</v>
      </c>
      <c r="BI185" s="237">
        <f>IF(N185="nulová",J185,0)</f>
        <v>0</v>
      </c>
      <c r="BJ185" s="17" t="s">
        <v>84</v>
      </c>
      <c r="BK185" s="237">
        <f>ROUND(I185*H185,2)</f>
        <v>0</v>
      </c>
      <c r="BL185" s="17" t="s">
        <v>190</v>
      </c>
      <c r="BM185" s="236" t="s">
        <v>1280</v>
      </c>
    </row>
    <row r="186" s="1" customFormat="1" ht="24" customHeight="1">
      <c r="B186" s="38"/>
      <c r="C186" s="225" t="s">
        <v>314</v>
      </c>
      <c r="D186" s="225" t="s">
        <v>185</v>
      </c>
      <c r="E186" s="226" t="s">
        <v>1281</v>
      </c>
      <c r="F186" s="227" t="s">
        <v>1282</v>
      </c>
      <c r="G186" s="228" t="s">
        <v>273</v>
      </c>
      <c r="H186" s="229">
        <v>4</v>
      </c>
      <c r="I186" s="230"/>
      <c r="J186" s="231">
        <f>ROUND(I186*H186,2)</f>
        <v>0</v>
      </c>
      <c r="K186" s="227" t="s">
        <v>189</v>
      </c>
      <c r="L186" s="43"/>
      <c r="M186" s="232" t="s">
        <v>1</v>
      </c>
      <c r="N186" s="233" t="s">
        <v>41</v>
      </c>
      <c r="O186" s="86"/>
      <c r="P186" s="234">
        <f>O186*H186</f>
        <v>0</v>
      </c>
      <c r="Q186" s="234">
        <v>0</v>
      </c>
      <c r="R186" s="234">
        <f>Q186*H186</f>
        <v>0</v>
      </c>
      <c r="S186" s="234">
        <v>0</v>
      </c>
      <c r="T186" s="235">
        <f>S186*H186</f>
        <v>0</v>
      </c>
      <c r="AR186" s="236" t="s">
        <v>190</v>
      </c>
      <c r="AT186" s="236" t="s">
        <v>185</v>
      </c>
      <c r="AU186" s="236" t="s">
        <v>86</v>
      </c>
      <c r="AY186" s="17" t="s">
        <v>183</v>
      </c>
      <c r="BE186" s="237">
        <f>IF(N186="základní",J186,0)</f>
        <v>0</v>
      </c>
      <c r="BF186" s="237">
        <f>IF(N186="snížená",J186,0)</f>
        <v>0</v>
      </c>
      <c r="BG186" s="237">
        <f>IF(N186="zákl. přenesená",J186,0)</f>
        <v>0</v>
      </c>
      <c r="BH186" s="237">
        <f>IF(N186="sníž. přenesená",J186,0)</f>
        <v>0</v>
      </c>
      <c r="BI186" s="237">
        <f>IF(N186="nulová",J186,0)</f>
        <v>0</v>
      </c>
      <c r="BJ186" s="17" t="s">
        <v>84</v>
      </c>
      <c r="BK186" s="237">
        <f>ROUND(I186*H186,2)</f>
        <v>0</v>
      </c>
      <c r="BL186" s="17" t="s">
        <v>190</v>
      </c>
      <c r="BM186" s="236" t="s">
        <v>1283</v>
      </c>
    </row>
    <row r="187" s="1" customFormat="1" ht="24" customHeight="1">
      <c r="B187" s="38"/>
      <c r="C187" s="261" t="s">
        <v>318</v>
      </c>
      <c r="D187" s="261" t="s">
        <v>251</v>
      </c>
      <c r="E187" s="262" t="s">
        <v>1284</v>
      </c>
      <c r="F187" s="263" t="s">
        <v>1285</v>
      </c>
      <c r="G187" s="264" t="s">
        <v>273</v>
      </c>
      <c r="H187" s="265">
        <v>4</v>
      </c>
      <c r="I187" s="266"/>
      <c r="J187" s="267">
        <f>ROUND(I187*H187,2)</f>
        <v>0</v>
      </c>
      <c r="K187" s="263" t="s">
        <v>189</v>
      </c>
      <c r="L187" s="268"/>
      <c r="M187" s="269" t="s">
        <v>1</v>
      </c>
      <c r="N187" s="270" t="s">
        <v>41</v>
      </c>
      <c r="O187" s="86"/>
      <c r="P187" s="234">
        <f>O187*H187</f>
        <v>0</v>
      </c>
      <c r="Q187" s="234">
        <v>0.0015</v>
      </c>
      <c r="R187" s="234">
        <f>Q187*H187</f>
        <v>0.0060000000000000001</v>
      </c>
      <c r="S187" s="234">
        <v>0</v>
      </c>
      <c r="T187" s="235">
        <f>S187*H187</f>
        <v>0</v>
      </c>
      <c r="AR187" s="236" t="s">
        <v>226</v>
      </c>
      <c r="AT187" s="236" t="s">
        <v>251</v>
      </c>
      <c r="AU187" s="236" t="s">
        <v>86</v>
      </c>
      <c r="AY187" s="17" t="s">
        <v>183</v>
      </c>
      <c r="BE187" s="237">
        <f>IF(N187="základní",J187,0)</f>
        <v>0</v>
      </c>
      <c r="BF187" s="237">
        <f>IF(N187="snížená",J187,0)</f>
        <v>0</v>
      </c>
      <c r="BG187" s="237">
        <f>IF(N187="zákl. přenesená",J187,0)</f>
        <v>0</v>
      </c>
      <c r="BH187" s="237">
        <f>IF(N187="sníž. přenesená",J187,0)</f>
        <v>0</v>
      </c>
      <c r="BI187" s="237">
        <f>IF(N187="nulová",J187,0)</f>
        <v>0</v>
      </c>
      <c r="BJ187" s="17" t="s">
        <v>84</v>
      </c>
      <c r="BK187" s="237">
        <f>ROUND(I187*H187,2)</f>
        <v>0</v>
      </c>
      <c r="BL187" s="17" t="s">
        <v>190</v>
      </c>
      <c r="BM187" s="236" t="s">
        <v>1286</v>
      </c>
    </row>
    <row r="188" s="1" customFormat="1" ht="16.5" customHeight="1">
      <c r="B188" s="38"/>
      <c r="C188" s="225" t="s">
        <v>323</v>
      </c>
      <c r="D188" s="225" t="s">
        <v>185</v>
      </c>
      <c r="E188" s="226" t="s">
        <v>1287</v>
      </c>
      <c r="F188" s="227" t="s">
        <v>1288</v>
      </c>
      <c r="G188" s="228" t="s">
        <v>204</v>
      </c>
      <c r="H188" s="229">
        <v>39</v>
      </c>
      <c r="I188" s="230"/>
      <c r="J188" s="231">
        <f>ROUND(I188*H188,2)</f>
        <v>0</v>
      </c>
      <c r="K188" s="227" t="s">
        <v>189</v>
      </c>
      <c r="L188" s="43"/>
      <c r="M188" s="232" t="s">
        <v>1</v>
      </c>
      <c r="N188" s="233" t="s">
        <v>41</v>
      </c>
      <c r="O188" s="86"/>
      <c r="P188" s="234">
        <f>O188*H188</f>
        <v>0</v>
      </c>
      <c r="Q188" s="234">
        <v>0</v>
      </c>
      <c r="R188" s="234">
        <f>Q188*H188</f>
        <v>0</v>
      </c>
      <c r="S188" s="234">
        <v>0</v>
      </c>
      <c r="T188" s="235">
        <f>S188*H188</f>
        <v>0</v>
      </c>
      <c r="AR188" s="236" t="s">
        <v>190</v>
      </c>
      <c r="AT188" s="236" t="s">
        <v>185</v>
      </c>
      <c r="AU188" s="236" t="s">
        <v>86</v>
      </c>
      <c r="AY188" s="17" t="s">
        <v>183</v>
      </c>
      <c r="BE188" s="237">
        <f>IF(N188="základní",J188,0)</f>
        <v>0</v>
      </c>
      <c r="BF188" s="237">
        <f>IF(N188="snížená",J188,0)</f>
        <v>0</v>
      </c>
      <c r="BG188" s="237">
        <f>IF(N188="zákl. přenesená",J188,0)</f>
        <v>0</v>
      </c>
      <c r="BH188" s="237">
        <f>IF(N188="sníž. přenesená",J188,0)</f>
        <v>0</v>
      </c>
      <c r="BI188" s="237">
        <f>IF(N188="nulová",J188,0)</f>
        <v>0</v>
      </c>
      <c r="BJ188" s="17" t="s">
        <v>84</v>
      </c>
      <c r="BK188" s="237">
        <f>ROUND(I188*H188,2)</f>
        <v>0</v>
      </c>
      <c r="BL188" s="17" t="s">
        <v>190</v>
      </c>
      <c r="BM188" s="236" t="s">
        <v>1289</v>
      </c>
    </row>
    <row r="189" s="12" customFormat="1">
      <c r="B189" s="238"/>
      <c r="C189" s="239"/>
      <c r="D189" s="240" t="s">
        <v>192</v>
      </c>
      <c r="E189" s="241" t="s">
        <v>1</v>
      </c>
      <c r="F189" s="242" t="s">
        <v>1290</v>
      </c>
      <c r="G189" s="239"/>
      <c r="H189" s="243">
        <v>39</v>
      </c>
      <c r="I189" s="244"/>
      <c r="J189" s="239"/>
      <c r="K189" s="239"/>
      <c r="L189" s="245"/>
      <c r="M189" s="246"/>
      <c r="N189" s="247"/>
      <c r="O189" s="247"/>
      <c r="P189" s="247"/>
      <c r="Q189" s="247"/>
      <c r="R189" s="247"/>
      <c r="S189" s="247"/>
      <c r="T189" s="248"/>
      <c r="AT189" s="249" t="s">
        <v>192</v>
      </c>
      <c r="AU189" s="249" t="s">
        <v>86</v>
      </c>
      <c r="AV189" s="12" t="s">
        <v>86</v>
      </c>
      <c r="AW189" s="12" t="s">
        <v>32</v>
      </c>
      <c r="AX189" s="12" t="s">
        <v>84</v>
      </c>
      <c r="AY189" s="249" t="s">
        <v>183</v>
      </c>
    </row>
    <row r="190" s="1" customFormat="1" ht="16.5" customHeight="1">
      <c r="B190" s="38"/>
      <c r="C190" s="225" t="s">
        <v>327</v>
      </c>
      <c r="D190" s="225" t="s">
        <v>185</v>
      </c>
      <c r="E190" s="226" t="s">
        <v>1291</v>
      </c>
      <c r="F190" s="227" t="s">
        <v>1292</v>
      </c>
      <c r="G190" s="228" t="s">
        <v>204</v>
      </c>
      <c r="H190" s="229">
        <v>40</v>
      </c>
      <c r="I190" s="230"/>
      <c r="J190" s="231">
        <f>ROUND(I190*H190,2)</f>
        <v>0</v>
      </c>
      <c r="K190" s="227" t="s">
        <v>189</v>
      </c>
      <c r="L190" s="43"/>
      <c r="M190" s="232" t="s">
        <v>1</v>
      </c>
      <c r="N190" s="233" t="s">
        <v>41</v>
      </c>
      <c r="O190" s="86"/>
      <c r="P190" s="234">
        <f>O190*H190</f>
        <v>0</v>
      </c>
      <c r="Q190" s="234">
        <v>0</v>
      </c>
      <c r="R190" s="234">
        <f>Q190*H190</f>
        <v>0</v>
      </c>
      <c r="S190" s="234">
        <v>0</v>
      </c>
      <c r="T190" s="235">
        <f>S190*H190</f>
        <v>0</v>
      </c>
      <c r="AR190" s="236" t="s">
        <v>190</v>
      </c>
      <c r="AT190" s="236" t="s">
        <v>185</v>
      </c>
      <c r="AU190" s="236" t="s">
        <v>86</v>
      </c>
      <c r="AY190" s="17" t="s">
        <v>183</v>
      </c>
      <c r="BE190" s="237">
        <f>IF(N190="základní",J190,0)</f>
        <v>0</v>
      </c>
      <c r="BF190" s="237">
        <f>IF(N190="snížená",J190,0)</f>
        <v>0</v>
      </c>
      <c r="BG190" s="237">
        <f>IF(N190="zákl. přenesená",J190,0)</f>
        <v>0</v>
      </c>
      <c r="BH190" s="237">
        <f>IF(N190="sníž. přenesená",J190,0)</f>
        <v>0</v>
      </c>
      <c r="BI190" s="237">
        <f>IF(N190="nulová",J190,0)</f>
        <v>0</v>
      </c>
      <c r="BJ190" s="17" t="s">
        <v>84</v>
      </c>
      <c r="BK190" s="237">
        <f>ROUND(I190*H190,2)</f>
        <v>0</v>
      </c>
      <c r="BL190" s="17" t="s">
        <v>190</v>
      </c>
      <c r="BM190" s="236" t="s">
        <v>1293</v>
      </c>
    </row>
    <row r="191" s="12" customFormat="1">
      <c r="B191" s="238"/>
      <c r="C191" s="239"/>
      <c r="D191" s="240" t="s">
        <v>192</v>
      </c>
      <c r="E191" s="241" t="s">
        <v>1</v>
      </c>
      <c r="F191" s="242" t="s">
        <v>1294</v>
      </c>
      <c r="G191" s="239"/>
      <c r="H191" s="243">
        <v>40</v>
      </c>
      <c r="I191" s="244"/>
      <c r="J191" s="239"/>
      <c r="K191" s="239"/>
      <c r="L191" s="245"/>
      <c r="M191" s="246"/>
      <c r="N191" s="247"/>
      <c r="O191" s="247"/>
      <c r="P191" s="247"/>
      <c r="Q191" s="247"/>
      <c r="R191" s="247"/>
      <c r="S191" s="247"/>
      <c r="T191" s="248"/>
      <c r="AT191" s="249" t="s">
        <v>192</v>
      </c>
      <c r="AU191" s="249" t="s">
        <v>86</v>
      </c>
      <c r="AV191" s="12" t="s">
        <v>86</v>
      </c>
      <c r="AW191" s="12" t="s">
        <v>32</v>
      </c>
      <c r="AX191" s="12" t="s">
        <v>84</v>
      </c>
      <c r="AY191" s="249" t="s">
        <v>183</v>
      </c>
    </row>
    <row r="192" s="1" customFormat="1" ht="48" customHeight="1">
      <c r="B192" s="38"/>
      <c r="C192" s="225" t="s">
        <v>331</v>
      </c>
      <c r="D192" s="225" t="s">
        <v>185</v>
      </c>
      <c r="E192" s="226" t="s">
        <v>1295</v>
      </c>
      <c r="F192" s="227" t="s">
        <v>1296</v>
      </c>
      <c r="G192" s="228" t="s">
        <v>273</v>
      </c>
      <c r="H192" s="229">
        <v>1</v>
      </c>
      <c r="I192" s="230"/>
      <c r="J192" s="231">
        <f>ROUND(I192*H192,2)</f>
        <v>0</v>
      </c>
      <c r="K192" s="227" t="s">
        <v>189</v>
      </c>
      <c r="L192" s="43"/>
      <c r="M192" s="232" t="s">
        <v>1</v>
      </c>
      <c r="N192" s="233" t="s">
        <v>41</v>
      </c>
      <c r="O192" s="86"/>
      <c r="P192" s="234">
        <f>O192*H192</f>
        <v>0</v>
      </c>
      <c r="Q192" s="234">
        <v>2.97099</v>
      </c>
      <c r="R192" s="234">
        <f>Q192*H192</f>
        <v>2.97099</v>
      </c>
      <c r="S192" s="234">
        <v>0</v>
      </c>
      <c r="T192" s="235">
        <f>S192*H192</f>
        <v>0</v>
      </c>
      <c r="AR192" s="236" t="s">
        <v>190</v>
      </c>
      <c r="AT192" s="236" t="s">
        <v>185</v>
      </c>
      <c r="AU192" s="236" t="s">
        <v>86</v>
      </c>
      <c r="AY192" s="17" t="s">
        <v>183</v>
      </c>
      <c r="BE192" s="237">
        <f>IF(N192="základní",J192,0)</f>
        <v>0</v>
      </c>
      <c r="BF192" s="237">
        <f>IF(N192="snížená",J192,0)</f>
        <v>0</v>
      </c>
      <c r="BG192" s="237">
        <f>IF(N192="zákl. přenesená",J192,0)</f>
        <v>0</v>
      </c>
      <c r="BH192" s="237">
        <f>IF(N192="sníž. přenesená",J192,0)</f>
        <v>0</v>
      </c>
      <c r="BI192" s="237">
        <f>IF(N192="nulová",J192,0)</f>
        <v>0</v>
      </c>
      <c r="BJ192" s="17" t="s">
        <v>84</v>
      </c>
      <c r="BK192" s="237">
        <f>ROUND(I192*H192,2)</f>
        <v>0</v>
      </c>
      <c r="BL192" s="17" t="s">
        <v>190</v>
      </c>
      <c r="BM192" s="236" t="s">
        <v>1297</v>
      </c>
    </row>
    <row r="193" s="1" customFormat="1" ht="24" customHeight="1">
      <c r="B193" s="38"/>
      <c r="C193" s="225" t="s">
        <v>336</v>
      </c>
      <c r="D193" s="225" t="s">
        <v>185</v>
      </c>
      <c r="E193" s="226" t="s">
        <v>1298</v>
      </c>
      <c r="F193" s="227" t="s">
        <v>1299</v>
      </c>
      <c r="G193" s="228" t="s">
        <v>273</v>
      </c>
      <c r="H193" s="229">
        <v>1</v>
      </c>
      <c r="I193" s="230"/>
      <c r="J193" s="231">
        <f>ROUND(I193*H193,2)</f>
        <v>0</v>
      </c>
      <c r="K193" s="227" t="s">
        <v>189</v>
      </c>
      <c r="L193" s="43"/>
      <c r="M193" s="232" t="s">
        <v>1</v>
      </c>
      <c r="N193" s="233" t="s">
        <v>41</v>
      </c>
      <c r="O193" s="86"/>
      <c r="P193" s="234">
        <f>O193*H193</f>
        <v>0</v>
      </c>
      <c r="Q193" s="234">
        <v>0.082049999999999998</v>
      </c>
      <c r="R193" s="234">
        <f>Q193*H193</f>
        <v>0.082049999999999998</v>
      </c>
      <c r="S193" s="234">
        <v>0</v>
      </c>
      <c r="T193" s="235">
        <f>S193*H193</f>
        <v>0</v>
      </c>
      <c r="AR193" s="236" t="s">
        <v>190</v>
      </c>
      <c r="AT193" s="236" t="s">
        <v>185</v>
      </c>
      <c r="AU193" s="236" t="s">
        <v>86</v>
      </c>
      <c r="AY193" s="17" t="s">
        <v>183</v>
      </c>
      <c r="BE193" s="237">
        <f>IF(N193="základní",J193,0)</f>
        <v>0</v>
      </c>
      <c r="BF193" s="237">
        <f>IF(N193="snížená",J193,0)</f>
        <v>0</v>
      </c>
      <c r="BG193" s="237">
        <f>IF(N193="zákl. přenesená",J193,0)</f>
        <v>0</v>
      </c>
      <c r="BH193" s="237">
        <f>IF(N193="sníž. přenesená",J193,0)</f>
        <v>0</v>
      </c>
      <c r="BI193" s="237">
        <f>IF(N193="nulová",J193,0)</f>
        <v>0</v>
      </c>
      <c r="BJ193" s="17" t="s">
        <v>84</v>
      </c>
      <c r="BK193" s="237">
        <f>ROUND(I193*H193,2)</f>
        <v>0</v>
      </c>
      <c r="BL193" s="17" t="s">
        <v>190</v>
      </c>
      <c r="BM193" s="236" t="s">
        <v>1300</v>
      </c>
    </row>
    <row r="194" s="1" customFormat="1" ht="24" customHeight="1">
      <c r="B194" s="38"/>
      <c r="C194" s="225" t="s">
        <v>340</v>
      </c>
      <c r="D194" s="225" t="s">
        <v>185</v>
      </c>
      <c r="E194" s="226" t="s">
        <v>1301</v>
      </c>
      <c r="F194" s="227" t="s">
        <v>1302</v>
      </c>
      <c r="G194" s="228" t="s">
        <v>273</v>
      </c>
      <c r="H194" s="229">
        <v>1</v>
      </c>
      <c r="I194" s="230"/>
      <c r="J194" s="231">
        <f>ROUND(I194*H194,2)</f>
        <v>0</v>
      </c>
      <c r="K194" s="227" t="s">
        <v>189</v>
      </c>
      <c r="L194" s="43"/>
      <c r="M194" s="232" t="s">
        <v>1</v>
      </c>
      <c r="N194" s="233" t="s">
        <v>41</v>
      </c>
      <c r="O194" s="86"/>
      <c r="P194" s="234">
        <f>O194*H194</f>
        <v>0</v>
      </c>
      <c r="Q194" s="234">
        <v>0.00396</v>
      </c>
      <c r="R194" s="234">
        <f>Q194*H194</f>
        <v>0.00396</v>
      </c>
      <c r="S194" s="234">
        <v>0</v>
      </c>
      <c r="T194" s="235">
        <f>S194*H194</f>
        <v>0</v>
      </c>
      <c r="AR194" s="236" t="s">
        <v>190</v>
      </c>
      <c r="AT194" s="236" t="s">
        <v>185</v>
      </c>
      <c r="AU194" s="236" t="s">
        <v>86</v>
      </c>
      <c r="AY194" s="17" t="s">
        <v>183</v>
      </c>
      <c r="BE194" s="237">
        <f>IF(N194="základní",J194,0)</f>
        <v>0</v>
      </c>
      <c r="BF194" s="237">
        <f>IF(N194="snížená",J194,0)</f>
        <v>0</v>
      </c>
      <c r="BG194" s="237">
        <f>IF(N194="zákl. přenesená",J194,0)</f>
        <v>0</v>
      </c>
      <c r="BH194" s="237">
        <f>IF(N194="sníž. přenesená",J194,0)</f>
        <v>0</v>
      </c>
      <c r="BI194" s="237">
        <f>IF(N194="nulová",J194,0)</f>
        <v>0</v>
      </c>
      <c r="BJ194" s="17" t="s">
        <v>84</v>
      </c>
      <c r="BK194" s="237">
        <f>ROUND(I194*H194,2)</f>
        <v>0</v>
      </c>
      <c r="BL194" s="17" t="s">
        <v>190</v>
      </c>
      <c r="BM194" s="236" t="s">
        <v>1303</v>
      </c>
    </row>
    <row r="195" s="1" customFormat="1" ht="24" customHeight="1">
      <c r="B195" s="38"/>
      <c r="C195" s="225" t="s">
        <v>351</v>
      </c>
      <c r="D195" s="225" t="s">
        <v>185</v>
      </c>
      <c r="E195" s="226" t="s">
        <v>1304</v>
      </c>
      <c r="F195" s="227" t="s">
        <v>1305</v>
      </c>
      <c r="G195" s="228" t="s">
        <v>273</v>
      </c>
      <c r="H195" s="229">
        <v>1</v>
      </c>
      <c r="I195" s="230"/>
      <c r="J195" s="231">
        <f>ROUND(I195*H195,2)</f>
        <v>0</v>
      </c>
      <c r="K195" s="227" t="s">
        <v>189</v>
      </c>
      <c r="L195" s="43"/>
      <c r="M195" s="232" t="s">
        <v>1</v>
      </c>
      <c r="N195" s="233" t="s">
        <v>41</v>
      </c>
      <c r="O195" s="86"/>
      <c r="P195" s="234">
        <f>O195*H195</f>
        <v>0</v>
      </c>
      <c r="Q195" s="234">
        <v>0</v>
      </c>
      <c r="R195" s="234">
        <f>Q195*H195</f>
        <v>0</v>
      </c>
      <c r="S195" s="234">
        <v>0</v>
      </c>
      <c r="T195" s="235">
        <f>S195*H195</f>
        <v>0</v>
      </c>
      <c r="AR195" s="236" t="s">
        <v>190</v>
      </c>
      <c r="AT195" s="236" t="s">
        <v>185</v>
      </c>
      <c r="AU195" s="236" t="s">
        <v>86</v>
      </c>
      <c r="AY195" s="17" t="s">
        <v>183</v>
      </c>
      <c r="BE195" s="237">
        <f>IF(N195="základní",J195,0)</f>
        <v>0</v>
      </c>
      <c r="BF195" s="237">
        <f>IF(N195="snížená",J195,0)</f>
        <v>0</v>
      </c>
      <c r="BG195" s="237">
        <f>IF(N195="zákl. přenesená",J195,0)</f>
        <v>0</v>
      </c>
      <c r="BH195" s="237">
        <f>IF(N195="sníž. přenesená",J195,0)</f>
        <v>0</v>
      </c>
      <c r="BI195" s="237">
        <f>IF(N195="nulová",J195,0)</f>
        <v>0</v>
      </c>
      <c r="BJ195" s="17" t="s">
        <v>84</v>
      </c>
      <c r="BK195" s="237">
        <f>ROUND(I195*H195,2)</f>
        <v>0</v>
      </c>
      <c r="BL195" s="17" t="s">
        <v>190</v>
      </c>
      <c r="BM195" s="236" t="s">
        <v>1306</v>
      </c>
    </row>
    <row r="196" s="1" customFormat="1" ht="24" customHeight="1">
      <c r="B196" s="38"/>
      <c r="C196" s="225" t="s">
        <v>356</v>
      </c>
      <c r="D196" s="225" t="s">
        <v>185</v>
      </c>
      <c r="E196" s="226" t="s">
        <v>1307</v>
      </c>
      <c r="F196" s="227" t="s">
        <v>1308</v>
      </c>
      <c r="G196" s="228" t="s">
        <v>273</v>
      </c>
      <c r="H196" s="229">
        <v>1</v>
      </c>
      <c r="I196" s="230"/>
      <c r="J196" s="231">
        <f>ROUND(I196*H196,2)</f>
        <v>0</v>
      </c>
      <c r="K196" s="227" t="s">
        <v>189</v>
      </c>
      <c r="L196" s="43"/>
      <c r="M196" s="232" t="s">
        <v>1</v>
      </c>
      <c r="N196" s="233" t="s">
        <v>41</v>
      </c>
      <c r="O196" s="86"/>
      <c r="P196" s="234">
        <f>O196*H196</f>
        <v>0</v>
      </c>
      <c r="Q196" s="234">
        <v>0.060600000000000001</v>
      </c>
      <c r="R196" s="234">
        <f>Q196*H196</f>
        <v>0.060600000000000001</v>
      </c>
      <c r="S196" s="234">
        <v>0</v>
      </c>
      <c r="T196" s="235">
        <f>S196*H196</f>
        <v>0</v>
      </c>
      <c r="AR196" s="236" t="s">
        <v>190</v>
      </c>
      <c r="AT196" s="236" t="s">
        <v>185</v>
      </c>
      <c r="AU196" s="236" t="s">
        <v>86</v>
      </c>
      <c r="AY196" s="17" t="s">
        <v>183</v>
      </c>
      <c r="BE196" s="237">
        <f>IF(N196="základní",J196,0)</f>
        <v>0</v>
      </c>
      <c r="BF196" s="237">
        <f>IF(N196="snížená",J196,0)</f>
        <v>0</v>
      </c>
      <c r="BG196" s="237">
        <f>IF(N196="zákl. přenesená",J196,0)</f>
        <v>0</v>
      </c>
      <c r="BH196" s="237">
        <f>IF(N196="sníž. přenesená",J196,0)</f>
        <v>0</v>
      </c>
      <c r="BI196" s="237">
        <f>IF(N196="nulová",J196,0)</f>
        <v>0</v>
      </c>
      <c r="BJ196" s="17" t="s">
        <v>84</v>
      </c>
      <c r="BK196" s="237">
        <f>ROUND(I196*H196,2)</f>
        <v>0</v>
      </c>
      <c r="BL196" s="17" t="s">
        <v>190</v>
      </c>
      <c r="BM196" s="236" t="s">
        <v>1309</v>
      </c>
    </row>
    <row r="197" s="1" customFormat="1" ht="24" customHeight="1">
      <c r="B197" s="38"/>
      <c r="C197" s="225" t="s">
        <v>366</v>
      </c>
      <c r="D197" s="225" t="s">
        <v>185</v>
      </c>
      <c r="E197" s="226" t="s">
        <v>1310</v>
      </c>
      <c r="F197" s="227" t="s">
        <v>1311</v>
      </c>
      <c r="G197" s="228" t="s">
        <v>273</v>
      </c>
      <c r="H197" s="229">
        <v>1</v>
      </c>
      <c r="I197" s="230"/>
      <c r="J197" s="231">
        <f>ROUND(I197*H197,2)</f>
        <v>0</v>
      </c>
      <c r="K197" s="227" t="s">
        <v>189</v>
      </c>
      <c r="L197" s="43"/>
      <c r="M197" s="232" t="s">
        <v>1</v>
      </c>
      <c r="N197" s="233" t="s">
        <v>41</v>
      </c>
      <c r="O197" s="86"/>
      <c r="P197" s="234">
        <f>O197*H197</f>
        <v>0</v>
      </c>
      <c r="Q197" s="234">
        <v>0.063869999999999996</v>
      </c>
      <c r="R197" s="234">
        <f>Q197*H197</f>
        <v>0.063869999999999996</v>
      </c>
      <c r="S197" s="234">
        <v>0</v>
      </c>
      <c r="T197" s="235">
        <f>S197*H197</f>
        <v>0</v>
      </c>
      <c r="AR197" s="236" t="s">
        <v>190</v>
      </c>
      <c r="AT197" s="236" t="s">
        <v>185</v>
      </c>
      <c r="AU197" s="236" t="s">
        <v>86</v>
      </c>
      <c r="AY197" s="17" t="s">
        <v>183</v>
      </c>
      <c r="BE197" s="237">
        <f>IF(N197="základní",J197,0)</f>
        <v>0</v>
      </c>
      <c r="BF197" s="237">
        <f>IF(N197="snížená",J197,0)</f>
        <v>0</v>
      </c>
      <c r="BG197" s="237">
        <f>IF(N197="zákl. přenesená",J197,0)</f>
        <v>0</v>
      </c>
      <c r="BH197" s="237">
        <f>IF(N197="sníž. přenesená",J197,0)</f>
        <v>0</v>
      </c>
      <c r="BI197" s="237">
        <f>IF(N197="nulová",J197,0)</f>
        <v>0</v>
      </c>
      <c r="BJ197" s="17" t="s">
        <v>84</v>
      </c>
      <c r="BK197" s="237">
        <f>ROUND(I197*H197,2)</f>
        <v>0</v>
      </c>
      <c r="BL197" s="17" t="s">
        <v>190</v>
      </c>
      <c r="BM197" s="236" t="s">
        <v>1312</v>
      </c>
    </row>
    <row r="198" s="1" customFormat="1" ht="24" customHeight="1">
      <c r="B198" s="38"/>
      <c r="C198" s="225" t="s">
        <v>371</v>
      </c>
      <c r="D198" s="225" t="s">
        <v>185</v>
      </c>
      <c r="E198" s="226" t="s">
        <v>1313</v>
      </c>
      <c r="F198" s="227" t="s">
        <v>1314</v>
      </c>
      <c r="G198" s="228" t="s">
        <v>273</v>
      </c>
      <c r="H198" s="229">
        <v>1</v>
      </c>
      <c r="I198" s="230"/>
      <c r="J198" s="231">
        <f>ROUND(I198*H198,2)</f>
        <v>0</v>
      </c>
      <c r="K198" s="227" t="s">
        <v>189</v>
      </c>
      <c r="L198" s="43"/>
      <c r="M198" s="232" t="s">
        <v>1</v>
      </c>
      <c r="N198" s="233" t="s">
        <v>41</v>
      </c>
      <c r="O198" s="86"/>
      <c r="P198" s="234">
        <f>O198*H198</f>
        <v>0</v>
      </c>
      <c r="Q198" s="234">
        <v>0.0061999999999999998</v>
      </c>
      <c r="R198" s="234">
        <f>Q198*H198</f>
        <v>0.0061999999999999998</v>
      </c>
      <c r="S198" s="234">
        <v>0</v>
      </c>
      <c r="T198" s="235">
        <f>S198*H198</f>
        <v>0</v>
      </c>
      <c r="AR198" s="236" t="s">
        <v>190</v>
      </c>
      <c r="AT198" s="236" t="s">
        <v>185</v>
      </c>
      <c r="AU198" s="236" t="s">
        <v>86</v>
      </c>
      <c r="AY198" s="17" t="s">
        <v>183</v>
      </c>
      <c r="BE198" s="237">
        <f>IF(N198="základní",J198,0)</f>
        <v>0</v>
      </c>
      <c r="BF198" s="237">
        <f>IF(N198="snížená",J198,0)</f>
        <v>0</v>
      </c>
      <c r="BG198" s="237">
        <f>IF(N198="zákl. přenesená",J198,0)</f>
        <v>0</v>
      </c>
      <c r="BH198" s="237">
        <f>IF(N198="sníž. přenesená",J198,0)</f>
        <v>0</v>
      </c>
      <c r="BI198" s="237">
        <f>IF(N198="nulová",J198,0)</f>
        <v>0</v>
      </c>
      <c r="BJ198" s="17" t="s">
        <v>84</v>
      </c>
      <c r="BK198" s="237">
        <f>ROUND(I198*H198,2)</f>
        <v>0</v>
      </c>
      <c r="BL198" s="17" t="s">
        <v>190</v>
      </c>
      <c r="BM198" s="236" t="s">
        <v>1315</v>
      </c>
    </row>
    <row r="199" s="1" customFormat="1" ht="24" customHeight="1">
      <c r="B199" s="38"/>
      <c r="C199" s="225" t="s">
        <v>376</v>
      </c>
      <c r="D199" s="225" t="s">
        <v>185</v>
      </c>
      <c r="E199" s="226" t="s">
        <v>1316</v>
      </c>
      <c r="F199" s="227" t="s">
        <v>1317</v>
      </c>
      <c r="G199" s="228" t="s">
        <v>273</v>
      </c>
      <c r="H199" s="229">
        <v>1</v>
      </c>
      <c r="I199" s="230"/>
      <c r="J199" s="231">
        <f>ROUND(I199*H199,2)</f>
        <v>0</v>
      </c>
      <c r="K199" s="227" t="s">
        <v>189</v>
      </c>
      <c r="L199" s="43"/>
      <c r="M199" s="232" t="s">
        <v>1</v>
      </c>
      <c r="N199" s="233" t="s">
        <v>41</v>
      </c>
      <c r="O199" s="86"/>
      <c r="P199" s="234">
        <f>O199*H199</f>
        <v>0</v>
      </c>
      <c r="Q199" s="234">
        <v>0</v>
      </c>
      <c r="R199" s="234">
        <f>Q199*H199</f>
        <v>0</v>
      </c>
      <c r="S199" s="234">
        <v>0</v>
      </c>
      <c r="T199" s="235">
        <f>S199*H199</f>
        <v>0</v>
      </c>
      <c r="AR199" s="236" t="s">
        <v>190</v>
      </c>
      <c r="AT199" s="236" t="s">
        <v>185</v>
      </c>
      <c r="AU199" s="236" t="s">
        <v>86</v>
      </c>
      <c r="AY199" s="17" t="s">
        <v>183</v>
      </c>
      <c r="BE199" s="237">
        <f>IF(N199="základní",J199,0)</f>
        <v>0</v>
      </c>
      <c r="BF199" s="237">
        <f>IF(N199="snížená",J199,0)</f>
        <v>0</v>
      </c>
      <c r="BG199" s="237">
        <f>IF(N199="zákl. přenesená",J199,0)</f>
        <v>0</v>
      </c>
      <c r="BH199" s="237">
        <f>IF(N199="sníž. přenesená",J199,0)</f>
        <v>0</v>
      </c>
      <c r="BI199" s="237">
        <f>IF(N199="nulová",J199,0)</f>
        <v>0</v>
      </c>
      <c r="BJ199" s="17" t="s">
        <v>84</v>
      </c>
      <c r="BK199" s="237">
        <f>ROUND(I199*H199,2)</f>
        <v>0</v>
      </c>
      <c r="BL199" s="17" t="s">
        <v>190</v>
      </c>
      <c r="BM199" s="236" t="s">
        <v>1318</v>
      </c>
    </row>
    <row r="200" s="1" customFormat="1" ht="24" customHeight="1">
      <c r="B200" s="38"/>
      <c r="C200" s="225" t="s">
        <v>381</v>
      </c>
      <c r="D200" s="225" t="s">
        <v>185</v>
      </c>
      <c r="E200" s="226" t="s">
        <v>1319</v>
      </c>
      <c r="F200" s="227" t="s">
        <v>1320</v>
      </c>
      <c r="G200" s="228" t="s">
        <v>273</v>
      </c>
      <c r="H200" s="229">
        <v>1</v>
      </c>
      <c r="I200" s="230"/>
      <c r="J200" s="231">
        <f>ROUND(I200*H200,2)</f>
        <v>0</v>
      </c>
      <c r="K200" s="227" t="s">
        <v>189</v>
      </c>
      <c r="L200" s="43"/>
      <c r="M200" s="232" t="s">
        <v>1</v>
      </c>
      <c r="N200" s="233" t="s">
        <v>41</v>
      </c>
      <c r="O200" s="86"/>
      <c r="P200" s="234">
        <f>O200*H200</f>
        <v>0</v>
      </c>
      <c r="Q200" s="234">
        <v>0.076050000000000006</v>
      </c>
      <c r="R200" s="234">
        <f>Q200*H200</f>
        <v>0.076050000000000006</v>
      </c>
      <c r="S200" s="234">
        <v>0</v>
      </c>
      <c r="T200" s="235">
        <f>S200*H200</f>
        <v>0</v>
      </c>
      <c r="AR200" s="236" t="s">
        <v>190</v>
      </c>
      <c r="AT200" s="236" t="s">
        <v>185</v>
      </c>
      <c r="AU200" s="236" t="s">
        <v>86</v>
      </c>
      <c r="AY200" s="17" t="s">
        <v>183</v>
      </c>
      <c r="BE200" s="237">
        <f>IF(N200="základní",J200,0)</f>
        <v>0</v>
      </c>
      <c r="BF200" s="237">
        <f>IF(N200="snížená",J200,0)</f>
        <v>0</v>
      </c>
      <c r="BG200" s="237">
        <f>IF(N200="zákl. přenesená",J200,0)</f>
        <v>0</v>
      </c>
      <c r="BH200" s="237">
        <f>IF(N200="sníž. přenesená",J200,0)</f>
        <v>0</v>
      </c>
      <c r="BI200" s="237">
        <f>IF(N200="nulová",J200,0)</f>
        <v>0</v>
      </c>
      <c r="BJ200" s="17" t="s">
        <v>84</v>
      </c>
      <c r="BK200" s="237">
        <f>ROUND(I200*H200,2)</f>
        <v>0</v>
      </c>
      <c r="BL200" s="17" t="s">
        <v>190</v>
      </c>
      <c r="BM200" s="236" t="s">
        <v>1321</v>
      </c>
    </row>
    <row r="201" s="1" customFormat="1" ht="24" customHeight="1">
      <c r="B201" s="38"/>
      <c r="C201" s="225" t="s">
        <v>386</v>
      </c>
      <c r="D201" s="225" t="s">
        <v>185</v>
      </c>
      <c r="E201" s="226" t="s">
        <v>1322</v>
      </c>
      <c r="F201" s="227" t="s">
        <v>1323</v>
      </c>
      <c r="G201" s="228" t="s">
        <v>196</v>
      </c>
      <c r="H201" s="229">
        <v>0.12</v>
      </c>
      <c r="I201" s="230"/>
      <c r="J201" s="231">
        <f>ROUND(I201*H201,2)</f>
        <v>0</v>
      </c>
      <c r="K201" s="227" t="s">
        <v>189</v>
      </c>
      <c r="L201" s="43"/>
      <c r="M201" s="232" t="s">
        <v>1</v>
      </c>
      <c r="N201" s="233" t="s">
        <v>41</v>
      </c>
      <c r="O201" s="86"/>
      <c r="P201" s="234">
        <f>O201*H201</f>
        <v>0</v>
      </c>
      <c r="Q201" s="234">
        <v>0</v>
      </c>
      <c r="R201" s="234">
        <f>Q201*H201</f>
        <v>0</v>
      </c>
      <c r="S201" s="234">
        <v>0</v>
      </c>
      <c r="T201" s="235">
        <f>S201*H201</f>
        <v>0</v>
      </c>
      <c r="AR201" s="236" t="s">
        <v>190</v>
      </c>
      <c r="AT201" s="236" t="s">
        <v>185</v>
      </c>
      <c r="AU201" s="236" t="s">
        <v>86</v>
      </c>
      <c r="AY201" s="17" t="s">
        <v>183</v>
      </c>
      <c r="BE201" s="237">
        <f>IF(N201="základní",J201,0)</f>
        <v>0</v>
      </c>
      <c r="BF201" s="237">
        <f>IF(N201="snížená",J201,0)</f>
        <v>0</v>
      </c>
      <c r="BG201" s="237">
        <f>IF(N201="zákl. přenesená",J201,0)</f>
        <v>0</v>
      </c>
      <c r="BH201" s="237">
        <f>IF(N201="sníž. přenesená",J201,0)</f>
        <v>0</v>
      </c>
      <c r="BI201" s="237">
        <f>IF(N201="nulová",J201,0)</f>
        <v>0</v>
      </c>
      <c r="BJ201" s="17" t="s">
        <v>84</v>
      </c>
      <c r="BK201" s="237">
        <f>ROUND(I201*H201,2)</f>
        <v>0</v>
      </c>
      <c r="BL201" s="17" t="s">
        <v>190</v>
      </c>
      <c r="BM201" s="236" t="s">
        <v>1324</v>
      </c>
    </row>
    <row r="202" s="14" customFormat="1">
      <c r="B202" s="271"/>
      <c r="C202" s="272"/>
      <c r="D202" s="240" t="s">
        <v>192</v>
      </c>
      <c r="E202" s="273" t="s">
        <v>1</v>
      </c>
      <c r="F202" s="274" t="s">
        <v>1325</v>
      </c>
      <c r="G202" s="272"/>
      <c r="H202" s="273" t="s">
        <v>1</v>
      </c>
      <c r="I202" s="275"/>
      <c r="J202" s="272"/>
      <c r="K202" s="272"/>
      <c r="L202" s="276"/>
      <c r="M202" s="277"/>
      <c r="N202" s="278"/>
      <c r="O202" s="278"/>
      <c r="P202" s="278"/>
      <c r="Q202" s="278"/>
      <c r="R202" s="278"/>
      <c r="S202" s="278"/>
      <c r="T202" s="279"/>
      <c r="AT202" s="280" t="s">
        <v>192</v>
      </c>
      <c r="AU202" s="280" t="s">
        <v>86</v>
      </c>
      <c r="AV202" s="14" t="s">
        <v>84</v>
      </c>
      <c r="AW202" s="14" t="s">
        <v>32</v>
      </c>
      <c r="AX202" s="14" t="s">
        <v>76</v>
      </c>
      <c r="AY202" s="280" t="s">
        <v>183</v>
      </c>
    </row>
    <row r="203" s="12" customFormat="1">
      <c r="B203" s="238"/>
      <c r="C203" s="239"/>
      <c r="D203" s="240" t="s">
        <v>192</v>
      </c>
      <c r="E203" s="241" t="s">
        <v>1</v>
      </c>
      <c r="F203" s="242" t="s">
        <v>1326</v>
      </c>
      <c r="G203" s="239"/>
      <c r="H203" s="243">
        <v>0.12</v>
      </c>
      <c r="I203" s="244"/>
      <c r="J203" s="239"/>
      <c r="K203" s="239"/>
      <c r="L203" s="245"/>
      <c r="M203" s="246"/>
      <c r="N203" s="247"/>
      <c r="O203" s="247"/>
      <c r="P203" s="247"/>
      <c r="Q203" s="247"/>
      <c r="R203" s="247"/>
      <c r="S203" s="247"/>
      <c r="T203" s="248"/>
      <c r="AT203" s="249" t="s">
        <v>192</v>
      </c>
      <c r="AU203" s="249" t="s">
        <v>86</v>
      </c>
      <c r="AV203" s="12" t="s">
        <v>86</v>
      </c>
      <c r="AW203" s="12" t="s">
        <v>32</v>
      </c>
      <c r="AX203" s="12" t="s">
        <v>84</v>
      </c>
      <c r="AY203" s="249" t="s">
        <v>183</v>
      </c>
    </row>
    <row r="204" s="11" customFormat="1" ht="22.8" customHeight="1">
      <c r="B204" s="209"/>
      <c r="C204" s="210"/>
      <c r="D204" s="211" t="s">
        <v>75</v>
      </c>
      <c r="E204" s="223" t="s">
        <v>230</v>
      </c>
      <c r="F204" s="223" t="s">
        <v>380</v>
      </c>
      <c r="G204" s="210"/>
      <c r="H204" s="210"/>
      <c r="I204" s="213"/>
      <c r="J204" s="224">
        <f>BK204</f>
        <v>0</v>
      </c>
      <c r="K204" s="210"/>
      <c r="L204" s="215"/>
      <c r="M204" s="216"/>
      <c r="N204" s="217"/>
      <c r="O204" s="217"/>
      <c r="P204" s="218">
        <f>SUM(P205:P225)</f>
        <v>0</v>
      </c>
      <c r="Q204" s="217"/>
      <c r="R204" s="218">
        <f>SUM(R205:R225)</f>
        <v>0</v>
      </c>
      <c r="S204" s="217"/>
      <c r="T204" s="219">
        <f>SUM(T205:T225)</f>
        <v>2.8380000000000001</v>
      </c>
      <c r="AR204" s="220" t="s">
        <v>84</v>
      </c>
      <c r="AT204" s="221" t="s">
        <v>75</v>
      </c>
      <c r="AU204" s="221" t="s">
        <v>84</v>
      </c>
      <c r="AY204" s="220" t="s">
        <v>183</v>
      </c>
      <c r="BK204" s="222">
        <f>SUM(BK205:BK225)</f>
        <v>0</v>
      </c>
    </row>
    <row r="205" s="1" customFormat="1" ht="24" customHeight="1">
      <c r="B205" s="38"/>
      <c r="C205" s="225" t="s">
        <v>390</v>
      </c>
      <c r="D205" s="225" t="s">
        <v>185</v>
      </c>
      <c r="E205" s="226" t="s">
        <v>1327</v>
      </c>
      <c r="F205" s="227" t="s">
        <v>1328</v>
      </c>
      <c r="G205" s="228" t="s">
        <v>273</v>
      </c>
      <c r="H205" s="229">
        <v>1</v>
      </c>
      <c r="I205" s="230"/>
      <c r="J205" s="231">
        <f>ROUND(I205*H205,2)</f>
        <v>0</v>
      </c>
      <c r="K205" s="227" t="s">
        <v>189</v>
      </c>
      <c r="L205" s="43"/>
      <c r="M205" s="232" t="s">
        <v>1</v>
      </c>
      <c r="N205" s="233" t="s">
        <v>41</v>
      </c>
      <c r="O205" s="86"/>
      <c r="P205" s="234">
        <f>O205*H205</f>
        <v>0</v>
      </c>
      <c r="Q205" s="234">
        <v>0</v>
      </c>
      <c r="R205" s="234">
        <f>Q205*H205</f>
        <v>0</v>
      </c>
      <c r="S205" s="234">
        <v>0.52300000000000002</v>
      </c>
      <c r="T205" s="235">
        <f>S205*H205</f>
        <v>0.52300000000000002</v>
      </c>
      <c r="AR205" s="236" t="s">
        <v>190</v>
      </c>
      <c r="AT205" s="236" t="s">
        <v>185</v>
      </c>
      <c r="AU205" s="236" t="s">
        <v>86</v>
      </c>
      <c r="AY205" s="17" t="s">
        <v>183</v>
      </c>
      <c r="BE205" s="237">
        <f>IF(N205="základní",J205,0)</f>
        <v>0</v>
      </c>
      <c r="BF205" s="237">
        <f>IF(N205="snížená",J205,0)</f>
        <v>0</v>
      </c>
      <c r="BG205" s="237">
        <f>IF(N205="zákl. přenesená",J205,0)</f>
        <v>0</v>
      </c>
      <c r="BH205" s="237">
        <f>IF(N205="sníž. přenesená",J205,0)</f>
        <v>0</v>
      </c>
      <c r="BI205" s="237">
        <f>IF(N205="nulová",J205,0)</f>
        <v>0</v>
      </c>
      <c r="BJ205" s="17" t="s">
        <v>84</v>
      </c>
      <c r="BK205" s="237">
        <f>ROUND(I205*H205,2)</f>
        <v>0</v>
      </c>
      <c r="BL205" s="17" t="s">
        <v>190</v>
      </c>
      <c r="BM205" s="236" t="s">
        <v>1329</v>
      </c>
    </row>
    <row r="206" s="14" customFormat="1">
      <c r="B206" s="271"/>
      <c r="C206" s="272"/>
      <c r="D206" s="240" t="s">
        <v>192</v>
      </c>
      <c r="E206" s="273" t="s">
        <v>1</v>
      </c>
      <c r="F206" s="274" t="s">
        <v>1330</v>
      </c>
      <c r="G206" s="272"/>
      <c r="H206" s="273" t="s">
        <v>1</v>
      </c>
      <c r="I206" s="275"/>
      <c r="J206" s="272"/>
      <c r="K206" s="272"/>
      <c r="L206" s="276"/>
      <c r="M206" s="277"/>
      <c r="N206" s="278"/>
      <c r="O206" s="278"/>
      <c r="P206" s="278"/>
      <c r="Q206" s="278"/>
      <c r="R206" s="278"/>
      <c r="S206" s="278"/>
      <c r="T206" s="279"/>
      <c r="AT206" s="280" t="s">
        <v>192</v>
      </c>
      <c r="AU206" s="280" t="s">
        <v>86</v>
      </c>
      <c r="AV206" s="14" t="s">
        <v>84</v>
      </c>
      <c r="AW206" s="14" t="s">
        <v>32</v>
      </c>
      <c r="AX206" s="14" t="s">
        <v>76</v>
      </c>
      <c r="AY206" s="280" t="s">
        <v>183</v>
      </c>
    </row>
    <row r="207" s="12" customFormat="1">
      <c r="B207" s="238"/>
      <c r="C207" s="239"/>
      <c r="D207" s="240" t="s">
        <v>192</v>
      </c>
      <c r="E207" s="241" t="s">
        <v>1</v>
      </c>
      <c r="F207" s="242" t="s">
        <v>84</v>
      </c>
      <c r="G207" s="239"/>
      <c r="H207" s="243">
        <v>1</v>
      </c>
      <c r="I207" s="244"/>
      <c r="J207" s="239"/>
      <c r="K207" s="239"/>
      <c r="L207" s="245"/>
      <c r="M207" s="246"/>
      <c r="N207" s="247"/>
      <c r="O207" s="247"/>
      <c r="P207" s="247"/>
      <c r="Q207" s="247"/>
      <c r="R207" s="247"/>
      <c r="S207" s="247"/>
      <c r="T207" s="248"/>
      <c r="AT207" s="249" t="s">
        <v>192</v>
      </c>
      <c r="AU207" s="249" t="s">
        <v>86</v>
      </c>
      <c r="AV207" s="12" t="s">
        <v>86</v>
      </c>
      <c r="AW207" s="12" t="s">
        <v>32</v>
      </c>
      <c r="AX207" s="12" t="s">
        <v>84</v>
      </c>
      <c r="AY207" s="249" t="s">
        <v>183</v>
      </c>
    </row>
    <row r="208" s="1" customFormat="1" ht="24" customHeight="1">
      <c r="B208" s="38"/>
      <c r="C208" s="225" t="s">
        <v>396</v>
      </c>
      <c r="D208" s="225" t="s">
        <v>185</v>
      </c>
      <c r="E208" s="226" t="s">
        <v>1331</v>
      </c>
      <c r="F208" s="227" t="s">
        <v>1332</v>
      </c>
      <c r="G208" s="228" t="s">
        <v>273</v>
      </c>
      <c r="H208" s="229">
        <v>6</v>
      </c>
      <c r="I208" s="230"/>
      <c r="J208" s="231">
        <f>ROUND(I208*H208,2)</f>
        <v>0</v>
      </c>
      <c r="K208" s="227" t="s">
        <v>189</v>
      </c>
      <c r="L208" s="43"/>
      <c r="M208" s="232" t="s">
        <v>1</v>
      </c>
      <c r="N208" s="233" t="s">
        <v>41</v>
      </c>
      <c r="O208" s="86"/>
      <c r="P208" s="234">
        <f>O208*H208</f>
        <v>0</v>
      </c>
      <c r="Q208" s="234">
        <v>0</v>
      </c>
      <c r="R208" s="234">
        <f>Q208*H208</f>
        <v>0</v>
      </c>
      <c r="S208" s="234">
        <v>0.099000000000000005</v>
      </c>
      <c r="T208" s="235">
        <f>S208*H208</f>
        <v>0.59400000000000008</v>
      </c>
      <c r="AR208" s="236" t="s">
        <v>190</v>
      </c>
      <c r="AT208" s="236" t="s">
        <v>185</v>
      </c>
      <c r="AU208" s="236" t="s">
        <v>86</v>
      </c>
      <c r="AY208" s="17" t="s">
        <v>183</v>
      </c>
      <c r="BE208" s="237">
        <f>IF(N208="základní",J208,0)</f>
        <v>0</v>
      </c>
      <c r="BF208" s="237">
        <f>IF(N208="snížená",J208,0)</f>
        <v>0</v>
      </c>
      <c r="BG208" s="237">
        <f>IF(N208="zákl. přenesená",J208,0)</f>
        <v>0</v>
      </c>
      <c r="BH208" s="237">
        <f>IF(N208="sníž. přenesená",J208,0)</f>
        <v>0</v>
      </c>
      <c r="BI208" s="237">
        <f>IF(N208="nulová",J208,0)</f>
        <v>0</v>
      </c>
      <c r="BJ208" s="17" t="s">
        <v>84</v>
      </c>
      <c r="BK208" s="237">
        <f>ROUND(I208*H208,2)</f>
        <v>0</v>
      </c>
      <c r="BL208" s="17" t="s">
        <v>190</v>
      </c>
      <c r="BM208" s="236" t="s">
        <v>1333</v>
      </c>
    </row>
    <row r="209" s="14" customFormat="1">
      <c r="B209" s="271"/>
      <c r="C209" s="272"/>
      <c r="D209" s="240" t="s">
        <v>192</v>
      </c>
      <c r="E209" s="273" t="s">
        <v>1</v>
      </c>
      <c r="F209" s="274" t="s">
        <v>1334</v>
      </c>
      <c r="G209" s="272"/>
      <c r="H209" s="273" t="s">
        <v>1</v>
      </c>
      <c r="I209" s="275"/>
      <c r="J209" s="272"/>
      <c r="K209" s="272"/>
      <c r="L209" s="276"/>
      <c r="M209" s="277"/>
      <c r="N209" s="278"/>
      <c r="O209" s="278"/>
      <c r="P209" s="278"/>
      <c r="Q209" s="278"/>
      <c r="R209" s="278"/>
      <c r="S209" s="278"/>
      <c r="T209" s="279"/>
      <c r="AT209" s="280" t="s">
        <v>192</v>
      </c>
      <c r="AU209" s="280" t="s">
        <v>86</v>
      </c>
      <c r="AV209" s="14" t="s">
        <v>84</v>
      </c>
      <c r="AW209" s="14" t="s">
        <v>32</v>
      </c>
      <c r="AX209" s="14" t="s">
        <v>76</v>
      </c>
      <c r="AY209" s="280" t="s">
        <v>183</v>
      </c>
    </row>
    <row r="210" s="12" customFormat="1">
      <c r="B210" s="238"/>
      <c r="C210" s="239"/>
      <c r="D210" s="240" t="s">
        <v>192</v>
      </c>
      <c r="E210" s="241" t="s">
        <v>1</v>
      </c>
      <c r="F210" s="242" t="s">
        <v>1335</v>
      </c>
      <c r="G210" s="239"/>
      <c r="H210" s="243">
        <v>6</v>
      </c>
      <c r="I210" s="244"/>
      <c r="J210" s="239"/>
      <c r="K210" s="239"/>
      <c r="L210" s="245"/>
      <c r="M210" s="246"/>
      <c r="N210" s="247"/>
      <c r="O210" s="247"/>
      <c r="P210" s="247"/>
      <c r="Q210" s="247"/>
      <c r="R210" s="247"/>
      <c r="S210" s="247"/>
      <c r="T210" s="248"/>
      <c r="AT210" s="249" t="s">
        <v>192</v>
      </c>
      <c r="AU210" s="249" t="s">
        <v>86</v>
      </c>
      <c r="AV210" s="12" t="s">
        <v>86</v>
      </c>
      <c r="AW210" s="12" t="s">
        <v>32</v>
      </c>
      <c r="AX210" s="12" t="s">
        <v>84</v>
      </c>
      <c r="AY210" s="249" t="s">
        <v>183</v>
      </c>
    </row>
    <row r="211" s="1" customFormat="1" ht="24" customHeight="1">
      <c r="B211" s="38"/>
      <c r="C211" s="225" t="s">
        <v>400</v>
      </c>
      <c r="D211" s="225" t="s">
        <v>185</v>
      </c>
      <c r="E211" s="226" t="s">
        <v>1336</v>
      </c>
      <c r="F211" s="227" t="s">
        <v>1337</v>
      </c>
      <c r="G211" s="228" t="s">
        <v>273</v>
      </c>
      <c r="H211" s="229">
        <v>5</v>
      </c>
      <c r="I211" s="230"/>
      <c r="J211" s="231">
        <f>ROUND(I211*H211,2)</f>
        <v>0</v>
      </c>
      <c r="K211" s="227" t="s">
        <v>189</v>
      </c>
      <c r="L211" s="43"/>
      <c r="M211" s="232" t="s">
        <v>1</v>
      </c>
      <c r="N211" s="233" t="s">
        <v>41</v>
      </c>
      <c r="O211" s="86"/>
      <c r="P211" s="234">
        <f>O211*H211</f>
        <v>0</v>
      </c>
      <c r="Q211" s="234">
        <v>0</v>
      </c>
      <c r="R211" s="234">
        <f>Q211*H211</f>
        <v>0</v>
      </c>
      <c r="S211" s="234">
        <v>0.012</v>
      </c>
      <c r="T211" s="235">
        <f>S211*H211</f>
        <v>0.059999999999999998</v>
      </c>
      <c r="AR211" s="236" t="s">
        <v>190</v>
      </c>
      <c r="AT211" s="236" t="s">
        <v>185</v>
      </c>
      <c r="AU211" s="236" t="s">
        <v>86</v>
      </c>
      <c r="AY211" s="17" t="s">
        <v>183</v>
      </c>
      <c r="BE211" s="237">
        <f>IF(N211="základní",J211,0)</f>
        <v>0</v>
      </c>
      <c r="BF211" s="237">
        <f>IF(N211="snížená",J211,0)</f>
        <v>0</v>
      </c>
      <c r="BG211" s="237">
        <f>IF(N211="zákl. přenesená",J211,0)</f>
        <v>0</v>
      </c>
      <c r="BH211" s="237">
        <f>IF(N211="sníž. přenesená",J211,0)</f>
        <v>0</v>
      </c>
      <c r="BI211" s="237">
        <f>IF(N211="nulová",J211,0)</f>
        <v>0</v>
      </c>
      <c r="BJ211" s="17" t="s">
        <v>84</v>
      </c>
      <c r="BK211" s="237">
        <f>ROUND(I211*H211,2)</f>
        <v>0</v>
      </c>
      <c r="BL211" s="17" t="s">
        <v>190</v>
      </c>
      <c r="BM211" s="236" t="s">
        <v>1338</v>
      </c>
    </row>
    <row r="212" s="14" customFormat="1">
      <c r="B212" s="271"/>
      <c r="C212" s="272"/>
      <c r="D212" s="240" t="s">
        <v>192</v>
      </c>
      <c r="E212" s="273" t="s">
        <v>1</v>
      </c>
      <c r="F212" s="274" t="s">
        <v>1339</v>
      </c>
      <c r="G212" s="272"/>
      <c r="H212" s="273" t="s">
        <v>1</v>
      </c>
      <c r="I212" s="275"/>
      <c r="J212" s="272"/>
      <c r="K212" s="272"/>
      <c r="L212" s="276"/>
      <c r="M212" s="277"/>
      <c r="N212" s="278"/>
      <c r="O212" s="278"/>
      <c r="P212" s="278"/>
      <c r="Q212" s="278"/>
      <c r="R212" s="278"/>
      <c r="S212" s="278"/>
      <c r="T212" s="279"/>
      <c r="AT212" s="280" t="s">
        <v>192</v>
      </c>
      <c r="AU212" s="280" t="s">
        <v>86</v>
      </c>
      <c r="AV212" s="14" t="s">
        <v>84</v>
      </c>
      <c r="AW212" s="14" t="s">
        <v>32</v>
      </c>
      <c r="AX212" s="14" t="s">
        <v>76</v>
      </c>
      <c r="AY212" s="280" t="s">
        <v>183</v>
      </c>
    </row>
    <row r="213" s="12" customFormat="1">
      <c r="B213" s="238"/>
      <c r="C213" s="239"/>
      <c r="D213" s="240" t="s">
        <v>192</v>
      </c>
      <c r="E213" s="241" t="s">
        <v>1</v>
      </c>
      <c r="F213" s="242" t="s">
        <v>190</v>
      </c>
      <c r="G213" s="239"/>
      <c r="H213" s="243">
        <v>4</v>
      </c>
      <c r="I213" s="244"/>
      <c r="J213" s="239"/>
      <c r="K213" s="239"/>
      <c r="L213" s="245"/>
      <c r="M213" s="246"/>
      <c r="N213" s="247"/>
      <c r="O213" s="247"/>
      <c r="P213" s="247"/>
      <c r="Q213" s="247"/>
      <c r="R213" s="247"/>
      <c r="S213" s="247"/>
      <c r="T213" s="248"/>
      <c r="AT213" s="249" t="s">
        <v>192</v>
      </c>
      <c r="AU213" s="249" t="s">
        <v>86</v>
      </c>
      <c r="AV213" s="12" t="s">
        <v>86</v>
      </c>
      <c r="AW213" s="12" t="s">
        <v>32</v>
      </c>
      <c r="AX213" s="12" t="s">
        <v>76</v>
      </c>
      <c r="AY213" s="249" t="s">
        <v>183</v>
      </c>
    </row>
    <row r="214" s="14" customFormat="1">
      <c r="B214" s="271"/>
      <c r="C214" s="272"/>
      <c r="D214" s="240" t="s">
        <v>192</v>
      </c>
      <c r="E214" s="273" t="s">
        <v>1</v>
      </c>
      <c r="F214" s="274" t="s">
        <v>1340</v>
      </c>
      <c r="G214" s="272"/>
      <c r="H214" s="273" t="s">
        <v>1</v>
      </c>
      <c r="I214" s="275"/>
      <c r="J214" s="272"/>
      <c r="K214" s="272"/>
      <c r="L214" s="276"/>
      <c r="M214" s="277"/>
      <c r="N214" s="278"/>
      <c r="O214" s="278"/>
      <c r="P214" s="278"/>
      <c r="Q214" s="278"/>
      <c r="R214" s="278"/>
      <c r="S214" s="278"/>
      <c r="T214" s="279"/>
      <c r="AT214" s="280" t="s">
        <v>192</v>
      </c>
      <c r="AU214" s="280" t="s">
        <v>86</v>
      </c>
      <c r="AV214" s="14" t="s">
        <v>84</v>
      </c>
      <c r="AW214" s="14" t="s">
        <v>32</v>
      </c>
      <c r="AX214" s="14" t="s">
        <v>76</v>
      </c>
      <c r="AY214" s="280" t="s">
        <v>183</v>
      </c>
    </row>
    <row r="215" s="12" customFormat="1">
      <c r="B215" s="238"/>
      <c r="C215" s="239"/>
      <c r="D215" s="240" t="s">
        <v>192</v>
      </c>
      <c r="E215" s="241" t="s">
        <v>1</v>
      </c>
      <c r="F215" s="242" t="s">
        <v>84</v>
      </c>
      <c r="G215" s="239"/>
      <c r="H215" s="243">
        <v>1</v>
      </c>
      <c r="I215" s="244"/>
      <c r="J215" s="239"/>
      <c r="K215" s="239"/>
      <c r="L215" s="245"/>
      <c r="M215" s="246"/>
      <c r="N215" s="247"/>
      <c r="O215" s="247"/>
      <c r="P215" s="247"/>
      <c r="Q215" s="247"/>
      <c r="R215" s="247"/>
      <c r="S215" s="247"/>
      <c r="T215" s="248"/>
      <c r="AT215" s="249" t="s">
        <v>192</v>
      </c>
      <c r="AU215" s="249" t="s">
        <v>86</v>
      </c>
      <c r="AV215" s="12" t="s">
        <v>86</v>
      </c>
      <c r="AW215" s="12" t="s">
        <v>32</v>
      </c>
      <c r="AX215" s="12" t="s">
        <v>76</v>
      </c>
      <c r="AY215" s="249" t="s">
        <v>183</v>
      </c>
    </row>
    <row r="216" s="13" customFormat="1">
      <c r="B216" s="250"/>
      <c r="C216" s="251"/>
      <c r="D216" s="240" t="s">
        <v>192</v>
      </c>
      <c r="E216" s="252" t="s">
        <v>1</v>
      </c>
      <c r="F216" s="253" t="s">
        <v>200</v>
      </c>
      <c r="G216" s="251"/>
      <c r="H216" s="254">
        <v>5</v>
      </c>
      <c r="I216" s="255"/>
      <c r="J216" s="251"/>
      <c r="K216" s="251"/>
      <c r="L216" s="256"/>
      <c r="M216" s="257"/>
      <c r="N216" s="258"/>
      <c r="O216" s="258"/>
      <c r="P216" s="258"/>
      <c r="Q216" s="258"/>
      <c r="R216" s="258"/>
      <c r="S216" s="258"/>
      <c r="T216" s="259"/>
      <c r="AT216" s="260" t="s">
        <v>192</v>
      </c>
      <c r="AU216" s="260" t="s">
        <v>86</v>
      </c>
      <c r="AV216" s="13" t="s">
        <v>190</v>
      </c>
      <c r="AW216" s="13" t="s">
        <v>32</v>
      </c>
      <c r="AX216" s="13" t="s">
        <v>84</v>
      </c>
      <c r="AY216" s="260" t="s">
        <v>183</v>
      </c>
    </row>
    <row r="217" s="1" customFormat="1" ht="24" customHeight="1">
      <c r="B217" s="38"/>
      <c r="C217" s="225" t="s">
        <v>405</v>
      </c>
      <c r="D217" s="225" t="s">
        <v>185</v>
      </c>
      <c r="E217" s="226" t="s">
        <v>1341</v>
      </c>
      <c r="F217" s="227" t="s">
        <v>1342</v>
      </c>
      <c r="G217" s="228" t="s">
        <v>273</v>
      </c>
      <c r="H217" s="229">
        <v>1</v>
      </c>
      <c r="I217" s="230"/>
      <c r="J217" s="231">
        <f>ROUND(I217*H217,2)</f>
        <v>0</v>
      </c>
      <c r="K217" s="227" t="s">
        <v>189</v>
      </c>
      <c r="L217" s="43"/>
      <c r="M217" s="232" t="s">
        <v>1</v>
      </c>
      <c r="N217" s="233" t="s">
        <v>41</v>
      </c>
      <c r="O217" s="86"/>
      <c r="P217" s="234">
        <f>O217*H217</f>
        <v>0</v>
      </c>
      <c r="Q217" s="234">
        <v>0</v>
      </c>
      <c r="R217" s="234">
        <f>Q217*H217</f>
        <v>0</v>
      </c>
      <c r="S217" s="234">
        <v>0.049000000000000002</v>
      </c>
      <c r="T217" s="235">
        <f>S217*H217</f>
        <v>0.049000000000000002</v>
      </c>
      <c r="AR217" s="236" t="s">
        <v>190</v>
      </c>
      <c r="AT217" s="236" t="s">
        <v>185</v>
      </c>
      <c r="AU217" s="236" t="s">
        <v>86</v>
      </c>
      <c r="AY217" s="17" t="s">
        <v>183</v>
      </c>
      <c r="BE217" s="237">
        <f>IF(N217="základní",J217,0)</f>
        <v>0</v>
      </c>
      <c r="BF217" s="237">
        <f>IF(N217="snížená",J217,0)</f>
        <v>0</v>
      </c>
      <c r="BG217" s="237">
        <f>IF(N217="zákl. přenesená",J217,0)</f>
        <v>0</v>
      </c>
      <c r="BH217" s="237">
        <f>IF(N217="sníž. přenesená",J217,0)</f>
        <v>0</v>
      </c>
      <c r="BI217" s="237">
        <f>IF(N217="nulová",J217,0)</f>
        <v>0</v>
      </c>
      <c r="BJ217" s="17" t="s">
        <v>84</v>
      </c>
      <c r="BK217" s="237">
        <f>ROUND(I217*H217,2)</f>
        <v>0</v>
      </c>
      <c r="BL217" s="17" t="s">
        <v>190</v>
      </c>
      <c r="BM217" s="236" t="s">
        <v>1343</v>
      </c>
    </row>
    <row r="218" s="14" customFormat="1">
      <c r="B218" s="271"/>
      <c r="C218" s="272"/>
      <c r="D218" s="240" t="s">
        <v>192</v>
      </c>
      <c r="E218" s="273" t="s">
        <v>1</v>
      </c>
      <c r="F218" s="274" t="s">
        <v>1344</v>
      </c>
      <c r="G218" s="272"/>
      <c r="H218" s="273" t="s">
        <v>1</v>
      </c>
      <c r="I218" s="275"/>
      <c r="J218" s="272"/>
      <c r="K218" s="272"/>
      <c r="L218" s="276"/>
      <c r="M218" s="277"/>
      <c r="N218" s="278"/>
      <c r="O218" s="278"/>
      <c r="P218" s="278"/>
      <c r="Q218" s="278"/>
      <c r="R218" s="278"/>
      <c r="S218" s="278"/>
      <c r="T218" s="279"/>
      <c r="AT218" s="280" t="s">
        <v>192</v>
      </c>
      <c r="AU218" s="280" t="s">
        <v>86</v>
      </c>
      <c r="AV218" s="14" t="s">
        <v>84</v>
      </c>
      <c r="AW218" s="14" t="s">
        <v>32</v>
      </c>
      <c r="AX218" s="14" t="s">
        <v>76</v>
      </c>
      <c r="AY218" s="280" t="s">
        <v>183</v>
      </c>
    </row>
    <row r="219" s="12" customFormat="1">
      <c r="B219" s="238"/>
      <c r="C219" s="239"/>
      <c r="D219" s="240" t="s">
        <v>192</v>
      </c>
      <c r="E219" s="241" t="s">
        <v>1</v>
      </c>
      <c r="F219" s="242" t="s">
        <v>84</v>
      </c>
      <c r="G219" s="239"/>
      <c r="H219" s="243">
        <v>1</v>
      </c>
      <c r="I219" s="244"/>
      <c r="J219" s="239"/>
      <c r="K219" s="239"/>
      <c r="L219" s="245"/>
      <c r="M219" s="246"/>
      <c r="N219" s="247"/>
      <c r="O219" s="247"/>
      <c r="P219" s="247"/>
      <c r="Q219" s="247"/>
      <c r="R219" s="247"/>
      <c r="S219" s="247"/>
      <c r="T219" s="248"/>
      <c r="AT219" s="249" t="s">
        <v>192</v>
      </c>
      <c r="AU219" s="249" t="s">
        <v>86</v>
      </c>
      <c r="AV219" s="12" t="s">
        <v>86</v>
      </c>
      <c r="AW219" s="12" t="s">
        <v>32</v>
      </c>
      <c r="AX219" s="12" t="s">
        <v>84</v>
      </c>
      <c r="AY219" s="249" t="s">
        <v>183</v>
      </c>
    </row>
    <row r="220" s="1" customFormat="1" ht="24" customHeight="1">
      <c r="B220" s="38"/>
      <c r="C220" s="225" t="s">
        <v>411</v>
      </c>
      <c r="D220" s="225" t="s">
        <v>185</v>
      </c>
      <c r="E220" s="226" t="s">
        <v>1345</v>
      </c>
      <c r="F220" s="227" t="s">
        <v>1346</v>
      </c>
      <c r="G220" s="228" t="s">
        <v>204</v>
      </c>
      <c r="H220" s="229">
        <v>31</v>
      </c>
      <c r="I220" s="230"/>
      <c r="J220" s="231">
        <f>ROUND(I220*H220,2)</f>
        <v>0</v>
      </c>
      <c r="K220" s="227" t="s">
        <v>189</v>
      </c>
      <c r="L220" s="43"/>
      <c r="M220" s="232" t="s">
        <v>1</v>
      </c>
      <c r="N220" s="233" t="s">
        <v>41</v>
      </c>
      <c r="O220" s="86"/>
      <c r="P220" s="234">
        <f>O220*H220</f>
        <v>0</v>
      </c>
      <c r="Q220" s="234">
        <v>0</v>
      </c>
      <c r="R220" s="234">
        <f>Q220*H220</f>
        <v>0</v>
      </c>
      <c r="S220" s="234">
        <v>0.051999999999999998</v>
      </c>
      <c r="T220" s="235">
        <f>S220*H220</f>
        <v>1.6119999999999999</v>
      </c>
      <c r="AR220" s="236" t="s">
        <v>190</v>
      </c>
      <c r="AT220" s="236" t="s">
        <v>185</v>
      </c>
      <c r="AU220" s="236" t="s">
        <v>86</v>
      </c>
      <c r="AY220" s="17" t="s">
        <v>183</v>
      </c>
      <c r="BE220" s="237">
        <f>IF(N220="základní",J220,0)</f>
        <v>0</v>
      </c>
      <c r="BF220" s="237">
        <f>IF(N220="snížená",J220,0)</f>
        <v>0</v>
      </c>
      <c r="BG220" s="237">
        <f>IF(N220="zákl. přenesená",J220,0)</f>
        <v>0</v>
      </c>
      <c r="BH220" s="237">
        <f>IF(N220="sníž. přenesená",J220,0)</f>
        <v>0</v>
      </c>
      <c r="BI220" s="237">
        <f>IF(N220="nulová",J220,0)</f>
        <v>0</v>
      </c>
      <c r="BJ220" s="17" t="s">
        <v>84</v>
      </c>
      <c r="BK220" s="237">
        <f>ROUND(I220*H220,2)</f>
        <v>0</v>
      </c>
      <c r="BL220" s="17" t="s">
        <v>190</v>
      </c>
      <c r="BM220" s="236" t="s">
        <v>1347</v>
      </c>
    </row>
    <row r="221" s="14" customFormat="1">
      <c r="B221" s="271"/>
      <c r="C221" s="272"/>
      <c r="D221" s="240" t="s">
        <v>192</v>
      </c>
      <c r="E221" s="273" t="s">
        <v>1</v>
      </c>
      <c r="F221" s="274" t="s">
        <v>1348</v>
      </c>
      <c r="G221" s="272"/>
      <c r="H221" s="273" t="s">
        <v>1</v>
      </c>
      <c r="I221" s="275"/>
      <c r="J221" s="272"/>
      <c r="K221" s="272"/>
      <c r="L221" s="276"/>
      <c r="M221" s="277"/>
      <c r="N221" s="278"/>
      <c r="O221" s="278"/>
      <c r="P221" s="278"/>
      <c r="Q221" s="278"/>
      <c r="R221" s="278"/>
      <c r="S221" s="278"/>
      <c r="T221" s="279"/>
      <c r="AT221" s="280" t="s">
        <v>192</v>
      </c>
      <c r="AU221" s="280" t="s">
        <v>86</v>
      </c>
      <c r="AV221" s="14" t="s">
        <v>84</v>
      </c>
      <c r="AW221" s="14" t="s">
        <v>32</v>
      </c>
      <c r="AX221" s="14" t="s">
        <v>76</v>
      </c>
      <c r="AY221" s="280" t="s">
        <v>183</v>
      </c>
    </row>
    <row r="222" s="12" customFormat="1">
      <c r="B222" s="238"/>
      <c r="C222" s="239"/>
      <c r="D222" s="240" t="s">
        <v>192</v>
      </c>
      <c r="E222" s="241" t="s">
        <v>1</v>
      </c>
      <c r="F222" s="242" t="s">
        <v>286</v>
      </c>
      <c r="G222" s="239"/>
      <c r="H222" s="243">
        <v>19</v>
      </c>
      <c r="I222" s="244"/>
      <c r="J222" s="239"/>
      <c r="K222" s="239"/>
      <c r="L222" s="245"/>
      <c r="M222" s="246"/>
      <c r="N222" s="247"/>
      <c r="O222" s="247"/>
      <c r="P222" s="247"/>
      <c r="Q222" s="247"/>
      <c r="R222" s="247"/>
      <c r="S222" s="247"/>
      <c r="T222" s="248"/>
      <c r="AT222" s="249" t="s">
        <v>192</v>
      </c>
      <c r="AU222" s="249" t="s">
        <v>86</v>
      </c>
      <c r="AV222" s="12" t="s">
        <v>86</v>
      </c>
      <c r="AW222" s="12" t="s">
        <v>32</v>
      </c>
      <c r="AX222" s="12" t="s">
        <v>76</v>
      </c>
      <c r="AY222" s="249" t="s">
        <v>183</v>
      </c>
    </row>
    <row r="223" s="14" customFormat="1">
      <c r="B223" s="271"/>
      <c r="C223" s="272"/>
      <c r="D223" s="240" t="s">
        <v>192</v>
      </c>
      <c r="E223" s="273" t="s">
        <v>1</v>
      </c>
      <c r="F223" s="274" t="s">
        <v>1349</v>
      </c>
      <c r="G223" s="272"/>
      <c r="H223" s="273" t="s">
        <v>1</v>
      </c>
      <c r="I223" s="275"/>
      <c r="J223" s="272"/>
      <c r="K223" s="272"/>
      <c r="L223" s="276"/>
      <c r="M223" s="277"/>
      <c r="N223" s="278"/>
      <c r="O223" s="278"/>
      <c r="P223" s="278"/>
      <c r="Q223" s="278"/>
      <c r="R223" s="278"/>
      <c r="S223" s="278"/>
      <c r="T223" s="279"/>
      <c r="AT223" s="280" t="s">
        <v>192</v>
      </c>
      <c r="AU223" s="280" t="s">
        <v>86</v>
      </c>
      <c r="AV223" s="14" t="s">
        <v>84</v>
      </c>
      <c r="AW223" s="14" t="s">
        <v>32</v>
      </c>
      <c r="AX223" s="14" t="s">
        <v>76</v>
      </c>
      <c r="AY223" s="280" t="s">
        <v>183</v>
      </c>
    </row>
    <row r="224" s="12" customFormat="1">
      <c r="B224" s="238"/>
      <c r="C224" s="239"/>
      <c r="D224" s="240" t="s">
        <v>192</v>
      </c>
      <c r="E224" s="241" t="s">
        <v>1</v>
      </c>
      <c r="F224" s="242" t="s">
        <v>246</v>
      </c>
      <c r="G224" s="239"/>
      <c r="H224" s="243">
        <v>12</v>
      </c>
      <c r="I224" s="244"/>
      <c r="J224" s="239"/>
      <c r="K224" s="239"/>
      <c r="L224" s="245"/>
      <c r="M224" s="246"/>
      <c r="N224" s="247"/>
      <c r="O224" s="247"/>
      <c r="P224" s="247"/>
      <c r="Q224" s="247"/>
      <c r="R224" s="247"/>
      <c r="S224" s="247"/>
      <c r="T224" s="248"/>
      <c r="AT224" s="249" t="s">
        <v>192</v>
      </c>
      <c r="AU224" s="249" t="s">
        <v>86</v>
      </c>
      <c r="AV224" s="12" t="s">
        <v>86</v>
      </c>
      <c r="AW224" s="12" t="s">
        <v>32</v>
      </c>
      <c r="AX224" s="12" t="s">
        <v>76</v>
      </c>
      <c r="AY224" s="249" t="s">
        <v>183</v>
      </c>
    </row>
    <row r="225" s="13" customFormat="1">
      <c r="B225" s="250"/>
      <c r="C225" s="251"/>
      <c r="D225" s="240" t="s">
        <v>192</v>
      </c>
      <c r="E225" s="252" t="s">
        <v>1</v>
      </c>
      <c r="F225" s="253" t="s">
        <v>200</v>
      </c>
      <c r="G225" s="251"/>
      <c r="H225" s="254">
        <v>31</v>
      </c>
      <c r="I225" s="255"/>
      <c r="J225" s="251"/>
      <c r="K225" s="251"/>
      <c r="L225" s="256"/>
      <c r="M225" s="257"/>
      <c r="N225" s="258"/>
      <c r="O225" s="258"/>
      <c r="P225" s="258"/>
      <c r="Q225" s="258"/>
      <c r="R225" s="258"/>
      <c r="S225" s="258"/>
      <c r="T225" s="259"/>
      <c r="AT225" s="260" t="s">
        <v>192</v>
      </c>
      <c r="AU225" s="260" t="s">
        <v>86</v>
      </c>
      <c r="AV225" s="13" t="s">
        <v>190</v>
      </c>
      <c r="AW225" s="13" t="s">
        <v>32</v>
      </c>
      <c r="AX225" s="13" t="s">
        <v>84</v>
      </c>
      <c r="AY225" s="260" t="s">
        <v>183</v>
      </c>
    </row>
    <row r="226" s="11" customFormat="1" ht="22.8" customHeight="1">
      <c r="B226" s="209"/>
      <c r="C226" s="210"/>
      <c r="D226" s="211" t="s">
        <v>75</v>
      </c>
      <c r="E226" s="223" t="s">
        <v>517</v>
      </c>
      <c r="F226" s="223" t="s">
        <v>518</v>
      </c>
      <c r="G226" s="210"/>
      <c r="H226" s="210"/>
      <c r="I226" s="213"/>
      <c r="J226" s="224">
        <f>BK226</f>
        <v>0</v>
      </c>
      <c r="K226" s="210"/>
      <c r="L226" s="215"/>
      <c r="M226" s="216"/>
      <c r="N226" s="217"/>
      <c r="O226" s="217"/>
      <c r="P226" s="218">
        <f>SUM(P227:P231)</f>
        <v>0</v>
      </c>
      <c r="Q226" s="217"/>
      <c r="R226" s="218">
        <f>SUM(R227:R231)</f>
        <v>0</v>
      </c>
      <c r="S226" s="217"/>
      <c r="T226" s="219">
        <f>SUM(T227:T231)</f>
        <v>0</v>
      </c>
      <c r="AR226" s="220" t="s">
        <v>84</v>
      </c>
      <c r="AT226" s="221" t="s">
        <v>75</v>
      </c>
      <c r="AU226" s="221" t="s">
        <v>84</v>
      </c>
      <c r="AY226" s="220" t="s">
        <v>183</v>
      </c>
      <c r="BK226" s="222">
        <f>SUM(BK227:BK231)</f>
        <v>0</v>
      </c>
    </row>
    <row r="227" s="1" customFormat="1" ht="24" customHeight="1">
      <c r="B227" s="38"/>
      <c r="C227" s="225" t="s">
        <v>419</v>
      </c>
      <c r="D227" s="225" t="s">
        <v>185</v>
      </c>
      <c r="E227" s="226" t="s">
        <v>520</v>
      </c>
      <c r="F227" s="227" t="s">
        <v>521</v>
      </c>
      <c r="G227" s="228" t="s">
        <v>238</v>
      </c>
      <c r="H227" s="229">
        <v>3.0409999999999999</v>
      </c>
      <c r="I227" s="230"/>
      <c r="J227" s="231">
        <f>ROUND(I227*H227,2)</f>
        <v>0</v>
      </c>
      <c r="K227" s="227" t="s">
        <v>189</v>
      </c>
      <c r="L227" s="43"/>
      <c r="M227" s="232" t="s">
        <v>1</v>
      </c>
      <c r="N227" s="233" t="s">
        <v>41</v>
      </c>
      <c r="O227" s="86"/>
      <c r="P227" s="234">
        <f>O227*H227</f>
        <v>0</v>
      </c>
      <c r="Q227" s="234">
        <v>0</v>
      </c>
      <c r="R227" s="234">
        <f>Q227*H227</f>
        <v>0</v>
      </c>
      <c r="S227" s="234">
        <v>0</v>
      </c>
      <c r="T227" s="235">
        <f>S227*H227</f>
        <v>0</v>
      </c>
      <c r="AR227" s="236" t="s">
        <v>190</v>
      </c>
      <c r="AT227" s="236" t="s">
        <v>185</v>
      </c>
      <c r="AU227" s="236" t="s">
        <v>86</v>
      </c>
      <c r="AY227" s="17" t="s">
        <v>183</v>
      </c>
      <c r="BE227" s="237">
        <f>IF(N227="základní",J227,0)</f>
        <v>0</v>
      </c>
      <c r="BF227" s="237">
        <f>IF(N227="snížená",J227,0)</f>
        <v>0</v>
      </c>
      <c r="BG227" s="237">
        <f>IF(N227="zákl. přenesená",J227,0)</f>
        <v>0</v>
      </c>
      <c r="BH227" s="237">
        <f>IF(N227="sníž. přenesená",J227,0)</f>
        <v>0</v>
      </c>
      <c r="BI227" s="237">
        <f>IF(N227="nulová",J227,0)</f>
        <v>0</v>
      </c>
      <c r="BJ227" s="17" t="s">
        <v>84</v>
      </c>
      <c r="BK227" s="237">
        <f>ROUND(I227*H227,2)</f>
        <v>0</v>
      </c>
      <c r="BL227" s="17" t="s">
        <v>190</v>
      </c>
      <c r="BM227" s="236" t="s">
        <v>1350</v>
      </c>
    </row>
    <row r="228" s="1" customFormat="1" ht="24" customHeight="1">
      <c r="B228" s="38"/>
      <c r="C228" s="225" t="s">
        <v>430</v>
      </c>
      <c r="D228" s="225" t="s">
        <v>185</v>
      </c>
      <c r="E228" s="226" t="s">
        <v>524</v>
      </c>
      <c r="F228" s="227" t="s">
        <v>525</v>
      </c>
      <c r="G228" s="228" t="s">
        <v>238</v>
      </c>
      <c r="H228" s="229">
        <v>3.0409999999999999</v>
      </c>
      <c r="I228" s="230"/>
      <c r="J228" s="231">
        <f>ROUND(I228*H228,2)</f>
        <v>0</v>
      </c>
      <c r="K228" s="227" t="s">
        <v>189</v>
      </c>
      <c r="L228" s="43"/>
      <c r="M228" s="232" t="s">
        <v>1</v>
      </c>
      <c r="N228" s="233" t="s">
        <v>41</v>
      </c>
      <c r="O228" s="86"/>
      <c r="P228" s="234">
        <f>O228*H228</f>
        <v>0</v>
      </c>
      <c r="Q228" s="234">
        <v>0</v>
      </c>
      <c r="R228" s="234">
        <f>Q228*H228</f>
        <v>0</v>
      </c>
      <c r="S228" s="234">
        <v>0</v>
      </c>
      <c r="T228" s="235">
        <f>S228*H228</f>
        <v>0</v>
      </c>
      <c r="AR228" s="236" t="s">
        <v>190</v>
      </c>
      <c r="AT228" s="236" t="s">
        <v>185</v>
      </c>
      <c r="AU228" s="236" t="s">
        <v>86</v>
      </c>
      <c r="AY228" s="17" t="s">
        <v>183</v>
      </c>
      <c r="BE228" s="237">
        <f>IF(N228="základní",J228,0)</f>
        <v>0</v>
      </c>
      <c r="BF228" s="237">
        <f>IF(N228="snížená",J228,0)</f>
        <v>0</v>
      </c>
      <c r="BG228" s="237">
        <f>IF(N228="zákl. přenesená",J228,0)</f>
        <v>0</v>
      </c>
      <c r="BH228" s="237">
        <f>IF(N228="sníž. přenesená",J228,0)</f>
        <v>0</v>
      </c>
      <c r="BI228" s="237">
        <f>IF(N228="nulová",J228,0)</f>
        <v>0</v>
      </c>
      <c r="BJ228" s="17" t="s">
        <v>84</v>
      </c>
      <c r="BK228" s="237">
        <f>ROUND(I228*H228,2)</f>
        <v>0</v>
      </c>
      <c r="BL228" s="17" t="s">
        <v>190</v>
      </c>
      <c r="BM228" s="236" t="s">
        <v>1351</v>
      </c>
    </row>
    <row r="229" s="1" customFormat="1" ht="24" customHeight="1">
      <c r="B229" s="38"/>
      <c r="C229" s="225" t="s">
        <v>434</v>
      </c>
      <c r="D229" s="225" t="s">
        <v>185</v>
      </c>
      <c r="E229" s="226" t="s">
        <v>528</v>
      </c>
      <c r="F229" s="227" t="s">
        <v>529</v>
      </c>
      <c r="G229" s="228" t="s">
        <v>238</v>
      </c>
      <c r="H229" s="229">
        <v>30.41</v>
      </c>
      <c r="I229" s="230"/>
      <c r="J229" s="231">
        <f>ROUND(I229*H229,2)</f>
        <v>0</v>
      </c>
      <c r="K229" s="227" t="s">
        <v>189</v>
      </c>
      <c r="L229" s="43"/>
      <c r="M229" s="232" t="s">
        <v>1</v>
      </c>
      <c r="N229" s="233" t="s">
        <v>41</v>
      </c>
      <c r="O229" s="86"/>
      <c r="P229" s="234">
        <f>O229*H229</f>
        <v>0</v>
      </c>
      <c r="Q229" s="234">
        <v>0</v>
      </c>
      <c r="R229" s="234">
        <f>Q229*H229</f>
        <v>0</v>
      </c>
      <c r="S229" s="234">
        <v>0</v>
      </c>
      <c r="T229" s="235">
        <f>S229*H229</f>
        <v>0</v>
      </c>
      <c r="AR229" s="236" t="s">
        <v>190</v>
      </c>
      <c r="AT229" s="236" t="s">
        <v>185</v>
      </c>
      <c r="AU229" s="236" t="s">
        <v>86</v>
      </c>
      <c r="AY229" s="17" t="s">
        <v>183</v>
      </c>
      <c r="BE229" s="237">
        <f>IF(N229="základní",J229,0)</f>
        <v>0</v>
      </c>
      <c r="BF229" s="237">
        <f>IF(N229="snížená",J229,0)</f>
        <v>0</v>
      </c>
      <c r="BG229" s="237">
        <f>IF(N229="zákl. přenesená",J229,0)</f>
        <v>0</v>
      </c>
      <c r="BH229" s="237">
        <f>IF(N229="sníž. přenesená",J229,0)</f>
        <v>0</v>
      </c>
      <c r="BI229" s="237">
        <f>IF(N229="nulová",J229,0)</f>
        <v>0</v>
      </c>
      <c r="BJ229" s="17" t="s">
        <v>84</v>
      </c>
      <c r="BK229" s="237">
        <f>ROUND(I229*H229,2)</f>
        <v>0</v>
      </c>
      <c r="BL229" s="17" t="s">
        <v>190</v>
      </c>
      <c r="BM229" s="236" t="s">
        <v>1352</v>
      </c>
    </row>
    <row r="230" s="12" customFormat="1">
      <c r="B230" s="238"/>
      <c r="C230" s="239"/>
      <c r="D230" s="240" t="s">
        <v>192</v>
      </c>
      <c r="E230" s="239"/>
      <c r="F230" s="242" t="s">
        <v>1353</v>
      </c>
      <c r="G230" s="239"/>
      <c r="H230" s="243">
        <v>30.41</v>
      </c>
      <c r="I230" s="244"/>
      <c r="J230" s="239"/>
      <c r="K230" s="239"/>
      <c r="L230" s="245"/>
      <c r="M230" s="246"/>
      <c r="N230" s="247"/>
      <c r="O230" s="247"/>
      <c r="P230" s="247"/>
      <c r="Q230" s="247"/>
      <c r="R230" s="247"/>
      <c r="S230" s="247"/>
      <c r="T230" s="248"/>
      <c r="AT230" s="249" t="s">
        <v>192</v>
      </c>
      <c r="AU230" s="249" t="s">
        <v>86</v>
      </c>
      <c r="AV230" s="12" t="s">
        <v>86</v>
      </c>
      <c r="AW230" s="12" t="s">
        <v>4</v>
      </c>
      <c r="AX230" s="12" t="s">
        <v>84</v>
      </c>
      <c r="AY230" s="249" t="s">
        <v>183</v>
      </c>
    </row>
    <row r="231" s="1" customFormat="1" ht="24" customHeight="1">
      <c r="B231" s="38"/>
      <c r="C231" s="225" t="s">
        <v>441</v>
      </c>
      <c r="D231" s="225" t="s">
        <v>185</v>
      </c>
      <c r="E231" s="226" t="s">
        <v>533</v>
      </c>
      <c r="F231" s="227" t="s">
        <v>534</v>
      </c>
      <c r="G231" s="228" t="s">
        <v>238</v>
      </c>
      <c r="H231" s="229">
        <v>3.0409999999999999</v>
      </c>
      <c r="I231" s="230"/>
      <c r="J231" s="231">
        <f>ROUND(I231*H231,2)</f>
        <v>0</v>
      </c>
      <c r="K231" s="227" t="s">
        <v>189</v>
      </c>
      <c r="L231" s="43"/>
      <c r="M231" s="232" t="s">
        <v>1</v>
      </c>
      <c r="N231" s="233" t="s">
        <v>41</v>
      </c>
      <c r="O231" s="86"/>
      <c r="P231" s="234">
        <f>O231*H231</f>
        <v>0</v>
      </c>
      <c r="Q231" s="234">
        <v>0</v>
      </c>
      <c r="R231" s="234">
        <f>Q231*H231</f>
        <v>0</v>
      </c>
      <c r="S231" s="234">
        <v>0</v>
      </c>
      <c r="T231" s="235">
        <f>S231*H231</f>
        <v>0</v>
      </c>
      <c r="AR231" s="236" t="s">
        <v>190</v>
      </c>
      <c r="AT231" s="236" t="s">
        <v>185</v>
      </c>
      <c r="AU231" s="236" t="s">
        <v>86</v>
      </c>
      <c r="AY231" s="17" t="s">
        <v>183</v>
      </c>
      <c r="BE231" s="237">
        <f>IF(N231="základní",J231,0)</f>
        <v>0</v>
      </c>
      <c r="BF231" s="237">
        <f>IF(N231="snížená",J231,0)</f>
        <v>0</v>
      </c>
      <c r="BG231" s="237">
        <f>IF(N231="zákl. přenesená",J231,0)</f>
        <v>0</v>
      </c>
      <c r="BH231" s="237">
        <f>IF(N231="sníž. přenesená",J231,0)</f>
        <v>0</v>
      </c>
      <c r="BI231" s="237">
        <f>IF(N231="nulová",J231,0)</f>
        <v>0</v>
      </c>
      <c r="BJ231" s="17" t="s">
        <v>84</v>
      </c>
      <c r="BK231" s="237">
        <f>ROUND(I231*H231,2)</f>
        <v>0</v>
      </c>
      <c r="BL231" s="17" t="s">
        <v>190</v>
      </c>
      <c r="BM231" s="236" t="s">
        <v>1354</v>
      </c>
    </row>
    <row r="232" s="11" customFormat="1" ht="22.8" customHeight="1">
      <c r="B232" s="209"/>
      <c r="C232" s="210"/>
      <c r="D232" s="211" t="s">
        <v>75</v>
      </c>
      <c r="E232" s="223" t="s">
        <v>536</v>
      </c>
      <c r="F232" s="223" t="s">
        <v>537</v>
      </c>
      <c r="G232" s="210"/>
      <c r="H232" s="210"/>
      <c r="I232" s="213"/>
      <c r="J232" s="224">
        <f>BK232</f>
        <v>0</v>
      </c>
      <c r="K232" s="210"/>
      <c r="L232" s="215"/>
      <c r="M232" s="216"/>
      <c r="N232" s="217"/>
      <c r="O232" s="217"/>
      <c r="P232" s="218">
        <f>P233</f>
        <v>0</v>
      </c>
      <c r="Q232" s="217"/>
      <c r="R232" s="218">
        <f>R233</f>
        <v>0</v>
      </c>
      <c r="S232" s="217"/>
      <c r="T232" s="219">
        <f>T233</f>
        <v>0</v>
      </c>
      <c r="AR232" s="220" t="s">
        <v>84</v>
      </c>
      <c r="AT232" s="221" t="s">
        <v>75</v>
      </c>
      <c r="AU232" s="221" t="s">
        <v>84</v>
      </c>
      <c r="AY232" s="220" t="s">
        <v>183</v>
      </c>
      <c r="BK232" s="222">
        <f>BK233</f>
        <v>0</v>
      </c>
    </row>
    <row r="233" s="1" customFormat="1" ht="24" customHeight="1">
      <c r="B233" s="38"/>
      <c r="C233" s="225" t="s">
        <v>446</v>
      </c>
      <c r="D233" s="225" t="s">
        <v>185</v>
      </c>
      <c r="E233" s="226" t="s">
        <v>1355</v>
      </c>
      <c r="F233" s="227" t="s">
        <v>1356</v>
      </c>
      <c r="G233" s="228" t="s">
        <v>238</v>
      </c>
      <c r="H233" s="229">
        <v>18.178000000000001</v>
      </c>
      <c r="I233" s="230"/>
      <c r="J233" s="231">
        <f>ROUND(I233*H233,2)</f>
        <v>0</v>
      </c>
      <c r="K233" s="227" t="s">
        <v>189</v>
      </c>
      <c r="L233" s="43"/>
      <c r="M233" s="232" t="s">
        <v>1</v>
      </c>
      <c r="N233" s="233" t="s">
        <v>41</v>
      </c>
      <c r="O233" s="86"/>
      <c r="P233" s="234">
        <f>O233*H233</f>
        <v>0</v>
      </c>
      <c r="Q233" s="234">
        <v>0</v>
      </c>
      <c r="R233" s="234">
        <f>Q233*H233</f>
        <v>0</v>
      </c>
      <c r="S233" s="234">
        <v>0</v>
      </c>
      <c r="T233" s="235">
        <f>S233*H233</f>
        <v>0</v>
      </c>
      <c r="AR233" s="236" t="s">
        <v>190</v>
      </c>
      <c r="AT233" s="236" t="s">
        <v>185</v>
      </c>
      <c r="AU233" s="236" t="s">
        <v>86</v>
      </c>
      <c r="AY233" s="17" t="s">
        <v>183</v>
      </c>
      <c r="BE233" s="237">
        <f>IF(N233="základní",J233,0)</f>
        <v>0</v>
      </c>
      <c r="BF233" s="237">
        <f>IF(N233="snížená",J233,0)</f>
        <v>0</v>
      </c>
      <c r="BG233" s="237">
        <f>IF(N233="zákl. přenesená",J233,0)</f>
        <v>0</v>
      </c>
      <c r="BH233" s="237">
        <f>IF(N233="sníž. přenesená",J233,0)</f>
        <v>0</v>
      </c>
      <c r="BI233" s="237">
        <f>IF(N233="nulová",J233,0)</f>
        <v>0</v>
      </c>
      <c r="BJ233" s="17" t="s">
        <v>84</v>
      </c>
      <c r="BK233" s="237">
        <f>ROUND(I233*H233,2)</f>
        <v>0</v>
      </c>
      <c r="BL233" s="17" t="s">
        <v>190</v>
      </c>
      <c r="BM233" s="236" t="s">
        <v>1357</v>
      </c>
    </row>
    <row r="234" s="11" customFormat="1" ht="25.92" customHeight="1">
      <c r="B234" s="209"/>
      <c r="C234" s="210"/>
      <c r="D234" s="211" t="s">
        <v>75</v>
      </c>
      <c r="E234" s="212" t="s">
        <v>542</v>
      </c>
      <c r="F234" s="212" t="s">
        <v>543</v>
      </c>
      <c r="G234" s="210"/>
      <c r="H234" s="210"/>
      <c r="I234" s="213"/>
      <c r="J234" s="214">
        <f>BK234</f>
        <v>0</v>
      </c>
      <c r="K234" s="210"/>
      <c r="L234" s="215"/>
      <c r="M234" s="216"/>
      <c r="N234" s="217"/>
      <c r="O234" s="217"/>
      <c r="P234" s="218">
        <f>P235+P260+P287+P290+P312+P316</f>
        <v>0</v>
      </c>
      <c r="Q234" s="217"/>
      <c r="R234" s="218">
        <f>R235+R260+R287+R290+R312+R316</f>
        <v>0.88627000000000011</v>
      </c>
      <c r="S234" s="217"/>
      <c r="T234" s="219">
        <f>T235+T260+T287+T290+T312+T316</f>
        <v>0.20330000000000001</v>
      </c>
      <c r="AR234" s="220" t="s">
        <v>86</v>
      </c>
      <c r="AT234" s="221" t="s">
        <v>75</v>
      </c>
      <c r="AU234" s="221" t="s">
        <v>76</v>
      </c>
      <c r="AY234" s="220" t="s">
        <v>183</v>
      </c>
      <c r="BK234" s="222">
        <f>BK235+BK260+BK287+BK290+BK312+BK316</f>
        <v>0</v>
      </c>
    </row>
    <row r="235" s="11" customFormat="1" ht="22.8" customHeight="1">
      <c r="B235" s="209"/>
      <c r="C235" s="210"/>
      <c r="D235" s="211" t="s">
        <v>75</v>
      </c>
      <c r="E235" s="223" t="s">
        <v>1358</v>
      </c>
      <c r="F235" s="223" t="s">
        <v>1359</v>
      </c>
      <c r="G235" s="210"/>
      <c r="H235" s="210"/>
      <c r="I235" s="213"/>
      <c r="J235" s="224">
        <f>BK235</f>
        <v>0</v>
      </c>
      <c r="K235" s="210"/>
      <c r="L235" s="215"/>
      <c r="M235" s="216"/>
      <c r="N235" s="217"/>
      <c r="O235" s="217"/>
      <c r="P235" s="218">
        <f>SUM(P236:P259)</f>
        <v>0</v>
      </c>
      <c r="Q235" s="217"/>
      <c r="R235" s="218">
        <f>SUM(R236:R259)</f>
        <v>0.093759999999999982</v>
      </c>
      <c r="S235" s="217"/>
      <c r="T235" s="219">
        <f>SUM(T236:T259)</f>
        <v>0.20330000000000001</v>
      </c>
      <c r="AR235" s="220" t="s">
        <v>86</v>
      </c>
      <c r="AT235" s="221" t="s">
        <v>75</v>
      </c>
      <c r="AU235" s="221" t="s">
        <v>84</v>
      </c>
      <c r="AY235" s="220" t="s">
        <v>183</v>
      </c>
      <c r="BK235" s="222">
        <f>SUM(BK236:BK259)</f>
        <v>0</v>
      </c>
    </row>
    <row r="236" s="1" customFormat="1" ht="16.5" customHeight="1">
      <c r="B236" s="38"/>
      <c r="C236" s="225" t="s">
        <v>451</v>
      </c>
      <c r="D236" s="225" t="s">
        <v>185</v>
      </c>
      <c r="E236" s="226" t="s">
        <v>1360</v>
      </c>
      <c r="F236" s="227" t="s">
        <v>1361</v>
      </c>
      <c r="G236" s="228" t="s">
        <v>273</v>
      </c>
      <c r="H236" s="229">
        <v>4</v>
      </c>
      <c r="I236" s="230"/>
      <c r="J236" s="231">
        <f>ROUND(I236*H236,2)</f>
        <v>0</v>
      </c>
      <c r="K236" s="227" t="s">
        <v>1</v>
      </c>
      <c r="L236" s="43"/>
      <c r="M236" s="232" t="s">
        <v>1</v>
      </c>
      <c r="N236" s="233" t="s">
        <v>41</v>
      </c>
      <c r="O236" s="86"/>
      <c r="P236" s="234">
        <f>O236*H236</f>
        <v>0</v>
      </c>
      <c r="Q236" s="234">
        <v>0.00038999999999999999</v>
      </c>
      <c r="R236" s="234">
        <f>Q236*H236</f>
        <v>0.00156</v>
      </c>
      <c r="S236" s="234">
        <v>0</v>
      </c>
      <c r="T236" s="235">
        <f>S236*H236</f>
        <v>0</v>
      </c>
      <c r="AR236" s="236" t="s">
        <v>270</v>
      </c>
      <c r="AT236" s="236" t="s">
        <v>185</v>
      </c>
      <c r="AU236" s="236" t="s">
        <v>86</v>
      </c>
      <c r="AY236" s="17" t="s">
        <v>183</v>
      </c>
      <c r="BE236" s="237">
        <f>IF(N236="základní",J236,0)</f>
        <v>0</v>
      </c>
      <c r="BF236" s="237">
        <f>IF(N236="snížená",J236,0)</f>
        <v>0</v>
      </c>
      <c r="BG236" s="237">
        <f>IF(N236="zákl. přenesená",J236,0)</f>
        <v>0</v>
      </c>
      <c r="BH236" s="237">
        <f>IF(N236="sníž. přenesená",J236,0)</f>
        <v>0</v>
      </c>
      <c r="BI236" s="237">
        <f>IF(N236="nulová",J236,0)</f>
        <v>0</v>
      </c>
      <c r="BJ236" s="17" t="s">
        <v>84</v>
      </c>
      <c r="BK236" s="237">
        <f>ROUND(I236*H236,2)</f>
        <v>0</v>
      </c>
      <c r="BL236" s="17" t="s">
        <v>270</v>
      </c>
      <c r="BM236" s="236" t="s">
        <v>1362</v>
      </c>
    </row>
    <row r="237" s="1" customFormat="1" ht="16.5" customHeight="1">
      <c r="B237" s="38"/>
      <c r="C237" s="225" t="s">
        <v>456</v>
      </c>
      <c r="D237" s="225" t="s">
        <v>185</v>
      </c>
      <c r="E237" s="226" t="s">
        <v>1363</v>
      </c>
      <c r="F237" s="227" t="s">
        <v>1364</v>
      </c>
      <c r="G237" s="228" t="s">
        <v>204</v>
      </c>
      <c r="H237" s="229">
        <v>5</v>
      </c>
      <c r="I237" s="230"/>
      <c r="J237" s="231">
        <f>ROUND(I237*H237,2)</f>
        <v>0</v>
      </c>
      <c r="K237" s="227" t="s">
        <v>189</v>
      </c>
      <c r="L237" s="43"/>
      <c r="M237" s="232" t="s">
        <v>1</v>
      </c>
      <c r="N237" s="233" t="s">
        <v>41</v>
      </c>
      <c r="O237" s="86"/>
      <c r="P237" s="234">
        <f>O237*H237</f>
        <v>0</v>
      </c>
      <c r="Q237" s="234">
        <v>0</v>
      </c>
      <c r="R237" s="234">
        <f>Q237*H237</f>
        <v>0</v>
      </c>
      <c r="S237" s="234">
        <v>0.014919999999999999</v>
      </c>
      <c r="T237" s="235">
        <f>S237*H237</f>
        <v>0.0746</v>
      </c>
      <c r="AR237" s="236" t="s">
        <v>270</v>
      </c>
      <c r="AT237" s="236" t="s">
        <v>185</v>
      </c>
      <c r="AU237" s="236" t="s">
        <v>86</v>
      </c>
      <c r="AY237" s="17" t="s">
        <v>183</v>
      </c>
      <c r="BE237" s="237">
        <f>IF(N237="základní",J237,0)</f>
        <v>0</v>
      </c>
      <c r="BF237" s="237">
        <f>IF(N237="snížená",J237,0)</f>
        <v>0</v>
      </c>
      <c r="BG237" s="237">
        <f>IF(N237="zákl. přenesená",J237,0)</f>
        <v>0</v>
      </c>
      <c r="BH237" s="237">
        <f>IF(N237="sníž. přenesená",J237,0)</f>
        <v>0</v>
      </c>
      <c r="BI237" s="237">
        <f>IF(N237="nulová",J237,0)</f>
        <v>0</v>
      </c>
      <c r="BJ237" s="17" t="s">
        <v>84</v>
      </c>
      <c r="BK237" s="237">
        <f>ROUND(I237*H237,2)</f>
        <v>0</v>
      </c>
      <c r="BL237" s="17" t="s">
        <v>270</v>
      </c>
      <c r="BM237" s="236" t="s">
        <v>1365</v>
      </c>
    </row>
    <row r="238" s="1" customFormat="1" ht="16.5" customHeight="1">
      <c r="B238" s="38"/>
      <c r="C238" s="225" t="s">
        <v>461</v>
      </c>
      <c r="D238" s="225" t="s">
        <v>185</v>
      </c>
      <c r="E238" s="226" t="s">
        <v>1366</v>
      </c>
      <c r="F238" s="227" t="s">
        <v>1367</v>
      </c>
      <c r="G238" s="228" t="s">
        <v>204</v>
      </c>
      <c r="H238" s="229">
        <v>65</v>
      </c>
      <c r="I238" s="230"/>
      <c r="J238" s="231">
        <f>ROUND(I238*H238,2)</f>
        <v>0</v>
      </c>
      <c r="K238" s="227" t="s">
        <v>189</v>
      </c>
      <c r="L238" s="43"/>
      <c r="M238" s="232" t="s">
        <v>1</v>
      </c>
      <c r="N238" s="233" t="s">
        <v>41</v>
      </c>
      <c r="O238" s="86"/>
      <c r="P238" s="234">
        <f>O238*H238</f>
        <v>0</v>
      </c>
      <c r="Q238" s="234">
        <v>0</v>
      </c>
      <c r="R238" s="234">
        <f>Q238*H238</f>
        <v>0</v>
      </c>
      <c r="S238" s="234">
        <v>0.00198</v>
      </c>
      <c r="T238" s="235">
        <f>S238*H238</f>
        <v>0.12870000000000001</v>
      </c>
      <c r="AR238" s="236" t="s">
        <v>270</v>
      </c>
      <c r="AT238" s="236" t="s">
        <v>185</v>
      </c>
      <c r="AU238" s="236" t="s">
        <v>86</v>
      </c>
      <c r="AY238" s="17" t="s">
        <v>183</v>
      </c>
      <c r="BE238" s="237">
        <f>IF(N238="základní",J238,0)</f>
        <v>0</v>
      </c>
      <c r="BF238" s="237">
        <f>IF(N238="snížená",J238,0)</f>
        <v>0</v>
      </c>
      <c r="BG238" s="237">
        <f>IF(N238="zákl. přenesená",J238,0)</f>
        <v>0</v>
      </c>
      <c r="BH238" s="237">
        <f>IF(N238="sníž. přenesená",J238,0)</f>
        <v>0</v>
      </c>
      <c r="BI238" s="237">
        <f>IF(N238="nulová",J238,0)</f>
        <v>0</v>
      </c>
      <c r="BJ238" s="17" t="s">
        <v>84</v>
      </c>
      <c r="BK238" s="237">
        <f>ROUND(I238*H238,2)</f>
        <v>0</v>
      </c>
      <c r="BL238" s="17" t="s">
        <v>270</v>
      </c>
      <c r="BM238" s="236" t="s">
        <v>1368</v>
      </c>
    </row>
    <row r="239" s="12" customFormat="1">
      <c r="B239" s="238"/>
      <c r="C239" s="239"/>
      <c r="D239" s="240" t="s">
        <v>192</v>
      </c>
      <c r="E239" s="241" t="s">
        <v>1</v>
      </c>
      <c r="F239" s="242" t="s">
        <v>1369</v>
      </c>
      <c r="G239" s="239"/>
      <c r="H239" s="243">
        <v>5</v>
      </c>
      <c r="I239" s="244"/>
      <c r="J239" s="239"/>
      <c r="K239" s="239"/>
      <c r="L239" s="245"/>
      <c r="M239" s="246"/>
      <c r="N239" s="247"/>
      <c r="O239" s="247"/>
      <c r="P239" s="247"/>
      <c r="Q239" s="247"/>
      <c r="R239" s="247"/>
      <c r="S239" s="247"/>
      <c r="T239" s="248"/>
      <c r="AT239" s="249" t="s">
        <v>192</v>
      </c>
      <c r="AU239" s="249" t="s">
        <v>86</v>
      </c>
      <c r="AV239" s="12" t="s">
        <v>86</v>
      </c>
      <c r="AW239" s="12" t="s">
        <v>32</v>
      </c>
      <c r="AX239" s="12" t="s">
        <v>76</v>
      </c>
      <c r="AY239" s="249" t="s">
        <v>183</v>
      </c>
    </row>
    <row r="240" s="12" customFormat="1">
      <c r="B240" s="238"/>
      <c r="C240" s="239"/>
      <c r="D240" s="240" t="s">
        <v>192</v>
      </c>
      <c r="E240" s="241" t="s">
        <v>1</v>
      </c>
      <c r="F240" s="242" t="s">
        <v>1370</v>
      </c>
      <c r="G240" s="239"/>
      <c r="H240" s="243">
        <v>60</v>
      </c>
      <c r="I240" s="244"/>
      <c r="J240" s="239"/>
      <c r="K240" s="239"/>
      <c r="L240" s="245"/>
      <c r="M240" s="246"/>
      <c r="N240" s="247"/>
      <c r="O240" s="247"/>
      <c r="P240" s="247"/>
      <c r="Q240" s="247"/>
      <c r="R240" s="247"/>
      <c r="S240" s="247"/>
      <c r="T240" s="248"/>
      <c r="AT240" s="249" t="s">
        <v>192</v>
      </c>
      <c r="AU240" s="249" t="s">
        <v>86</v>
      </c>
      <c r="AV240" s="12" t="s">
        <v>86</v>
      </c>
      <c r="AW240" s="12" t="s">
        <v>32</v>
      </c>
      <c r="AX240" s="12" t="s">
        <v>76</v>
      </c>
      <c r="AY240" s="249" t="s">
        <v>183</v>
      </c>
    </row>
    <row r="241" s="13" customFormat="1">
      <c r="B241" s="250"/>
      <c r="C241" s="251"/>
      <c r="D241" s="240" t="s">
        <v>192</v>
      </c>
      <c r="E241" s="252" t="s">
        <v>1</v>
      </c>
      <c r="F241" s="253" t="s">
        <v>200</v>
      </c>
      <c r="G241" s="251"/>
      <c r="H241" s="254">
        <v>65</v>
      </c>
      <c r="I241" s="255"/>
      <c r="J241" s="251"/>
      <c r="K241" s="251"/>
      <c r="L241" s="256"/>
      <c r="M241" s="257"/>
      <c r="N241" s="258"/>
      <c r="O241" s="258"/>
      <c r="P241" s="258"/>
      <c r="Q241" s="258"/>
      <c r="R241" s="258"/>
      <c r="S241" s="258"/>
      <c r="T241" s="259"/>
      <c r="AT241" s="260" t="s">
        <v>192</v>
      </c>
      <c r="AU241" s="260" t="s">
        <v>86</v>
      </c>
      <c r="AV241" s="13" t="s">
        <v>190</v>
      </c>
      <c r="AW241" s="13" t="s">
        <v>32</v>
      </c>
      <c r="AX241" s="13" t="s">
        <v>84</v>
      </c>
      <c r="AY241" s="260" t="s">
        <v>183</v>
      </c>
    </row>
    <row r="242" s="1" customFormat="1" ht="16.5" customHeight="1">
      <c r="B242" s="38"/>
      <c r="C242" s="225" t="s">
        <v>465</v>
      </c>
      <c r="D242" s="225" t="s">
        <v>185</v>
      </c>
      <c r="E242" s="226" t="s">
        <v>1371</v>
      </c>
      <c r="F242" s="227" t="s">
        <v>1372</v>
      </c>
      <c r="G242" s="228" t="s">
        <v>204</v>
      </c>
      <c r="H242" s="229">
        <v>18</v>
      </c>
      <c r="I242" s="230"/>
      <c r="J242" s="231">
        <f>ROUND(I242*H242,2)</f>
        <v>0</v>
      </c>
      <c r="K242" s="227" t="s">
        <v>189</v>
      </c>
      <c r="L242" s="43"/>
      <c r="M242" s="232" t="s">
        <v>1</v>
      </c>
      <c r="N242" s="233" t="s">
        <v>41</v>
      </c>
      <c r="O242" s="86"/>
      <c r="P242" s="234">
        <f>O242*H242</f>
        <v>0</v>
      </c>
      <c r="Q242" s="234">
        <v>0.0018699999999999999</v>
      </c>
      <c r="R242" s="234">
        <f>Q242*H242</f>
        <v>0.033659999999999995</v>
      </c>
      <c r="S242" s="234">
        <v>0</v>
      </c>
      <c r="T242" s="235">
        <f>S242*H242</f>
        <v>0</v>
      </c>
      <c r="AR242" s="236" t="s">
        <v>270</v>
      </c>
      <c r="AT242" s="236" t="s">
        <v>185</v>
      </c>
      <c r="AU242" s="236" t="s">
        <v>86</v>
      </c>
      <c r="AY242" s="17" t="s">
        <v>183</v>
      </c>
      <c r="BE242" s="237">
        <f>IF(N242="základní",J242,0)</f>
        <v>0</v>
      </c>
      <c r="BF242" s="237">
        <f>IF(N242="snížená",J242,0)</f>
        <v>0</v>
      </c>
      <c r="BG242" s="237">
        <f>IF(N242="zákl. přenesená",J242,0)</f>
        <v>0</v>
      </c>
      <c r="BH242" s="237">
        <f>IF(N242="sníž. přenesená",J242,0)</f>
        <v>0</v>
      </c>
      <c r="BI242" s="237">
        <f>IF(N242="nulová",J242,0)</f>
        <v>0</v>
      </c>
      <c r="BJ242" s="17" t="s">
        <v>84</v>
      </c>
      <c r="BK242" s="237">
        <f>ROUND(I242*H242,2)</f>
        <v>0</v>
      </c>
      <c r="BL242" s="17" t="s">
        <v>270</v>
      </c>
      <c r="BM242" s="236" t="s">
        <v>1373</v>
      </c>
    </row>
    <row r="243" s="1" customFormat="1" ht="16.5" customHeight="1">
      <c r="B243" s="38"/>
      <c r="C243" s="225" t="s">
        <v>470</v>
      </c>
      <c r="D243" s="225" t="s">
        <v>185</v>
      </c>
      <c r="E243" s="226" t="s">
        <v>1374</v>
      </c>
      <c r="F243" s="227" t="s">
        <v>1375</v>
      </c>
      <c r="G243" s="228" t="s">
        <v>204</v>
      </c>
      <c r="H243" s="229">
        <v>2</v>
      </c>
      <c r="I243" s="230"/>
      <c r="J243" s="231">
        <f>ROUND(I243*H243,2)</f>
        <v>0</v>
      </c>
      <c r="K243" s="227" t="s">
        <v>189</v>
      </c>
      <c r="L243" s="43"/>
      <c r="M243" s="232" t="s">
        <v>1</v>
      </c>
      <c r="N243" s="233" t="s">
        <v>41</v>
      </c>
      <c r="O243" s="86"/>
      <c r="P243" s="234">
        <f>O243*H243</f>
        <v>0</v>
      </c>
      <c r="Q243" s="234">
        <v>0.0034099999999999998</v>
      </c>
      <c r="R243" s="234">
        <f>Q243*H243</f>
        <v>0.0068199999999999997</v>
      </c>
      <c r="S243" s="234">
        <v>0</v>
      </c>
      <c r="T243" s="235">
        <f>S243*H243</f>
        <v>0</v>
      </c>
      <c r="AR243" s="236" t="s">
        <v>270</v>
      </c>
      <c r="AT243" s="236" t="s">
        <v>185</v>
      </c>
      <c r="AU243" s="236" t="s">
        <v>86</v>
      </c>
      <c r="AY243" s="17" t="s">
        <v>183</v>
      </c>
      <c r="BE243" s="237">
        <f>IF(N243="základní",J243,0)</f>
        <v>0</v>
      </c>
      <c r="BF243" s="237">
        <f>IF(N243="snížená",J243,0)</f>
        <v>0</v>
      </c>
      <c r="BG243" s="237">
        <f>IF(N243="zákl. přenesená",J243,0)</f>
        <v>0</v>
      </c>
      <c r="BH243" s="237">
        <f>IF(N243="sníž. přenesená",J243,0)</f>
        <v>0</v>
      </c>
      <c r="BI243" s="237">
        <f>IF(N243="nulová",J243,0)</f>
        <v>0</v>
      </c>
      <c r="BJ243" s="17" t="s">
        <v>84</v>
      </c>
      <c r="BK243" s="237">
        <f>ROUND(I243*H243,2)</f>
        <v>0</v>
      </c>
      <c r="BL243" s="17" t="s">
        <v>270</v>
      </c>
      <c r="BM243" s="236" t="s">
        <v>1376</v>
      </c>
    </row>
    <row r="244" s="1" customFormat="1" ht="16.5" customHeight="1">
      <c r="B244" s="38"/>
      <c r="C244" s="225" t="s">
        <v>475</v>
      </c>
      <c r="D244" s="225" t="s">
        <v>185</v>
      </c>
      <c r="E244" s="226" t="s">
        <v>1377</v>
      </c>
      <c r="F244" s="227" t="s">
        <v>1378</v>
      </c>
      <c r="G244" s="228" t="s">
        <v>204</v>
      </c>
      <c r="H244" s="229">
        <v>11</v>
      </c>
      <c r="I244" s="230"/>
      <c r="J244" s="231">
        <f>ROUND(I244*H244,2)</f>
        <v>0</v>
      </c>
      <c r="K244" s="227" t="s">
        <v>189</v>
      </c>
      <c r="L244" s="43"/>
      <c r="M244" s="232" t="s">
        <v>1</v>
      </c>
      <c r="N244" s="233" t="s">
        <v>41</v>
      </c>
      <c r="O244" s="86"/>
      <c r="P244" s="234">
        <f>O244*H244</f>
        <v>0</v>
      </c>
      <c r="Q244" s="234">
        <v>0.0012099999999999999</v>
      </c>
      <c r="R244" s="234">
        <f>Q244*H244</f>
        <v>0.013309999999999999</v>
      </c>
      <c r="S244" s="234">
        <v>0</v>
      </c>
      <c r="T244" s="235">
        <f>S244*H244</f>
        <v>0</v>
      </c>
      <c r="AR244" s="236" t="s">
        <v>270</v>
      </c>
      <c r="AT244" s="236" t="s">
        <v>185</v>
      </c>
      <c r="AU244" s="236" t="s">
        <v>86</v>
      </c>
      <c r="AY244" s="17" t="s">
        <v>183</v>
      </c>
      <c r="BE244" s="237">
        <f>IF(N244="základní",J244,0)</f>
        <v>0</v>
      </c>
      <c r="BF244" s="237">
        <f>IF(N244="snížená",J244,0)</f>
        <v>0</v>
      </c>
      <c r="BG244" s="237">
        <f>IF(N244="zákl. přenesená",J244,0)</f>
        <v>0</v>
      </c>
      <c r="BH244" s="237">
        <f>IF(N244="sníž. přenesená",J244,0)</f>
        <v>0</v>
      </c>
      <c r="BI244" s="237">
        <f>IF(N244="nulová",J244,0)</f>
        <v>0</v>
      </c>
      <c r="BJ244" s="17" t="s">
        <v>84</v>
      </c>
      <c r="BK244" s="237">
        <f>ROUND(I244*H244,2)</f>
        <v>0</v>
      </c>
      <c r="BL244" s="17" t="s">
        <v>270</v>
      </c>
      <c r="BM244" s="236" t="s">
        <v>1379</v>
      </c>
    </row>
    <row r="245" s="1" customFormat="1" ht="16.5" customHeight="1">
      <c r="B245" s="38"/>
      <c r="C245" s="225" t="s">
        <v>481</v>
      </c>
      <c r="D245" s="225" t="s">
        <v>185</v>
      </c>
      <c r="E245" s="226" t="s">
        <v>1380</v>
      </c>
      <c r="F245" s="227" t="s">
        <v>1381</v>
      </c>
      <c r="G245" s="228" t="s">
        <v>204</v>
      </c>
      <c r="H245" s="229">
        <v>8</v>
      </c>
      <c r="I245" s="230"/>
      <c r="J245" s="231">
        <f>ROUND(I245*H245,2)</f>
        <v>0</v>
      </c>
      <c r="K245" s="227" t="s">
        <v>189</v>
      </c>
      <c r="L245" s="43"/>
      <c r="M245" s="232" t="s">
        <v>1</v>
      </c>
      <c r="N245" s="233" t="s">
        <v>41</v>
      </c>
      <c r="O245" s="86"/>
      <c r="P245" s="234">
        <f>O245*H245</f>
        <v>0</v>
      </c>
      <c r="Q245" s="234">
        <v>0.00029</v>
      </c>
      <c r="R245" s="234">
        <f>Q245*H245</f>
        <v>0.00232</v>
      </c>
      <c r="S245" s="234">
        <v>0</v>
      </c>
      <c r="T245" s="235">
        <f>S245*H245</f>
        <v>0</v>
      </c>
      <c r="AR245" s="236" t="s">
        <v>270</v>
      </c>
      <c r="AT245" s="236" t="s">
        <v>185</v>
      </c>
      <c r="AU245" s="236" t="s">
        <v>86</v>
      </c>
      <c r="AY245" s="17" t="s">
        <v>183</v>
      </c>
      <c r="BE245" s="237">
        <f>IF(N245="základní",J245,0)</f>
        <v>0</v>
      </c>
      <c r="BF245" s="237">
        <f>IF(N245="snížená",J245,0)</f>
        <v>0</v>
      </c>
      <c r="BG245" s="237">
        <f>IF(N245="zákl. přenesená",J245,0)</f>
        <v>0</v>
      </c>
      <c r="BH245" s="237">
        <f>IF(N245="sníž. přenesená",J245,0)</f>
        <v>0</v>
      </c>
      <c r="BI245" s="237">
        <f>IF(N245="nulová",J245,0)</f>
        <v>0</v>
      </c>
      <c r="BJ245" s="17" t="s">
        <v>84</v>
      </c>
      <c r="BK245" s="237">
        <f>ROUND(I245*H245,2)</f>
        <v>0</v>
      </c>
      <c r="BL245" s="17" t="s">
        <v>270</v>
      </c>
      <c r="BM245" s="236" t="s">
        <v>1382</v>
      </c>
    </row>
    <row r="246" s="1" customFormat="1" ht="16.5" customHeight="1">
      <c r="B246" s="38"/>
      <c r="C246" s="225" t="s">
        <v>486</v>
      </c>
      <c r="D246" s="225" t="s">
        <v>185</v>
      </c>
      <c r="E246" s="226" t="s">
        <v>1383</v>
      </c>
      <c r="F246" s="227" t="s">
        <v>1384</v>
      </c>
      <c r="G246" s="228" t="s">
        <v>204</v>
      </c>
      <c r="H246" s="229">
        <v>5</v>
      </c>
      <c r="I246" s="230"/>
      <c r="J246" s="231">
        <f>ROUND(I246*H246,2)</f>
        <v>0</v>
      </c>
      <c r="K246" s="227" t="s">
        <v>189</v>
      </c>
      <c r="L246" s="43"/>
      <c r="M246" s="232" t="s">
        <v>1</v>
      </c>
      <c r="N246" s="233" t="s">
        <v>41</v>
      </c>
      <c r="O246" s="86"/>
      <c r="P246" s="234">
        <f>O246*H246</f>
        <v>0</v>
      </c>
      <c r="Q246" s="234">
        <v>0.00035</v>
      </c>
      <c r="R246" s="234">
        <f>Q246*H246</f>
        <v>0.00175</v>
      </c>
      <c r="S246" s="234">
        <v>0</v>
      </c>
      <c r="T246" s="235">
        <f>S246*H246</f>
        <v>0</v>
      </c>
      <c r="AR246" s="236" t="s">
        <v>270</v>
      </c>
      <c r="AT246" s="236" t="s">
        <v>185</v>
      </c>
      <c r="AU246" s="236" t="s">
        <v>86</v>
      </c>
      <c r="AY246" s="17" t="s">
        <v>183</v>
      </c>
      <c r="BE246" s="237">
        <f>IF(N246="základní",J246,0)</f>
        <v>0</v>
      </c>
      <c r="BF246" s="237">
        <f>IF(N246="snížená",J246,0)</f>
        <v>0</v>
      </c>
      <c r="BG246" s="237">
        <f>IF(N246="zákl. přenesená",J246,0)</f>
        <v>0</v>
      </c>
      <c r="BH246" s="237">
        <f>IF(N246="sníž. přenesená",J246,0)</f>
        <v>0</v>
      </c>
      <c r="BI246" s="237">
        <f>IF(N246="nulová",J246,0)</f>
        <v>0</v>
      </c>
      <c r="BJ246" s="17" t="s">
        <v>84</v>
      </c>
      <c r="BK246" s="237">
        <f>ROUND(I246*H246,2)</f>
        <v>0</v>
      </c>
      <c r="BL246" s="17" t="s">
        <v>270</v>
      </c>
      <c r="BM246" s="236" t="s">
        <v>1385</v>
      </c>
    </row>
    <row r="247" s="1" customFormat="1" ht="16.5" customHeight="1">
      <c r="B247" s="38"/>
      <c r="C247" s="225" t="s">
        <v>496</v>
      </c>
      <c r="D247" s="225" t="s">
        <v>185</v>
      </c>
      <c r="E247" s="226" t="s">
        <v>1386</v>
      </c>
      <c r="F247" s="227" t="s">
        <v>1387</v>
      </c>
      <c r="G247" s="228" t="s">
        <v>204</v>
      </c>
      <c r="H247" s="229">
        <v>7</v>
      </c>
      <c r="I247" s="230"/>
      <c r="J247" s="231">
        <f>ROUND(I247*H247,2)</f>
        <v>0</v>
      </c>
      <c r="K247" s="227" t="s">
        <v>189</v>
      </c>
      <c r="L247" s="43"/>
      <c r="M247" s="232" t="s">
        <v>1</v>
      </c>
      <c r="N247" s="233" t="s">
        <v>41</v>
      </c>
      <c r="O247" s="86"/>
      <c r="P247" s="234">
        <f>O247*H247</f>
        <v>0</v>
      </c>
      <c r="Q247" s="234">
        <v>0.00056999999999999998</v>
      </c>
      <c r="R247" s="234">
        <f>Q247*H247</f>
        <v>0.0039899999999999996</v>
      </c>
      <c r="S247" s="234">
        <v>0</v>
      </c>
      <c r="T247" s="235">
        <f>S247*H247</f>
        <v>0</v>
      </c>
      <c r="AR247" s="236" t="s">
        <v>270</v>
      </c>
      <c r="AT247" s="236" t="s">
        <v>185</v>
      </c>
      <c r="AU247" s="236" t="s">
        <v>86</v>
      </c>
      <c r="AY247" s="17" t="s">
        <v>183</v>
      </c>
      <c r="BE247" s="237">
        <f>IF(N247="základní",J247,0)</f>
        <v>0</v>
      </c>
      <c r="BF247" s="237">
        <f>IF(N247="snížená",J247,0)</f>
        <v>0</v>
      </c>
      <c r="BG247" s="237">
        <f>IF(N247="zákl. přenesená",J247,0)</f>
        <v>0</v>
      </c>
      <c r="BH247" s="237">
        <f>IF(N247="sníž. přenesená",J247,0)</f>
        <v>0</v>
      </c>
      <c r="BI247" s="237">
        <f>IF(N247="nulová",J247,0)</f>
        <v>0</v>
      </c>
      <c r="BJ247" s="17" t="s">
        <v>84</v>
      </c>
      <c r="BK247" s="237">
        <f>ROUND(I247*H247,2)</f>
        <v>0</v>
      </c>
      <c r="BL247" s="17" t="s">
        <v>270</v>
      </c>
      <c r="BM247" s="236" t="s">
        <v>1388</v>
      </c>
    </row>
    <row r="248" s="1" customFormat="1" ht="16.5" customHeight="1">
      <c r="B248" s="38"/>
      <c r="C248" s="225" t="s">
        <v>502</v>
      </c>
      <c r="D248" s="225" t="s">
        <v>185</v>
      </c>
      <c r="E248" s="226" t="s">
        <v>1389</v>
      </c>
      <c r="F248" s="227" t="s">
        <v>1390</v>
      </c>
      <c r="G248" s="228" t="s">
        <v>273</v>
      </c>
      <c r="H248" s="229">
        <v>5</v>
      </c>
      <c r="I248" s="230"/>
      <c r="J248" s="231">
        <f>ROUND(I248*H248,2)</f>
        <v>0</v>
      </c>
      <c r="K248" s="227" t="s">
        <v>189</v>
      </c>
      <c r="L248" s="43"/>
      <c r="M248" s="232" t="s">
        <v>1</v>
      </c>
      <c r="N248" s="233" t="s">
        <v>41</v>
      </c>
      <c r="O248" s="86"/>
      <c r="P248" s="234">
        <f>O248*H248</f>
        <v>0</v>
      </c>
      <c r="Q248" s="234">
        <v>0</v>
      </c>
      <c r="R248" s="234">
        <f>Q248*H248</f>
        <v>0</v>
      </c>
      <c r="S248" s="234">
        <v>0</v>
      </c>
      <c r="T248" s="235">
        <f>S248*H248</f>
        <v>0</v>
      </c>
      <c r="AR248" s="236" t="s">
        <v>270</v>
      </c>
      <c r="AT248" s="236" t="s">
        <v>185</v>
      </c>
      <c r="AU248" s="236" t="s">
        <v>86</v>
      </c>
      <c r="AY248" s="17" t="s">
        <v>183</v>
      </c>
      <c r="BE248" s="237">
        <f>IF(N248="základní",J248,0)</f>
        <v>0</v>
      </c>
      <c r="BF248" s="237">
        <f>IF(N248="snížená",J248,0)</f>
        <v>0</v>
      </c>
      <c r="BG248" s="237">
        <f>IF(N248="zákl. přenesená",J248,0)</f>
        <v>0</v>
      </c>
      <c r="BH248" s="237">
        <f>IF(N248="sníž. přenesená",J248,0)</f>
        <v>0</v>
      </c>
      <c r="BI248" s="237">
        <f>IF(N248="nulová",J248,0)</f>
        <v>0</v>
      </c>
      <c r="BJ248" s="17" t="s">
        <v>84</v>
      </c>
      <c r="BK248" s="237">
        <f>ROUND(I248*H248,2)</f>
        <v>0</v>
      </c>
      <c r="BL248" s="17" t="s">
        <v>270</v>
      </c>
      <c r="BM248" s="236" t="s">
        <v>1391</v>
      </c>
    </row>
    <row r="249" s="14" customFormat="1">
      <c r="B249" s="271"/>
      <c r="C249" s="272"/>
      <c r="D249" s="240" t="s">
        <v>192</v>
      </c>
      <c r="E249" s="273" t="s">
        <v>1</v>
      </c>
      <c r="F249" s="274" t="s">
        <v>1392</v>
      </c>
      <c r="G249" s="272"/>
      <c r="H249" s="273" t="s">
        <v>1</v>
      </c>
      <c r="I249" s="275"/>
      <c r="J249" s="272"/>
      <c r="K249" s="272"/>
      <c r="L249" s="276"/>
      <c r="M249" s="277"/>
      <c r="N249" s="278"/>
      <c r="O249" s="278"/>
      <c r="P249" s="278"/>
      <c r="Q249" s="278"/>
      <c r="R249" s="278"/>
      <c r="S249" s="278"/>
      <c r="T249" s="279"/>
      <c r="AT249" s="280" t="s">
        <v>192</v>
      </c>
      <c r="AU249" s="280" t="s">
        <v>86</v>
      </c>
      <c r="AV249" s="14" t="s">
        <v>84</v>
      </c>
      <c r="AW249" s="14" t="s">
        <v>32</v>
      </c>
      <c r="AX249" s="14" t="s">
        <v>76</v>
      </c>
      <c r="AY249" s="280" t="s">
        <v>183</v>
      </c>
    </row>
    <row r="250" s="12" customFormat="1">
      <c r="B250" s="238"/>
      <c r="C250" s="239"/>
      <c r="D250" s="240" t="s">
        <v>192</v>
      </c>
      <c r="E250" s="241" t="s">
        <v>1</v>
      </c>
      <c r="F250" s="242" t="s">
        <v>211</v>
      </c>
      <c r="G250" s="239"/>
      <c r="H250" s="243">
        <v>5</v>
      </c>
      <c r="I250" s="244"/>
      <c r="J250" s="239"/>
      <c r="K250" s="239"/>
      <c r="L250" s="245"/>
      <c r="M250" s="246"/>
      <c r="N250" s="247"/>
      <c r="O250" s="247"/>
      <c r="P250" s="247"/>
      <c r="Q250" s="247"/>
      <c r="R250" s="247"/>
      <c r="S250" s="247"/>
      <c r="T250" s="248"/>
      <c r="AT250" s="249" t="s">
        <v>192</v>
      </c>
      <c r="AU250" s="249" t="s">
        <v>86</v>
      </c>
      <c r="AV250" s="12" t="s">
        <v>86</v>
      </c>
      <c r="AW250" s="12" t="s">
        <v>32</v>
      </c>
      <c r="AX250" s="12" t="s">
        <v>84</v>
      </c>
      <c r="AY250" s="249" t="s">
        <v>183</v>
      </c>
    </row>
    <row r="251" s="1" customFormat="1" ht="24" customHeight="1">
      <c r="B251" s="38"/>
      <c r="C251" s="225" t="s">
        <v>510</v>
      </c>
      <c r="D251" s="225" t="s">
        <v>185</v>
      </c>
      <c r="E251" s="226" t="s">
        <v>1393</v>
      </c>
      <c r="F251" s="227" t="s">
        <v>1394</v>
      </c>
      <c r="G251" s="228" t="s">
        <v>273</v>
      </c>
      <c r="H251" s="229">
        <v>1</v>
      </c>
      <c r="I251" s="230"/>
      <c r="J251" s="231">
        <f>ROUND(I251*H251,2)</f>
        <v>0</v>
      </c>
      <c r="K251" s="227" t="s">
        <v>1</v>
      </c>
      <c r="L251" s="43"/>
      <c r="M251" s="232" t="s">
        <v>1</v>
      </c>
      <c r="N251" s="233" t="s">
        <v>41</v>
      </c>
      <c r="O251" s="86"/>
      <c r="P251" s="234">
        <f>O251*H251</f>
        <v>0</v>
      </c>
      <c r="Q251" s="234">
        <v>0</v>
      </c>
      <c r="R251" s="234">
        <f>Q251*H251</f>
        <v>0</v>
      </c>
      <c r="S251" s="234">
        <v>0</v>
      </c>
      <c r="T251" s="235">
        <f>S251*H251</f>
        <v>0</v>
      </c>
      <c r="AR251" s="236" t="s">
        <v>270</v>
      </c>
      <c r="AT251" s="236" t="s">
        <v>185</v>
      </c>
      <c r="AU251" s="236" t="s">
        <v>86</v>
      </c>
      <c r="AY251" s="17" t="s">
        <v>183</v>
      </c>
      <c r="BE251" s="237">
        <f>IF(N251="základní",J251,0)</f>
        <v>0</v>
      </c>
      <c r="BF251" s="237">
        <f>IF(N251="snížená",J251,0)</f>
        <v>0</v>
      </c>
      <c r="BG251" s="237">
        <f>IF(N251="zákl. přenesená",J251,0)</f>
        <v>0</v>
      </c>
      <c r="BH251" s="237">
        <f>IF(N251="sníž. přenesená",J251,0)</f>
        <v>0</v>
      </c>
      <c r="BI251" s="237">
        <f>IF(N251="nulová",J251,0)</f>
        <v>0</v>
      </c>
      <c r="BJ251" s="17" t="s">
        <v>84</v>
      </c>
      <c r="BK251" s="237">
        <f>ROUND(I251*H251,2)</f>
        <v>0</v>
      </c>
      <c r="BL251" s="17" t="s">
        <v>270</v>
      </c>
      <c r="BM251" s="236" t="s">
        <v>1395</v>
      </c>
    </row>
    <row r="252" s="1" customFormat="1" ht="24" customHeight="1">
      <c r="B252" s="38"/>
      <c r="C252" s="225" t="s">
        <v>519</v>
      </c>
      <c r="D252" s="225" t="s">
        <v>185</v>
      </c>
      <c r="E252" s="226" t="s">
        <v>1396</v>
      </c>
      <c r="F252" s="227" t="s">
        <v>1397</v>
      </c>
      <c r="G252" s="228" t="s">
        <v>273</v>
      </c>
      <c r="H252" s="229">
        <v>4</v>
      </c>
      <c r="I252" s="230"/>
      <c r="J252" s="231">
        <f>ROUND(I252*H252,2)</f>
        <v>0</v>
      </c>
      <c r="K252" s="227" t="s">
        <v>189</v>
      </c>
      <c r="L252" s="43"/>
      <c r="M252" s="232" t="s">
        <v>1</v>
      </c>
      <c r="N252" s="233" t="s">
        <v>41</v>
      </c>
      <c r="O252" s="86"/>
      <c r="P252" s="234">
        <f>O252*H252</f>
        <v>0</v>
      </c>
      <c r="Q252" s="234">
        <v>0.00148</v>
      </c>
      <c r="R252" s="234">
        <f>Q252*H252</f>
        <v>0.0059199999999999999</v>
      </c>
      <c r="S252" s="234">
        <v>0</v>
      </c>
      <c r="T252" s="235">
        <f>S252*H252</f>
        <v>0</v>
      </c>
      <c r="AR252" s="236" t="s">
        <v>270</v>
      </c>
      <c r="AT252" s="236" t="s">
        <v>185</v>
      </c>
      <c r="AU252" s="236" t="s">
        <v>86</v>
      </c>
      <c r="AY252" s="17" t="s">
        <v>183</v>
      </c>
      <c r="BE252" s="237">
        <f>IF(N252="základní",J252,0)</f>
        <v>0</v>
      </c>
      <c r="BF252" s="237">
        <f>IF(N252="snížená",J252,0)</f>
        <v>0</v>
      </c>
      <c r="BG252" s="237">
        <f>IF(N252="zákl. přenesená",J252,0)</f>
        <v>0</v>
      </c>
      <c r="BH252" s="237">
        <f>IF(N252="sníž. přenesená",J252,0)</f>
        <v>0</v>
      </c>
      <c r="BI252" s="237">
        <f>IF(N252="nulová",J252,0)</f>
        <v>0</v>
      </c>
      <c r="BJ252" s="17" t="s">
        <v>84</v>
      </c>
      <c r="BK252" s="237">
        <f>ROUND(I252*H252,2)</f>
        <v>0</v>
      </c>
      <c r="BL252" s="17" t="s">
        <v>270</v>
      </c>
      <c r="BM252" s="236" t="s">
        <v>1398</v>
      </c>
    </row>
    <row r="253" s="1" customFormat="1" ht="24" customHeight="1">
      <c r="B253" s="38"/>
      <c r="C253" s="225" t="s">
        <v>523</v>
      </c>
      <c r="D253" s="225" t="s">
        <v>185</v>
      </c>
      <c r="E253" s="226" t="s">
        <v>1399</v>
      </c>
      <c r="F253" s="227" t="s">
        <v>1400</v>
      </c>
      <c r="G253" s="228" t="s">
        <v>273</v>
      </c>
      <c r="H253" s="229">
        <v>3</v>
      </c>
      <c r="I253" s="230"/>
      <c r="J253" s="231">
        <f>ROUND(I253*H253,2)</f>
        <v>0</v>
      </c>
      <c r="K253" s="227" t="s">
        <v>1</v>
      </c>
      <c r="L253" s="43"/>
      <c r="M253" s="232" t="s">
        <v>1</v>
      </c>
      <c r="N253" s="233" t="s">
        <v>41</v>
      </c>
      <c r="O253" s="86"/>
      <c r="P253" s="234">
        <f>O253*H253</f>
        <v>0</v>
      </c>
      <c r="Q253" s="234">
        <v>0.0010100000000000001</v>
      </c>
      <c r="R253" s="234">
        <f>Q253*H253</f>
        <v>0.0030300000000000001</v>
      </c>
      <c r="S253" s="234">
        <v>0</v>
      </c>
      <c r="T253" s="235">
        <f>S253*H253</f>
        <v>0</v>
      </c>
      <c r="AR253" s="236" t="s">
        <v>270</v>
      </c>
      <c r="AT253" s="236" t="s">
        <v>185</v>
      </c>
      <c r="AU253" s="236" t="s">
        <v>86</v>
      </c>
      <c r="AY253" s="17" t="s">
        <v>183</v>
      </c>
      <c r="BE253" s="237">
        <f>IF(N253="základní",J253,0)</f>
        <v>0</v>
      </c>
      <c r="BF253" s="237">
        <f>IF(N253="snížená",J253,0)</f>
        <v>0</v>
      </c>
      <c r="BG253" s="237">
        <f>IF(N253="zákl. přenesená",J253,0)</f>
        <v>0</v>
      </c>
      <c r="BH253" s="237">
        <f>IF(N253="sníž. přenesená",J253,0)</f>
        <v>0</v>
      </c>
      <c r="BI253" s="237">
        <f>IF(N253="nulová",J253,0)</f>
        <v>0</v>
      </c>
      <c r="BJ253" s="17" t="s">
        <v>84</v>
      </c>
      <c r="BK253" s="237">
        <f>ROUND(I253*H253,2)</f>
        <v>0</v>
      </c>
      <c r="BL253" s="17" t="s">
        <v>270</v>
      </c>
      <c r="BM253" s="236" t="s">
        <v>1401</v>
      </c>
    </row>
    <row r="254" s="1" customFormat="1" ht="24" customHeight="1">
      <c r="B254" s="38"/>
      <c r="C254" s="225" t="s">
        <v>527</v>
      </c>
      <c r="D254" s="225" t="s">
        <v>185</v>
      </c>
      <c r="E254" s="226" t="s">
        <v>1402</v>
      </c>
      <c r="F254" s="227" t="s">
        <v>1403</v>
      </c>
      <c r="G254" s="228" t="s">
        <v>273</v>
      </c>
      <c r="H254" s="229">
        <v>2</v>
      </c>
      <c r="I254" s="230"/>
      <c r="J254" s="231">
        <f>ROUND(I254*H254,2)</f>
        <v>0</v>
      </c>
      <c r="K254" s="227" t="s">
        <v>189</v>
      </c>
      <c r="L254" s="43"/>
      <c r="M254" s="232" t="s">
        <v>1</v>
      </c>
      <c r="N254" s="233" t="s">
        <v>41</v>
      </c>
      <c r="O254" s="86"/>
      <c r="P254" s="234">
        <f>O254*H254</f>
        <v>0</v>
      </c>
      <c r="Q254" s="234">
        <v>0.010189999999999999</v>
      </c>
      <c r="R254" s="234">
        <f>Q254*H254</f>
        <v>0.020379999999999999</v>
      </c>
      <c r="S254" s="234">
        <v>0</v>
      </c>
      <c r="T254" s="235">
        <f>S254*H254</f>
        <v>0</v>
      </c>
      <c r="AR254" s="236" t="s">
        <v>270</v>
      </c>
      <c r="AT254" s="236" t="s">
        <v>185</v>
      </c>
      <c r="AU254" s="236" t="s">
        <v>86</v>
      </c>
      <c r="AY254" s="17" t="s">
        <v>183</v>
      </c>
      <c r="BE254" s="237">
        <f>IF(N254="základní",J254,0)</f>
        <v>0</v>
      </c>
      <c r="BF254" s="237">
        <f>IF(N254="snížená",J254,0)</f>
        <v>0</v>
      </c>
      <c r="BG254" s="237">
        <f>IF(N254="zákl. přenesená",J254,0)</f>
        <v>0</v>
      </c>
      <c r="BH254" s="237">
        <f>IF(N254="sníž. přenesená",J254,0)</f>
        <v>0</v>
      </c>
      <c r="BI254" s="237">
        <f>IF(N254="nulová",J254,0)</f>
        <v>0</v>
      </c>
      <c r="BJ254" s="17" t="s">
        <v>84</v>
      </c>
      <c r="BK254" s="237">
        <f>ROUND(I254*H254,2)</f>
        <v>0</v>
      </c>
      <c r="BL254" s="17" t="s">
        <v>270</v>
      </c>
      <c r="BM254" s="236" t="s">
        <v>1404</v>
      </c>
    </row>
    <row r="255" s="1" customFormat="1" ht="24" customHeight="1">
      <c r="B255" s="38"/>
      <c r="C255" s="225" t="s">
        <v>532</v>
      </c>
      <c r="D255" s="225" t="s">
        <v>185</v>
      </c>
      <c r="E255" s="226" t="s">
        <v>1405</v>
      </c>
      <c r="F255" s="227" t="s">
        <v>1406</v>
      </c>
      <c r="G255" s="228" t="s">
        <v>273</v>
      </c>
      <c r="H255" s="229">
        <v>1</v>
      </c>
      <c r="I255" s="230"/>
      <c r="J255" s="231">
        <f>ROUND(I255*H255,2)</f>
        <v>0</v>
      </c>
      <c r="K255" s="227" t="s">
        <v>189</v>
      </c>
      <c r="L255" s="43"/>
      <c r="M255" s="232" t="s">
        <v>1</v>
      </c>
      <c r="N255" s="233" t="s">
        <v>41</v>
      </c>
      <c r="O255" s="86"/>
      <c r="P255" s="234">
        <f>O255*H255</f>
        <v>0</v>
      </c>
      <c r="Q255" s="234">
        <v>0.0010200000000000001</v>
      </c>
      <c r="R255" s="234">
        <f>Q255*H255</f>
        <v>0.0010200000000000001</v>
      </c>
      <c r="S255" s="234">
        <v>0</v>
      </c>
      <c r="T255" s="235">
        <f>S255*H255</f>
        <v>0</v>
      </c>
      <c r="AR255" s="236" t="s">
        <v>270</v>
      </c>
      <c r="AT255" s="236" t="s">
        <v>185</v>
      </c>
      <c r="AU255" s="236" t="s">
        <v>86</v>
      </c>
      <c r="AY255" s="17" t="s">
        <v>183</v>
      </c>
      <c r="BE255" s="237">
        <f>IF(N255="základní",J255,0)</f>
        <v>0</v>
      </c>
      <c r="BF255" s="237">
        <f>IF(N255="snížená",J255,0)</f>
        <v>0</v>
      </c>
      <c r="BG255" s="237">
        <f>IF(N255="zákl. přenesená",J255,0)</f>
        <v>0</v>
      </c>
      <c r="BH255" s="237">
        <f>IF(N255="sníž. přenesená",J255,0)</f>
        <v>0</v>
      </c>
      <c r="BI255" s="237">
        <f>IF(N255="nulová",J255,0)</f>
        <v>0</v>
      </c>
      <c r="BJ255" s="17" t="s">
        <v>84</v>
      </c>
      <c r="BK255" s="237">
        <f>ROUND(I255*H255,2)</f>
        <v>0</v>
      </c>
      <c r="BL255" s="17" t="s">
        <v>270</v>
      </c>
      <c r="BM255" s="236" t="s">
        <v>1407</v>
      </c>
    </row>
    <row r="256" s="1" customFormat="1" ht="16.5" customHeight="1">
      <c r="B256" s="38"/>
      <c r="C256" s="225" t="s">
        <v>538</v>
      </c>
      <c r="D256" s="225" t="s">
        <v>185</v>
      </c>
      <c r="E256" s="226" t="s">
        <v>1408</v>
      </c>
      <c r="F256" s="227" t="s">
        <v>1409</v>
      </c>
      <c r="G256" s="228" t="s">
        <v>204</v>
      </c>
      <c r="H256" s="229">
        <v>49</v>
      </c>
      <c r="I256" s="230"/>
      <c r="J256" s="231">
        <f>ROUND(I256*H256,2)</f>
        <v>0</v>
      </c>
      <c r="K256" s="227" t="s">
        <v>189</v>
      </c>
      <c r="L256" s="43"/>
      <c r="M256" s="232" t="s">
        <v>1</v>
      </c>
      <c r="N256" s="233" t="s">
        <v>41</v>
      </c>
      <c r="O256" s="86"/>
      <c r="P256" s="234">
        <f>O256*H256</f>
        <v>0</v>
      </c>
      <c r="Q256" s="234">
        <v>0</v>
      </c>
      <c r="R256" s="234">
        <f>Q256*H256</f>
        <v>0</v>
      </c>
      <c r="S256" s="234">
        <v>0</v>
      </c>
      <c r="T256" s="235">
        <f>S256*H256</f>
        <v>0</v>
      </c>
      <c r="AR256" s="236" t="s">
        <v>270</v>
      </c>
      <c r="AT256" s="236" t="s">
        <v>185</v>
      </c>
      <c r="AU256" s="236" t="s">
        <v>86</v>
      </c>
      <c r="AY256" s="17" t="s">
        <v>183</v>
      </c>
      <c r="BE256" s="237">
        <f>IF(N256="základní",J256,0)</f>
        <v>0</v>
      </c>
      <c r="BF256" s="237">
        <f>IF(N256="snížená",J256,0)</f>
        <v>0</v>
      </c>
      <c r="BG256" s="237">
        <f>IF(N256="zákl. přenesená",J256,0)</f>
        <v>0</v>
      </c>
      <c r="BH256" s="237">
        <f>IF(N256="sníž. přenesená",J256,0)</f>
        <v>0</v>
      </c>
      <c r="BI256" s="237">
        <f>IF(N256="nulová",J256,0)</f>
        <v>0</v>
      </c>
      <c r="BJ256" s="17" t="s">
        <v>84</v>
      </c>
      <c r="BK256" s="237">
        <f>ROUND(I256*H256,2)</f>
        <v>0</v>
      </c>
      <c r="BL256" s="17" t="s">
        <v>270</v>
      </c>
      <c r="BM256" s="236" t="s">
        <v>1410</v>
      </c>
    </row>
    <row r="257" s="12" customFormat="1">
      <c r="B257" s="238"/>
      <c r="C257" s="239"/>
      <c r="D257" s="240" t="s">
        <v>192</v>
      </c>
      <c r="E257" s="241" t="s">
        <v>1</v>
      </c>
      <c r="F257" s="242" t="s">
        <v>1411</v>
      </c>
      <c r="G257" s="239"/>
      <c r="H257" s="243">
        <v>49</v>
      </c>
      <c r="I257" s="244"/>
      <c r="J257" s="239"/>
      <c r="K257" s="239"/>
      <c r="L257" s="245"/>
      <c r="M257" s="246"/>
      <c r="N257" s="247"/>
      <c r="O257" s="247"/>
      <c r="P257" s="247"/>
      <c r="Q257" s="247"/>
      <c r="R257" s="247"/>
      <c r="S257" s="247"/>
      <c r="T257" s="248"/>
      <c r="AT257" s="249" t="s">
        <v>192</v>
      </c>
      <c r="AU257" s="249" t="s">
        <v>86</v>
      </c>
      <c r="AV257" s="12" t="s">
        <v>86</v>
      </c>
      <c r="AW257" s="12" t="s">
        <v>32</v>
      </c>
      <c r="AX257" s="12" t="s">
        <v>84</v>
      </c>
      <c r="AY257" s="249" t="s">
        <v>183</v>
      </c>
    </row>
    <row r="258" s="1" customFormat="1" ht="16.5" customHeight="1">
      <c r="B258" s="38"/>
      <c r="C258" s="225" t="s">
        <v>546</v>
      </c>
      <c r="D258" s="225" t="s">
        <v>185</v>
      </c>
      <c r="E258" s="226" t="s">
        <v>1412</v>
      </c>
      <c r="F258" s="227" t="s">
        <v>1413</v>
      </c>
      <c r="G258" s="228" t="s">
        <v>204</v>
      </c>
      <c r="H258" s="229">
        <v>2</v>
      </c>
      <c r="I258" s="230"/>
      <c r="J258" s="231">
        <f>ROUND(I258*H258,2)</f>
        <v>0</v>
      </c>
      <c r="K258" s="227" t="s">
        <v>189</v>
      </c>
      <c r="L258" s="43"/>
      <c r="M258" s="232" t="s">
        <v>1</v>
      </c>
      <c r="N258" s="233" t="s">
        <v>41</v>
      </c>
      <c r="O258" s="86"/>
      <c r="P258" s="234">
        <f>O258*H258</f>
        <v>0</v>
      </c>
      <c r="Q258" s="234">
        <v>0</v>
      </c>
      <c r="R258" s="234">
        <f>Q258*H258</f>
        <v>0</v>
      </c>
      <c r="S258" s="234">
        <v>0</v>
      </c>
      <c r="T258" s="235">
        <f>S258*H258</f>
        <v>0</v>
      </c>
      <c r="AR258" s="236" t="s">
        <v>270</v>
      </c>
      <c r="AT258" s="236" t="s">
        <v>185</v>
      </c>
      <c r="AU258" s="236" t="s">
        <v>86</v>
      </c>
      <c r="AY258" s="17" t="s">
        <v>183</v>
      </c>
      <c r="BE258" s="237">
        <f>IF(N258="základní",J258,0)</f>
        <v>0</v>
      </c>
      <c r="BF258" s="237">
        <f>IF(N258="snížená",J258,0)</f>
        <v>0</v>
      </c>
      <c r="BG258" s="237">
        <f>IF(N258="zákl. přenesená",J258,0)</f>
        <v>0</v>
      </c>
      <c r="BH258" s="237">
        <f>IF(N258="sníž. přenesená",J258,0)</f>
        <v>0</v>
      </c>
      <c r="BI258" s="237">
        <f>IF(N258="nulová",J258,0)</f>
        <v>0</v>
      </c>
      <c r="BJ258" s="17" t="s">
        <v>84</v>
      </c>
      <c r="BK258" s="237">
        <f>ROUND(I258*H258,2)</f>
        <v>0</v>
      </c>
      <c r="BL258" s="17" t="s">
        <v>270</v>
      </c>
      <c r="BM258" s="236" t="s">
        <v>1414</v>
      </c>
    </row>
    <row r="259" s="1" customFormat="1" ht="24" customHeight="1">
      <c r="B259" s="38"/>
      <c r="C259" s="225" t="s">
        <v>553</v>
      </c>
      <c r="D259" s="225" t="s">
        <v>185</v>
      </c>
      <c r="E259" s="226" t="s">
        <v>1415</v>
      </c>
      <c r="F259" s="227" t="s">
        <v>1416</v>
      </c>
      <c r="G259" s="228" t="s">
        <v>238</v>
      </c>
      <c r="H259" s="229">
        <v>0.094</v>
      </c>
      <c r="I259" s="230"/>
      <c r="J259" s="231">
        <f>ROUND(I259*H259,2)</f>
        <v>0</v>
      </c>
      <c r="K259" s="227" t="s">
        <v>189</v>
      </c>
      <c r="L259" s="43"/>
      <c r="M259" s="232" t="s">
        <v>1</v>
      </c>
      <c r="N259" s="233" t="s">
        <v>41</v>
      </c>
      <c r="O259" s="86"/>
      <c r="P259" s="234">
        <f>O259*H259</f>
        <v>0</v>
      </c>
      <c r="Q259" s="234">
        <v>0</v>
      </c>
      <c r="R259" s="234">
        <f>Q259*H259</f>
        <v>0</v>
      </c>
      <c r="S259" s="234">
        <v>0</v>
      </c>
      <c r="T259" s="235">
        <f>S259*H259</f>
        <v>0</v>
      </c>
      <c r="AR259" s="236" t="s">
        <v>270</v>
      </c>
      <c r="AT259" s="236" t="s">
        <v>185</v>
      </c>
      <c r="AU259" s="236" t="s">
        <v>86</v>
      </c>
      <c r="AY259" s="17" t="s">
        <v>183</v>
      </c>
      <c r="BE259" s="237">
        <f>IF(N259="základní",J259,0)</f>
        <v>0</v>
      </c>
      <c r="BF259" s="237">
        <f>IF(N259="snížená",J259,0)</f>
        <v>0</v>
      </c>
      <c r="BG259" s="237">
        <f>IF(N259="zákl. přenesená",J259,0)</f>
        <v>0</v>
      </c>
      <c r="BH259" s="237">
        <f>IF(N259="sníž. přenesená",J259,0)</f>
        <v>0</v>
      </c>
      <c r="BI259" s="237">
        <f>IF(N259="nulová",J259,0)</f>
        <v>0</v>
      </c>
      <c r="BJ259" s="17" t="s">
        <v>84</v>
      </c>
      <c r="BK259" s="237">
        <f>ROUND(I259*H259,2)</f>
        <v>0</v>
      </c>
      <c r="BL259" s="17" t="s">
        <v>270</v>
      </c>
      <c r="BM259" s="236" t="s">
        <v>1417</v>
      </c>
    </row>
    <row r="260" s="11" customFormat="1" ht="22.8" customHeight="1">
      <c r="B260" s="209"/>
      <c r="C260" s="210"/>
      <c r="D260" s="211" t="s">
        <v>75</v>
      </c>
      <c r="E260" s="223" t="s">
        <v>544</v>
      </c>
      <c r="F260" s="223" t="s">
        <v>545</v>
      </c>
      <c r="G260" s="210"/>
      <c r="H260" s="210"/>
      <c r="I260" s="213"/>
      <c r="J260" s="224">
        <f>BK260</f>
        <v>0</v>
      </c>
      <c r="K260" s="210"/>
      <c r="L260" s="215"/>
      <c r="M260" s="216"/>
      <c r="N260" s="217"/>
      <c r="O260" s="217"/>
      <c r="P260" s="218">
        <f>SUM(P261:P286)</f>
        <v>0</v>
      </c>
      <c r="Q260" s="217"/>
      <c r="R260" s="218">
        <f>SUM(R261:R286)</f>
        <v>0.28316000000000008</v>
      </c>
      <c r="S260" s="217"/>
      <c r="T260" s="219">
        <f>SUM(T261:T286)</f>
        <v>0</v>
      </c>
      <c r="AR260" s="220" t="s">
        <v>86</v>
      </c>
      <c r="AT260" s="221" t="s">
        <v>75</v>
      </c>
      <c r="AU260" s="221" t="s">
        <v>84</v>
      </c>
      <c r="AY260" s="220" t="s">
        <v>183</v>
      </c>
      <c r="BK260" s="222">
        <f>SUM(BK261:BK286)</f>
        <v>0</v>
      </c>
    </row>
    <row r="261" s="1" customFormat="1" ht="24" customHeight="1">
      <c r="B261" s="38"/>
      <c r="C261" s="225" t="s">
        <v>560</v>
      </c>
      <c r="D261" s="225" t="s">
        <v>185</v>
      </c>
      <c r="E261" s="226" t="s">
        <v>1418</v>
      </c>
      <c r="F261" s="227" t="s">
        <v>1419</v>
      </c>
      <c r="G261" s="228" t="s">
        <v>204</v>
      </c>
      <c r="H261" s="229">
        <v>40</v>
      </c>
      <c r="I261" s="230"/>
      <c r="J261" s="231">
        <f>ROUND(I261*H261,2)</f>
        <v>0</v>
      </c>
      <c r="K261" s="227" t="s">
        <v>189</v>
      </c>
      <c r="L261" s="43"/>
      <c r="M261" s="232" t="s">
        <v>1</v>
      </c>
      <c r="N261" s="233" t="s">
        <v>41</v>
      </c>
      <c r="O261" s="86"/>
      <c r="P261" s="234">
        <f>O261*H261</f>
        <v>0</v>
      </c>
      <c r="Q261" s="234">
        <v>0.00066</v>
      </c>
      <c r="R261" s="234">
        <f>Q261*H261</f>
        <v>0.0264</v>
      </c>
      <c r="S261" s="234">
        <v>0</v>
      </c>
      <c r="T261" s="235">
        <f>S261*H261</f>
        <v>0</v>
      </c>
      <c r="AR261" s="236" t="s">
        <v>270</v>
      </c>
      <c r="AT261" s="236" t="s">
        <v>185</v>
      </c>
      <c r="AU261" s="236" t="s">
        <v>86</v>
      </c>
      <c r="AY261" s="17" t="s">
        <v>183</v>
      </c>
      <c r="BE261" s="237">
        <f>IF(N261="základní",J261,0)</f>
        <v>0</v>
      </c>
      <c r="BF261" s="237">
        <f>IF(N261="snížená",J261,0)</f>
        <v>0</v>
      </c>
      <c r="BG261" s="237">
        <f>IF(N261="zákl. přenesená",J261,0)</f>
        <v>0</v>
      </c>
      <c r="BH261" s="237">
        <f>IF(N261="sníž. přenesená",J261,0)</f>
        <v>0</v>
      </c>
      <c r="BI261" s="237">
        <f>IF(N261="nulová",J261,0)</f>
        <v>0</v>
      </c>
      <c r="BJ261" s="17" t="s">
        <v>84</v>
      </c>
      <c r="BK261" s="237">
        <f>ROUND(I261*H261,2)</f>
        <v>0</v>
      </c>
      <c r="BL261" s="17" t="s">
        <v>270</v>
      </c>
      <c r="BM261" s="236" t="s">
        <v>1420</v>
      </c>
    </row>
    <row r="262" s="1" customFormat="1" ht="24" customHeight="1">
      <c r="B262" s="38"/>
      <c r="C262" s="225" t="s">
        <v>564</v>
      </c>
      <c r="D262" s="225" t="s">
        <v>185</v>
      </c>
      <c r="E262" s="226" t="s">
        <v>1421</v>
      </c>
      <c r="F262" s="227" t="s">
        <v>1422</v>
      </c>
      <c r="G262" s="228" t="s">
        <v>204</v>
      </c>
      <c r="H262" s="229">
        <v>52</v>
      </c>
      <c r="I262" s="230"/>
      <c r="J262" s="231">
        <f>ROUND(I262*H262,2)</f>
        <v>0</v>
      </c>
      <c r="K262" s="227" t="s">
        <v>189</v>
      </c>
      <c r="L262" s="43"/>
      <c r="M262" s="232" t="s">
        <v>1</v>
      </c>
      <c r="N262" s="233" t="s">
        <v>41</v>
      </c>
      <c r="O262" s="86"/>
      <c r="P262" s="234">
        <f>O262*H262</f>
        <v>0</v>
      </c>
      <c r="Q262" s="234">
        <v>0.00091</v>
      </c>
      <c r="R262" s="234">
        <f>Q262*H262</f>
        <v>0.047320000000000001</v>
      </c>
      <c r="S262" s="234">
        <v>0</v>
      </c>
      <c r="T262" s="235">
        <f>S262*H262</f>
        <v>0</v>
      </c>
      <c r="AR262" s="236" t="s">
        <v>270</v>
      </c>
      <c r="AT262" s="236" t="s">
        <v>185</v>
      </c>
      <c r="AU262" s="236" t="s">
        <v>86</v>
      </c>
      <c r="AY262" s="17" t="s">
        <v>183</v>
      </c>
      <c r="BE262" s="237">
        <f>IF(N262="základní",J262,0)</f>
        <v>0</v>
      </c>
      <c r="BF262" s="237">
        <f>IF(N262="snížená",J262,0)</f>
        <v>0</v>
      </c>
      <c r="BG262" s="237">
        <f>IF(N262="zákl. přenesená",J262,0)</f>
        <v>0</v>
      </c>
      <c r="BH262" s="237">
        <f>IF(N262="sníž. přenesená",J262,0)</f>
        <v>0</v>
      </c>
      <c r="BI262" s="237">
        <f>IF(N262="nulová",J262,0)</f>
        <v>0</v>
      </c>
      <c r="BJ262" s="17" t="s">
        <v>84</v>
      </c>
      <c r="BK262" s="237">
        <f>ROUND(I262*H262,2)</f>
        <v>0</v>
      </c>
      <c r="BL262" s="17" t="s">
        <v>270</v>
      </c>
      <c r="BM262" s="236" t="s">
        <v>1423</v>
      </c>
    </row>
    <row r="263" s="1" customFormat="1" ht="24" customHeight="1">
      <c r="B263" s="38"/>
      <c r="C263" s="225" t="s">
        <v>569</v>
      </c>
      <c r="D263" s="225" t="s">
        <v>185</v>
      </c>
      <c r="E263" s="226" t="s">
        <v>1424</v>
      </c>
      <c r="F263" s="227" t="s">
        <v>1425</v>
      </c>
      <c r="G263" s="228" t="s">
        <v>204</v>
      </c>
      <c r="H263" s="229">
        <v>17</v>
      </c>
      <c r="I263" s="230"/>
      <c r="J263" s="231">
        <f>ROUND(I263*H263,2)</f>
        <v>0</v>
      </c>
      <c r="K263" s="227" t="s">
        <v>189</v>
      </c>
      <c r="L263" s="43"/>
      <c r="M263" s="232" t="s">
        <v>1</v>
      </c>
      <c r="N263" s="233" t="s">
        <v>41</v>
      </c>
      <c r="O263" s="86"/>
      <c r="P263" s="234">
        <f>O263*H263</f>
        <v>0</v>
      </c>
      <c r="Q263" s="234">
        <v>0.0011900000000000001</v>
      </c>
      <c r="R263" s="234">
        <f>Q263*H263</f>
        <v>0.020230000000000001</v>
      </c>
      <c r="S263" s="234">
        <v>0</v>
      </c>
      <c r="T263" s="235">
        <f>S263*H263</f>
        <v>0</v>
      </c>
      <c r="AR263" s="236" t="s">
        <v>270</v>
      </c>
      <c r="AT263" s="236" t="s">
        <v>185</v>
      </c>
      <c r="AU263" s="236" t="s">
        <v>86</v>
      </c>
      <c r="AY263" s="17" t="s">
        <v>183</v>
      </c>
      <c r="BE263" s="237">
        <f>IF(N263="základní",J263,0)</f>
        <v>0</v>
      </c>
      <c r="BF263" s="237">
        <f>IF(N263="snížená",J263,0)</f>
        <v>0</v>
      </c>
      <c r="BG263" s="237">
        <f>IF(N263="zákl. přenesená",J263,0)</f>
        <v>0</v>
      </c>
      <c r="BH263" s="237">
        <f>IF(N263="sníž. přenesená",J263,0)</f>
        <v>0</v>
      </c>
      <c r="BI263" s="237">
        <f>IF(N263="nulová",J263,0)</f>
        <v>0</v>
      </c>
      <c r="BJ263" s="17" t="s">
        <v>84</v>
      </c>
      <c r="BK263" s="237">
        <f>ROUND(I263*H263,2)</f>
        <v>0</v>
      </c>
      <c r="BL263" s="17" t="s">
        <v>270</v>
      </c>
      <c r="BM263" s="236" t="s">
        <v>1426</v>
      </c>
    </row>
    <row r="264" s="1" customFormat="1" ht="24" customHeight="1">
      <c r="B264" s="38"/>
      <c r="C264" s="225" t="s">
        <v>574</v>
      </c>
      <c r="D264" s="225" t="s">
        <v>185</v>
      </c>
      <c r="E264" s="226" t="s">
        <v>1427</v>
      </c>
      <c r="F264" s="227" t="s">
        <v>1428</v>
      </c>
      <c r="G264" s="228" t="s">
        <v>204</v>
      </c>
      <c r="H264" s="229">
        <v>32</v>
      </c>
      <c r="I264" s="230"/>
      <c r="J264" s="231">
        <f>ROUND(I264*H264,2)</f>
        <v>0</v>
      </c>
      <c r="K264" s="227" t="s">
        <v>189</v>
      </c>
      <c r="L264" s="43"/>
      <c r="M264" s="232" t="s">
        <v>1</v>
      </c>
      <c r="N264" s="233" t="s">
        <v>41</v>
      </c>
      <c r="O264" s="86"/>
      <c r="P264" s="234">
        <f>O264*H264</f>
        <v>0</v>
      </c>
      <c r="Q264" s="234">
        <v>0.0025200000000000001</v>
      </c>
      <c r="R264" s="234">
        <f>Q264*H264</f>
        <v>0.080640000000000003</v>
      </c>
      <c r="S264" s="234">
        <v>0</v>
      </c>
      <c r="T264" s="235">
        <f>S264*H264</f>
        <v>0</v>
      </c>
      <c r="AR264" s="236" t="s">
        <v>270</v>
      </c>
      <c r="AT264" s="236" t="s">
        <v>185</v>
      </c>
      <c r="AU264" s="236" t="s">
        <v>86</v>
      </c>
      <c r="AY264" s="17" t="s">
        <v>183</v>
      </c>
      <c r="BE264" s="237">
        <f>IF(N264="základní",J264,0)</f>
        <v>0</v>
      </c>
      <c r="BF264" s="237">
        <f>IF(N264="snížená",J264,0)</f>
        <v>0</v>
      </c>
      <c r="BG264" s="237">
        <f>IF(N264="zákl. přenesená",J264,0)</f>
        <v>0</v>
      </c>
      <c r="BH264" s="237">
        <f>IF(N264="sníž. přenesená",J264,0)</f>
        <v>0</v>
      </c>
      <c r="BI264" s="237">
        <f>IF(N264="nulová",J264,0)</f>
        <v>0</v>
      </c>
      <c r="BJ264" s="17" t="s">
        <v>84</v>
      </c>
      <c r="BK264" s="237">
        <f>ROUND(I264*H264,2)</f>
        <v>0</v>
      </c>
      <c r="BL264" s="17" t="s">
        <v>270</v>
      </c>
      <c r="BM264" s="236" t="s">
        <v>1429</v>
      </c>
    </row>
    <row r="265" s="1" customFormat="1" ht="36" customHeight="1">
      <c r="B265" s="38"/>
      <c r="C265" s="225" t="s">
        <v>579</v>
      </c>
      <c r="D265" s="225" t="s">
        <v>185</v>
      </c>
      <c r="E265" s="226" t="s">
        <v>1430</v>
      </c>
      <c r="F265" s="227" t="s">
        <v>1431</v>
      </c>
      <c r="G265" s="228" t="s">
        <v>204</v>
      </c>
      <c r="H265" s="229">
        <v>92</v>
      </c>
      <c r="I265" s="230"/>
      <c r="J265" s="231">
        <f>ROUND(I265*H265,2)</f>
        <v>0</v>
      </c>
      <c r="K265" s="227" t="s">
        <v>189</v>
      </c>
      <c r="L265" s="43"/>
      <c r="M265" s="232" t="s">
        <v>1</v>
      </c>
      <c r="N265" s="233" t="s">
        <v>41</v>
      </c>
      <c r="O265" s="86"/>
      <c r="P265" s="234">
        <f>O265*H265</f>
        <v>0</v>
      </c>
      <c r="Q265" s="234">
        <v>0.00012</v>
      </c>
      <c r="R265" s="234">
        <f>Q265*H265</f>
        <v>0.01104</v>
      </c>
      <c r="S265" s="234">
        <v>0</v>
      </c>
      <c r="T265" s="235">
        <f>S265*H265</f>
        <v>0</v>
      </c>
      <c r="AR265" s="236" t="s">
        <v>270</v>
      </c>
      <c r="AT265" s="236" t="s">
        <v>185</v>
      </c>
      <c r="AU265" s="236" t="s">
        <v>86</v>
      </c>
      <c r="AY265" s="17" t="s">
        <v>183</v>
      </c>
      <c r="BE265" s="237">
        <f>IF(N265="základní",J265,0)</f>
        <v>0</v>
      </c>
      <c r="BF265" s="237">
        <f>IF(N265="snížená",J265,0)</f>
        <v>0</v>
      </c>
      <c r="BG265" s="237">
        <f>IF(N265="zákl. přenesená",J265,0)</f>
        <v>0</v>
      </c>
      <c r="BH265" s="237">
        <f>IF(N265="sníž. přenesená",J265,0)</f>
        <v>0</v>
      </c>
      <c r="BI265" s="237">
        <f>IF(N265="nulová",J265,0)</f>
        <v>0</v>
      </c>
      <c r="BJ265" s="17" t="s">
        <v>84</v>
      </c>
      <c r="BK265" s="237">
        <f>ROUND(I265*H265,2)</f>
        <v>0</v>
      </c>
      <c r="BL265" s="17" t="s">
        <v>270</v>
      </c>
      <c r="BM265" s="236" t="s">
        <v>1432</v>
      </c>
    </row>
    <row r="266" s="12" customFormat="1">
      <c r="B266" s="238"/>
      <c r="C266" s="239"/>
      <c r="D266" s="240" t="s">
        <v>192</v>
      </c>
      <c r="E266" s="241" t="s">
        <v>1</v>
      </c>
      <c r="F266" s="242" t="s">
        <v>1433</v>
      </c>
      <c r="G266" s="239"/>
      <c r="H266" s="243">
        <v>92</v>
      </c>
      <c r="I266" s="244"/>
      <c r="J266" s="239"/>
      <c r="K266" s="239"/>
      <c r="L266" s="245"/>
      <c r="M266" s="246"/>
      <c r="N266" s="247"/>
      <c r="O266" s="247"/>
      <c r="P266" s="247"/>
      <c r="Q266" s="247"/>
      <c r="R266" s="247"/>
      <c r="S266" s="247"/>
      <c r="T266" s="248"/>
      <c r="AT266" s="249" t="s">
        <v>192</v>
      </c>
      <c r="AU266" s="249" t="s">
        <v>86</v>
      </c>
      <c r="AV266" s="12" t="s">
        <v>86</v>
      </c>
      <c r="AW266" s="12" t="s">
        <v>32</v>
      </c>
      <c r="AX266" s="12" t="s">
        <v>84</v>
      </c>
      <c r="AY266" s="249" t="s">
        <v>183</v>
      </c>
    </row>
    <row r="267" s="1" customFormat="1" ht="36" customHeight="1">
      <c r="B267" s="38"/>
      <c r="C267" s="225" t="s">
        <v>584</v>
      </c>
      <c r="D267" s="225" t="s">
        <v>185</v>
      </c>
      <c r="E267" s="226" t="s">
        <v>1434</v>
      </c>
      <c r="F267" s="227" t="s">
        <v>1435</v>
      </c>
      <c r="G267" s="228" t="s">
        <v>204</v>
      </c>
      <c r="H267" s="229">
        <v>49</v>
      </c>
      <c r="I267" s="230"/>
      <c r="J267" s="231">
        <f>ROUND(I267*H267,2)</f>
        <v>0</v>
      </c>
      <c r="K267" s="227" t="s">
        <v>189</v>
      </c>
      <c r="L267" s="43"/>
      <c r="M267" s="232" t="s">
        <v>1</v>
      </c>
      <c r="N267" s="233" t="s">
        <v>41</v>
      </c>
      <c r="O267" s="86"/>
      <c r="P267" s="234">
        <f>O267*H267</f>
        <v>0</v>
      </c>
      <c r="Q267" s="234">
        <v>0.00016000000000000001</v>
      </c>
      <c r="R267" s="234">
        <f>Q267*H267</f>
        <v>0.0078400000000000015</v>
      </c>
      <c r="S267" s="234">
        <v>0</v>
      </c>
      <c r="T267" s="235">
        <f>S267*H267</f>
        <v>0</v>
      </c>
      <c r="AR267" s="236" t="s">
        <v>270</v>
      </c>
      <c r="AT267" s="236" t="s">
        <v>185</v>
      </c>
      <c r="AU267" s="236" t="s">
        <v>86</v>
      </c>
      <c r="AY267" s="17" t="s">
        <v>183</v>
      </c>
      <c r="BE267" s="237">
        <f>IF(N267="základní",J267,0)</f>
        <v>0</v>
      </c>
      <c r="BF267" s="237">
        <f>IF(N267="snížená",J267,0)</f>
        <v>0</v>
      </c>
      <c r="BG267" s="237">
        <f>IF(N267="zákl. přenesená",J267,0)</f>
        <v>0</v>
      </c>
      <c r="BH267" s="237">
        <f>IF(N267="sníž. přenesená",J267,0)</f>
        <v>0</v>
      </c>
      <c r="BI267" s="237">
        <f>IF(N267="nulová",J267,0)</f>
        <v>0</v>
      </c>
      <c r="BJ267" s="17" t="s">
        <v>84</v>
      </c>
      <c r="BK267" s="237">
        <f>ROUND(I267*H267,2)</f>
        <v>0</v>
      </c>
      <c r="BL267" s="17" t="s">
        <v>270</v>
      </c>
      <c r="BM267" s="236" t="s">
        <v>1436</v>
      </c>
    </row>
    <row r="268" s="12" customFormat="1">
      <c r="B268" s="238"/>
      <c r="C268" s="239"/>
      <c r="D268" s="240" t="s">
        <v>192</v>
      </c>
      <c r="E268" s="241" t="s">
        <v>1</v>
      </c>
      <c r="F268" s="242" t="s">
        <v>1437</v>
      </c>
      <c r="G268" s="239"/>
      <c r="H268" s="243">
        <v>49</v>
      </c>
      <c r="I268" s="244"/>
      <c r="J268" s="239"/>
      <c r="K268" s="239"/>
      <c r="L268" s="245"/>
      <c r="M268" s="246"/>
      <c r="N268" s="247"/>
      <c r="O268" s="247"/>
      <c r="P268" s="247"/>
      <c r="Q268" s="247"/>
      <c r="R268" s="247"/>
      <c r="S268" s="247"/>
      <c r="T268" s="248"/>
      <c r="AT268" s="249" t="s">
        <v>192</v>
      </c>
      <c r="AU268" s="249" t="s">
        <v>86</v>
      </c>
      <c r="AV268" s="12" t="s">
        <v>86</v>
      </c>
      <c r="AW268" s="12" t="s">
        <v>32</v>
      </c>
      <c r="AX268" s="12" t="s">
        <v>84</v>
      </c>
      <c r="AY268" s="249" t="s">
        <v>183</v>
      </c>
    </row>
    <row r="269" s="1" customFormat="1" ht="16.5" customHeight="1">
      <c r="B269" s="38"/>
      <c r="C269" s="225" t="s">
        <v>588</v>
      </c>
      <c r="D269" s="225" t="s">
        <v>185</v>
      </c>
      <c r="E269" s="226" t="s">
        <v>1438</v>
      </c>
      <c r="F269" s="227" t="s">
        <v>1439</v>
      </c>
      <c r="G269" s="228" t="s">
        <v>273</v>
      </c>
      <c r="H269" s="229">
        <v>8</v>
      </c>
      <c r="I269" s="230"/>
      <c r="J269" s="231">
        <f>ROUND(I269*H269,2)</f>
        <v>0</v>
      </c>
      <c r="K269" s="227" t="s">
        <v>189</v>
      </c>
      <c r="L269" s="43"/>
      <c r="M269" s="232" t="s">
        <v>1</v>
      </c>
      <c r="N269" s="233" t="s">
        <v>41</v>
      </c>
      <c r="O269" s="86"/>
      <c r="P269" s="234">
        <f>O269*H269</f>
        <v>0</v>
      </c>
      <c r="Q269" s="234">
        <v>0</v>
      </c>
      <c r="R269" s="234">
        <f>Q269*H269</f>
        <v>0</v>
      </c>
      <c r="S269" s="234">
        <v>0</v>
      </c>
      <c r="T269" s="235">
        <f>S269*H269</f>
        <v>0</v>
      </c>
      <c r="AR269" s="236" t="s">
        <v>270</v>
      </c>
      <c r="AT269" s="236" t="s">
        <v>185</v>
      </c>
      <c r="AU269" s="236" t="s">
        <v>86</v>
      </c>
      <c r="AY269" s="17" t="s">
        <v>183</v>
      </c>
      <c r="BE269" s="237">
        <f>IF(N269="základní",J269,0)</f>
        <v>0</v>
      </c>
      <c r="BF269" s="237">
        <f>IF(N269="snížená",J269,0)</f>
        <v>0</v>
      </c>
      <c r="BG269" s="237">
        <f>IF(N269="zákl. přenesená",J269,0)</f>
        <v>0</v>
      </c>
      <c r="BH269" s="237">
        <f>IF(N269="sníž. přenesená",J269,0)</f>
        <v>0</v>
      </c>
      <c r="BI269" s="237">
        <f>IF(N269="nulová",J269,0)</f>
        <v>0</v>
      </c>
      <c r="BJ269" s="17" t="s">
        <v>84</v>
      </c>
      <c r="BK269" s="237">
        <f>ROUND(I269*H269,2)</f>
        <v>0</v>
      </c>
      <c r="BL269" s="17" t="s">
        <v>270</v>
      </c>
      <c r="BM269" s="236" t="s">
        <v>1440</v>
      </c>
    </row>
    <row r="270" s="12" customFormat="1">
      <c r="B270" s="238"/>
      <c r="C270" s="239"/>
      <c r="D270" s="240" t="s">
        <v>192</v>
      </c>
      <c r="E270" s="241" t="s">
        <v>1</v>
      </c>
      <c r="F270" s="242" t="s">
        <v>1441</v>
      </c>
      <c r="G270" s="239"/>
      <c r="H270" s="243">
        <v>8</v>
      </c>
      <c r="I270" s="244"/>
      <c r="J270" s="239"/>
      <c r="K270" s="239"/>
      <c r="L270" s="245"/>
      <c r="M270" s="246"/>
      <c r="N270" s="247"/>
      <c r="O270" s="247"/>
      <c r="P270" s="247"/>
      <c r="Q270" s="247"/>
      <c r="R270" s="247"/>
      <c r="S270" s="247"/>
      <c r="T270" s="248"/>
      <c r="AT270" s="249" t="s">
        <v>192</v>
      </c>
      <c r="AU270" s="249" t="s">
        <v>86</v>
      </c>
      <c r="AV270" s="12" t="s">
        <v>86</v>
      </c>
      <c r="AW270" s="12" t="s">
        <v>32</v>
      </c>
      <c r="AX270" s="12" t="s">
        <v>84</v>
      </c>
      <c r="AY270" s="249" t="s">
        <v>183</v>
      </c>
    </row>
    <row r="271" s="1" customFormat="1" ht="16.5" customHeight="1">
      <c r="B271" s="38"/>
      <c r="C271" s="225" t="s">
        <v>593</v>
      </c>
      <c r="D271" s="225" t="s">
        <v>185</v>
      </c>
      <c r="E271" s="226" t="s">
        <v>1442</v>
      </c>
      <c r="F271" s="227" t="s">
        <v>1443</v>
      </c>
      <c r="G271" s="228" t="s">
        <v>549</v>
      </c>
      <c r="H271" s="229">
        <v>1</v>
      </c>
      <c r="I271" s="230"/>
      <c r="J271" s="231">
        <f>ROUND(I271*H271,2)</f>
        <v>0</v>
      </c>
      <c r="K271" s="227" t="s">
        <v>189</v>
      </c>
      <c r="L271" s="43"/>
      <c r="M271" s="232" t="s">
        <v>1</v>
      </c>
      <c r="N271" s="233" t="s">
        <v>41</v>
      </c>
      <c r="O271" s="86"/>
      <c r="P271" s="234">
        <f>O271*H271</f>
        <v>0</v>
      </c>
      <c r="Q271" s="234">
        <v>0.00089999999999999998</v>
      </c>
      <c r="R271" s="234">
        <f>Q271*H271</f>
        <v>0.00089999999999999998</v>
      </c>
      <c r="S271" s="234">
        <v>0</v>
      </c>
      <c r="T271" s="235">
        <f>S271*H271</f>
        <v>0</v>
      </c>
      <c r="AR271" s="236" t="s">
        <v>270</v>
      </c>
      <c r="AT271" s="236" t="s">
        <v>185</v>
      </c>
      <c r="AU271" s="236" t="s">
        <v>86</v>
      </c>
      <c r="AY271" s="17" t="s">
        <v>183</v>
      </c>
      <c r="BE271" s="237">
        <f>IF(N271="základní",J271,0)</f>
        <v>0</v>
      </c>
      <c r="BF271" s="237">
        <f>IF(N271="snížená",J271,0)</f>
        <v>0</v>
      </c>
      <c r="BG271" s="237">
        <f>IF(N271="zákl. přenesená",J271,0)</f>
        <v>0</v>
      </c>
      <c r="BH271" s="237">
        <f>IF(N271="sníž. přenesená",J271,0)</f>
        <v>0</v>
      </c>
      <c r="BI271" s="237">
        <f>IF(N271="nulová",J271,0)</f>
        <v>0</v>
      </c>
      <c r="BJ271" s="17" t="s">
        <v>84</v>
      </c>
      <c r="BK271" s="237">
        <f>ROUND(I271*H271,2)</f>
        <v>0</v>
      </c>
      <c r="BL271" s="17" t="s">
        <v>270</v>
      </c>
      <c r="BM271" s="236" t="s">
        <v>1444</v>
      </c>
    </row>
    <row r="272" s="1" customFormat="1" ht="16.5" customHeight="1">
      <c r="B272" s="38"/>
      <c r="C272" s="225" t="s">
        <v>600</v>
      </c>
      <c r="D272" s="225" t="s">
        <v>185</v>
      </c>
      <c r="E272" s="226" t="s">
        <v>1445</v>
      </c>
      <c r="F272" s="227" t="s">
        <v>1446</v>
      </c>
      <c r="G272" s="228" t="s">
        <v>273</v>
      </c>
      <c r="H272" s="229">
        <v>2</v>
      </c>
      <c r="I272" s="230"/>
      <c r="J272" s="231">
        <f>ROUND(I272*H272,2)</f>
        <v>0</v>
      </c>
      <c r="K272" s="227" t="s">
        <v>189</v>
      </c>
      <c r="L272" s="43"/>
      <c r="M272" s="232" t="s">
        <v>1</v>
      </c>
      <c r="N272" s="233" t="s">
        <v>41</v>
      </c>
      <c r="O272" s="86"/>
      <c r="P272" s="234">
        <f>O272*H272</f>
        <v>0</v>
      </c>
      <c r="Q272" s="234">
        <v>0.00035</v>
      </c>
      <c r="R272" s="234">
        <f>Q272*H272</f>
        <v>0.00069999999999999999</v>
      </c>
      <c r="S272" s="234">
        <v>0</v>
      </c>
      <c r="T272" s="235">
        <f>S272*H272</f>
        <v>0</v>
      </c>
      <c r="AR272" s="236" t="s">
        <v>270</v>
      </c>
      <c r="AT272" s="236" t="s">
        <v>185</v>
      </c>
      <c r="AU272" s="236" t="s">
        <v>86</v>
      </c>
      <c r="AY272" s="17" t="s">
        <v>183</v>
      </c>
      <c r="BE272" s="237">
        <f>IF(N272="základní",J272,0)</f>
        <v>0</v>
      </c>
      <c r="BF272" s="237">
        <f>IF(N272="snížená",J272,0)</f>
        <v>0</v>
      </c>
      <c r="BG272" s="237">
        <f>IF(N272="zákl. přenesená",J272,0)</f>
        <v>0</v>
      </c>
      <c r="BH272" s="237">
        <f>IF(N272="sníž. přenesená",J272,0)</f>
        <v>0</v>
      </c>
      <c r="BI272" s="237">
        <f>IF(N272="nulová",J272,0)</f>
        <v>0</v>
      </c>
      <c r="BJ272" s="17" t="s">
        <v>84</v>
      </c>
      <c r="BK272" s="237">
        <f>ROUND(I272*H272,2)</f>
        <v>0</v>
      </c>
      <c r="BL272" s="17" t="s">
        <v>270</v>
      </c>
      <c r="BM272" s="236" t="s">
        <v>1447</v>
      </c>
    </row>
    <row r="273" s="1" customFormat="1" ht="16.5" customHeight="1">
      <c r="B273" s="38"/>
      <c r="C273" s="225" t="s">
        <v>606</v>
      </c>
      <c r="D273" s="225" t="s">
        <v>185</v>
      </c>
      <c r="E273" s="226" t="s">
        <v>1448</v>
      </c>
      <c r="F273" s="227" t="s">
        <v>1449</v>
      </c>
      <c r="G273" s="228" t="s">
        <v>273</v>
      </c>
      <c r="H273" s="229">
        <v>11</v>
      </c>
      <c r="I273" s="230"/>
      <c r="J273" s="231">
        <f>ROUND(I273*H273,2)</f>
        <v>0</v>
      </c>
      <c r="K273" s="227" t="s">
        <v>189</v>
      </c>
      <c r="L273" s="43"/>
      <c r="M273" s="232" t="s">
        <v>1</v>
      </c>
      <c r="N273" s="233" t="s">
        <v>41</v>
      </c>
      <c r="O273" s="86"/>
      <c r="P273" s="234">
        <f>O273*H273</f>
        <v>0</v>
      </c>
      <c r="Q273" s="234">
        <v>0.00056999999999999998</v>
      </c>
      <c r="R273" s="234">
        <f>Q273*H273</f>
        <v>0.0062699999999999995</v>
      </c>
      <c r="S273" s="234">
        <v>0</v>
      </c>
      <c r="T273" s="235">
        <f>S273*H273</f>
        <v>0</v>
      </c>
      <c r="AR273" s="236" t="s">
        <v>270</v>
      </c>
      <c r="AT273" s="236" t="s">
        <v>185</v>
      </c>
      <c r="AU273" s="236" t="s">
        <v>86</v>
      </c>
      <c r="AY273" s="17" t="s">
        <v>183</v>
      </c>
      <c r="BE273" s="237">
        <f>IF(N273="základní",J273,0)</f>
        <v>0</v>
      </c>
      <c r="BF273" s="237">
        <f>IF(N273="snížená",J273,0)</f>
        <v>0</v>
      </c>
      <c r="BG273" s="237">
        <f>IF(N273="zákl. přenesená",J273,0)</f>
        <v>0</v>
      </c>
      <c r="BH273" s="237">
        <f>IF(N273="sníž. přenesená",J273,0)</f>
        <v>0</v>
      </c>
      <c r="BI273" s="237">
        <f>IF(N273="nulová",J273,0)</f>
        <v>0</v>
      </c>
      <c r="BJ273" s="17" t="s">
        <v>84</v>
      </c>
      <c r="BK273" s="237">
        <f>ROUND(I273*H273,2)</f>
        <v>0</v>
      </c>
      <c r="BL273" s="17" t="s">
        <v>270</v>
      </c>
      <c r="BM273" s="236" t="s">
        <v>1450</v>
      </c>
    </row>
    <row r="274" s="1" customFormat="1" ht="16.5" customHeight="1">
      <c r="B274" s="38"/>
      <c r="C274" s="225" t="s">
        <v>612</v>
      </c>
      <c r="D274" s="225" t="s">
        <v>185</v>
      </c>
      <c r="E274" s="226" t="s">
        <v>1451</v>
      </c>
      <c r="F274" s="227" t="s">
        <v>1452</v>
      </c>
      <c r="G274" s="228" t="s">
        <v>273</v>
      </c>
      <c r="H274" s="229">
        <v>4</v>
      </c>
      <c r="I274" s="230"/>
      <c r="J274" s="231">
        <f>ROUND(I274*H274,2)</f>
        <v>0</v>
      </c>
      <c r="K274" s="227" t="s">
        <v>189</v>
      </c>
      <c r="L274" s="43"/>
      <c r="M274" s="232" t="s">
        <v>1</v>
      </c>
      <c r="N274" s="233" t="s">
        <v>41</v>
      </c>
      <c r="O274" s="86"/>
      <c r="P274" s="234">
        <f>O274*H274</f>
        <v>0</v>
      </c>
      <c r="Q274" s="234">
        <v>0.00072000000000000005</v>
      </c>
      <c r="R274" s="234">
        <f>Q274*H274</f>
        <v>0.0028800000000000002</v>
      </c>
      <c r="S274" s="234">
        <v>0</v>
      </c>
      <c r="T274" s="235">
        <f>S274*H274</f>
        <v>0</v>
      </c>
      <c r="AR274" s="236" t="s">
        <v>270</v>
      </c>
      <c r="AT274" s="236" t="s">
        <v>185</v>
      </c>
      <c r="AU274" s="236" t="s">
        <v>86</v>
      </c>
      <c r="AY274" s="17" t="s">
        <v>183</v>
      </c>
      <c r="BE274" s="237">
        <f>IF(N274="základní",J274,0)</f>
        <v>0</v>
      </c>
      <c r="BF274" s="237">
        <f>IF(N274="snížená",J274,0)</f>
        <v>0</v>
      </c>
      <c r="BG274" s="237">
        <f>IF(N274="zákl. přenesená",J274,0)</f>
        <v>0</v>
      </c>
      <c r="BH274" s="237">
        <f>IF(N274="sníž. přenesená",J274,0)</f>
        <v>0</v>
      </c>
      <c r="BI274" s="237">
        <f>IF(N274="nulová",J274,0)</f>
        <v>0</v>
      </c>
      <c r="BJ274" s="17" t="s">
        <v>84</v>
      </c>
      <c r="BK274" s="237">
        <f>ROUND(I274*H274,2)</f>
        <v>0</v>
      </c>
      <c r="BL274" s="17" t="s">
        <v>270</v>
      </c>
      <c r="BM274" s="236" t="s">
        <v>1453</v>
      </c>
    </row>
    <row r="275" s="1" customFormat="1" ht="16.5" customHeight="1">
      <c r="B275" s="38"/>
      <c r="C275" s="225" t="s">
        <v>620</v>
      </c>
      <c r="D275" s="225" t="s">
        <v>185</v>
      </c>
      <c r="E275" s="226" t="s">
        <v>1454</v>
      </c>
      <c r="F275" s="227" t="s">
        <v>1455</v>
      </c>
      <c r="G275" s="228" t="s">
        <v>273</v>
      </c>
      <c r="H275" s="229">
        <v>4</v>
      </c>
      <c r="I275" s="230"/>
      <c r="J275" s="231">
        <f>ROUND(I275*H275,2)</f>
        <v>0</v>
      </c>
      <c r="K275" s="227" t="s">
        <v>189</v>
      </c>
      <c r="L275" s="43"/>
      <c r="M275" s="232" t="s">
        <v>1</v>
      </c>
      <c r="N275" s="233" t="s">
        <v>41</v>
      </c>
      <c r="O275" s="86"/>
      <c r="P275" s="234">
        <f>O275*H275</f>
        <v>0</v>
      </c>
      <c r="Q275" s="234">
        <v>0.00132</v>
      </c>
      <c r="R275" s="234">
        <f>Q275*H275</f>
        <v>0.00528</v>
      </c>
      <c r="S275" s="234">
        <v>0</v>
      </c>
      <c r="T275" s="235">
        <f>S275*H275</f>
        <v>0</v>
      </c>
      <c r="AR275" s="236" t="s">
        <v>270</v>
      </c>
      <c r="AT275" s="236" t="s">
        <v>185</v>
      </c>
      <c r="AU275" s="236" t="s">
        <v>86</v>
      </c>
      <c r="AY275" s="17" t="s">
        <v>183</v>
      </c>
      <c r="BE275" s="237">
        <f>IF(N275="základní",J275,0)</f>
        <v>0</v>
      </c>
      <c r="BF275" s="237">
        <f>IF(N275="snížená",J275,0)</f>
        <v>0</v>
      </c>
      <c r="BG275" s="237">
        <f>IF(N275="zákl. přenesená",J275,0)</f>
        <v>0</v>
      </c>
      <c r="BH275" s="237">
        <f>IF(N275="sníž. přenesená",J275,0)</f>
        <v>0</v>
      </c>
      <c r="BI275" s="237">
        <f>IF(N275="nulová",J275,0)</f>
        <v>0</v>
      </c>
      <c r="BJ275" s="17" t="s">
        <v>84</v>
      </c>
      <c r="BK275" s="237">
        <f>ROUND(I275*H275,2)</f>
        <v>0</v>
      </c>
      <c r="BL275" s="17" t="s">
        <v>270</v>
      </c>
      <c r="BM275" s="236" t="s">
        <v>1456</v>
      </c>
    </row>
    <row r="276" s="1" customFormat="1" ht="16.5" customHeight="1">
      <c r="B276" s="38"/>
      <c r="C276" s="225" t="s">
        <v>627</v>
      </c>
      <c r="D276" s="225" t="s">
        <v>185</v>
      </c>
      <c r="E276" s="226" t="s">
        <v>1457</v>
      </c>
      <c r="F276" s="227" t="s">
        <v>1458</v>
      </c>
      <c r="G276" s="228" t="s">
        <v>273</v>
      </c>
      <c r="H276" s="229">
        <v>1</v>
      </c>
      <c r="I276" s="230"/>
      <c r="J276" s="231">
        <f>ROUND(I276*H276,2)</f>
        <v>0</v>
      </c>
      <c r="K276" s="227" t="s">
        <v>189</v>
      </c>
      <c r="L276" s="43"/>
      <c r="M276" s="232" t="s">
        <v>1</v>
      </c>
      <c r="N276" s="233" t="s">
        <v>41</v>
      </c>
      <c r="O276" s="86"/>
      <c r="P276" s="234">
        <f>O276*H276</f>
        <v>0</v>
      </c>
      <c r="Q276" s="234">
        <v>0.00072000000000000005</v>
      </c>
      <c r="R276" s="234">
        <f>Q276*H276</f>
        <v>0.00072000000000000005</v>
      </c>
      <c r="S276" s="234">
        <v>0</v>
      </c>
      <c r="T276" s="235">
        <f>S276*H276</f>
        <v>0</v>
      </c>
      <c r="AR276" s="236" t="s">
        <v>270</v>
      </c>
      <c r="AT276" s="236" t="s">
        <v>185</v>
      </c>
      <c r="AU276" s="236" t="s">
        <v>86</v>
      </c>
      <c r="AY276" s="17" t="s">
        <v>183</v>
      </c>
      <c r="BE276" s="237">
        <f>IF(N276="základní",J276,0)</f>
        <v>0</v>
      </c>
      <c r="BF276" s="237">
        <f>IF(N276="snížená",J276,0)</f>
        <v>0</v>
      </c>
      <c r="BG276" s="237">
        <f>IF(N276="zákl. přenesená",J276,0)</f>
        <v>0</v>
      </c>
      <c r="BH276" s="237">
        <f>IF(N276="sníž. přenesená",J276,0)</f>
        <v>0</v>
      </c>
      <c r="BI276" s="237">
        <f>IF(N276="nulová",J276,0)</f>
        <v>0</v>
      </c>
      <c r="BJ276" s="17" t="s">
        <v>84</v>
      </c>
      <c r="BK276" s="237">
        <f>ROUND(I276*H276,2)</f>
        <v>0</v>
      </c>
      <c r="BL276" s="17" t="s">
        <v>270</v>
      </c>
      <c r="BM276" s="236" t="s">
        <v>1459</v>
      </c>
    </row>
    <row r="277" s="1" customFormat="1" ht="24" customHeight="1">
      <c r="B277" s="38"/>
      <c r="C277" s="225" t="s">
        <v>633</v>
      </c>
      <c r="D277" s="225" t="s">
        <v>185</v>
      </c>
      <c r="E277" s="226" t="s">
        <v>1460</v>
      </c>
      <c r="F277" s="227" t="s">
        <v>1461</v>
      </c>
      <c r="G277" s="228" t="s">
        <v>273</v>
      </c>
      <c r="H277" s="229">
        <v>1</v>
      </c>
      <c r="I277" s="230"/>
      <c r="J277" s="231">
        <f>ROUND(I277*H277,2)</f>
        <v>0</v>
      </c>
      <c r="K277" s="227" t="s">
        <v>189</v>
      </c>
      <c r="L277" s="43"/>
      <c r="M277" s="232" t="s">
        <v>1</v>
      </c>
      <c r="N277" s="233" t="s">
        <v>41</v>
      </c>
      <c r="O277" s="86"/>
      <c r="P277" s="234">
        <f>O277*H277</f>
        <v>0</v>
      </c>
      <c r="Q277" s="234">
        <v>0.00036000000000000002</v>
      </c>
      <c r="R277" s="234">
        <f>Q277*H277</f>
        <v>0.00036000000000000002</v>
      </c>
      <c r="S277" s="234">
        <v>0</v>
      </c>
      <c r="T277" s="235">
        <f>S277*H277</f>
        <v>0</v>
      </c>
      <c r="AR277" s="236" t="s">
        <v>270</v>
      </c>
      <c r="AT277" s="236" t="s">
        <v>185</v>
      </c>
      <c r="AU277" s="236" t="s">
        <v>86</v>
      </c>
      <c r="AY277" s="17" t="s">
        <v>183</v>
      </c>
      <c r="BE277" s="237">
        <f>IF(N277="základní",J277,0)</f>
        <v>0</v>
      </c>
      <c r="BF277" s="237">
        <f>IF(N277="snížená",J277,0)</f>
        <v>0</v>
      </c>
      <c r="BG277" s="237">
        <f>IF(N277="zákl. přenesená",J277,0)</f>
        <v>0</v>
      </c>
      <c r="BH277" s="237">
        <f>IF(N277="sníž. přenesená",J277,0)</f>
        <v>0</v>
      </c>
      <c r="BI277" s="237">
        <f>IF(N277="nulová",J277,0)</f>
        <v>0</v>
      </c>
      <c r="BJ277" s="17" t="s">
        <v>84</v>
      </c>
      <c r="BK277" s="237">
        <f>ROUND(I277*H277,2)</f>
        <v>0</v>
      </c>
      <c r="BL277" s="17" t="s">
        <v>270</v>
      </c>
      <c r="BM277" s="236" t="s">
        <v>1462</v>
      </c>
    </row>
    <row r="278" s="1" customFormat="1" ht="16.5" customHeight="1">
      <c r="B278" s="38"/>
      <c r="C278" s="225" t="s">
        <v>637</v>
      </c>
      <c r="D278" s="225" t="s">
        <v>185</v>
      </c>
      <c r="E278" s="226" t="s">
        <v>1463</v>
      </c>
      <c r="F278" s="227" t="s">
        <v>1464</v>
      </c>
      <c r="G278" s="228" t="s">
        <v>273</v>
      </c>
      <c r="H278" s="229">
        <v>1</v>
      </c>
      <c r="I278" s="230"/>
      <c r="J278" s="231">
        <f>ROUND(I278*H278,2)</f>
        <v>0</v>
      </c>
      <c r="K278" s="227" t="s">
        <v>189</v>
      </c>
      <c r="L278" s="43"/>
      <c r="M278" s="232" t="s">
        <v>1</v>
      </c>
      <c r="N278" s="233" t="s">
        <v>41</v>
      </c>
      <c r="O278" s="86"/>
      <c r="P278" s="234">
        <f>O278*H278</f>
        <v>0</v>
      </c>
      <c r="Q278" s="234">
        <v>0.0010399999999999999</v>
      </c>
      <c r="R278" s="234">
        <f>Q278*H278</f>
        <v>0.0010399999999999999</v>
      </c>
      <c r="S278" s="234">
        <v>0</v>
      </c>
      <c r="T278" s="235">
        <f>S278*H278</f>
        <v>0</v>
      </c>
      <c r="AR278" s="236" t="s">
        <v>270</v>
      </c>
      <c r="AT278" s="236" t="s">
        <v>185</v>
      </c>
      <c r="AU278" s="236" t="s">
        <v>86</v>
      </c>
      <c r="AY278" s="17" t="s">
        <v>183</v>
      </c>
      <c r="BE278" s="237">
        <f>IF(N278="základní",J278,0)</f>
        <v>0</v>
      </c>
      <c r="BF278" s="237">
        <f>IF(N278="snížená",J278,0)</f>
        <v>0</v>
      </c>
      <c r="BG278" s="237">
        <f>IF(N278="zákl. přenesená",J278,0)</f>
        <v>0</v>
      </c>
      <c r="BH278" s="237">
        <f>IF(N278="sníž. přenesená",J278,0)</f>
        <v>0</v>
      </c>
      <c r="BI278" s="237">
        <f>IF(N278="nulová",J278,0)</f>
        <v>0</v>
      </c>
      <c r="BJ278" s="17" t="s">
        <v>84</v>
      </c>
      <c r="BK278" s="237">
        <f>ROUND(I278*H278,2)</f>
        <v>0</v>
      </c>
      <c r="BL278" s="17" t="s">
        <v>270</v>
      </c>
      <c r="BM278" s="236" t="s">
        <v>1465</v>
      </c>
    </row>
    <row r="279" s="1" customFormat="1" ht="24" customHeight="1">
      <c r="B279" s="38"/>
      <c r="C279" s="225" t="s">
        <v>643</v>
      </c>
      <c r="D279" s="225" t="s">
        <v>185</v>
      </c>
      <c r="E279" s="226" t="s">
        <v>1466</v>
      </c>
      <c r="F279" s="227" t="s">
        <v>1467</v>
      </c>
      <c r="G279" s="228" t="s">
        <v>273</v>
      </c>
      <c r="H279" s="229">
        <v>1</v>
      </c>
      <c r="I279" s="230"/>
      <c r="J279" s="231">
        <f>ROUND(I279*H279,2)</f>
        <v>0</v>
      </c>
      <c r="K279" s="227" t="s">
        <v>189</v>
      </c>
      <c r="L279" s="43"/>
      <c r="M279" s="232" t="s">
        <v>1</v>
      </c>
      <c r="N279" s="233" t="s">
        <v>41</v>
      </c>
      <c r="O279" s="86"/>
      <c r="P279" s="234">
        <f>O279*H279</f>
        <v>0</v>
      </c>
      <c r="Q279" s="234">
        <v>0.00199</v>
      </c>
      <c r="R279" s="234">
        <f>Q279*H279</f>
        <v>0.00199</v>
      </c>
      <c r="S279" s="234">
        <v>0</v>
      </c>
      <c r="T279" s="235">
        <f>S279*H279</f>
        <v>0</v>
      </c>
      <c r="AR279" s="236" t="s">
        <v>270</v>
      </c>
      <c r="AT279" s="236" t="s">
        <v>185</v>
      </c>
      <c r="AU279" s="236" t="s">
        <v>86</v>
      </c>
      <c r="AY279" s="17" t="s">
        <v>183</v>
      </c>
      <c r="BE279" s="237">
        <f>IF(N279="základní",J279,0)</f>
        <v>0</v>
      </c>
      <c r="BF279" s="237">
        <f>IF(N279="snížená",J279,0)</f>
        <v>0</v>
      </c>
      <c r="BG279" s="237">
        <f>IF(N279="zákl. přenesená",J279,0)</f>
        <v>0</v>
      </c>
      <c r="BH279" s="237">
        <f>IF(N279="sníž. přenesená",J279,0)</f>
        <v>0</v>
      </c>
      <c r="BI279" s="237">
        <f>IF(N279="nulová",J279,0)</f>
        <v>0</v>
      </c>
      <c r="BJ279" s="17" t="s">
        <v>84</v>
      </c>
      <c r="BK279" s="237">
        <f>ROUND(I279*H279,2)</f>
        <v>0</v>
      </c>
      <c r="BL279" s="17" t="s">
        <v>270</v>
      </c>
      <c r="BM279" s="236" t="s">
        <v>1468</v>
      </c>
    </row>
    <row r="280" s="1" customFormat="1" ht="24" customHeight="1">
      <c r="B280" s="38"/>
      <c r="C280" s="225" t="s">
        <v>647</v>
      </c>
      <c r="D280" s="225" t="s">
        <v>185</v>
      </c>
      <c r="E280" s="226" t="s">
        <v>1469</v>
      </c>
      <c r="F280" s="227" t="s">
        <v>1470</v>
      </c>
      <c r="G280" s="228" t="s">
        <v>273</v>
      </c>
      <c r="H280" s="229">
        <v>1</v>
      </c>
      <c r="I280" s="230"/>
      <c r="J280" s="231">
        <f>ROUND(I280*H280,2)</f>
        <v>0</v>
      </c>
      <c r="K280" s="227" t="s">
        <v>189</v>
      </c>
      <c r="L280" s="43"/>
      <c r="M280" s="232" t="s">
        <v>1</v>
      </c>
      <c r="N280" s="233" t="s">
        <v>41</v>
      </c>
      <c r="O280" s="86"/>
      <c r="P280" s="234">
        <f>O280*H280</f>
        <v>0</v>
      </c>
      <c r="Q280" s="234">
        <v>0.00016000000000000001</v>
      </c>
      <c r="R280" s="234">
        <f>Q280*H280</f>
        <v>0.00016000000000000001</v>
      </c>
      <c r="S280" s="234">
        <v>0</v>
      </c>
      <c r="T280" s="235">
        <f>S280*H280</f>
        <v>0</v>
      </c>
      <c r="AR280" s="236" t="s">
        <v>270</v>
      </c>
      <c r="AT280" s="236" t="s">
        <v>185</v>
      </c>
      <c r="AU280" s="236" t="s">
        <v>86</v>
      </c>
      <c r="AY280" s="17" t="s">
        <v>183</v>
      </c>
      <c r="BE280" s="237">
        <f>IF(N280="základní",J280,0)</f>
        <v>0</v>
      </c>
      <c r="BF280" s="237">
        <f>IF(N280="snížená",J280,0)</f>
        <v>0</v>
      </c>
      <c r="BG280" s="237">
        <f>IF(N280="zákl. přenesená",J280,0)</f>
        <v>0</v>
      </c>
      <c r="BH280" s="237">
        <f>IF(N280="sníž. přenesená",J280,0)</f>
        <v>0</v>
      </c>
      <c r="BI280" s="237">
        <f>IF(N280="nulová",J280,0)</f>
        <v>0</v>
      </c>
      <c r="BJ280" s="17" t="s">
        <v>84</v>
      </c>
      <c r="BK280" s="237">
        <f>ROUND(I280*H280,2)</f>
        <v>0</v>
      </c>
      <c r="BL280" s="17" t="s">
        <v>270</v>
      </c>
      <c r="BM280" s="236" t="s">
        <v>1471</v>
      </c>
    </row>
    <row r="281" s="1" customFormat="1" ht="24" customHeight="1">
      <c r="B281" s="38"/>
      <c r="C281" s="225" t="s">
        <v>652</v>
      </c>
      <c r="D281" s="225" t="s">
        <v>185</v>
      </c>
      <c r="E281" s="226" t="s">
        <v>1472</v>
      </c>
      <c r="F281" s="227" t="s">
        <v>1473</v>
      </c>
      <c r="G281" s="228" t="s">
        <v>273</v>
      </c>
      <c r="H281" s="229">
        <v>1</v>
      </c>
      <c r="I281" s="230"/>
      <c r="J281" s="231">
        <f>ROUND(I281*H281,2)</f>
        <v>0</v>
      </c>
      <c r="K281" s="227" t="s">
        <v>189</v>
      </c>
      <c r="L281" s="43"/>
      <c r="M281" s="232" t="s">
        <v>1</v>
      </c>
      <c r="N281" s="233" t="s">
        <v>41</v>
      </c>
      <c r="O281" s="86"/>
      <c r="P281" s="234">
        <f>O281*H281</f>
        <v>0</v>
      </c>
      <c r="Q281" s="234">
        <v>0.01158</v>
      </c>
      <c r="R281" s="234">
        <f>Q281*H281</f>
        <v>0.01158</v>
      </c>
      <c r="S281" s="234">
        <v>0</v>
      </c>
      <c r="T281" s="235">
        <f>S281*H281</f>
        <v>0</v>
      </c>
      <c r="AR281" s="236" t="s">
        <v>270</v>
      </c>
      <c r="AT281" s="236" t="s">
        <v>185</v>
      </c>
      <c r="AU281" s="236" t="s">
        <v>86</v>
      </c>
      <c r="AY281" s="17" t="s">
        <v>183</v>
      </c>
      <c r="BE281" s="237">
        <f>IF(N281="základní",J281,0)</f>
        <v>0</v>
      </c>
      <c r="BF281" s="237">
        <f>IF(N281="snížená",J281,0)</f>
        <v>0</v>
      </c>
      <c r="BG281" s="237">
        <f>IF(N281="zákl. přenesená",J281,0)</f>
        <v>0</v>
      </c>
      <c r="BH281" s="237">
        <f>IF(N281="sníž. přenesená",J281,0)</f>
        <v>0</v>
      </c>
      <c r="BI281" s="237">
        <f>IF(N281="nulová",J281,0)</f>
        <v>0</v>
      </c>
      <c r="BJ281" s="17" t="s">
        <v>84</v>
      </c>
      <c r="BK281" s="237">
        <f>ROUND(I281*H281,2)</f>
        <v>0</v>
      </c>
      <c r="BL281" s="17" t="s">
        <v>270</v>
      </c>
      <c r="BM281" s="236" t="s">
        <v>1474</v>
      </c>
    </row>
    <row r="282" s="1" customFormat="1" ht="24" customHeight="1">
      <c r="B282" s="38"/>
      <c r="C282" s="225" t="s">
        <v>658</v>
      </c>
      <c r="D282" s="225" t="s">
        <v>185</v>
      </c>
      <c r="E282" s="226" t="s">
        <v>1475</v>
      </c>
      <c r="F282" s="227" t="s">
        <v>1476</v>
      </c>
      <c r="G282" s="228" t="s">
        <v>204</v>
      </c>
      <c r="H282" s="229">
        <v>141</v>
      </c>
      <c r="I282" s="230"/>
      <c r="J282" s="231">
        <f>ROUND(I282*H282,2)</f>
        <v>0</v>
      </c>
      <c r="K282" s="227" t="s">
        <v>189</v>
      </c>
      <c r="L282" s="43"/>
      <c r="M282" s="232" t="s">
        <v>1</v>
      </c>
      <c r="N282" s="233" t="s">
        <v>41</v>
      </c>
      <c r="O282" s="86"/>
      <c r="P282" s="234">
        <f>O282*H282</f>
        <v>0</v>
      </c>
      <c r="Q282" s="234">
        <v>0.00040000000000000002</v>
      </c>
      <c r="R282" s="234">
        <f>Q282*H282</f>
        <v>0.056400000000000006</v>
      </c>
      <c r="S282" s="234">
        <v>0</v>
      </c>
      <c r="T282" s="235">
        <f>S282*H282</f>
        <v>0</v>
      </c>
      <c r="AR282" s="236" t="s">
        <v>270</v>
      </c>
      <c r="AT282" s="236" t="s">
        <v>185</v>
      </c>
      <c r="AU282" s="236" t="s">
        <v>86</v>
      </c>
      <c r="AY282" s="17" t="s">
        <v>183</v>
      </c>
      <c r="BE282" s="237">
        <f>IF(N282="základní",J282,0)</f>
        <v>0</v>
      </c>
      <c r="BF282" s="237">
        <f>IF(N282="snížená",J282,0)</f>
        <v>0</v>
      </c>
      <c r="BG282" s="237">
        <f>IF(N282="zákl. přenesená",J282,0)</f>
        <v>0</v>
      </c>
      <c r="BH282" s="237">
        <f>IF(N282="sníž. přenesená",J282,0)</f>
        <v>0</v>
      </c>
      <c r="BI282" s="237">
        <f>IF(N282="nulová",J282,0)</f>
        <v>0</v>
      </c>
      <c r="BJ282" s="17" t="s">
        <v>84</v>
      </c>
      <c r="BK282" s="237">
        <f>ROUND(I282*H282,2)</f>
        <v>0</v>
      </c>
      <c r="BL282" s="17" t="s">
        <v>270</v>
      </c>
      <c r="BM282" s="236" t="s">
        <v>1477</v>
      </c>
    </row>
    <row r="283" s="12" customFormat="1">
      <c r="B283" s="238"/>
      <c r="C283" s="239"/>
      <c r="D283" s="240" t="s">
        <v>192</v>
      </c>
      <c r="E283" s="241" t="s">
        <v>1</v>
      </c>
      <c r="F283" s="242" t="s">
        <v>1478</v>
      </c>
      <c r="G283" s="239"/>
      <c r="H283" s="243">
        <v>141</v>
      </c>
      <c r="I283" s="244"/>
      <c r="J283" s="239"/>
      <c r="K283" s="239"/>
      <c r="L283" s="245"/>
      <c r="M283" s="246"/>
      <c r="N283" s="247"/>
      <c r="O283" s="247"/>
      <c r="P283" s="247"/>
      <c r="Q283" s="247"/>
      <c r="R283" s="247"/>
      <c r="S283" s="247"/>
      <c r="T283" s="248"/>
      <c r="AT283" s="249" t="s">
        <v>192</v>
      </c>
      <c r="AU283" s="249" t="s">
        <v>86</v>
      </c>
      <c r="AV283" s="12" t="s">
        <v>86</v>
      </c>
      <c r="AW283" s="12" t="s">
        <v>32</v>
      </c>
      <c r="AX283" s="12" t="s">
        <v>84</v>
      </c>
      <c r="AY283" s="249" t="s">
        <v>183</v>
      </c>
    </row>
    <row r="284" s="1" customFormat="1" ht="16.5" customHeight="1">
      <c r="B284" s="38"/>
      <c r="C284" s="225" t="s">
        <v>664</v>
      </c>
      <c r="D284" s="225" t="s">
        <v>185</v>
      </c>
      <c r="E284" s="226" t="s">
        <v>1479</v>
      </c>
      <c r="F284" s="227" t="s">
        <v>1480</v>
      </c>
      <c r="G284" s="228" t="s">
        <v>204</v>
      </c>
      <c r="H284" s="229">
        <v>141</v>
      </c>
      <c r="I284" s="230"/>
      <c r="J284" s="231">
        <f>ROUND(I284*H284,2)</f>
        <v>0</v>
      </c>
      <c r="K284" s="227" t="s">
        <v>189</v>
      </c>
      <c r="L284" s="43"/>
      <c r="M284" s="232" t="s">
        <v>1</v>
      </c>
      <c r="N284" s="233" t="s">
        <v>41</v>
      </c>
      <c r="O284" s="86"/>
      <c r="P284" s="234">
        <f>O284*H284</f>
        <v>0</v>
      </c>
      <c r="Q284" s="234">
        <v>1.0000000000000001E-05</v>
      </c>
      <c r="R284" s="234">
        <f>Q284*H284</f>
        <v>0.00141</v>
      </c>
      <c r="S284" s="234">
        <v>0</v>
      </c>
      <c r="T284" s="235">
        <f>S284*H284</f>
        <v>0</v>
      </c>
      <c r="AR284" s="236" t="s">
        <v>270</v>
      </c>
      <c r="AT284" s="236" t="s">
        <v>185</v>
      </c>
      <c r="AU284" s="236" t="s">
        <v>86</v>
      </c>
      <c r="AY284" s="17" t="s">
        <v>183</v>
      </c>
      <c r="BE284" s="237">
        <f>IF(N284="základní",J284,0)</f>
        <v>0</v>
      </c>
      <c r="BF284" s="237">
        <f>IF(N284="snížená",J284,0)</f>
        <v>0</v>
      </c>
      <c r="BG284" s="237">
        <f>IF(N284="zákl. přenesená",J284,0)</f>
        <v>0</v>
      </c>
      <c r="BH284" s="237">
        <f>IF(N284="sníž. přenesená",J284,0)</f>
        <v>0</v>
      </c>
      <c r="BI284" s="237">
        <f>IF(N284="nulová",J284,0)</f>
        <v>0</v>
      </c>
      <c r="BJ284" s="17" t="s">
        <v>84</v>
      </c>
      <c r="BK284" s="237">
        <f>ROUND(I284*H284,2)</f>
        <v>0</v>
      </c>
      <c r="BL284" s="17" t="s">
        <v>270</v>
      </c>
      <c r="BM284" s="236" t="s">
        <v>1481</v>
      </c>
    </row>
    <row r="285" s="12" customFormat="1">
      <c r="B285" s="238"/>
      <c r="C285" s="239"/>
      <c r="D285" s="240" t="s">
        <v>192</v>
      </c>
      <c r="E285" s="241" t="s">
        <v>1</v>
      </c>
      <c r="F285" s="242" t="s">
        <v>1478</v>
      </c>
      <c r="G285" s="239"/>
      <c r="H285" s="243">
        <v>141</v>
      </c>
      <c r="I285" s="244"/>
      <c r="J285" s="239"/>
      <c r="K285" s="239"/>
      <c r="L285" s="245"/>
      <c r="M285" s="246"/>
      <c r="N285" s="247"/>
      <c r="O285" s="247"/>
      <c r="P285" s="247"/>
      <c r="Q285" s="247"/>
      <c r="R285" s="247"/>
      <c r="S285" s="247"/>
      <c r="T285" s="248"/>
      <c r="AT285" s="249" t="s">
        <v>192</v>
      </c>
      <c r="AU285" s="249" t="s">
        <v>86</v>
      </c>
      <c r="AV285" s="12" t="s">
        <v>86</v>
      </c>
      <c r="AW285" s="12" t="s">
        <v>32</v>
      </c>
      <c r="AX285" s="12" t="s">
        <v>84</v>
      </c>
      <c r="AY285" s="249" t="s">
        <v>183</v>
      </c>
    </row>
    <row r="286" s="1" customFormat="1" ht="24" customHeight="1">
      <c r="B286" s="38"/>
      <c r="C286" s="225" t="s">
        <v>670</v>
      </c>
      <c r="D286" s="225" t="s">
        <v>185</v>
      </c>
      <c r="E286" s="226" t="s">
        <v>1482</v>
      </c>
      <c r="F286" s="227" t="s">
        <v>1483</v>
      </c>
      <c r="G286" s="228" t="s">
        <v>238</v>
      </c>
      <c r="H286" s="229">
        <v>0.28299999999999997</v>
      </c>
      <c r="I286" s="230"/>
      <c r="J286" s="231">
        <f>ROUND(I286*H286,2)</f>
        <v>0</v>
      </c>
      <c r="K286" s="227" t="s">
        <v>189</v>
      </c>
      <c r="L286" s="43"/>
      <c r="M286" s="232" t="s">
        <v>1</v>
      </c>
      <c r="N286" s="233" t="s">
        <v>41</v>
      </c>
      <c r="O286" s="86"/>
      <c r="P286" s="234">
        <f>O286*H286</f>
        <v>0</v>
      </c>
      <c r="Q286" s="234">
        <v>0</v>
      </c>
      <c r="R286" s="234">
        <f>Q286*H286</f>
        <v>0</v>
      </c>
      <c r="S286" s="234">
        <v>0</v>
      </c>
      <c r="T286" s="235">
        <f>S286*H286</f>
        <v>0</v>
      </c>
      <c r="AR286" s="236" t="s">
        <v>270</v>
      </c>
      <c r="AT286" s="236" t="s">
        <v>185</v>
      </c>
      <c r="AU286" s="236" t="s">
        <v>86</v>
      </c>
      <c r="AY286" s="17" t="s">
        <v>183</v>
      </c>
      <c r="BE286" s="237">
        <f>IF(N286="základní",J286,0)</f>
        <v>0</v>
      </c>
      <c r="BF286" s="237">
        <f>IF(N286="snížená",J286,0)</f>
        <v>0</v>
      </c>
      <c r="BG286" s="237">
        <f>IF(N286="zákl. přenesená",J286,0)</f>
        <v>0</v>
      </c>
      <c r="BH286" s="237">
        <f>IF(N286="sníž. přenesená",J286,0)</f>
        <v>0</v>
      </c>
      <c r="BI286" s="237">
        <f>IF(N286="nulová",J286,0)</f>
        <v>0</v>
      </c>
      <c r="BJ286" s="17" t="s">
        <v>84</v>
      </c>
      <c r="BK286" s="237">
        <f>ROUND(I286*H286,2)</f>
        <v>0</v>
      </c>
      <c r="BL286" s="17" t="s">
        <v>270</v>
      </c>
      <c r="BM286" s="236" t="s">
        <v>1484</v>
      </c>
    </row>
    <row r="287" s="11" customFormat="1" ht="22.8" customHeight="1">
      <c r="B287" s="209"/>
      <c r="C287" s="210"/>
      <c r="D287" s="211" t="s">
        <v>75</v>
      </c>
      <c r="E287" s="223" t="s">
        <v>1485</v>
      </c>
      <c r="F287" s="223" t="s">
        <v>1486</v>
      </c>
      <c r="G287" s="210"/>
      <c r="H287" s="210"/>
      <c r="I287" s="213"/>
      <c r="J287" s="224">
        <f>BK287</f>
        <v>0</v>
      </c>
      <c r="K287" s="210"/>
      <c r="L287" s="215"/>
      <c r="M287" s="216"/>
      <c r="N287" s="217"/>
      <c r="O287" s="217"/>
      <c r="P287" s="218">
        <f>SUM(P288:P289)</f>
        <v>0</v>
      </c>
      <c r="Q287" s="217"/>
      <c r="R287" s="218">
        <f>SUM(R288:R289)</f>
        <v>0.0063899999999999998</v>
      </c>
      <c r="S287" s="217"/>
      <c r="T287" s="219">
        <f>SUM(T288:T289)</f>
        <v>0</v>
      </c>
      <c r="AR287" s="220" t="s">
        <v>86</v>
      </c>
      <c r="AT287" s="221" t="s">
        <v>75</v>
      </c>
      <c r="AU287" s="221" t="s">
        <v>84</v>
      </c>
      <c r="AY287" s="220" t="s">
        <v>183</v>
      </c>
      <c r="BK287" s="222">
        <f>SUM(BK288:BK289)</f>
        <v>0</v>
      </c>
    </row>
    <row r="288" s="1" customFormat="1" ht="16.5" customHeight="1">
      <c r="B288" s="38"/>
      <c r="C288" s="225" t="s">
        <v>675</v>
      </c>
      <c r="D288" s="225" t="s">
        <v>185</v>
      </c>
      <c r="E288" s="226" t="s">
        <v>1487</v>
      </c>
      <c r="F288" s="227" t="s">
        <v>1488</v>
      </c>
      <c r="G288" s="228" t="s">
        <v>549</v>
      </c>
      <c r="H288" s="229">
        <v>1</v>
      </c>
      <c r="I288" s="230"/>
      <c r="J288" s="231">
        <f>ROUND(I288*H288,2)</f>
        <v>0</v>
      </c>
      <c r="K288" s="227" t="s">
        <v>1</v>
      </c>
      <c r="L288" s="43"/>
      <c r="M288" s="232" t="s">
        <v>1</v>
      </c>
      <c r="N288" s="233" t="s">
        <v>41</v>
      </c>
      <c r="O288" s="86"/>
      <c r="P288" s="234">
        <f>O288*H288</f>
        <v>0</v>
      </c>
      <c r="Q288" s="234">
        <v>0.0035999999999999999</v>
      </c>
      <c r="R288" s="234">
        <f>Q288*H288</f>
        <v>0.0035999999999999999</v>
      </c>
      <c r="S288" s="234">
        <v>0</v>
      </c>
      <c r="T288" s="235">
        <f>S288*H288</f>
        <v>0</v>
      </c>
      <c r="AR288" s="236" t="s">
        <v>270</v>
      </c>
      <c r="AT288" s="236" t="s">
        <v>185</v>
      </c>
      <c r="AU288" s="236" t="s">
        <v>86</v>
      </c>
      <c r="AY288" s="17" t="s">
        <v>183</v>
      </c>
      <c r="BE288" s="237">
        <f>IF(N288="základní",J288,0)</f>
        <v>0</v>
      </c>
      <c r="BF288" s="237">
        <f>IF(N288="snížená",J288,0)</f>
        <v>0</v>
      </c>
      <c r="BG288" s="237">
        <f>IF(N288="zákl. přenesená",J288,0)</f>
        <v>0</v>
      </c>
      <c r="BH288" s="237">
        <f>IF(N288="sníž. přenesená",J288,0)</f>
        <v>0</v>
      </c>
      <c r="BI288" s="237">
        <f>IF(N288="nulová",J288,0)</f>
        <v>0</v>
      </c>
      <c r="BJ288" s="17" t="s">
        <v>84</v>
      </c>
      <c r="BK288" s="237">
        <f>ROUND(I288*H288,2)</f>
        <v>0</v>
      </c>
      <c r="BL288" s="17" t="s">
        <v>270</v>
      </c>
      <c r="BM288" s="236" t="s">
        <v>1489</v>
      </c>
    </row>
    <row r="289" s="1" customFormat="1" ht="16.5" customHeight="1">
      <c r="B289" s="38"/>
      <c r="C289" s="225" t="s">
        <v>679</v>
      </c>
      <c r="D289" s="225" t="s">
        <v>185</v>
      </c>
      <c r="E289" s="226" t="s">
        <v>1490</v>
      </c>
      <c r="F289" s="227" t="s">
        <v>1491</v>
      </c>
      <c r="G289" s="228" t="s">
        <v>549</v>
      </c>
      <c r="H289" s="229">
        <v>1</v>
      </c>
      <c r="I289" s="230"/>
      <c r="J289" s="231">
        <f>ROUND(I289*H289,2)</f>
        <v>0</v>
      </c>
      <c r="K289" s="227" t="s">
        <v>1</v>
      </c>
      <c r="L289" s="43"/>
      <c r="M289" s="232" t="s">
        <v>1</v>
      </c>
      <c r="N289" s="233" t="s">
        <v>41</v>
      </c>
      <c r="O289" s="86"/>
      <c r="P289" s="234">
        <f>O289*H289</f>
        <v>0</v>
      </c>
      <c r="Q289" s="234">
        <v>0.0027899999999999999</v>
      </c>
      <c r="R289" s="234">
        <f>Q289*H289</f>
        <v>0.0027899999999999999</v>
      </c>
      <c r="S289" s="234">
        <v>0</v>
      </c>
      <c r="T289" s="235">
        <f>S289*H289</f>
        <v>0</v>
      </c>
      <c r="AR289" s="236" t="s">
        <v>270</v>
      </c>
      <c r="AT289" s="236" t="s">
        <v>185</v>
      </c>
      <c r="AU289" s="236" t="s">
        <v>86</v>
      </c>
      <c r="AY289" s="17" t="s">
        <v>183</v>
      </c>
      <c r="BE289" s="237">
        <f>IF(N289="základní",J289,0)</f>
        <v>0</v>
      </c>
      <c r="BF289" s="237">
        <f>IF(N289="snížená",J289,0)</f>
        <v>0</v>
      </c>
      <c r="BG289" s="237">
        <f>IF(N289="zákl. přenesená",J289,0)</f>
        <v>0</v>
      </c>
      <c r="BH289" s="237">
        <f>IF(N289="sníž. přenesená",J289,0)</f>
        <v>0</v>
      </c>
      <c r="BI289" s="237">
        <f>IF(N289="nulová",J289,0)</f>
        <v>0</v>
      </c>
      <c r="BJ289" s="17" t="s">
        <v>84</v>
      </c>
      <c r="BK289" s="237">
        <f>ROUND(I289*H289,2)</f>
        <v>0</v>
      </c>
      <c r="BL289" s="17" t="s">
        <v>270</v>
      </c>
      <c r="BM289" s="236" t="s">
        <v>1492</v>
      </c>
    </row>
    <row r="290" s="11" customFormat="1" ht="22.8" customHeight="1">
      <c r="B290" s="209"/>
      <c r="C290" s="210"/>
      <c r="D290" s="211" t="s">
        <v>75</v>
      </c>
      <c r="E290" s="223" t="s">
        <v>551</v>
      </c>
      <c r="F290" s="223" t="s">
        <v>552</v>
      </c>
      <c r="G290" s="210"/>
      <c r="H290" s="210"/>
      <c r="I290" s="213"/>
      <c r="J290" s="224">
        <f>BK290</f>
        <v>0</v>
      </c>
      <c r="K290" s="210"/>
      <c r="L290" s="215"/>
      <c r="M290" s="216"/>
      <c r="N290" s="217"/>
      <c r="O290" s="217"/>
      <c r="P290" s="218">
        <f>SUM(P291:P311)</f>
        <v>0</v>
      </c>
      <c r="Q290" s="217"/>
      <c r="R290" s="218">
        <f>SUM(R291:R311)</f>
        <v>0.38475000000000004</v>
      </c>
      <c r="S290" s="217"/>
      <c r="T290" s="219">
        <f>SUM(T291:T311)</f>
        <v>0</v>
      </c>
      <c r="AR290" s="220" t="s">
        <v>86</v>
      </c>
      <c r="AT290" s="221" t="s">
        <v>75</v>
      </c>
      <c r="AU290" s="221" t="s">
        <v>84</v>
      </c>
      <c r="AY290" s="220" t="s">
        <v>183</v>
      </c>
      <c r="BK290" s="222">
        <f>SUM(BK291:BK311)</f>
        <v>0</v>
      </c>
    </row>
    <row r="291" s="1" customFormat="1" ht="24" customHeight="1">
      <c r="B291" s="38"/>
      <c r="C291" s="225" t="s">
        <v>683</v>
      </c>
      <c r="D291" s="225" t="s">
        <v>185</v>
      </c>
      <c r="E291" s="226" t="s">
        <v>1493</v>
      </c>
      <c r="F291" s="227" t="s">
        <v>1494</v>
      </c>
      <c r="G291" s="228" t="s">
        <v>549</v>
      </c>
      <c r="H291" s="229">
        <v>2</v>
      </c>
      <c r="I291" s="230"/>
      <c r="J291" s="231">
        <f>ROUND(I291*H291,2)</f>
        <v>0</v>
      </c>
      <c r="K291" s="227" t="s">
        <v>189</v>
      </c>
      <c r="L291" s="43"/>
      <c r="M291" s="232" t="s">
        <v>1</v>
      </c>
      <c r="N291" s="233" t="s">
        <v>41</v>
      </c>
      <c r="O291" s="86"/>
      <c r="P291" s="234">
        <f>O291*H291</f>
        <v>0</v>
      </c>
      <c r="Q291" s="234">
        <v>0.016920000000000001</v>
      </c>
      <c r="R291" s="234">
        <f>Q291*H291</f>
        <v>0.033840000000000002</v>
      </c>
      <c r="S291" s="234">
        <v>0</v>
      </c>
      <c r="T291" s="235">
        <f>S291*H291</f>
        <v>0</v>
      </c>
      <c r="AR291" s="236" t="s">
        <v>270</v>
      </c>
      <c r="AT291" s="236" t="s">
        <v>185</v>
      </c>
      <c r="AU291" s="236" t="s">
        <v>86</v>
      </c>
      <c r="AY291" s="17" t="s">
        <v>183</v>
      </c>
      <c r="BE291" s="237">
        <f>IF(N291="základní",J291,0)</f>
        <v>0</v>
      </c>
      <c r="BF291" s="237">
        <f>IF(N291="snížená",J291,0)</f>
        <v>0</v>
      </c>
      <c r="BG291" s="237">
        <f>IF(N291="zákl. přenesená",J291,0)</f>
        <v>0</v>
      </c>
      <c r="BH291" s="237">
        <f>IF(N291="sníž. přenesená",J291,0)</f>
        <v>0</v>
      </c>
      <c r="BI291" s="237">
        <f>IF(N291="nulová",J291,0)</f>
        <v>0</v>
      </c>
      <c r="BJ291" s="17" t="s">
        <v>84</v>
      </c>
      <c r="BK291" s="237">
        <f>ROUND(I291*H291,2)</f>
        <v>0</v>
      </c>
      <c r="BL291" s="17" t="s">
        <v>270</v>
      </c>
      <c r="BM291" s="236" t="s">
        <v>1495</v>
      </c>
    </row>
    <row r="292" s="1" customFormat="1" ht="16.5" customHeight="1">
      <c r="B292" s="38"/>
      <c r="C292" s="225" t="s">
        <v>687</v>
      </c>
      <c r="D292" s="225" t="s">
        <v>185</v>
      </c>
      <c r="E292" s="226" t="s">
        <v>1496</v>
      </c>
      <c r="F292" s="227" t="s">
        <v>1497</v>
      </c>
      <c r="G292" s="228" t="s">
        <v>549</v>
      </c>
      <c r="H292" s="229">
        <v>5</v>
      </c>
      <c r="I292" s="230"/>
      <c r="J292" s="231">
        <f>ROUND(I292*H292,2)</f>
        <v>0</v>
      </c>
      <c r="K292" s="227" t="s">
        <v>1</v>
      </c>
      <c r="L292" s="43"/>
      <c r="M292" s="232" t="s">
        <v>1</v>
      </c>
      <c r="N292" s="233" t="s">
        <v>41</v>
      </c>
      <c r="O292" s="86"/>
      <c r="P292" s="234">
        <f>O292*H292</f>
        <v>0</v>
      </c>
      <c r="Q292" s="234">
        <v>0.016920000000000001</v>
      </c>
      <c r="R292" s="234">
        <f>Q292*H292</f>
        <v>0.084600000000000009</v>
      </c>
      <c r="S292" s="234">
        <v>0</v>
      </c>
      <c r="T292" s="235">
        <f>S292*H292</f>
        <v>0</v>
      </c>
      <c r="AR292" s="236" t="s">
        <v>270</v>
      </c>
      <c r="AT292" s="236" t="s">
        <v>185</v>
      </c>
      <c r="AU292" s="236" t="s">
        <v>86</v>
      </c>
      <c r="AY292" s="17" t="s">
        <v>183</v>
      </c>
      <c r="BE292" s="237">
        <f>IF(N292="základní",J292,0)</f>
        <v>0</v>
      </c>
      <c r="BF292" s="237">
        <f>IF(N292="snížená",J292,0)</f>
        <v>0</v>
      </c>
      <c r="BG292" s="237">
        <f>IF(N292="zákl. přenesená",J292,0)</f>
        <v>0</v>
      </c>
      <c r="BH292" s="237">
        <f>IF(N292="sníž. přenesená",J292,0)</f>
        <v>0</v>
      </c>
      <c r="BI292" s="237">
        <f>IF(N292="nulová",J292,0)</f>
        <v>0</v>
      </c>
      <c r="BJ292" s="17" t="s">
        <v>84</v>
      </c>
      <c r="BK292" s="237">
        <f>ROUND(I292*H292,2)</f>
        <v>0</v>
      </c>
      <c r="BL292" s="17" t="s">
        <v>270</v>
      </c>
      <c r="BM292" s="236" t="s">
        <v>1498</v>
      </c>
    </row>
    <row r="293" s="1" customFormat="1" ht="24" customHeight="1">
      <c r="B293" s="38"/>
      <c r="C293" s="225" t="s">
        <v>691</v>
      </c>
      <c r="D293" s="225" t="s">
        <v>185</v>
      </c>
      <c r="E293" s="226" t="s">
        <v>1499</v>
      </c>
      <c r="F293" s="227" t="s">
        <v>1500</v>
      </c>
      <c r="G293" s="228" t="s">
        <v>549</v>
      </c>
      <c r="H293" s="229">
        <v>5</v>
      </c>
      <c r="I293" s="230"/>
      <c r="J293" s="231">
        <f>ROUND(I293*H293,2)</f>
        <v>0</v>
      </c>
      <c r="K293" s="227" t="s">
        <v>189</v>
      </c>
      <c r="L293" s="43"/>
      <c r="M293" s="232" t="s">
        <v>1</v>
      </c>
      <c r="N293" s="233" t="s">
        <v>41</v>
      </c>
      <c r="O293" s="86"/>
      <c r="P293" s="234">
        <f>O293*H293</f>
        <v>0</v>
      </c>
      <c r="Q293" s="234">
        <v>0.014970000000000001</v>
      </c>
      <c r="R293" s="234">
        <f>Q293*H293</f>
        <v>0.07485</v>
      </c>
      <c r="S293" s="234">
        <v>0</v>
      </c>
      <c r="T293" s="235">
        <f>S293*H293</f>
        <v>0</v>
      </c>
      <c r="AR293" s="236" t="s">
        <v>270</v>
      </c>
      <c r="AT293" s="236" t="s">
        <v>185</v>
      </c>
      <c r="AU293" s="236" t="s">
        <v>86</v>
      </c>
      <c r="AY293" s="17" t="s">
        <v>183</v>
      </c>
      <c r="BE293" s="237">
        <f>IF(N293="základní",J293,0)</f>
        <v>0</v>
      </c>
      <c r="BF293" s="237">
        <f>IF(N293="snížená",J293,0)</f>
        <v>0</v>
      </c>
      <c r="BG293" s="237">
        <f>IF(N293="zákl. přenesená",J293,0)</f>
        <v>0</v>
      </c>
      <c r="BH293" s="237">
        <f>IF(N293="sníž. přenesená",J293,0)</f>
        <v>0</v>
      </c>
      <c r="BI293" s="237">
        <f>IF(N293="nulová",J293,0)</f>
        <v>0</v>
      </c>
      <c r="BJ293" s="17" t="s">
        <v>84</v>
      </c>
      <c r="BK293" s="237">
        <f>ROUND(I293*H293,2)</f>
        <v>0</v>
      </c>
      <c r="BL293" s="17" t="s">
        <v>270</v>
      </c>
      <c r="BM293" s="236" t="s">
        <v>1501</v>
      </c>
    </row>
    <row r="294" s="1" customFormat="1" ht="24" customHeight="1">
      <c r="B294" s="38"/>
      <c r="C294" s="225" t="s">
        <v>695</v>
      </c>
      <c r="D294" s="225" t="s">
        <v>185</v>
      </c>
      <c r="E294" s="226" t="s">
        <v>1502</v>
      </c>
      <c r="F294" s="227" t="s">
        <v>1503</v>
      </c>
      <c r="G294" s="228" t="s">
        <v>549</v>
      </c>
      <c r="H294" s="229">
        <v>3</v>
      </c>
      <c r="I294" s="230"/>
      <c r="J294" s="231">
        <f>ROUND(I294*H294,2)</f>
        <v>0</v>
      </c>
      <c r="K294" s="227" t="s">
        <v>189</v>
      </c>
      <c r="L294" s="43"/>
      <c r="M294" s="232" t="s">
        <v>1</v>
      </c>
      <c r="N294" s="233" t="s">
        <v>41</v>
      </c>
      <c r="O294" s="86"/>
      <c r="P294" s="234">
        <f>O294*H294</f>
        <v>0</v>
      </c>
      <c r="Q294" s="234">
        <v>0.01975</v>
      </c>
      <c r="R294" s="234">
        <f>Q294*H294</f>
        <v>0.059249999999999997</v>
      </c>
      <c r="S294" s="234">
        <v>0</v>
      </c>
      <c r="T294" s="235">
        <f>S294*H294</f>
        <v>0</v>
      </c>
      <c r="AR294" s="236" t="s">
        <v>270</v>
      </c>
      <c r="AT294" s="236" t="s">
        <v>185</v>
      </c>
      <c r="AU294" s="236" t="s">
        <v>86</v>
      </c>
      <c r="AY294" s="17" t="s">
        <v>183</v>
      </c>
      <c r="BE294" s="237">
        <f>IF(N294="základní",J294,0)</f>
        <v>0</v>
      </c>
      <c r="BF294" s="237">
        <f>IF(N294="snížená",J294,0)</f>
        <v>0</v>
      </c>
      <c r="BG294" s="237">
        <f>IF(N294="zákl. přenesená",J294,0)</f>
        <v>0</v>
      </c>
      <c r="BH294" s="237">
        <f>IF(N294="sníž. přenesená",J294,0)</f>
        <v>0</v>
      </c>
      <c r="BI294" s="237">
        <f>IF(N294="nulová",J294,0)</f>
        <v>0</v>
      </c>
      <c r="BJ294" s="17" t="s">
        <v>84</v>
      </c>
      <c r="BK294" s="237">
        <f>ROUND(I294*H294,2)</f>
        <v>0</v>
      </c>
      <c r="BL294" s="17" t="s">
        <v>270</v>
      </c>
      <c r="BM294" s="236" t="s">
        <v>1504</v>
      </c>
    </row>
    <row r="295" s="1" customFormat="1" ht="24" customHeight="1">
      <c r="B295" s="38"/>
      <c r="C295" s="225" t="s">
        <v>700</v>
      </c>
      <c r="D295" s="225" t="s">
        <v>185</v>
      </c>
      <c r="E295" s="226" t="s">
        <v>1505</v>
      </c>
      <c r="F295" s="227" t="s">
        <v>1506</v>
      </c>
      <c r="G295" s="228" t="s">
        <v>549</v>
      </c>
      <c r="H295" s="229">
        <v>2</v>
      </c>
      <c r="I295" s="230"/>
      <c r="J295" s="231">
        <f>ROUND(I295*H295,2)</f>
        <v>0</v>
      </c>
      <c r="K295" s="227" t="s">
        <v>189</v>
      </c>
      <c r="L295" s="43"/>
      <c r="M295" s="232" t="s">
        <v>1</v>
      </c>
      <c r="N295" s="233" t="s">
        <v>41</v>
      </c>
      <c r="O295" s="86"/>
      <c r="P295" s="234">
        <f>O295*H295</f>
        <v>0</v>
      </c>
      <c r="Q295" s="234">
        <v>0.0089700000000000005</v>
      </c>
      <c r="R295" s="234">
        <f>Q295*H295</f>
        <v>0.017940000000000001</v>
      </c>
      <c r="S295" s="234">
        <v>0</v>
      </c>
      <c r="T295" s="235">
        <f>S295*H295</f>
        <v>0</v>
      </c>
      <c r="AR295" s="236" t="s">
        <v>270</v>
      </c>
      <c r="AT295" s="236" t="s">
        <v>185</v>
      </c>
      <c r="AU295" s="236" t="s">
        <v>86</v>
      </c>
      <c r="AY295" s="17" t="s">
        <v>183</v>
      </c>
      <c r="BE295" s="237">
        <f>IF(N295="základní",J295,0)</f>
        <v>0</v>
      </c>
      <c r="BF295" s="237">
        <f>IF(N295="snížená",J295,0)</f>
        <v>0</v>
      </c>
      <c r="BG295" s="237">
        <f>IF(N295="zákl. přenesená",J295,0)</f>
        <v>0</v>
      </c>
      <c r="BH295" s="237">
        <f>IF(N295="sníž. přenesená",J295,0)</f>
        <v>0</v>
      </c>
      <c r="BI295" s="237">
        <f>IF(N295="nulová",J295,0)</f>
        <v>0</v>
      </c>
      <c r="BJ295" s="17" t="s">
        <v>84</v>
      </c>
      <c r="BK295" s="237">
        <f>ROUND(I295*H295,2)</f>
        <v>0</v>
      </c>
      <c r="BL295" s="17" t="s">
        <v>270</v>
      </c>
      <c r="BM295" s="236" t="s">
        <v>1507</v>
      </c>
    </row>
    <row r="296" s="1" customFormat="1" ht="24" customHeight="1">
      <c r="B296" s="38"/>
      <c r="C296" s="225" t="s">
        <v>704</v>
      </c>
      <c r="D296" s="225" t="s">
        <v>185</v>
      </c>
      <c r="E296" s="226" t="s">
        <v>1508</v>
      </c>
      <c r="F296" s="227" t="s">
        <v>1509</v>
      </c>
      <c r="G296" s="228" t="s">
        <v>549</v>
      </c>
      <c r="H296" s="229">
        <v>1</v>
      </c>
      <c r="I296" s="230"/>
      <c r="J296" s="231">
        <f>ROUND(I296*H296,2)</f>
        <v>0</v>
      </c>
      <c r="K296" s="227" t="s">
        <v>1</v>
      </c>
      <c r="L296" s="43"/>
      <c r="M296" s="232" t="s">
        <v>1</v>
      </c>
      <c r="N296" s="233" t="s">
        <v>41</v>
      </c>
      <c r="O296" s="86"/>
      <c r="P296" s="234">
        <f>O296*H296</f>
        <v>0</v>
      </c>
      <c r="Q296" s="234">
        <v>0.016990000000000002</v>
      </c>
      <c r="R296" s="234">
        <f>Q296*H296</f>
        <v>0.016990000000000002</v>
      </c>
      <c r="S296" s="234">
        <v>0</v>
      </c>
      <c r="T296" s="235">
        <f>S296*H296</f>
        <v>0</v>
      </c>
      <c r="AR296" s="236" t="s">
        <v>270</v>
      </c>
      <c r="AT296" s="236" t="s">
        <v>185</v>
      </c>
      <c r="AU296" s="236" t="s">
        <v>86</v>
      </c>
      <c r="AY296" s="17" t="s">
        <v>183</v>
      </c>
      <c r="BE296" s="237">
        <f>IF(N296="základní",J296,0)</f>
        <v>0</v>
      </c>
      <c r="BF296" s="237">
        <f>IF(N296="snížená",J296,0)</f>
        <v>0</v>
      </c>
      <c r="BG296" s="237">
        <f>IF(N296="zákl. přenesená",J296,0)</f>
        <v>0</v>
      </c>
      <c r="BH296" s="237">
        <f>IF(N296="sníž. přenesená",J296,0)</f>
        <v>0</v>
      </c>
      <c r="BI296" s="237">
        <f>IF(N296="nulová",J296,0)</f>
        <v>0</v>
      </c>
      <c r="BJ296" s="17" t="s">
        <v>84</v>
      </c>
      <c r="BK296" s="237">
        <f>ROUND(I296*H296,2)</f>
        <v>0</v>
      </c>
      <c r="BL296" s="17" t="s">
        <v>270</v>
      </c>
      <c r="BM296" s="236" t="s">
        <v>1510</v>
      </c>
    </row>
    <row r="297" s="1" customFormat="1" ht="16.5" customHeight="1">
      <c r="B297" s="38"/>
      <c r="C297" s="225" t="s">
        <v>710</v>
      </c>
      <c r="D297" s="225" t="s">
        <v>185</v>
      </c>
      <c r="E297" s="226" t="s">
        <v>1511</v>
      </c>
      <c r="F297" s="227" t="s">
        <v>1512</v>
      </c>
      <c r="G297" s="228" t="s">
        <v>549</v>
      </c>
      <c r="H297" s="229">
        <v>2</v>
      </c>
      <c r="I297" s="230"/>
      <c r="J297" s="231">
        <f>ROUND(I297*H297,2)</f>
        <v>0</v>
      </c>
      <c r="K297" s="227" t="s">
        <v>189</v>
      </c>
      <c r="L297" s="43"/>
      <c r="M297" s="232" t="s">
        <v>1</v>
      </c>
      <c r="N297" s="233" t="s">
        <v>41</v>
      </c>
      <c r="O297" s="86"/>
      <c r="P297" s="234">
        <f>O297*H297</f>
        <v>0</v>
      </c>
      <c r="Q297" s="234">
        <v>0.01234</v>
      </c>
      <c r="R297" s="234">
        <f>Q297*H297</f>
        <v>0.024680000000000001</v>
      </c>
      <c r="S297" s="234">
        <v>0</v>
      </c>
      <c r="T297" s="235">
        <f>S297*H297</f>
        <v>0</v>
      </c>
      <c r="AR297" s="236" t="s">
        <v>270</v>
      </c>
      <c r="AT297" s="236" t="s">
        <v>185</v>
      </c>
      <c r="AU297" s="236" t="s">
        <v>86</v>
      </c>
      <c r="AY297" s="17" t="s">
        <v>183</v>
      </c>
      <c r="BE297" s="237">
        <f>IF(N297="základní",J297,0)</f>
        <v>0</v>
      </c>
      <c r="BF297" s="237">
        <f>IF(N297="snížená",J297,0)</f>
        <v>0</v>
      </c>
      <c r="BG297" s="237">
        <f>IF(N297="zákl. přenesená",J297,0)</f>
        <v>0</v>
      </c>
      <c r="BH297" s="237">
        <f>IF(N297="sníž. přenesená",J297,0)</f>
        <v>0</v>
      </c>
      <c r="BI297" s="237">
        <f>IF(N297="nulová",J297,0)</f>
        <v>0</v>
      </c>
      <c r="BJ297" s="17" t="s">
        <v>84</v>
      </c>
      <c r="BK297" s="237">
        <f>ROUND(I297*H297,2)</f>
        <v>0</v>
      </c>
      <c r="BL297" s="17" t="s">
        <v>270</v>
      </c>
      <c r="BM297" s="236" t="s">
        <v>1513</v>
      </c>
    </row>
    <row r="298" s="1" customFormat="1" ht="24" customHeight="1">
      <c r="B298" s="38"/>
      <c r="C298" s="225" t="s">
        <v>715</v>
      </c>
      <c r="D298" s="225" t="s">
        <v>185</v>
      </c>
      <c r="E298" s="226" t="s">
        <v>1514</v>
      </c>
      <c r="F298" s="227" t="s">
        <v>1515</v>
      </c>
      <c r="G298" s="228" t="s">
        <v>549</v>
      </c>
      <c r="H298" s="229">
        <v>1</v>
      </c>
      <c r="I298" s="230"/>
      <c r="J298" s="231">
        <f>ROUND(I298*H298,2)</f>
        <v>0</v>
      </c>
      <c r="K298" s="227" t="s">
        <v>189</v>
      </c>
      <c r="L298" s="43"/>
      <c r="M298" s="232" t="s">
        <v>1</v>
      </c>
      <c r="N298" s="233" t="s">
        <v>41</v>
      </c>
      <c r="O298" s="86"/>
      <c r="P298" s="234">
        <f>O298*H298</f>
        <v>0</v>
      </c>
      <c r="Q298" s="234">
        <v>0.01736</v>
      </c>
      <c r="R298" s="234">
        <f>Q298*H298</f>
        <v>0.01736</v>
      </c>
      <c r="S298" s="234">
        <v>0</v>
      </c>
      <c r="T298" s="235">
        <f>S298*H298</f>
        <v>0</v>
      </c>
      <c r="AR298" s="236" t="s">
        <v>270</v>
      </c>
      <c r="AT298" s="236" t="s">
        <v>185</v>
      </c>
      <c r="AU298" s="236" t="s">
        <v>86</v>
      </c>
      <c r="AY298" s="17" t="s">
        <v>183</v>
      </c>
      <c r="BE298" s="237">
        <f>IF(N298="základní",J298,0)</f>
        <v>0</v>
      </c>
      <c r="BF298" s="237">
        <f>IF(N298="snížená",J298,0)</f>
        <v>0</v>
      </c>
      <c r="BG298" s="237">
        <f>IF(N298="zákl. přenesená",J298,0)</f>
        <v>0</v>
      </c>
      <c r="BH298" s="237">
        <f>IF(N298="sníž. přenesená",J298,0)</f>
        <v>0</v>
      </c>
      <c r="BI298" s="237">
        <f>IF(N298="nulová",J298,0)</f>
        <v>0</v>
      </c>
      <c r="BJ298" s="17" t="s">
        <v>84</v>
      </c>
      <c r="BK298" s="237">
        <f>ROUND(I298*H298,2)</f>
        <v>0</v>
      </c>
      <c r="BL298" s="17" t="s">
        <v>270</v>
      </c>
      <c r="BM298" s="236" t="s">
        <v>1516</v>
      </c>
    </row>
    <row r="299" s="1" customFormat="1" ht="24" customHeight="1">
      <c r="B299" s="38"/>
      <c r="C299" s="225" t="s">
        <v>719</v>
      </c>
      <c r="D299" s="225" t="s">
        <v>185</v>
      </c>
      <c r="E299" s="226" t="s">
        <v>1517</v>
      </c>
      <c r="F299" s="227" t="s">
        <v>1518</v>
      </c>
      <c r="G299" s="228" t="s">
        <v>549</v>
      </c>
      <c r="H299" s="229">
        <v>2</v>
      </c>
      <c r="I299" s="230"/>
      <c r="J299" s="231">
        <f>ROUND(I299*H299,2)</f>
        <v>0</v>
      </c>
      <c r="K299" s="227" t="s">
        <v>189</v>
      </c>
      <c r="L299" s="43"/>
      <c r="M299" s="232" t="s">
        <v>1</v>
      </c>
      <c r="N299" s="233" t="s">
        <v>41</v>
      </c>
      <c r="O299" s="86"/>
      <c r="P299" s="234">
        <f>O299*H299</f>
        <v>0</v>
      </c>
      <c r="Q299" s="234">
        <v>0.0147</v>
      </c>
      <c r="R299" s="234">
        <f>Q299*H299</f>
        <v>0.029399999999999999</v>
      </c>
      <c r="S299" s="234">
        <v>0</v>
      </c>
      <c r="T299" s="235">
        <f>S299*H299</f>
        <v>0</v>
      </c>
      <c r="AR299" s="236" t="s">
        <v>270</v>
      </c>
      <c r="AT299" s="236" t="s">
        <v>185</v>
      </c>
      <c r="AU299" s="236" t="s">
        <v>86</v>
      </c>
      <c r="AY299" s="17" t="s">
        <v>183</v>
      </c>
      <c r="BE299" s="237">
        <f>IF(N299="základní",J299,0)</f>
        <v>0</v>
      </c>
      <c r="BF299" s="237">
        <f>IF(N299="snížená",J299,0)</f>
        <v>0</v>
      </c>
      <c r="BG299" s="237">
        <f>IF(N299="zákl. přenesená",J299,0)</f>
        <v>0</v>
      </c>
      <c r="BH299" s="237">
        <f>IF(N299="sníž. přenesená",J299,0)</f>
        <v>0</v>
      </c>
      <c r="BI299" s="237">
        <f>IF(N299="nulová",J299,0)</f>
        <v>0</v>
      </c>
      <c r="BJ299" s="17" t="s">
        <v>84</v>
      </c>
      <c r="BK299" s="237">
        <f>ROUND(I299*H299,2)</f>
        <v>0</v>
      </c>
      <c r="BL299" s="17" t="s">
        <v>270</v>
      </c>
      <c r="BM299" s="236" t="s">
        <v>1519</v>
      </c>
    </row>
    <row r="300" s="1" customFormat="1" ht="24" customHeight="1">
      <c r="B300" s="38"/>
      <c r="C300" s="225" t="s">
        <v>724</v>
      </c>
      <c r="D300" s="225" t="s">
        <v>185</v>
      </c>
      <c r="E300" s="226" t="s">
        <v>1520</v>
      </c>
      <c r="F300" s="227" t="s">
        <v>1521</v>
      </c>
      <c r="G300" s="228" t="s">
        <v>549</v>
      </c>
      <c r="H300" s="229">
        <v>8</v>
      </c>
      <c r="I300" s="230"/>
      <c r="J300" s="231">
        <f>ROUND(I300*H300,2)</f>
        <v>0</v>
      </c>
      <c r="K300" s="227" t="s">
        <v>189</v>
      </c>
      <c r="L300" s="43"/>
      <c r="M300" s="232" t="s">
        <v>1</v>
      </c>
      <c r="N300" s="233" t="s">
        <v>41</v>
      </c>
      <c r="O300" s="86"/>
      <c r="P300" s="234">
        <f>O300*H300</f>
        <v>0</v>
      </c>
      <c r="Q300" s="234">
        <v>0.00029999999999999997</v>
      </c>
      <c r="R300" s="234">
        <f>Q300*H300</f>
        <v>0.0023999999999999998</v>
      </c>
      <c r="S300" s="234">
        <v>0</v>
      </c>
      <c r="T300" s="235">
        <f>S300*H300</f>
        <v>0</v>
      </c>
      <c r="AR300" s="236" t="s">
        <v>270</v>
      </c>
      <c r="AT300" s="236" t="s">
        <v>185</v>
      </c>
      <c r="AU300" s="236" t="s">
        <v>86</v>
      </c>
      <c r="AY300" s="17" t="s">
        <v>183</v>
      </c>
      <c r="BE300" s="237">
        <f>IF(N300="základní",J300,0)</f>
        <v>0</v>
      </c>
      <c r="BF300" s="237">
        <f>IF(N300="snížená",J300,0)</f>
        <v>0</v>
      </c>
      <c r="BG300" s="237">
        <f>IF(N300="zákl. přenesená",J300,0)</f>
        <v>0</v>
      </c>
      <c r="BH300" s="237">
        <f>IF(N300="sníž. přenesená",J300,0)</f>
        <v>0</v>
      </c>
      <c r="BI300" s="237">
        <f>IF(N300="nulová",J300,0)</f>
        <v>0</v>
      </c>
      <c r="BJ300" s="17" t="s">
        <v>84</v>
      </c>
      <c r="BK300" s="237">
        <f>ROUND(I300*H300,2)</f>
        <v>0</v>
      </c>
      <c r="BL300" s="17" t="s">
        <v>270</v>
      </c>
      <c r="BM300" s="236" t="s">
        <v>1522</v>
      </c>
    </row>
    <row r="301" s="1" customFormat="1" ht="24" customHeight="1">
      <c r="B301" s="38"/>
      <c r="C301" s="225" t="s">
        <v>728</v>
      </c>
      <c r="D301" s="225" t="s">
        <v>185</v>
      </c>
      <c r="E301" s="226" t="s">
        <v>1523</v>
      </c>
      <c r="F301" s="227" t="s">
        <v>1524</v>
      </c>
      <c r="G301" s="228" t="s">
        <v>273</v>
      </c>
      <c r="H301" s="229">
        <v>2</v>
      </c>
      <c r="I301" s="230"/>
      <c r="J301" s="231">
        <f>ROUND(I301*H301,2)</f>
        <v>0</v>
      </c>
      <c r="K301" s="227" t="s">
        <v>1</v>
      </c>
      <c r="L301" s="43"/>
      <c r="M301" s="232" t="s">
        <v>1</v>
      </c>
      <c r="N301" s="233" t="s">
        <v>41</v>
      </c>
      <c r="O301" s="86"/>
      <c r="P301" s="234">
        <f>O301*H301</f>
        <v>0</v>
      </c>
      <c r="Q301" s="234">
        <v>0.00029999999999999997</v>
      </c>
      <c r="R301" s="234">
        <f>Q301*H301</f>
        <v>0.00059999999999999995</v>
      </c>
      <c r="S301" s="234">
        <v>0</v>
      </c>
      <c r="T301" s="235">
        <f>S301*H301</f>
        <v>0</v>
      </c>
      <c r="AR301" s="236" t="s">
        <v>270</v>
      </c>
      <c r="AT301" s="236" t="s">
        <v>185</v>
      </c>
      <c r="AU301" s="236" t="s">
        <v>86</v>
      </c>
      <c r="AY301" s="17" t="s">
        <v>183</v>
      </c>
      <c r="BE301" s="237">
        <f>IF(N301="základní",J301,0)</f>
        <v>0</v>
      </c>
      <c r="BF301" s="237">
        <f>IF(N301="snížená",J301,0)</f>
        <v>0</v>
      </c>
      <c r="BG301" s="237">
        <f>IF(N301="zákl. přenesená",J301,0)</f>
        <v>0</v>
      </c>
      <c r="BH301" s="237">
        <f>IF(N301="sníž. přenesená",J301,0)</f>
        <v>0</v>
      </c>
      <c r="BI301" s="237">
        <f>IF(N301="nulová",J301,0)</f>
        <v>0</v>
      </c>
      <c r="BJ301" s="17" t="s">
        <v>84</v>
      </c>
      <c r="BK301" s="237">
        <f>ROUND(I301*H301,2)</f>
        <v>0</v>
      </c>
      <c r="BL301" s="17" t="s">
        <v>270</v>
      </c>
      <c r="BM301" s="236" t="s">
        <v>1525</v>
      </c>
    </row>
    <row r="302" s="1" customFormat="1" ht="16.5" customHeight="1">
      <c r="B302" s="38"/>
      <c r="C302" s="225" t="s">
        <v>732</v>
      </c>
      <c r="D302" s="225" t="s">
        <v>185</v>
      </c>
      <c r="E302" s="226" t="s">
        <v>1526</v>
      </c>
      <c r="F302" s="227" t="s">
        <v>1527</v>
      </c>
      <c r="G302" s="228" t="s">
        <v>273</v>
      </c>
      <c r="H302" s="229">
        <v>1</v>
      </c>
      <c r="I302" s="230"/>
      <c r="J302" s="231">
        <f>ROUND(I302*H302,2)</f>
        <v>0</v>
      </c>
      <c r="K302" s="227" t="s">
        <v>1</v>
      </c>
      <c r="L302" s="43"/>
      <c r="M302" s="232" t="s">
        <v>1</v>
      </c>
      <c r="N302" s="233" t="s">
        <v>41</v>
      </c>
      <c r="O302" s="86"/>
      <c r="P302" s="234">
        <f>O302*H302</f>
        <v>0</v>
      </c>
      <c r="Q302" s="234">
        <v>0.00029999999999999997</v>
      </c>
      <c r="R302" s="234">
        <f>Q302*H302</f>
        <v>0.00029999999999999997</v>
      </c>
      <c r="S302" s="234">
        <v>0</v>
      </c>
      <c r="T302" s="235">
        <f>S302*H302</f>
        <v>0</v>
      </c>
      <c r="AR302" s="236" t="s">
        <v>270</v>
      </c>
      <c r="AT302" s="236" t="s">
        <v>185</v>
      </c>
      <c r="AU302" s="236" t="s">
        <v>86</v>
      </c>
      <c r="AY302" s="17" t="s">
        <v>183</v>
      </c>
      <c r="BE302" s="237">
        <f>IF(N302="základní",J302,0)</f>
        <v>0</v>
      </c>
      <c r="BF302" s="237">
        <f>IF(N302="snížená",J302,0)</f>
        <v>0</v>
      </c>
      <c r="BG302" s="237">
        <f>IF(N302="zákl. přenesená",J302,0)</f>
        <v>0</v>
      </c>
      <c r="BH302" s="237">
        <f>IF(N302="sníž. přenesená",J302,0)</f>
        <v>0</v>
      </c>
      <c r="BI302" s="237">
        <f>IF(N302="nulová",J302,0)</f>
        <v>0</v>
      </c>
      <c r="BJ302" s="17" t="s">
        <v>84</v>
      </c>
      <c r="BK302" s="237">
        <f>ROUND(I302*H302,2)</f>
        <v>0</v>
      </c>
      <c r="BL302" s="17" t="s">
        <v>270</v>
      </c>
      <c r="BM302" s="236" t="s">
        <v>1528</v>
      </c>
    </row>
    <row r="303" s="1" customFormat="1" ht="24" customHeight="1">
      <c r="B303" s="38"/>
      <c r="C303" s="225" t="s">
        <v>736</v>
      </c>
      <c r="D303" s="225" t="s">
        <v>185</v>
      </c>
      <c r="E303" s="226" t="s">
        <v>1529</v>
      </c>
      <c r="F303" s="227" t="s">
        <v>1530</v>
      </c>
      <c r="G303" s="228" t="s">
        <v>549</v>
      </c>
      <c r="H303" s="229">
        <v>1</v>
      </c>
      <c r="I303" s="230"/>
      <c r="J303" s="231">
        <f>ROUND(I303*H303,2)</f>
        <v>0</v>
      </c>
      <c r="K303" s="227" t="s">
        <v>189</v>
      </c>
      <c r="L303" s="43"/>
      <c r="M303" s="232" t="s">
        <v>1</v>
      </c>
      <c r="N303" s="233" t="s">
        <v>41</v>
      </c>
      <c r="O303" s="86"/>
      <c r="P303" s="234">
        <f>O303*H303</f>
        <v>0</v>
      </c>
      <c r="Q303" s="234">
        <v>0.0020799999999999998</v>
      </c>
      <c r="R303" s="234">
        <f>Q303*H303</f>
        <v>0.0020799999999999998</v>
      </c>
      <c r="S303" s="234">
        <v>0</v>
      </c>
      <c r="T303" s="235">
        <f>S303*H303</f>
        <v>0</v>
      </c>
      <c r="AR303" s="236" t="s">
        <v>270</v>
      </c>
      <c r="AT303" s="236" t="s">
        <v>185</v>
      </c>
      <c r="AU303" s="236" t="s">
        <v>86</v>
      </c>
      <c r="AY303" s="17" t="s">
        <v>183</v>
      </c>
      <c r="BE303" s="237">
        <f>IF(N303="základní",J303,0)</f>
        <v>0</v>
      </c>
      <c r="BF303" s="237">
        <f>IF(N303="snížená",J303,0)</f>
        <v>0</v>
      </c>
      <c r="BG303" s="237">
        <f>IF(N303="zákl. přenesená",J303,0)</f>
        <v>0</v>
      </c>
      <c r="BH303" s="237">
        <f>IF(N303="sníž. přenesená",J303,0)</f>
        <v>0</v>
      </c>
      <c r="BI303" s="237">
        <f>IF(N303="nulová",J303,0)</f>
        <v>0</v>
      </c>
      <c r="BJ303" s="17" t="s">
        <v>84</v>
      </c>
      <c r="BK303" s="237">
        <f>ROUND(I303*H303,2)</f>
        <v>0</v>
      </c>
      <c r="BL303" s="17" t="s">
        <v>270</v>
      </c>
      <c r="BM303" s="236" t="s">
        <v>1531</v>
      </c>
    </row>
    <row r="304" s="1" customFormat="1" ht="24" customHeight="1">
      <c r="B304" s="38"/>
      <c r="C304" s="225" t="s">
        <v>740</v>
      </c>
      <c r="D304" s="225" t="s">
        <v>185</v>
      </c>
      <c r="E304" s="226" t="s">
        <v>1532</v>
      </c>
      <c r="F304" s="227" t="s">
        <v>1533</v>
      </c>
      <c r="G304" s="228" t="s">
        <v>549</v>
      </c>
      <c r="H304" s="229">
        <v>1</v>
      </c>
      <c r="I304" s="230"/>
      <c r="J304" s="231">
        <f>ROUND(I304*H304,2)</f>
        <v>0</v>
      </c>
      <c r="K304" s="227" t="s">
        <v>1</v>
      </c>
      <c r="L304" s="43"/>
      <c r="M304" s="232" t="s">
        <v>1</v>
      </c>
      <c r="N304" s="233" t="s">
        <v>41</v>
      </c>
      <c r="O304" s="86"/>
      <c r="P304" s="234">
        <f>O304*H304</f>
        <v>0</v>
      </c>
      <c r="Q304" s="234">
        <v>0.0019599999999999999</v>
      </c>
      <c r="R304" s="234">
        <f>Q304*H304</f>
        <v>0.0019599999999999999</v>
      </c>
      <c r="S304" s="234">
        <v>0</v>
      </c>
      <c r="T304" s="235">
        <f>S304*H304</f>
        <v>0</v>
      </c>
      <c r="AR304" s="236" t="s">
        <v>270</v>
      </c>
      <c r="AT304" s="236" t="s">
        <v>185</v>
      </c>
      <c r="AU304" s="236" t="s">
        <v>86</v>
      </c>
      <c r="AY304" s="17" t="s">
        <v>183</v>
      </c>
      <c r="BE304" s="237">
        <f>IF(N304="základní",J304,0)</f>
        <v>0</v>
      </c>
      <c r="BF304" s="237">
        <f>IF(N304="snížená",J304,0)</f>
        <v>0</v>
      </c>
      <c r="BG304" s="237">
        <f>IF(N304="zákl. přenesená",J304,0)</f>
        <v>0</v>
      </c>
      <c r="BH304" s="237">
        <f>IF(N304="sníž. přenesená",J304,0)</f>
        <v>0</v>
      </c>
      <c r="BI304" s="237">
        <f>IF(N304="nulová",J304,0)</f>
        <v>0</v>
      </c>
      <c r="BJ304" s="17" t="s">
        <v>84</v>
      </c>
      <c r="BK304" s="237">
        <f>ROUND(I304*H304,2)</f>
        <v>0</v>
      </c>
      <c r="BL304" s="17" t="s">
        <v>270</v>
      </c>
      <c r="BM304" s="236" t="s">
        <v>1534</v>
      </c>
    </row>
    <row r="305" s="1" customFormat="1" ht="16.5" customHeight="1">
      <c r="B305" s="38"/>
      <c r="C305" s="225" t="s">
        <v>746</v>
      </c>
      <c r="D305" s="225" t="s">
        <v>185</v>
      </c>
      <c r="E305" s="226" t="s">
        <v>1535</v>
      </c>
      <c r="F305" s="227" t="s">
        <v>1536</v>
      </c>
      <c r="G305" s="228" t="s">
        <v>549</v>
      </c>
      <c r="H305" s="229">
        <v>4</v>
      </c>
      <c r="I305" s="230"/>
      <c r="J305" s="231">
        <f>ROUND(I305*H305,2)</f>
        <v>0</v>
      </c>
      <c r="K305" s="227" t="s">
        <v>189</v>
      </c>
      <c r="L305" s="43"/>
      <c r="M305" s="232" t="s">
        <v>1</v>
      </c>
      <c r="N305" s="233" t="s">
        <v>41</v>
      </c>
      <c r="O305" s="86"/>
      <c r="P305" s="234">
        <f>O305*H305</f>
        <v>0</v>
      </c>
      <c r="Q305" s="234">
        <v>0.0018</v>
      </c>
      <c r="R305" s="234">
        <f>Q305*H305</f>
        <v>0.0071999999999999998</v>
      </c>
      <c r="S305" s="234">
        <v>0</v>
      </c>
      <c r="T305" s="235">
        <f>S305*H305</f>
        <v>0</v>
      </c>
      <c r="AR305" s="236" t="s">
        <v>270</v>
      </c>
      <c r="AT305" s="236" t="s">
        <v>185</v>
      </c>
      <c r="AU305" s="236" t="s">
        <v>86</v>
      </c>
      <c r="AY305" s="17" t="s">
        <v>183</v>
      </c>
      <c r="BE305" s="237">
        <f>IF(N305="základní",J305,0)</f>
        <v>0</v>
      </c>
      <c r="BF305" s="237">
        <f>IF(N305="snížená",J305,0)</f>
        <v>0</v>
      </c>
      <c r="BG305" s="237">
        <f>IF(N305="zákl. přenesená",J305,0)</f>
        <v>0</v>
      </c>
      <c r="BH305" s="237">
        <f>IF(N305="sníž. přenesená",J305,0)</f>
        <v>0</v>
      </c>
      <c r="BI305" s="237">
        <f>IF(N305="nulová",J305,0)</f>
        <v>0</v>
      </c>
      <c r="BJ305" s="17" t="s">
        <v>84</v>
      </c>
      <c r="BK305" s="237">
        <f>ROUND(I305*H305,2)</f>
        <v>0</v>
      </c>
      <c r="BL305" s="17" t="s">
        <v>270</v>
      </c>
      <c r="BM305" s="236" t="s">
        <v>1537</v>
      </c>
    </row>
    <row r="306" s="1" customFormat="1" ht="24" customHeight="1">
      <c r="B306" s="38"/>
      <c r="C306" s="225" t="s">
        <v>753</v>
      </c>
      <c r="D306" s="225" t="s">
        <v>185</v>
      </c>
      <c r="E306" s="226" t="s">
        <v>1538</v>
      </c>
      <c r="F306" s="227" t="s">
        <v>1539</v>
      </c>
      <c r="G306" s="228" t="s">
        <v>549</v>
      </c>
      <c r="H306" s="229">
        <v>1</v>
      </c>
      <c r="I306" s="230"/>
      <c r="J306" s="231">
        <f>ROUND(I306*H306,2)</f>
        <v>0</v>
      </c>
      <c r="K306" s="227" t="s">
        <v>1</v>
      </c>
      <c r="L306" s="43"/>
      <c r="M306" s="232" t="s">
        <v>1</v>
      </c>
      <c r="N306" s="233" t="s">
        <v>41</v>
      </c>
      <c r="O306" s="86"/>
      <c r="P306" s="234">
        <f>O306*H306</f>
        <v>0</v>
      </c>
      <c r="Q306" s="234">
        <v>0.0028400000000000001</v>
      </c>
      <c r="R306" s="234">
        <f>Q306*H306</f>
        <v>0.0028400000000000001</v>
      </c>
      <c r="S306" s="234">
        <v>0</v>
      </c>
      <c r="T306" s="235">
        <f>S306*H306</f>
        <v>0</v>
      </c>
      <c r="AR306" s="236" t="s">
        <v>270</v>
      </c>
      <c r="AT306" s="236" t="s">
        <v>185</v>
      </c>
      <c r="AU306" s="236" t="s">
        <v>86</v>
      </c>
      <c r="AY306" s="17" t="s">
        <v>183</v>
      </c>
      <c r="BE306" s="237">
        <f>IF(N306="základní",J306,0)</f>
        <v>0</v>
      </c>
      <c r="BF306" s="237">
        <f>IF(N306="snížená",J306,0)</f>
        <v>0</v>
      </c>
      <c r="BG306" s="237">
        <f>IF(N306="zákl. přenesená",J306,0)</f>
        <v>0</v>
      </c>
      <c r="BH306" s="237">
        <f>IF(N306="sníž. přenesená",J306,0)</f>
        <v>0</v>
      </c>
      <c r="BI306" s="237">
        <f>IF(N306="nulová",J306,0)</f>
        <v>0</v>
      </c>
      <c r="BJ306" s="17" t="s">
        <v>84</v>
      </c>
      <c r="BK306" s="237">
        <f>ROUND(I306*H306,2)</f>
        <v>0</v>
      </c>
      <c r="BL306" s="17" t="s">
        <v>270</v>
      </c>
      <c r="BM306" s="236" t="s">
        <v>1540</v>
      </c>
    </row>
    <row r="307" s="1" customFormat="1" ht="24" customHeight="1">
      <c r="B307" s="38"/>
      <c r="C307" s="225" t="s">
        <v>757</v>
      </c>
      <c r="D307" s="225" t="s">
        <v>185</v>
      </c>
      <c r="E307" s="226" t="s">
        <v>1541</v>
      </c>
      <c r="F307" s="227" t="s">
        <v>1542</v>
      </c>
      <c r="G307" s="228" t="s">
        <v>549</v>
      </c>
      <c r="H307" s="229">
        <v>1</v>
      </c>
      <c r="I307" s="230"/>
      <c r="J307" s="231">
        <f>ROUND(I307*H307,2)</f>
        <v>0</v>
      </c>
      <c r="K307" s="227" t="s">
        <v>189</v>
      </c>
      <c r="L307" s="43"/>
      <c r="M307" s="232" t="s">
        <v>1</v>
      </c>
      <c r="N307" s="233" t="s">
        <v>41</v>
      </c>
      <c r="O307" s="86"/>
      <c r="P307" s="234">
        <f>O307*H307</f>
        <v>0</v>
      </c>
      <c r="Q307" s="234">
        <v>0.0019599999999999999</v>
      </c>
      <c r="R307" s="234">
        <f>Q307*H307</f>
        <v>0.0019599999999999999</v>
      </c>
      <c r="S307" s="234">
        <v>0</v>
      </c>
      <c r="T307" s="235">
        <f>S307*H307</f>
        <v>0</v>
      </c>
      <c r="AR307" s="236" t="s">
        <v>270</v>
      </c>
      <c r="AT307" s="236" t="s">
        <v>185</v>
      </c>
      <c r="AU307" s="236" t="s">
        <v>86</v>
      </c>
      <c r="AY307" s="17" t="s">
        <v>183</v>
      </c>
      <c r="BE307" s="237">
        <f>IF(N307="základní",J307,0)</f>
        <v>0</v>
      </c>
      <c r="BF307" s="237">
        <f>IF(N307="snížená",J307,0)</f>
        <v>0</v>
      </c>
      <c r="BG307" s="237">
        <f>IF(N307="zákl. přenesená",J307,0)</f>
        <v>0</v>
      </c>
      <c r="BH307" s="237">
        <f>IF(N307="sníž. přenesená",J307,0)</f>
        <v>0</v>
      </c>
      <c r="BI307" s="237">
        <f>IF(N307="nulová",J307,0)</f>
        <v>0</v>
      </c>
      <c r="BJ307" s="17" t="s">
        <v>84</v>
      </c>
      <c r="BK307" s="237">
        <f>ROUND(I307*H307,2)</f>
        <v>0</v>
      </c>
      <c r="BL307" s="17" t="s">
        <v>270</v>
      </c>
      <c r="BM307" s="236" t="s">
        <v>1543</v>
      </c>
    </row>
    <row r="308" s="1" customFormat="1" ht="24" customHeight="1">
      <c r="B308" s="38"/>
      <c r="C308" s="225" t="s">
        <v>762</v>
      </c>
      <c r="D308" s="225" t="s">
        <v>185</v>
      </c>
      <c r="E308" s="226" t="s">
        <v>1544</v>
      </c>
      <c r="F308" s="227" t="s">
        <v>1545</v>
      </c>
      <c r="G308" s="228" t="s">
        <v>549</v>
      </c>
      <c r="H308" s="229">
        <v>1</v>
      </c>
      <c r="I308" s="230"/>
      <c r="J308" s="231">
        <f>ROUND(I308*H308,2)</f>
        <v>0</v>
      </c>
      <c r="K308" s="227" t="s">
        <v>1</v>
      </c>
      <c r="L308" s="43"/>
      <c r="M308" s="232" t="s">
        <v>1</v>
      </c>
      <c r="N308" s="233" t="s">
        <v>41</v>
      </c>
      <c r="O308" s="86"/>
      <c r="P308" s="234">
        <f>O308*H308</f>
        <v>0</v>
      </c>
      <c r="Q308" s="234">
        <v>0.0029399999999999999</v>
      </c>
      <c r="R308" s="234">
        <f>Q308*H308</f>
        <v>0.0029399999999999999</v>
      </c>
      <c r="S308" s="234">
        <v>0</v>
      </c>
      <c r="T308" s="235">
        <f>S308*H308</f>
        <v>0</v>
      </c>
      <c r="AR308" s="236" t="s">
        <v>270</v>
      </c>
      <c r="AT308" s="236" t="s">
        <v>185</v>
      </c>
      <c r="AU308" s="236" t="s">
        <v>86</v>
      </c>
      <c r="AY308" s="17" t="s">
        <v>183</v>
      </c>
      <c r="BE308" s="237">
        <f>IF(N308="základní",J308,0)</f>
        <v>0</v>
      </c>
      <c r="BF308" s="237">
        <f>IF(N308="snížená",J308,0)</f>
        <v>0</v>
      </c>
      <c r="BG308" s="237">
        <f>IF(N308="zákl. přenesená",J308,0)</f>
        <v>0</v>
      </c>
      <c r="BH308" s="237">
        <f>IF(N308="sníž. přenesená",J308,0)</f>
        <v>0</v>
      </c>
      <c r="BI308" s="237">
        <f>IF(N308="nulová",J308,0)</f>
        <v>0</v>
      </c>
      <c r="BJ308" s="17" t="s">
        <v>84</v>
      </c>
      <c r="BK308" s="237">
        <f>ROUND(I308*H308,2)</f>
        <v>0</v>
      </c>
      <c r="BL308" s="17" t="s">
        <v>270</v>
      </c>
      <c r="BM308" s="236" t="s">
        <v>1546</v>
      </c>
    </row>
    <row r="309" s="1" customFormat="1" ht="36" customHeight="1">
      <c r="B309" s="38"/>
      <c r="C309" s="225" t="s">
        <v>768</v>
      </c>
      <c r="D309" s="225" t="s">
        <v>185</v>
      </c>
      <c r="E309" s="226" t="s">
        <v>1547</v>
      </c>
      <c r="F309" s="227" t="s">
        <v>1548</v>
      </c>
      <c r="G309" s="228" t="s">
        <v>549</v>
      </c>
      <c r="H309" s="229">
        <v>1</v>
      </c>
      <c r="I309" s="230"/>
      <c r="J309" s="231">
        <f>ROUND(I309*H309,2)</f>
        <v>0</v>
      </c>
      <c r="K309" s="227" t="s">
        <v>1</v>
      </c>
      <c r="L309" s="43"/>
      <c r="M309" s="232" t="s">
        <v>1</v>
      </c>
      <c r="N309" s="233" t="s">
        <v>41</v>
      </c>
      <c r="O309" s="86"/>
      <c r="P309" s="234">
        <f>O309*H309</f>
        <v>0</v>
      </c>
      <c r="Q309" s="234">
        <v>0.0029399999999999999</v>
      </c>
      <c r="R309" s="234">
        <f>Q309*H309</f>
        <v>0.0029399999999999999</v>
      </c>
      <c r="S309" s="234">
        <v>0</v>
      </c>
      <c r="T309" s="235">
        <f>S309*H309</f>
        <v>0</v>
      </c>
      <c r="AR309" s="236" t="s">
        <v>270</v>
      </c>
      <c r="AT309" s="236" t="s">
        <v>185</v>
      </c>
      <c r="AU309" s="236" t="s">
        <v>86</v>
      </c>
      <c r="AY309" s="17" t="s">
        <v>183</v>
      </c>
      <c r="BE309" s="237">
        <f>IF(N309="základní",J309,0)</f>
        <v>0</v>
      </c>
      <c r="BF309" s="237">
        <f>IF(N309="snížená",J309,0)</f>
        <v>0</v>
      </c>
      <c r="BG309" s="237">
        <f>IF(N309="zákl. přenesená",J309,0)</f>
        <v>0</v>
      </c>
      <c r="BH309" s="237">
        <f>IF(N309="sníž. přenesená",J309,0)</f>
        <v>0</v>
      </c>
      <c r="BI309" s="237">
        <f>IF(N309="nulová",J309,0)</f>
        <v>0</v>
      </c>
      <c r="BJ309" s="17" t="s">
        <v>84</v>
      </c>
      <c r="BK309" s="237">
        <f>ROUND(I309*H309,2)</f>
        <v>0</v>
      </c>
      <c r="BL309" s="17" t="s">
        <v>270</v>
      </c>
      <c r="BM309" s="236" t="s">
        <v>1549</v>
      </c>
    </row>
    <row r="310" s="1" customFormat="1" ht="16.5" customHeight="1">
      <c r="B310" s="38"/>
      <c r="C310" s="225" t="s">
        <v>777</v>
      </c>
      <c r="D310" s="225" t="s">
        <v>185</v>
      </c>
      <c r="E310" s="226" t="s">
        <v>1550</v>
      </c>
      <c r="F310" s="227" t="s">
        <v>1551</v>
      </c>
      <c r="G310" s="228" t="s">
        <v>273</v>
      </c>
      <c r="H310" s="229">
        <v>2</v>
      </c>
      <c r="I310" s="230"/>
      <c r="J310" s="231">
        <f>ROUND(I310*H310,2)</f>
        <v>0</v>
      </c>
      <c r="K310" s="227" t="s">
        <v>189</v>
      </c>
      <c r="L310" s="43"/>
      <c r="M310" s="232" t="s">
        <v>1</v>
      </c>
      <c r="N310" s="233" t="s">
        <v>41</v>
      </c>
      <c r="O310" s="86"/>
      <c r="P310" s="234">
        <f>O310*H310</f>
        <v>0</v>
      </c>
      <c r="Q310" s="234">
        <v>0.00031</v>
      </c>
      <c r="R310" s="234">
        <f>Q310*H310</f>
        <v>0.00062</v>
      </c>
      <c r="S310" s="234">
        <v>0</v>
      </c>
      <c r="T310" s="235">
        <f>S310*H310</f>
        <v>0</v>
      </c>
      <c r="AR310" s="236" t="s">
        <v>270</v>
      </c>
      <c r="AT310" s="236" t="s">
        <v>185</v>
      </c>
      <c r="AU310" s="236" t="s">
        <v>86</v>
      </c>
      <c r="AY310" s="17" t="s">
        <v>183</v>
      </c>
      <c r="BE310" s="237">
        <f>IF(N310="základní",J310,0)</f>
        <v>0</v>
      </c>
      <c r="BF310" s="237">
        <f>IF(N310="snížená",J310,0)</f>
        <v>0</v>
      </c>
      <c r="BG310" s="237">
        <f>IF(N310="zákl. přenesená",J310,0)</f>
        <v>0</v>
      </c>
      <c r="BH310" s="237">
        <f>IF(N310="sníž. přenesená",J310,0)</f>
        <v>0</v>
      </c>
      <c r="BI310" s="237">
        <f>IF(N310="nulová",J310,0)</f>
        <v>0</v>
      </c>
      <c r="BJ310" s="17" t="s">
        <v>84</v>
      </c>
      <c r="BK310" s="237">
        <f>ROUND(I310*H310,2)</f>
        <v>0</v>
      </c>
      <c r="BL310" s="17" t="s">
        <v>270</v>
      </c>
      <c r="BM310" s="236" t="s">
        <v>1552</v>
      </c>
    </row>
    <row r="311" s="1" customFormat="1" ht="24" customHeight="1">
      <c r="B311" s="38"/>
      <c r="C311" s="225" t="s">
        <v>786</v>
      </c>
      <c r="D311" s="225" t="s">
        <v>185</v>
      </c>
      <c r="E311" s="226" t="s">
        <v>1553</v>
      </c>
      <c r="F311" s="227" t="s">
        <v>1554</v>
      </c>
      <c r="G311" s="228" t="s">
        <v>238</v>
      </c>
      <c r="H311" s="229">
        <v>0.38500000000000001</v>
      </c>
      <c r="I311" s="230"/>
      <c r="J311" s="231">
        <f>ROUND(I311*H311,2)</f>
        <v>0</v>
      </c>
      <c r="K311" s="227" t="s">
        <v>189</v>
      </c>
      <c r="L311" s="43"/>
      <c r="M311" s="232" t="s">
        <v>1</v>
      </c>
      <c r="N311" s="233" t="s">
        <v>41</v>
      </c>
      <c r="O311" s="86"/>
      <c r="P311" s="234">
        <f>O311*H311</f>
        <v>0</v>
      </c>
      <c r="Q311" s="234">
        <v>0</v>
      </c>
      <c r="R311" s="234">
        <f>Q311*H311</f>
        <v>0</v>
      </c>
      <c r="S311" s="234">
        <v>0</v>
      </c>
      <c r="T311" s="235">
        <f>S311*H311</f>
        <v>0</v>
      </c>
      <c r="AR311" s="236" t="s">
        <v>270</v>
      </c>
      <c r="AT311" s="236" t="s">
        <v>185</v>
      </c>
      <c r="AU311" s="236" t="s">
        <v>86</v>
      </c>
      <c r="AY311" s="17" t="s">
        <v>183</v>
      </c>
      <c r="BE311" s="237">
        <f>IF(N311="základní",J311,0)</f>
        <v>0</v>
      </c>
      <c r="BF311" s="237">
        <f>IF(N311="snížená",J311,0)</f>
        <v>0</v>
      </c>
      <c r="BG311" s="237">
        <f>IF(N311="zákl. přenesená",J311,0)</f>
        <v>0</v>
      </c>
      <c r="BH311" s="237">
        <f>IF(N311="sníž. přenesená",J311,0)</f>
        <v>0</v>
      </c>
      <c r="BI311" s="237">
        <f>IF(N311="nulová",J311,0)</f>
        <v>0</v>
      </c>
      <c r="BJ311" s="17" t="s">
        <v>84</v>
      </c>
      <c r="BK311" s="237">
        <f>ROUND(I311*H311,2)</f>
        <v>0</v>
      </c>
      <c r="BL311" s="17" t="s">
        <v>270</v>
      </c>
      <c r="BM311" s="236" t="s">
        <v>1555</v>
      </c>
    </row>
    <row r="312" s="11" customFormat="1" ht="22.8" customHeight="1">
      <c r="B312" s="209"/>
      <c r="C312" s="210"/>
      <c r="D312" s="211" t="s">
        <v>75</v>
      </c>
      <c r="E312" s="223" t="s">
        <v>1556</v>
      </c>
      <c r="F312" s="223" t="s">
        <v>1557</v>
      </c>
      <c r="G312" s="210"/>
      <c r="H312" s="210"/>
      <c r="I312" s="213"/>
      <c r="J312" s="224">
        <f>BK312</f>
        <v>0</v>
      </c>
      <c r="K312" s="210"/>
      <c r="L312" s="215"/>
      <c r="M312" s="216"/>
      <c r="N312" s="217"/>
      <c r="O312" s="217"/>
      <c r="P312" s="218">
        <f>SUM(P313:P315)</f>
        <v>0</v>
      </c>
      <c r="Q312" s="217"/>
      <c r="R312" s="218">
        <f>SUM(R313:R315)</f>
        <v>0.11165</v>
      </c>
      <c r="S312" s="217"/>
      <c r="T312" s="219">
        <f>SUM(T313:T315)</f>
        <v>0</v>
      </c>
      <c r="AR312" s="220" t="s">
        <v>86</v>
      </c>
      <c r="AT312" s="221" t="s">
        <v>75</v>
      </c>
      <c r="AU312" s="221" t="s">
        <v>84</v>
      </c>
      <c r="AY312" s="220" t="s">
        <v>183</v>
      </c>
      <c r="BK312" s="222">
        <f>SUM(BK313:BK315)</f>
        <v>0</v>
      </c>
    </row>
    <row r="313" s="1" customFormat="1" ht="24" customHeight="1">
      <c r="B313" s="38"/>
      <c r="C313" s="225" t="s">
        <v>791</v>
      </c>
      <c r="D313" s="225" t="s">
        <v>185</v>
      </c>
      <c r="E313" s="226" t="s">
        <v>1558</v>
      </c>
      <c r="F313" s="227" t="s">
        <v>1559</v>
      </c>
      <c r="G313" s="228" t="s">
        <v>549</v>
      </c>
      <c r="H313" s="229">
        <v>2</v>
      </c>
      <c r="I313" s="230"/>
      <c r="J313" s="231">
        <f>ROUND(I313*H313,2)</f>
        <v>0</v>
      </c>
      <c r="K313" s="227" t="s">
        <v>189</v>
      </c>
      <c r="L313" s="43"/>
      <c r="M313" s="232" t="s">
        <v>1</v>
      </c>
      <c r="N313" s="233" t="s">
        <v>41</v>
      </c>
      <c r="O313" s="86"/>
      <c r="P313" s="234">
        <f>O313*H313</f>
        <v>0</v>
      </c>
      <c r="Q313" s="234">
        <v>0.0091999999999999998</v>
      </c>
      <c r="R313" s="234">
        <f>Q313*H313</f>
        <v>0.0184</v>
      </c>
      <c r="S313" s="234">
        <v>0</v>
      </c>
      <c r="T313" s="235">
        <f>S313*H313</f>
        <v>0</v>
      </c>
      <c r="AR313" s="236" t="s">
        <v>270</v>
      </c>
      <c r="AT313" s="236" t="s">
        <v>185</v>
      </c>
      <c r="AU313" s="236" t="s">
        <v>86</v>
      </c>
      <c r="AY313" s="17" t="s">
        <v>183</v>
      </c>
      <c r="BE313" s="237">
        <f>IF(N313="základní",J313,0)</f>
        <v>0</v>
      </c>
      <c r="BF313" s="237">
        <f>IF(N313="snížená",J313,0)</f>
        <v>0</v>
      </c>
      <c r="BG313" s="237">
        <f>IF(N313="zákl. přenesená",J313,0)</f>
        <v>0</v>
      </c>
      <c r="BH313" s="237">
        <f>IF(N313="sníž. přenesená",J313,0)</f>
        <v>0</v>
      </c>
      <c r="BI313" s="237">
        <f>IF(N313="nulová",J313,0)</f>
        <v>0</v>
      </c>
      <c r="BJ313" s="17" t="s">
        <v>84</v>
      </c>
      <c r="BK313" s="237">
        <f>ROUND(I313*H313,2)</f>
        <v>0</v>
      </c>
      <c r="BL313" s="17" t="s">
        <v>270</v>
      </c>
      <c r="BM313" s="236" t="s">
        <v>1560</v>
      </c>
    </row>
    <row r="314" s="1" customFormat="1" ht="24" customHeight="1">
      <c r="B314" s="38"/>
      <c r="C314" s="225" t="s">
        <v>797</v>
      </c>
      <c r="D314" s="225" t="s">
        <v>185</v>
      </c>
      <c r="E314" s="226" t="s">
        <v>1561</v>
      </c>
      <c r="F314" s="227" t="s">
        <v>1562</v>
      </c>
      <c r="G314" s="228" t="s">
        <v>549</v>
      </c>
      <c r="H314" s="229">
        <v>5</v>
      </c>
      <c r="I314" s="230"/>
      <c r="J314" s="231">
        <f>ROUND(I314*H314,2)</f>
        <v>0</v>
      </c>
      <c r="K314" s="227" t="s">
        <v>189</v>
      </c>
      <c r="L314" s="43"/>
      <c r="M314" s="232" t="s">
        <v>1</v>
      </c>
      <c r="N314" s="233" t="s">
        <v>41</v>
      </c>
      <c r="O314" s="86"/>
      <c r="P314" s="234">
        <f>O314*H314</f>
        <v>0</v>
      </c>
      <c r="Q314" s="234">
        <v>0.01865</v>
      </c>
      <c r="R314" s="234">
        <f>Q314*H314</f>
        <v>0.09325</v>
      </c>
      <c r="S314" s="234">
        <v>0</v>
      </c>
      <c r="T314" s="235">
        <f>S314*H314</f>
        <v>0</v>
      </c>
      <c r="AR314" s="236" t="s">
        <v>270</v>
      </c>
      <c r="AT314" s="236" t="s">
        <v>185</v>
      </c>
      <c r="AU314" s="236" t="s">
        <v>86</v>
      </c>
      <c r="AY314" s="17" t="s">
        <v>183</v>
      </c>
      <c r="BE314" s="237">
        <f>IF(N314="základní",J314,0)</f>
        <v>0</v>
      </c>
      <c r="BF314" s="237">
        <f>IF(N314="snížená",J314,0)</f>
        <v>0</v>
      </c>
      <c r="BG314" s="237">
        <f>IF(N314="zákl. přenesená",J314,0)</f>
        <v>0</v>
      </c>
      <c r="BH314" s="237">
        <f>IF(N314="sníž. přenesená",J314,0)</f>
        <v>0</v>
      </c>
      <c r="BI314" s="237">
        <f>IF(N314="nulová",J314,0)</f>
        <v>0</v>
      </c>
      <c r="BJ314" s="17" t="s">
        <v>84</v>
      </c>
      <c r="BK314" s="237">
        <f>ROUND(I314*H314,2)</f>
        <v>0</v>
      </c>
      <c r="BL314" s="17" t="s">
        <v>270</v>
      </c>
      <c r="BM314" s="236" t="s">
        <v>1563</v>
      </c>
    </row>
    <row r="315" s="1" customFormat="1" ht="24" customHeight="1">
      <c r="B315" s="38"/>
      <c r="C315" s="225" t="s">
        <v>805</v>
      </c>
      <c r="D315" s="225" t="s">
        <v>185</v>
      </c>
      <c r="E315" s="226" t="s">
        <v>1564</v>
      </c>
      <c r="F315" s="227" t="s">
        <v>1565</v>
      </c>
      <c r="G315" s="228" t="s">
        <v>238</v>
      </c>
      <c r="H315" s="229">
        <v>0.112</v>
      </c>
      <c r="I315" s="230"/>
      <c r="J315" s="231">
        <f>ROUND(I315*H315,2)</f>
        <v>0</v>
      </c>
      <c r="K315" s="227" t="s">
        <v>189</v>
      </c>
      <c r="L315" s="43"/>
      <c r="M315" s="232" t="s">
        <v>1</v>
      </c>
      <c r="N315" s="233" t="s">
        <v>41</v>
      </c>
      <c r="O315" s="86"/>
      <c r="P315" s="234">
        <f>O315*H315</f>
        <v>0</v>
      </c>
      <c r="Q315" s="234">
        <v>0</v>
      </c>
      <c r="R315" s="234">
        <f>Q315*H315</f>
        <v>0</v>
      </c>
      <c r="S315" s="234">
        <v>0</v>
      </c>
      <c r="T315" s="235">
        <f>S315*H315</f>
        <v>0</v>
      </c>
      <c r="AR315" s="236" t="s">
        <v>270</v>
      </c>
      <c r="AT315" s="236" t="s">
        <v>185</v>
      </c>
      <c r="AU315" s="236" t="s">
        <v>86</v>
      </c>
      <c r="AY315" s="17" t="s">
        <v>183</v>
      </c>
      <c r="BE315" s="237">
        <f>IF(N315="základní",J315,0)</f>
        <v>0</v>
      </c>
      <c r="BF315" s="237">
        <f>IF(N315="snížená",J315,0)</f>
        <v>0</v>
      </c>
      <c r="BG315" s="237">
        <f>IF(N315="zákl. přenesená",J315,0)</f>
        <v>0</v>
      </c>
      <c r="BH315" s="237">
        <f>IF(N315="sníž. přenesená",J315,0)</f>
        <v>0</v>
      </c>
      <c r="BI315" s="237">
        <f>IF(N315="nulová",J315,0)</f>
        <v>0</v>
      </c>
      <c r="BJ315" s="17" t="s">
        <v>84</v>
      </c>
      <c r="BK315" s="237">
        <f>ROUND(I315*H315,2)</f>
        <v>0</v>
      </c>
      <c r="BL315" s="17" t="s">
        <v>270</v>
      </c>
      <c r="BM315" s="236" t="s">
        <v>1566</v>
      </c>
    </row>
    <row r="316" s="11" customFormat="1" ht="22.8" customHeight="1">
      <c r="B316" s="209"/>
      <c r="C316" s="210"/>
      <c r="D316" s="211" t="s">
        <v>75</v>
      </c>
      <c r="E316" s="223" t="s">
        <v>1128</v>
      </c>
      <c r="F316" s="223" t="s">
        <v>1129</v>
      </c>
      <c r="G316" s="210"/>
      <c r="H316" s="210"/>
      <c r="I316" s="213"/>
      <c r="J316" s="224">
        <f>BK316</f>
        <v>0</v>
      </c>
      <c r="K316" s="210"/>
      <c r="L316" s="215"/>
      <c r="M316" s="216"/>
      <c r="N316" s="217"/>
      <c r="O316" s="217"/>
      <c r="P316" s="218">
        <f>SUM(P317:P318)</f>
        <v>0</v>
      </c>
      <c r="Q316" s="217"/>
      <c r="R316" s="218">
        <f>SUM(R317:R318)</f>
        <v>0.0065599999999999999</v>
      </c>
      <c r="S316" s="217"/>
      <c r="T316" s="219">
        <f>SUM(T317:T318)</f>
        <v>0</v>
      </c>
      <c r="AR316" s="220" t="s">
        <v>86</v>
      </c>
      <c r="AT316" s="221" t="s">
        <v>75</v>
      </c>
      <c r="AU316" s="221" t="s">
        <v>84</v>
      </c>
      <c r="AY316" s="220" t="s">
        <v>183</v>
      </c>
      <c r="BK316" s="222">
        <f>SUM(BK317:BK318)</f>
        <v>0</v>
      </c>
    </row>
    <row r="317" s="1" customFormat="1" ht="24" customHeight="1">
      <c r="B317" s="38"/>
      <c r="C317" s="225" t="s">
        <v>813</v>
      </c>
      <c r="D317" s="225" t="s">
        <v>185</v>
      </c>
      <c r="E317" s="226" t="s">
        <v>1567</v>
      </c>
      <c r="F317" s="227" t="s">
        <v>1568</v>
      </c>
      <c r="G317" s="228" t="s">
        <v>549</v>
      </c>
      <c r="H317" s="229">
        <v>1</v>
      </c>
      <c r="I317" s="230"/>
      <c r="J317" s="231">
        <f>ROUND(I317*H317,2)</f>
        <v>0</v>
      </c>
      <c r="K317" s="227" t="s">
        <v>1</v>
      </c>
      <c r="L317" s="43"/>
      <c r="M317" s="232" t="s">
        <v>1</v>
      </c>
      <c r="N317" s="233" t="s">
        <v>41</v>
      </c>
      <c r="O317" s="86"/>
      <c r="P317" s="234">
        <f>O317*H317</f>
        <v>0</v>
      </c>
      <c r="Q317" s="234">
        <v>0.0032799999999999999</v>
      </c>
      <c r="R317" s="234">
        <f>Q317*H317</f>
        <v>0.0032799999999999999</v>
      </c>
      <c r="S317" s="234">
        <v>0</v>
      </c>
      <c r="T317" s="235">
        <f>S317*H317</f>
        <v>0</v>
      </c>
      <c r="AR317" s="236" t="s">
        <v>270</v>
      </c>
      <c r="AT317" s="236" t="s">
        <v>185</v>
      </c>
      <c r="AU317" s="236" t="s">
        <v>86</v>
      </c>
      <c r="AY317" s="17" t="s">
        <v>183</v>
      </c>
      <c r="BE317" s="237">
        <f>IF(N317="základní",J317,0)</f>
        <v>0</v>
      </c>
      <c r="BF317" s="237">
        <f>IF(N317="snížená",J317,0)</f>
        <v>0</v>
      </c>
      <c r="BG317" s="237">
        <f>IF(N317="zákl. přenesená",J317,0)</f>
        <v>0</v>
      </c>
      <c r="BH317" s="237">
        <f>IF(N317="sníž. přenesená",J317,0)</f>
        <v>0</v>
      </c>
      <c r="BI317" s="237">
        <f>IF(N317="nulová",J317,0)</f>
        <v>0</v>
      </c>
      <c r="BJ317" s="17" t="s">
        <v>84</v>
      </c>
      <c r="BK317" s="237">
        <f>ROUND(I317*H317,2)</f>
        <v>0</v>
      </c>
      <c r="BL317" s="17" t="s">
        <v>270</v>
      </c>
      <c r="BM317" s="236" t="s">
        <v>1569</v>
      </c>
    </row>
    <row r="318" s="1" customFormat="1" ht="24" customHeight="1">
      <c r="B318" s="38"/>
      <c r="C318" s="225" t="s">
        <v>1570</v>
      </c>
      <c r="D318" s="225" t="s">
        <v>185</v>
      </c>
      <c r="E318" s="226" t="s">
        <v>1571</v>
      </c>
      <c r="F318" s="227" t="s">
        <v>1572</v>
      </c>
      <c r="G318" s="228" t="s">
        <v>549</v>
      </c>
      <c r="H318" s="229">
        <v>1</v>
      </c>
      <c r="I318" s="230"/>
      <c r="J318" s="231">
        <f>ROUND(I318*H318,2)</f>
        <v>0</v>
      </c>
      <c r="K318" s="227" t="s">
        <v>1</v>
      </c>
      <c r="L318" s="43"/>
      <c r="M318" s="297" t="s">
        <v>1</v>
      </c>
      <c r="N318" s="298" t="s">
        <v>41</v>
      </c>
      <c r="O318" s="299"/>
      <c r="P318" s="300">
        <f>O318*H318</f>
        <v>0</v>
      </c>
      <c r="Q318" s="300">
        <v>0.0032799999999999999</v>
      </c>
      <c r="R318" s="300">
        <f>Q318*H318</f>
        <v>0.0032799999999999999</v>
      </c>
      <c r="S318" s="300">
        <v>0</v>
      </c>
      <c r="T318" s="301">
        <f>S318*H318</f>
        <v>0</v>
      </c>
      <c r="AR318" s="236" t="s">
        <v>270</v>
      </c>
      <c r="AT318" s="236" t="s">
        <v>185</v>
      </c>
      <c r="AU318" s="236" t="s">
        <v>86</v>
      </c>
      <c r="AY318" s="17" t="s">
        <v>183</v>
      </c>
      <c r="BE318" s="237">
        <f>IF(N318="základní",J318,0)</f>
        <v>0</v>
      </c>
      <c r="BF318" s="237">
        <f>IF(N318="snížená",J318,0)</f>
        <v>0</v>
      </c>
      <c r="BG318" s="237">
        <f>IF(N318="zákl. přenesená",J318,0)</f>
        <v>0</v>
      </c>
      <c r="BH318" s="237">
        <f>IF(N318="sníž. přenesená",J318,0)</f>
        <v>0</v>
      </c>
      <c r="BI318" s="237">
        <f>IF(N318="nulová",J318,0)</f>
        <v>0</v>
      </c>
      <c r="BJ318" s="17" t="s">
        <v>84</v>
      </c>
      <c r="BK318" s="237">
        <f>ROUND(I318*H318,2)</f>
        <v>0</v>
      </c>
      <c r="BL318" s="17" t="s">
        <v>270</v>
      </c>
      <c r="BM318" s="236" t="s">
        <v>1573</v>
      </c>
    </row>
    <row r="319" s="1" customFormat="1" ht="6.96" customHeight="1">
      <c r="B319" s="61"/>
      <c r="C319" s="62"/>
      <c r="D319" s="62"/>
      <c r="E319" s="62"/>
      <c r="F319" s="62"/>
      <c r="G319" s="62"/>
      <c r="H319" s="62"/>
      <c r="I319" s="174"/>
      <c r="J319" s="62"/>
      <c r="K319" s="62"/>
      <c r="L319" s="43"/>
    </row>
  </sheetData>
  <sheetProtection sheet="1" autoFilter="0" formatColumns="0" formatRows="0" objects="1" scenarios="1" spinCount="100000" saltValue="0/BM0TNsUeL/Ojm5YRbkJiSgXVYfb8gx21N0YJrZEhOTNXoLP8RusCjHVTf9cITjspW7Ie0PwPMjD9ulWlesyw==" hashValue="8KSsURZIqafwRbXifnNA/6DsvgsDA9iOd4wTiz14h5U7J0z8Osp8MebDe7WxrjRmpTZUOlFhmY6DMWihsqU2Cw==" algorithmName="SHA-512" password="CC35"/>
  <autoFilter ref="C129:K318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31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104</v>
      </c>
    </row>
    <row r="3" ht="6.96" customHeight="1">
      <c r="B3" s="133"/>
      <c r="C3" s="134"/>
      <c r="D3" s="134"/>
      <c r="E3" s="134"/>
      <c r="F3" s="134"/>
      <c r="G3" s="134"/>
      <c r="H3" s="134"/>
      <c r="I3" s="135"/>
      <c r="J3" s="134"/>
      <c r="K3" s="134"/>
      <c r="L3" s="20"/>
      <c r="AT3" s="17" t="s">
        <v>86</v>
      </c>
    </row>
    <row r="4" ht="24.96" customHeight="1">
      <c r="B4" s="20"/>
      <c r="D4" s="136" t="s">
        <v>109</v>
      </c>
      <c r="L4" s="20"/>
      <c r="M4" s="137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38" t="s">
        <v>16</v>
      </c>
      <c r="L6" s="20"/>
    </row>
    <row r="7" ht="16.5" customHeight="1">
      <c r="B7" s="20"/>
      <c r="E7" s="139" t="str">
        <f>'Rekapitulace stavby'!K6</f>
        <v>VÝMĚNA PLYNOVÝCH KOTLŮ, STAVEBNÍ ÚPRAVY V 1.P.P. A 1.N.P., OPRAVA PŘÍSTUPOVÉHO CHODNÍKU V MŠ POHRANIČNÍ DĚČÍN</v>
      </c>
      <c r="F7" s="138"/>
      <c r="G7" s="138"/>
      <c r="H7" s="138"/>
      <c r="L7" s="20"/>
    </row>
    <row r="8" s="1" customFormat="1" ht="12" customHeight="1">
      <c r="B8" s="43"/>
      <c r="D8" s="138" t="s">
        <v>118</v>
      </c>
      <c r="I8" s="140"/>
      <c r="L8" s="43"/>
    </row>
    <row r="9" s="1" customFormat="1" ht="36.96" customHeight="1">
      <c r="B9" s="43"/>
      <c r="E9" s="141" t="s">
        <v>823</v>
      </c>
      <c r="F9" s="1"/>
      <c r="G9" s="1"/>
      <c r="H9" s="1"/>
      <c r="I9" s="140"/>
      <c r="L9" s="43"/>
    </row>
    <row r="10" s="1" customFormat="1">
      <c r="B10" s="43"/>
      <c r="I10" s="140"/>
      <c r="L10" s="43"/>
    </row>
    <row r="11" s="1" customFormat="1" ht="12" customHeight="1">
      <c r="B11" s="43"/>
      <c r="D11" s="138" t="s">
        <v>18</v>
      </c>
      <c r="F11" s="142" t="s">
        <v>1</v>
      </c>
      <c r="I11" s="143" t="s">
        <v>19</v>
      </c>
      <c r="J11" s="142" t="s">
        <v>1</v>
      </c>
      <c r="L11" s="43"/>
    </row>
    <row r="12" s="1" customFormat="1" ht="12" customHeight="1">
      <c r="B12" s="43"/>
      <c r="D12" s="138" t="s">
        <v>20</v>
      </c>
      <c r="F12" s="142" t="s">
        <v>21</v>
      </c>
      <c r="I12" s="143" t="s">
        <v>22</v>
      </c>
      <c r="J12" s="144" t="str">
        <f>'Rekapitulace stavby'!AN8</f>
        <v>2. 1. 2020</v>
      </c>
      <c r="L12" s="43"/>
    </row>
    <row r="13" s="1" customFormat="1" ht="10.8" customHeight="1">
      <c r="B13" s="43"/>
      <c r="I13" s="140"/>
      <c r="L13" s="43"/>
    </row>
    <row r="14" s="1" customFormat="1" ht="12" customHeight="1">
      <c r="B14" s="43"/>
      <c r="D14" s="138" t="s">
        <v>24</v>
      </c>
      <c r="I14" s="143" t="s">
        <v>25</v>
      </c>
      <c r="J14" s="142" t="s">
        <v>1</v>
      </c>
      <c r="L14" s="43"/>
    </row>
    <row r="15" s="1" customFormat="1" ht="18" customHeight="1">
      <c r="B15" s="43"/>
      <c r="E15" s="142" t="s">
        <v>26</v>
      </c>
      <c r="I15" s="143" t="s">
        <v>27</v>
      </c>
      <c r="J15" s="142" t="s">
        <v>1</v>
      </c>
      <c r="L15" s="43"/>
    </row>
    <row r="16" s="1" customFormat="1" ht="6.96" customHeight="1">
      <c r="B16" s="43"/>
      <c r="I16" s="140"/>
      <c r="L16" s="43"/>
    </row>
    <row r="17" s="1" customFormat="1" ht="12" customHeight="1">
      <c r="B17" s="43"/>
      <c r="D17" s="138" t="s">
        <v>28</v>
      </c>
      <c r="I17" s="143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42"/>
      <c r="G18" s="142"/>
      <c r="H18" s="142"/>
      <c r="I18" s="143" t="s">
        <v>27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0"/>
      <c r="L19" s="43"/>
    </row>
    <row r="20" s="1" customFormat="1" ht="12" customHeight="1">
      <c r="B20" s="43"/>
      <c r="D20" s="138" t="s">
        <v>30</v>
      </c>
      <c r="I20" s="143" t="s">
        <v>25</v>
      </c>
      <c r="J20" s="142" t="s">
        <v>1</v>
      </c>
      <c r="L20" s="43"/>
    </row>
    <row r="21" s="1" customFormat="1" ht="18" customHeight="1">
      <c r="B21" s="43"/>
      <c r="E21" s="142" t="s">
        <v>31</v>
      </c>
      <c r="I21" s="143" t="s">
        <v>27</v>
      </c>
      <c r="J21" s="142" t="s">
        <v>1</v>
      </c>
      <c r="L21" s="43"/>
    </row>
    <row r="22" s="1" customFormat="1" ht="6.96" customHeight="1">
      <c r="B22" s="43"/>
      <c r="I22" s="140"/>
      <c r="L22" s="43"/>
    </row>
    <row r="23" s="1" customFormat="1" ht="12" customHeight="1">
      <c r="B23" s="43"/>
      <c r="D23" s="138" t="s">
        <v>33</v>
      </c>
      <c r="I23" s="143" t="s">
        <v>25</v>
      </c>
      <c r="J23" s="142" t="s">
        <v>1</v>
      </c>
      <c r="L23" s="43"/>
    </row>
    <row r="24" s="1" customFormat="1" ht="18" customHeight="1">
      <c r="B24" s="43"/>
      <c r="E24" s="142" t="s">
        <v>34</v>
      </c>
      <c r="I24" s="143" t="s">
        <v>27</v>
      </c>
      <c r="J24" s="142" t="s">
        <v>1</v>
      </c>
      <c r="L24" s="43"/>
    </row>
    <row r="25" s="1" customFormat="1" ht="6.96" customHeight="1">
      <c r="B25" s="43"/>
      <c r="I25" s="140"/>
      <c r="L25" s="43"/>
    </row>
    <row r="26" s="1" customFormat="1" ht="12" customHeight="1">
      <c r="B26" s="43"/>
      <c r="D26" s="138" t="s">
        <v>35</v>
      </c>
      <c r="I26" s="140"/>
      <c r="L26" s="43"/>
    </row>
    <row r="27" s="7" customFormat="1" ht="16.5" customHeight="1">
      <c r="B27" s="145"/>
      <c r="E27" s="146" t="s">
        <v>1</v>
      </c>
      <c r="F27" s="146"/>
      <c r="G27" s="146"/>
      <c r="H27" s="146"/>
      <c r="I27" s="147"/>
      <c r="L27" s="145"/>
    </row>
    <row r="28" s="1" customFormat="1" ht="6.96" customHeight="1">
      <c r="B28" s="43"/>
      <c r="I28" s="140"/>
      <c r="L28" s="43"/>
    </row>
    <row r="29" s="1" customFormat="1" ht="6.96" customHeight="1">
      <c r="B29" s="43"/>
      <c r="D29" s="78"/>
      <c r="E29" s="78"/>
      <c r="F29" s="78"/>
      <c r="G29" s="78"/>
      <c r="H29" s="78"/>
      <c r="I29" s="148"/>
      <c r="J29" s="78"/>
      <c r="K29" s="78"/>
      <c r="L29" s="43"/>
    </row>
    <row r="30" s="1" customFormat="1" ht="25.44" customHeight="1">
      <c r="B30" s="43"/>
      <c r="D30" s="149" t="s">
        <v>36</v>
      </c>
      <c r="I30" s="140"/>
      <c r="J30" s="150">
        <f>ROUND(J122, 2)</f>
        <v>0</v>
      </c>
      <c r="L30" s="43"/>
    </row>
    <row r="31" s="1" customFormat="1" ht="6.96" customHeight="1">
      <c r="B31" s="43"/>
      <c r="D31" s="78"/>
      <c r="E31" s="78"/>
      <c r="F31" s="78"/>
      <c r="G31" s="78"/>
      <c r="H31" s="78"/>
      <c r="I31" s="148"/>
      <c r="J31" s="78"/>
      <c r="K31" s="78"/>
      <c r="L31" s="43"/>
    </row>
    <row r="32" s="1" customFormat="1" ht="14.4" customHeight="1">
      <c r="B32" s="43"/>
      <c r="F32" s="151" t="s">
        <v>38</v>
      </c>
      <c r="I32" s="152" t="s">
        <v>37</v>
      </c>
      <c r="J32" s="151" t="s">
        <v>39</v>
      </c>
      <c r="L32" s="43"/>
    </row>
    <row r="33" s="1" customFormat="1" ht="14.4" customHeight="1">
      <c r="B33" s="43"/>
      <c r="D33" s="153" t="s">
        <v>40</v>
      </c>
      <c r="E33" s="138" t="s">
        <v>41</v>
      </c>
      <c r="F33" s="154">
        <f>ROUND((SUM(BE122:BE139)),  2)</f>
        <v>0</v>
      </c>
      <c r="I33" s="155">
        <v>0.20999999999999999</v>
      </c>
      <c r="J33" s="154">
        <f>ROUND(((SUM(BE122:BE139))*I33),  2)</f>
        <v>0</v>
      </c>
      <c r="L33" s="43"/>
    </row>
    <row r="34" s="1" customFormat="1" ht="14.4" customHeight="1">
      <c r="B34" s="43"/>
      <c r="E34" s="138" t="s">
        <v>42</v>
      </c>
      <c r="F34" s="154">
        <f>ROUND((SUM(BF122:BF139)),  2)</f>
        <v>0</v>
      </c>
      <c r="I34" s="155">
        <v>0.14999999999999999</v>
      </c>
      <c r="J34" s="154">
        <f>ROUND(((SUM(BF122:BF139))*I34),  2)</f>
        <v>0</v>
      </c>
      <c r="L34" s="43"/>
    </row>
    <row r="35" hidden="1" s="1" customFormat="1" ht="14.4" customHeight="1">
      <c r="B35" s="43"/>
      <c r="E35" s="138" t="s">
        <v>43</v>
      </c>
      <c r="F35" s="154">
        <f>ROUND((SUM(BG122:BG139)),  2)</f>
        <v>0</v>
      </c>
      <c r="I35" s="155">
        <v>0.20999999999999999</v>
      </c>
      <c r="J35" s="154">
        <f>0</f>
        <v>0</v>
      </c>
      <c r="L35" s="43"/>
    </row>
    <row r="36" hidden="1" s="1" customFormat="1" ht="14.4" customHeight="1">
      <c r="B36" s="43"/>
      <c r="E36" s="138" t="s">
        <v>44</v>
      </c>
      <c r="F36" s="154">
        <f>ROUND((SUM(BH122:BH139)),  2)</f>
        <v>0</v>
      </c>
      <c r="I36" s="155">
        <v>0.14999999999999999</v>
      </c>
      <c r="J36" s="154">
        <f>0</f>
        <v>0</v>
      </c>
      <c r="L36" s="43"/>
    </row>
    <row r="37" hidden="1" s="1" customFormat="1" ht="14.4" customHeight="1">
      <c r="B37" s="43"/>
      <c r="E37" s="138" t="s">
        <v>45</v>
      </c>
      <c r="F37" s="154">
        <f>ROUND((SUM(BI122:BI139)),  2)</f>
        <v>0</v>
      </c>
      <c r="I37" s="155">
        <v>0</v>
      </c>
      <c r="J37" s="154">
        <f>0</f>
        <v>0</v>
      </c>
      <c r="L37" s="43"/>
    </row>
    <row r="38" s="1" customFormat="1" ht="6.96" customHeight="1">
      <c r="B38" s="43"/>
      <c r="I38" s="140"/>
      <c r="L38" s="43"/>
    </row>
    <row r="39" s="1" customFormat="1" ht="25.44" customHeight="1"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61"/>
      <c r="J39" s="162">
        <f>SUM(J30:J37)</f>
        <v>0</v>
      </c>
      <c r="K39" s="163"/>
      <c r="L39" s="43"/>
    </row>
    <row r="40" s="1" customFormat="1" ht="14.4" customHeight="1">
      <c r="B40" s="43"/>
      <c r="I40" s="140"/>
      <c r="L40" s="43"/>
    </row>
    <row r="41" ht="14.4" customHeight="1">
      <c r="B41" s="20"/>
      <c r="L41" s="20"/>
    </row>
    <row r="42" ht="14.4" customHeight="1">
      <c r="B42" s="20"/>
      <c r="L42" s="20"/>
    </row>
    <row r="43" ht="14.4" customHeight="1">
      <c r="B43" s="20"/>
      <c r="L43" s="20"/>
    </row>
    <row r="44" ht="14.4" customHeight="1">
      <c r="B44" s="20"/>
      <c r="L44" s="20"/>
    </row>
    <row r="45" ht="14.4" customHeight="1">
      <c r="B45" s="20"/>
      <c r="L45" s="20"/>
    </row>
    <row r="46" ht="14.4" customHeight="1">
      <c r="B46" s="20"/>
      <c r="L46" s="20"/>
    </row>
    <row r="47" ht="14.4" customHeight="1">
      <c r="B47" s="20"/>
      <c r="L47" s="20"/>
    </row>
    <row r="48" ht="14.4" customHeight="1">
      <c r="B48" s="20"/>
      <c r="L48" s="20"/>
    </row>
    <row r="49" ht="14.4" customHeight="1">
      <c r="B49" s="20"/>
      <c r="L49" s="20"/>
    </row>
    <row r="50" s="1" customFormat="1" ht="14.4" customHeight="1">
      <c r="B50" s="43"/>
      <c r="D50" s="164" t="s">
        <v>49</v>
      </c>
      <c r="E50" s="165"/>
      <c r="F50" s="165"/>
      <c r="G50" s="164" t="s">
        <v>50</v>
      </c>
      <c r="H50" s="165"/>
      <c r="I50" s="166"/>
      <c r="J50" s="165"/>
      <c r="K50" s="165"/>
      <c r="L50" s="4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1" customFormat="1">
      <c r="B61" s="43"/>
      <c r="D61" s="167" t="s">
        <v>51</v>
      </c>
      <c r="E61" s="168"/>
      <c r="F61" s="169" t="s">
        <v>52</v>
      </c>
      <c r="G61" s="167" t="s">
        <v>51</v>
      </c>
      <c r="H61" s="168"/>
      <c r="I61" s="170"/>
      <c r="J61" s="171" t="s">
        <v>52</v>
      </c>
      <c r="K61" s="168"/>
      <c r="L61" s="43"/>
    </row>
    <row r="62">
      <c r="B62" s="20"/>
      <c r="L62" s="20"/>
    </row>
    <row r="63">
      <c r="B63" s="20"/>
      <c r="L63" s="20"/>
    </row>
    <row r="64">
      <c r="B64" s="20"/>
      <c r="L64" s="20"/>
    </row>
    <row r="65" s="1" customFormat="1">
      <c r="B65" s="43"/>
      <c r="D65" s="164" t="s">
        <v>53</v>
      </c>
      <c r="E65" s="165"/>
      <c r="F65" s="165"/>
      <c r="G65" s="164" t="s">
        <v>54</v>
      </c>
      <c r="H65" s="165"/>
      <c r="I65" s="166"/>
      <c r="J65" s="165"/>
      <c r="K65" s="165"/>
      <c r="L65" s="43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1" customFormat="1">
      <c r="B76" s="43"/>
      <c r="D76" s="167" t="s">
        <v>51</v>
      </c>
      <c r="E76" s="168"/>
      <c r="F76" s="169" t="s">
        <v>52</v>
      </c>
      <c r="G76" s="167" t="s">
        <v>51</v>
      </c>
      <c r="H76" s="168"/>
      <c r="I76" s="170"/>
      <c r="J76" s="171" t="s">
        <v>52</v>
      </c>
      <c r="K76" s="168"/>
      <c r="L76" s="43"/>
    </row>
    <row r="77" s="1" customFormat="1" ht="14.4" customHeight="1">
      <c r="B77" s="172"/>
      <c r="C77" s="173"/>
      <c r="D77" s="173"/>
      <c r="E77" s="173"/>
      <c r="F77" s="173"/>
      <c r="G77" s="173"/>
      <c r="H77" s="173"/>
      <c r="I77" s="174"/>
      <c r="J77" s="173"/>
      <c r="K77" s="173"/>
      <c r="L77" s="43"/>
    </row>
    <row r="81" s="1" customFormat="1" ht="6.96" customHeight="1">
      <c r="B81" s="175"/>
      <c r="C81" s="176"/>
      <c r="D81" s="176"/>
      <c r="E81" s="176"/>
      <c r="F81" s="176"/>
      <c r="G81" s="176"/>
      <c r="H81" s="176"/>
      <c r="I81" s="177"/>
      <c r="J81" s="176"/>
      <c r="K81" s="176"/>
      <c r="L81" s="43"/>
    </row>
    <row r="82" s="1" customFormat="1" ht="24.96" customHeight="1">
      <c r="B82" s="38"/>
      <c r="C82" s="23" t="s">
        <v>140</v>
      </c>
      <c r="D82" s="39"/>
      <c r="E82" s="39"/>
      <c r="F82" s="39"/>
      <c r="G82" s="39"/>
      <c r="H82" s="39"/>
      <c r="I82" s="140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0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40"/>
      <c r="J84" s="39"/>
      <c r="K84" s="39"/>
      <c r="L84" s="43"/>
    </row>
    <row r="85" s="1" customFormat="1" ht="16.5" customHeight="1">
      <c r="B85" s="38"/>
      <c r="C85" s="39"/>
      <c r="D85" s="39"/>
      <c r="E85" s="178" t="str">
        <f>E7</f>
        <v>VÝMĚNA PLYNOVÝCH KOTLŮ, STAVEBNÍ ÚPRAVY V 1.P.P. A 1.N.P., OPRAVA PŘÍSTUPOVÉHO CHODNÍKU V MŠ POHRANIČNÍ DĚČÍN</v>
      </c>
      <c r="F85" s="32"/>
      <c r="G85" s="32"/>
      <c r="H85" s="32"/>
      <c r="I85" s="140"/>
      <c r="J85" s="39"/>
      <c r="K85" s="39"/>
      <c r="L85" s="43"/>
    </row>
    <row r="86" s="1" customFormat="1" ht="12" customHeight="1">
      <c r="B86" s="38"/>
      <c r="C86" s="32" t="s">
        <v>118</v>
      </c>
      <c r="D86" s="39"/>
      <c r="E86" s="39"/>
      <c r="F86" s="39"/>
      <c r="G86" s="39"/>
      <c r="H86" s="39"/>
      <c r="I86" s="140"/>
      <c r="J86" s="39"/>
      <c r="K86" s="39"/>
      <c r="L86" s="43"/>
    </row>
    <row r="87" s="1" customFormat="1" ht="16.5" customHeight="1">
      <c r="B87" s="38"/>
      <c r="C87" s="39"/>
      <c r="D87" s="39"/>
      <c r="E87" s="71" t="str">
        <f>E9</f>
        <v>VRN - Vedlejší rozpočtové náklady</v>
      </c>
      <c r="F87" s="39"/>
      <c r="G87" s="39"/>
      <c r="H87" s="39"/>
      <c r="I87" s="140"/>
      <c r="J87" s="39"/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40"/>
      <c r="J88" s="39"/>
      <c r="K88" s="39"/>
      <c r="L88" s="43"/>
    </row>
    <row r="89" s="1" customFormat="1" ht="12" customHeight="1">
      <c r="B89" s="38"/>
      <c r="C89" s="32" t="s">
        <v>20</v>
      </c>
      <c r="D89" s="39"/>
      <c r="E89" s="39"/>
      <c r="F89" s="27" t="str">
        <f>F12</f>
        <v>p.p.č.10/1,10/2, st.p.č. 8 a 9</v>
      </c>
      <c r="G89" s="39"/>
      <c r="H89" s="39"/>
      <c r="I89" s="143" t="s">
        <v>22</v>
      </c>
      <c r="J89" s="74" t="str">
        <f>IF(J12="","",J12)</f>
        <v>2. 1. 2020</v>
      </c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40"/>
      <c r="J90" s="39"/>
      <c r="K90" s="39"/>
      <c r="L90" s="43"/>
    </row>
    <row r="91" s="1" customFormat="1" ht="15.15" customHeight="1">
      <c r="B91" s="38"/>
      <c r="C91" s="32" t="s">
        <v>24</v>
      </c>
      <c r="D91" s="39"/>
      <c r="E91" s="39"/>
      <c r="F91" s="27" t="str">
        <f>E15</f>
        <v>Statutární město Děčín</v>
      </c>
      <c r="G91" s="39"/>
      <c r="H91" s="39"/>
      <c r="I91" s="143" t="s">
        <v>30</v>
      </c>
      <c r="J91" s="36" t="str">
        <f>E21</f>
        <v>Ing. Vladimír Polda</v>
      </c>
      <c r="K91" s="39"/>
      <c r="L91" s="43"/>
    </row>
    <row r="92" s="1" customFormat="1" ht="15.15" customHeight="1">
      <c r="B92" s="38"/>
      <c r="C92" s="32" t="s">
        <v>28</v>
      </c>
      <c r="D92" s="39"/>
      <c r="E92" s="39"/>
      <c r="F92" s="27" t="str">
        <f>IF(E18="","",E18)</f>
        <v>Vyplň údaj</v>
      </c>
      <c r="G92" s="39"/>
      <c r="H92" s="39"/>
      <c r="I92" s="143" t="s">
        <v>33</v>
      </c>
      <c r="J92" s="36" t="str">
        <f>E24</f>
        <v>J. Duben</v>
      </c>
      <c r="K92" s="39"/>
      <c r="L92" s="43"/>
    </row>
    <row r="93" s="1" customFormat="1" ht="10.32" customHeight="1">
      <c r="B93" s="38"/>
      <c r="C93" s="39"/>
      <c r="D93" s="39"/>
      <c r="E93" s="39"/>
      <c r="F93" s="39"/>
      <c r="G93" s="39"/>
      <c r="H93" s="39"/>
      <c r="I93" s="140"/>
      <c r="J93" s="39"/>
      <c r="K93" s="39"/>
      <c r="L93" s="43"/>
    </row>
    <row r="94" s="1" customFormat="1" ht="29.28" customHeight="1">
      <c r="B94" s="38"/>
      <c r="C94" s="179" t="s">
        <v>141</v>
      </c>
      <c r="D94" s="180"/>
      <c r="E94" s="180"/>
      <c r="F94" s="180"/>
      <c r="G94" s="180"/>
      <c r="H94" s="180"/>
      <c r="I94" s="181"/>
      <c r="J94" s="182" t="s">
        <v>142</v>
      </c>
      <c r="K94" s="180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40"/>
      <c r="J95" s="39"/>
      <c r="K95" s="39"/>
      <c r="L95" s="43"/>
    </row>
    <row r="96" s="1" customFormat="1" ht="22.8" customHeight="1">
      <c r="B96" s="38"/>
      <c r="C96" s="183" t="s">
        <v>143</v>
      </c>
      <c r="D96" s="39"/>
      <c r="E96" s="39"/>
      <c r="F96" s="39"/>
      <c r="G96" s="39"/>
      <c r="H96" s="39"/>
      <c r="I96" s="140"/>
      <c r="J96" s="105">
        <f>J122</f>
        <v>0</v>
      </c>
      <c r="K96" s="39"/>
      <c r="L96" s="43"/>
      <c r="AU96" s="17" t="s">
        <v>144</v>
      </c>
    </row>
    <row r="97" s="8" customFormat="1" ht="24.96" customHeight="1">
      <c r="B97" s="184"/>
      <c r="C97" s="185"/>
      <c r="D97" s="186" t="s">
        <v>823</v>
      </c>
      <c r="E97" s="187"/>
      <c r="F97" s="187"/>
      <c r="G97" s="187"/>
      <c r="H97" s="187"/>
      <c r="I97" s="188"/>
      <c r="J97" s="189">
        <f>J123</f>
        <v>0</v>
      </c>
      <c r="K97" s="185"/>
      <c r="L97" s="190"/>
    </row>
    <row r="98" s="9" customFormat="1" ht="19.92" customHeight="1">
      <c r="B98" s="191"/>
      <c r="C98" s="192"/>
      <c r="D98" s="193" t="s">
        <v>824</v>
      </c>
      <c r="E98" s="194"/>
      <c r="F98" s="194"/>
      <c r="G98" s="194"/>
      <c r="H98" s="194"/>
      <c r="I98" s="195"/>
      <c r="J98" s="196">
        <f>J124</f>
        <v>0</v>
      </c>
      <c r="K98" s="192"/>
      <c r="L98" s="197"/>
    </row>
    <row r="99" s="9" customFormat="1" ht="19.92" customHeight="1">
      <c r="B99" s="191"/>
      <c r="C99" s="192"/>
      <c r="D99" s="193" t="s">
        <v>825</v>
      </c>
      <c r="E99" s="194"/>
      <c r="F99" s="194"/>
      <c r="G99" s="194"/>
      <c r="H99" s="194"/>
      <c r="I99" s="195"/>
      <c r="J99" s="196">
        <f>J130</f>
        <v>0</v>
      </c>
      <c r="K99" s="192"/>
      <c r="L99" s="197"/>
    </row>
    <row r="100" s="9" customFormat="1" ht="19.92" customHeight="1">
      <c r="B100" s="191"/>
      <c r="C100" s="192"/>
      <c r="D100" s="193" t="s">
        <v>826</v>
      </c>
      <c r="E100" s="194"/>
      <c r="F100" s="194"/>
      <c r="G100" s="194"/>
      <c r="H100" s="194"/>
      <c r="I100" s="195"/>
      <c r="J100" s="196">
        <f>J132</f>
        <v>0</v>
      </c>
      <c r="K100" s="192"/>
      <c r="L100" s="197"/>
    </row>
    <row r="101" s="9" customFormat="1" ht="19.92" customHeight="1">
      <c r="B101" s="191"/>
      <c r="C101" s="192"/>
      <c r="D101" s="193" t="s">
        <v>1574</v>
      </c>
      <c r="E101" s="194"/>
      <c r="F101" s="194"/>
      <c r="G101" s="194"/>
      <c r="H101" s="194"/>
      <c r="I101" s="195"/>
      <c r="J101" s="196">
        <f>J136</f>
        <v>0</v>
      </c>
      <c r="K101" s="192"/>
      <c r="L101" s="197"/>
    </row>
    <row r="102" s="9" customFormat="1" ht="19.92" customHeight="1">
      <c r="B102" s="191"/>
      <c r="C102" s="192"/>
      <c r="D102" s="193" t="s">
        <v>827</v>
      </c>
      <c r="E102" s="194"/>
      <c r="F102" s="194"/>
      <c r="G102" s="194"/>
      <c r="H102" s="194"/>
      <c r="I102" s="195"/>
      <c r="J102" s="196">
        <f>J138</f>
        <v>0</v>
      </c>
      <c r="K102" s="192"/>
      <c r="L102" s="197"/>
    </row>
    <row r="103" s="1" customFormat="1" ht="21.84" customHeight="1">
      <c r="B103" s="38"/>
      <c r="C103" s="39"/>
      <c r="D103" s="39"/>
      <c r="E103" s="39"/>
      <c r="F103" s="39"/>
      <c r="G103" s="39"/>
      <c r="H103" s="39"/>
      <c r="I103" s="140"/>
      <c r="J103" s="39"/>
      <c r="K103" s="39"/>
      <c r="L103" s="43"/>
    </row>
    <row r="104" s="1" customFormat="1" ht="6.96" customHeight="1">
      <c r="B104" s="61"/>
      <c r="C104" s="62"/>
      <c r="D104" s="62"/>
      <c r="E104" s="62"/>
      <c r="F104" s="62"/>
      <c r="G104" s="62"/>
      <c r="H104" s="62"/>
      <c r="I104" s="174"/>
      <c r="J104" s="62"/>
      <c r="K104" s="62"/>
      <c r="L104" s="43"/>
    </row>
    <row r="108" s="1" customFormat="1" ht="6.96" customHeight="1">
      <c r="B108" s="63"/>
      <c r="C108" s="64"/>
      <c r="D108" s="64"/>
      <c r="E108" s="64"/>
      <c r="F108" s="64"/>
      <c r="G108" s="64"/>
      <c r="H108" s="64"/>
      <c r="I108" s="177"/>
      <c r="J108" s="64"/>
      <c r="K108" s="64"/>
      <c r="L108" s="43"/>
    </row>
    <row r="109" s="1" customFormat="1" ht="24.96" customHeight="1">
      <c r="B109" s="38"/>
      <c r="C109" s="23" t="s">
        <v>168</v>
      </c>
      <c r="D109" s="39"/>
      <c r="E109" s="39"/>
      <c r="F109" s="39"/>
      <c r="G109" s="39"/>
      <c r="H109" s="39"/>
      <c r="I109" s="140"/>
      <c r="J109" s="39"/>
      <c r="K109" s="39"/>
      <c r="L109" s="43"/>
    </row>
    <row r="110" s="1" customFormat="1" ht="6.96" customHeight="1">
      <c r="B110" s="38"/>
      <c r="C110" s="39"/>
      <c r="D110" s="39"/>
      <c r="E110" s="39"/>
      <c r="F110" s="39"/>
      <c r="G110" s="39"/>
      <c r="H110" s="39"/>
      <c r="I110" s="140"/>
      <c r="J110" s="39"/>
      <c r="K110" s="39"/>
      <c r="L110" s="43"/>
    </row>
    <row r="111" s="1" customFormat="1" ht="12" customHeight="1">
      <c r="B111" s="38"/>
      <c r="C111" s="32" t="s">
        <v>16</v>
      </c>
      <c r="D111" s="39"/>
      <c r="E111" s="39"/>
      <c r="F111" s="39"/>
      <c r="G111" s="39"/>
      <c r="H111" s="39"/>
      <c r="I111" s="140"/>
      <c r="J111" s="39"/>
      <c r="K111" s="39"/>
      <c r="L111" s="43"/>
    </row>
    <row r="112" s="1" customFormat="1" ht="16.5" customHeight="1">
      <c r="B112" s="38"/>
      <c r="C112" s="39"/>
      <c r="D112" s="39"/>
      <c r="E112" s="178" t="str">
        <f>E7</f>
        <v>VÝMĚNA PLYNOVÝCH KOTLŮ, STAVEBNÍ ÚPRAVY V 1.P.P. A 1.N.P., OPRAVA PŘÍSTUPOVÉHO CHODNÍKU V MŠ POHRANIČNÍ DĚČÍN</v>
      </c>
      <c r="F112" s="32"/>
      <c r="G112" s="32"/>
      <c r="H112" s="32"/>
      <c r="I112" s="140"/>
      <c r="J112" s="39"/>
      <c r="K112" s="39"/>
      <c r="L112" s="43"/>
    </row>
    <row r="113" s="1" customFormat="1" ht="12" customHeight="1">
      <c r="B113" s="38"/>
      <c r="C113" s="32" t="s">
        <v>118</v>
      </c>
      <c r="D113" s="39"/>
      <c r="E113" s="39"/>
      <c r="F113" s="39"/>
      <c r="G113" s="39"/>
      <c r="H113" s="39"/>
      <c r="I113" s="140"/>
      <c r="J113" s="39"/>
      <c r="K113" s="39"/>
      <c r="L113" s="43"/>
    </row>
    <row r="114" s="1" customFormat="1" ht="16.5" customHeight="1">
      <c r="B114" s="38"/>
      <c r="C114" s="39"/>
      <c r="D114" s="39"/>
      <c r="E114" s="71" t="str">
        <f>E9</f>
        <v>VRN - Vedlejší rozpočtové náklady</v>
      </c>
      <c r="F114" s="39"/>
      <c r="G114" s="39"/>
      <c r="H114" s="39"/>
      <c r="I114" s="140"/>
      <c r="J114" s="39"/>
      <c r="K114" s="39"/>
      <c r="L114" s="43"/>
    </row>
    <row r="115" s="1" customFormat="1" ht="6.96" customHeight="1">
      <c r="B115" s="38"/>
      <c r="C115" s="39"/>
      <c r="D115" s="39"/>
      <c r="E115" s="39"/>
      <c r="F115" s="39"/>
      <c r="G115" s="39"/>
      <c r="H115" s="39"/>
      <c r="I115" s="140"/>
      <c r="J115" s="39"/>
      <c r="K115" s="39"/>
      <c r="L115" s="43"/>
    </row>
    <row r="116" s="1" customFormat="1" ht="12" customHeight="1">
      <c r="B116" s="38"/>
      <c r="C116" s="32" t="s">
        <v>20</v>
      </c>
      <c r="D116" s="39"/>
      <c r="E116" s="39"/>
      <c r="F116" s="27" t="str">
        <f>F12</f>
        <v>p.p.č.10/1,10/2, st.p.č. 8 a 9</v>
      </c>
      <c r="G116" s="39"/>
      <c r="H116" s="39"/>
      <c r="I116" s="143" t="s">
        <v>22</v>
      </c>
      <c r="J116" s="74" t="str">
        <f>IF(J12="","",J12)</f>
        <v>2. 1. 2020</v>
      </c>
      <c r="K116" s="39"/>
      <c r="L116" s="43"/>
    </row>
    <row r="117" s="1" customFormat="1" ht="6.96" customHeight="1">
      <c r="B117" s="38"/>
      <c r="C117" s="39"/>
      <c r="D117" s="39"/>
      <c r="E117" s="39"/>
      <c r="F117" s="39"/>
      <c r="G117" s="39"/>
      <c r="H117" s="39"/>
      <c r="I117" s="140"/>
      <c r="J117" s="39"/>
      <c r="K117" s="39"/>
      <c r="L117" s="43"/>
    </row>
    <row r="118" s="1" customFormat="1" ht="15.15" customHeight="1">
      <c r="B118" s="38"/>
      <c r="C118" s="32" t="s">
        <v>24</v>
      </c>
      <c r="D118" s="39"/>
      <c r="E118" s="39"/>
      <c r="F118" s="27" t="str">
        <f>E15</f>
        <v>Statutární město Děčín</v>
      </c>
      <c r="G118" s="39"/>
      <c r="H118" s="39"/>
      <c r="I118" s="143" t="s">
        <v>30</v>
      </c>
      <c r="J118" s="36" t="str">
        <f>E21</f>
        <v>Ing. Vladimír Polda</v>
      </c>
      <c r="K118" s="39"/>
      <c r="L118" s="43"/>
    </row>
    <row r="119" s="1" customFormat="1" ht="15.15" customHeight="1">
      <c r="B119" s="38"/>
      <c r="C119" s="32" t="s">
        <v>28</v>
      </c>
      <c r="D119" s="39"/>
      <c r="E119" s="39"/>
      <c r="F119" s="27" t="str">
        <f>IF(E18="","",E18)</f>
        <v>Vyplň údaj</v>
      </c>
      <c r="G119" s="39"/>
      <c r="H119" s="39"/>
      <c r="I119" s="143" t="s">
        <v>33</v>
      </c>
      <c r="J119" s="36" t="str">
        <f>E24</f>
        <v>J. Duben</v>
      </c>
      <c r="K119" s="39"/>
      <c r="L119" s="43"/>
    </row>
    <row r="120" s="1" customFormat="1" ht="10.32" customHeight="1">
      <c r="B120" s="38"/>
      <c r="C120" s="39"/>
      <c r="D120" s="39"/>
      <c r="E120" s="39"/>
      <c r="F120" s="39"/>
      <c r="G120" s="39"/>
      <c r="H120" s="39"/>
      <c r="I120" s="140"/>
      <c r="J120" s="39"/>
      <c r="K120" s="39"/>
      <c r="L120" s="43"/>
    </row>
    <row r="121" s="10" customFormat="1" ht="29.28" customHeight="1">
      <c r="B121" s="198"/>
      <c r="C121" s="199" t="s">
        <v>169</v>
      </c>
      <c r="D121" s="200" t="s">
        <v>61</v>
      </c>
      <c r="E121" s="200" t="s">
        <v>57</v>
      </c>
      <c r="F121" s="200" t="s">
        <v>58</v>
      </c>
      <c r="G121" s="200" t="s">
        <v>170</v>
      </c>
      <c r="H121" s="200" t="s">
        <v>171</v>
      </c>
      <c r="I121" s="201" t="s">
        <v>172</v>
      </c>
      <c r="J121" s="202" t="s">
        <v>142</v>
      </c>
      <c r="K121" s="203" t="s">
        <v>173</v>
      </c>
      <c r="L121" s="204"/>
      <c r="M121" s="95" t="s">
        <v>1</v>
      </c>
      <c r="N121" s="96" t="s">
        <v>40</v>
      </c>
      <c r="O121" s="96" t="s">
        <v>174</v>
      </c>
      <c r="P121" s="96" t="s">
        <v>175</v>
      </c>
      <c r="Q121" s="96" t="s">
        <v>176</v>
      </c>
      <c r="R121" s="96" t="s">
        <v>177</v>
      </c>
      <c r="S121" s="96" t="s">
        <v>178</v>
      </c>
      <c r="T121" s="97" t="s">
        <v>179</v>
      </c>
    </row>
    <row r="122" s="1" customFormat="1" ht="22.8" customHeight="1">
      <c r="B122" s="38"/>
      <c r="C122" s="102" t="s">
        <v>180</v>
      </c>
      <c r="D122" s="39"/>
      <c r="E122" s="39"/>
      <c r="F122" s="39"/>
      <c r="G122" s="39"/>
      <c r="H122" s="39"/>
      <c r="I122" s="140"/>
      <c r="J122" s="205">
        <f>BK122</f>
        <v>0</v>
      </c>
      <c r="K122" s="39"/>
      <c r="L122" s="43"/>
      <c r="M122" s="98"/>
      <c r="N122" s="99"/>
      <c r="O122" s="99"/>
      <c r="P122" s="206">
        <f>P123</f>
        <v>0</v>
      </c>
      <c r="Q122" s="99"/>
      <c r="R122" s="206">
        <f>R123</f>
        <v>0</v>
      </c>
      <c r="S122" s="99"/>
      <c r="T122" s="207">
        <f>T123</f>
        <v>0</v>
      </c>
      <c r="AT122" s="17" t="s">
        <v>75</v>
      </c>
      <c r="AU122" s="17" t="s">
        <v>144</v>
      </c>
      <c r="BK122" s="208">
        <f>BK123</f>
        <v>0</v>
      </c>
    </row>
    <row r="123" s="11" customFormat="1" ht="25.92" customHeight="1">
      <c r="B123" s="209"/>
      <c r="C123" s="210"/>
      <c r="D123" s="211" t="s">
        <v>75</v>
      </c>
      <c r="E123" s="212" t="s">
        <v>102</v>
      </c>
      <c r="F123" s="212" t="s">
        <v>103</v>
      </c>
      <c r="G123" s="210"/>
      <c r="H123" s="210"/>
      <c r="I123" s="213"/>
      <c r="J123" s="214">
        <f>BK123</f>
        <v>0</v>
      </c>
      <c r="K123" s="210"/>
      <c r="L123" s="215"/>
      <c r="M123" s="216"/>
      <c r="N123" s="217"/>
      <c r="O123" s="217"/>
      <c r="P123" s="218">
        <f>P124+P130+P132+P136+P138</f>
        <v>0</v>
      </c>
      <c r="Q123" s="217"/>
      <c r="R123" s="218">
        <f>R124+R130+R132+R136+R138</f>
        <v>0</v>
      </c>
      <c r="S123" s="217"/>
      <c r="T123" s="219">
        <f>T124+T130+T132+T136+T138</f>
        <v>0</v>
      </c>
      <c r="AR123" s="220" t="s">
        <v>211</v>
      </c>
      <c r="AT123" s="221" t="s">
        <v>75</v>
      </c>
      <c r="AU123" s="221" t="s">
        <v>76</v>
      </c>
      <c r="AY123" s="220" t="s">
        <v>183</v>
      </c>
      <c r="BK123" s="222">
        <f>BK124+BK130+BK132+BK136+BK138</f>
        <v>0</v>
      </c>
    </row>
    <row r="124" s="11" customFormat="1" ht="22.8" customHeight="1">
      <c r="B124" s="209"/>
      <c r="C124" s="210"/>
      <c r="D124" s="211" t="s">
        <v>75</v>
      </c>
      <c r="E124" s="223" t="s">
        <v>924</v>
      </c>
      <c r="F124" s="223" t="s">
        <v>925</v>
      </c>
      <c r="G124" s="210"/>
      <c r="H124" s="210"/>
      <c r="I124" s="213"/>
      <c r="J124" s="224">
        <f>BK124</f>
        <v>0</v>
      </c>
      <c r="K124" s="210"/>
      <c r="L124" s="215"/>
      <c r="M124" s="216"/>
      <c r="N124" s="217"/>
      <c r="O124" s="217"/>
      <c r="P124" s="218">
        <f>SUM(P125:P129)</f>
        <v>0</v>
      </c>
      <c r="Q124" s="217"/>
      <c r="R124" s="218">
        <f>SUM(R125:R129)</f>
        <v>0</v>
      </c>
      <c r="S124" s="217"/>
      <c r="T124" s="219">
        <f>SUM(T125:T129)</f>
        <v>0</v>
      </c>
      <c r="AR124" s="220" t="s">
        <v>211</v>
      </c>
      <c r="AT124" s="221" t="s">
        <v>75</v>
      </c>
      <c r="AU124" s="221" t="s">
        <v>84</v>
      </c>
      <c r="AY124" s="220" t="s">
        <v>183</v>
      </c>
      <c r="BK124" s="222">
        <f>SUM(BK125:BK129)</f>
        <v>0</v>
      </c>
    </row>
    <row r="125" s="1" customFormat="1" ht="16.5" customHeight="1">
      <c r="B125" s="38"/>
      <c r="C125" s="225" t="s">
        <v>84</v>
      </c>
      <c r="D125" s="225" t="s">
        <v>185</v>
      </c>
      <c r="E125" s="226" t="s">
        <v>1575</v>
      </c>
      <c r="F125" s="227" t="s">
        <v>1576</v>
      </c>
      <c r="G125" s="228" t="s">
        <v>928</v>
      </c>
      <c r="H125" s="229">
        <v>1</v>
      </c>
      <c r="I125" s="230"/>
      <c r="J125" s="231">
        <f>ROUND(I125*H125,2)</f>
        <v>0</v>
      </c>
      <c r="K125" s="227" t="s">
        <v>189</v>
      </c>
      <c r="L125" s="43"/>
      <c r="M125" s="232" t="s">
        <v>1</v>
      </c>
      <c r="N125" s="233" t="s">
        <v>41</v>
      </c>
      <c r="O125" s="86"/>
      <c r="P125" s="234">
        <f>O125*H125</f>
        <v>0</v>
      </c>
      <c r="Q125" s="234">
        <v>0</v>
      </c>
      <c r="R125" s="234">
        <f>Q125*H125</f>
        <v>0</v>
      </c>
      <c r="S125" s="234">
        <v>0</v>
      </c>
      <c r="T125" s="235">
        <f>S125*H125</f>
        <v>0</v>
      </c>
      <c r="AR125" s="236" t="s">
        <v>929</v>
      </c>
      <c r="AT125" s="236" t="s">
        <v>185</v>
      </c>
      <c r="AU125" s="236" t="s">
        <v>86</v>
      </c>
      <c r="AY125" s="17" t="s">
        <v>183</v>
      </c>
      <c r="BE125" s="237">
        <f>IF(N125="základní",J125,0)</f>
        <v>0</v>
      </c>
      <c r="BF125" s="237">
        <f>IF(N125="snížená",J125,0)</f>
        <v>0</v>
      </c>
      <c r="BG125" s="237">
        <f>IF(N125="zákl. přenesená",J125,0)</f>
        <v>0</v>
      </c>
      <c r="BH125" s="237">
        <f>IF(N125="sníž. přenesená",J125,0)</f>
        <v>0</v>
      </c>
      <c r="BI125" s="237">
        <f>IF(N125="nulová",J125,0)</f>
        <v>0</v>
      </c>
      <c r="BJ125" s="17" t="s">
        <v>84</v>
      </c>
      <c r="BK125" s="237">
        <f>ROUND(I125*H125,2)</f>
        <v>0</v>
      </c>
      <c r="BL125" s="17" t="s">
        <v>929</v>
      </c>
      <c r="BM125" s="236" t="s">
        <v>1577</v>
      </c>
    </row>
    <row r="126" s="12" customFormat="1">
      <c r="B126" s="238"/>
      <c r="C126" s="239"/>
      <c r="D126" s="240" t="s">
        <v>192</v>
      </c>
      <c r="E126" s="241" t="s">
        <v>1</v>
      </c>
      <c r="F126" s="242" t="s">
        <v>1578</v>
      </c>
      <c r="G126" s="239"/>
      <c r="H126" s="243">
        <v>1</v>
      </c>
      <c r="I126" s="244"/>
      <c r="J126" s="239"/>
      <c r="K126" s="239"/>
      <c r="L126" s="245"/>
      <c r="M126" s="246"/>
      <c r="N126" s="247"/>
      <c r="O126" s="247"/>
      <c r="P126" s="247"/>
      <c r="Q126" s="247"/>
      <c r="R126" s="247"/>
      <c r="S126" s="247"/>
      <c r="T126" s="248"/>
      <c r="AT126" s="249" t="s">
        <v>192</v>
      </c>
      <c r="AU126" s="249" t="s">
        <v>86</v>
      </c>
      <c r="AV126" s="12" t="s">
        <v>86</v>
      </c>
      <c r="AW126" s="12" t="s">
        <v>32</v>
      </c>
      <c r="AX126" s="12" t="s">
        <v>84</v>
      </c>
      <c r="AY126" s="249" t="s">
        <v>183</v>
      </c>
    </row>
    <row r="127" s="1" customFormat="1" ht="16.5" customHeight="1">
      <c r="B127" s="38"/>
      <c r="C127" s="225" t="s">
        <v>86</v>
      </c>
      <c r="D127" s="225" t="s">
        <v>185</v>
      </c>
      <c r="E127" s="226" t="s">
        <v>1579</v>
      </c>
      <c r="F127" s="227" t="s">
        <v>1580</v>
      </c>
      <c r="G127" s="228" t="s">
        <v>928</v>
      </c>
      <c r="H127" s="229">
        <v>1</v>
      </c>
      <c r="I127" s="230"/>
      <c r="J127" s="231">
        <f>ROUND(I127*H127,2)</f>
        <v>0</v>
      </c>
      <c r="K127" s="227" t="s">
        <v>189</v>
      </c>
      <c r="L127" s="43"/>
      <c r="M127" s="232" t="s">
        <v>1</v>
      </c>
      <c r="N127" s="233" t="s">
        <v>41</v>
      </c>
      <c r="O127" s="86"/>
      <c r="P127" s="234">
        <f>O127*H127</f>
        <v>0</v>
      </c>
      <c r="Q127" s="234">
        <v>0</v>
      </c>
      <c r="R127" s="234">
        <f>Q127*H127</f>
        <v>0</v>
      </c>
      <c r="S127" s="234">
        <v>0</v>
      </c>
      <c r="T127" s="235">
        <f>S127*H127</f>
        <v>0</v>
      </c>
      <c r="AR127" s="236" t="s">
        <v>929</v>
      </c>
      <c r="AT127" s="236" t="s">
        <v>185</v>
      </c>
      <c r="AU127" s="236" t="s">
        <v>86</v>
      </c>
      <c r="AY127" s="17" t="s">
        <v>183</v>
      </c>
      <c r="BE127" s="237">
        <f>IF(N127="základní",J127,0)</f>
        <v>0</v>
      </c>
      <c r="BF127" s="237">
        <f>IF(N127="snížená",J127,0)</f>
        <v>0</v>
      </c>
      <c r="BG127" s="237">
        <f>IF(N127="zákl. přenesená",J127,0)</f>
        <v>0</v>
      </c>
      <c r="BH127" s="237">
        <f>IF(N127="sníž. přenesená",J127,0)</f>
        <v>0</v>
      </c>
      <c r="BI127" s="237">
        <f>IF(N127="nulová",J127,0)</f>
        <v>0</v>
      </c>
      <c r="BJ127" s="17" t="s">
        <v>84</v>
      </c>
      <c r="BK127" s="237">
        <f>ROUND(I127*H127,2)</f>
        <v>0</v>
      </c>
      <c r="BL127" s="17" t="s">
        <v>929</v>
      </c>
      <c r="BM127" s="236" t="s">
        <v>1581</v>
      </c>
    </row>
    <row r="128" s="12" customFormat="1">
      <c r="B128" s="238"/>
      <c r="C128" s="239"/>
      <c r="D128" s="240" t="s">
        <v>192</v>
      </c>
      <c r="E128" s="241" t="s">
        <v>1</v>
      </c>
      <c r="F128" s="242" t="s">
        <v>1582</v>
      </c>
      <c r="G128" s="239"/>
      <c r="H128" s="243">
        <v>1</v>
      </c>
      <c r="I128" s="244"/>
      <c r="J128" s="239"/>
      <c r="K128" s="239"/>
      <c r="L128" s="245"/>
      <c r="M128" s="246"/>
      <c r="N128" s="247"/>
      <c r="O128" s="247"/>
      <c r="P128" s="247"/>
      <c r="Q128" s="247"/>
      <c r="R128" s="247"/>
      <c r="S128" s="247"/>
      <c r="T128" s="248"/>
      <c r="AT128" s="249" t="s">
        <v>192</v>
      </c>
      <c r="AU128" s="249" t="s">
        <v>86</v>
      </c>
      <c r="AV128" s="12" t="s">
        <v>86</v>
      </c>
      <c r="AW128" s="12" t="s">
        <v>32</v>
      </c>
      <c r="AX128" s="12" t="s">
        <v>84</v>
      </c>
      <c r="AY128" s="249" t="s">
        <v>183</v>
      </c>
    </row>
    <row r="129" s="1" customFormat="1" ht="16.5" customHeight="1">
      <c r="B129" s="38"/>
      <c r="C129" s="225" t="s">
        <v>201</v>
      </c>
      <c r="D129" s="225" t="s">
        <v>185</v>
      </c>
      <c r="E129" s="226" t="s">
        <v>1583</v>
      </c>
      <c r="F129" s="227" t="s">
        <v>1584</v>
      </c>
      <c r="G129" s="228" t="s">
        <v>928</v>
      </c>
      <c r="H129" s="229">
        <v>1</v>
      </c>
      <c r="I129" s="230"/>
      <c r="J129" s="231">
        <f>ROUND(I129*H129,2)</f>
        <v>0</v>
      </c>
      <c r="K129" s="227" t="s">
        <v>189</v>
      </c>
      <c r="L129" s="43"/>
      <c r="M129" s="232" t="s">
        <v>1</v>
      </c>
      <c r="N129" s="233" t="s">
        <v>41</v>
      </c>
      <c r="O129" s="86"/>
      <c r="P129" s="234">
        <f>O129*H129</f>
        <v>0</v>
      </c>
      <c r="Q129" s="234">
        <v>0</v>
      </c>
      <c r="R129" s="234">
        <f>Q129*H129</f>
        <v>0</v>
      </c>
      <c r="S129" s="234">
        <v>0</v>
      </c>
      <c r="T129" s="235">
        <f>S129*H129</f>
        <v>0</v>
      </c>
      <c r="AR129" s="236" t="s">
        <v>929</v>
      </c>
      <c r="AT129" s="236" t="s">
        <v>185</v>
      </c>
      <c r="AU129" s="236" t="s">
        <v>86</v>
      </c>
      <c r="AY129" s="17" t="s">
        <v>183</v>
      </c>
      <c r="BE129" s="237">
        <f>IF(N129="základní",J129,0)</f>
        <v>0</v>
      </c>
      <c r="BF129" s="237">
        <f>IF(N129="snížená",J129,0)</f>
        <v>0</v>
      </c>
      <c r="BG129" s="237">
        <f>IF(N129="zákl. přenesená",J129,0)</f>
        <v>0</v>
      </c>
      <c r="BH129" s="237">
        <f>IF(N129="sníž. přenesená",J129,0)</f>
        <v>0</v>
      </c>
      <c r="BI129" s="237">
        <f>IF(N129="nulová",J129,0)</f>
        <v>0</v>
      </c>
      <c r="BJ129" s="17" t="s">
        <v>84</v>
      </c>
      <c r="BK129" s="237">
        <f>ROUND(I129*H129,2)</f>
        <v>0</v>
      </c>
      <c r="BL129" s="17" t="s">
        <v>929</v>
      </c>
      <c r="BM129" s="236" t="s">
        <v>1585</v>
      </c>
    </row>
    <row r="130" s="11" customFormat="1" ht="22.8" customHeight="1">
      <c r="B130" s="209"/>
      <c r="C130" s="210"/>
      <c r="D130" s="211" t="s">
        <v>75</v>
      </c>
      <c r="E130" s="223" t="s">
        <v>931</v>
      </c>
      <c r="F130" s="223" t="s">
        <v>932</v>
      </c>
      <c r="G130" s="210"/>
      <c r="H130" s="210"/>
      <c r="I130" s="213"/>
      <c r="J130" s="224">
        <f>BK130</f>
        <v>0</v>
      </c>
      <c r="K130" s="210"/>
      <c r="L130" s="215"/>
      <c r="M130" s="216"/>
      <c r="N130" s="217"/>
      <c r="O130" s="217"/>
      <c r="P130" s="218">
        <f>P131</f>
        <v>0</v>
      </c>
      <c r="Q130" s="217"/>
      <c r="R130" s="218">
        <f>R131</f>
        <v>0</v>
      </c>
      <c r="S130" s="217"/>
      <c r="T130" s="219">
        <f>T131</f>
        <v>0</v>
      </c>
      <c r="AR130" s="220" t="s">
        <v>211</v>
      </c>
      <c r="AT130" s="221" t="s">
        <v>75</v>
      </c>
      <c r="AU130" s="221" t="s">
        <v>84</v>
      </c>
      <c r="AY130" s="220" t="s">
        <v>183</v>
      </c>
      <c r="BK130" s="222">
        <f>BK131</f>
        <v>0</v>
      </c>
    </row>
    <row r="131" s="1" customFormat="1" ht="16.5" customHeight="1">
      <c r="B131" s="38"/>
      <c r="C131" s="225" t="s">
        <v>190</v>
      </c>
      <c r="D131" s="225" t="s">
        <v>185</v>
      </c>
      <c r="E131" s="226" t="s">
        <v>933</v>
      </c>
      <c r="F131" s="227" t="s">
        <v>932</v>
      </c>
      <c r="G131" s="228" t="s">
        <v>928</v>
      </c>
      <c r="H131" s="229">
        <v>1</v>
      </c>
      <c r="I131" s="230"/>
      <c r="J131" s="231">
        <f>ROUND(I131*H131,2)</f>
        <v>0</v>
      </c>
      <c r="K131" s="227" t="s">
        <v>189</v>
      </c>
      <c r="L131" s="43"/>
      <c r="M131" s="232" t="s">
        <v>1</v>
      </c>
      <c r="N131" s="233" t="s">
        <v>41</v>
      </c>
      <c r="O131" s="86"/>
      <c r="P131" s="234">
        <f>O131*H131</f>
        <v>0</v>
      </c>
      <c r="Q131" s="234">
        <v>0</v>
      </c>
      <c r="R131" s="234">
        <f>Q131*H131</f>
        <v>0</v>
      </c>
      <c r="S131" s="234">
        <v>0</v>
      </c>
      <c r="T131" s="235">
        <f>S131*H131</f>
        <v>0</v>
      </c>
      <c r="AR131" s="236" t="s">
        <v>929</v>
      </c>
      <c r="AT131" s="236" t="s">
        <v>185</v>
      </c>
      <c r="AU131" s="236" t="s">
        <v>86</v>
      </c>
      <c r="AY131" s="17" t="s">
        <v>183</v>
      </c>
      <c r="BE131" s="237">
        <f>IF(N131="základní",J131,0)</f>
        <v>0</v>
      </c>
      <c r="BF131" s="237">
        <f>IF(N131="snížená",J131,0)</f>
        <v>0</v>
      </c>
      <c r="BG131" s="237">
        <f>IF(N131="zákl. přenesená",J131,0)</f>
        <v>0</v>
      </c>
      <c r="BH131" s="237">
        <f>IF(N131="sníž. přenesená",J131,0)</f>
        <v>0</v>
      </c>
      <c r="BI131" s="237">
        <f>IF(N131="nulová",J131,0)</f>
        <v>0</v>
      </c>
      <c r="BJ131" s="17" t="s">
        <v>84</v>
      </c>
      <c r="BK131" s="237">
        <f>ROUND(I131*H131,2)</f>
        <v>0</v>
      </c>
      <c r="BL131" s="17" t="s">
        <v>929</v>
      </c>
      <c r="BM131" s="236" t="s">
        <v>1586</v>
      </c>
    </row>
    <row r="132" s="11" customFormat="1" ht="22.8" customHeight="1">
      <c r="B132" s="209"/>
      <c r="C132" s="210"/>
      <c r="D132" s="211" t="s">
        <v>75</v>
      </c>
      <c r="E132" s="223" t="s">
        <v>935</v>
      </c>
      <c r="F132" s="223" t="s">
        <v>936</v>
      </c>
      <c r="G132" s="210"/>
      <c r="H132" s="210"/>
      <c r="I132" s="213"/>
      <c r="J132" s="224">
        <f>BK132</f>
        <v>0</v>
      </c>
      <c r="K132" s="210"/>
      <c r="L132" s="215"/>
      <c r="M132" s="216"/>
      <c r="N132" s="217"/>
      <c r="O132" s="217"/>
      <c r="P132" s="218">
        <f>SUM(P133:P135)</f>
        <v>0</v>
      </c>
      <c r="Q132" s="217"/>
      <c r="R132" s="218">
        <f>SUM(R133:R135)</f>
        <v>0</v>
      </c>
      <c r="S132" s="217"/>
      <c r="T132" s="219">
        <f>SUM(T133:T135)</f>
        <v>0</v>
      </c>
      <c r="AR132" s="220" t="s">
        <v>211</v>
      </c>
      <c r="AT132" s="221" t="s">
        <v>75</v>
      </c>
      <c r="AU132" s="221" t="s">
        <v>84</v>
      </c>
      <c r="AY132" s="220" t="s">
        <v>183</v>
      </c>
      <c r="BK132" s="222">
        <f>SUM(BK133:BK135)</f>
        <v>0</v>
      </c>
    </row>
    <row r="133" s="1" customFormat="1" ht="16.5" customHeight="1">
      <c r="B133" s="38"/>
      <c r="C133" s="225" t="s">
        <v>211</v>
      </c>
      <c r="D133" s="225" t="s">
        <v>185</v>
      </c>
      <c r="E133" s="226" t="s">
        <v>1587</v>
      </c>
      <c r="F133" s="227" t="s">
        <v>1588</v>
      </c>
      <c r="G133" s="228" t="s">
        <v>928</v>
      </c>
      <c r="H133" s="229">
        <v>1</v>
      </c>
      <c r="I133" s="230"/>
      <c r="J133" s="231">
        <f>ROUND(I133*H133,2)</f>
        <v>0</v>
      </c>
      <c r="K133" s="227" t="s">
        <v>1</v>
      </c>
      <c r="L133" s="43"/>
      <c r="M133" s="232" t="s">
        <v>1</v>
      </c>
      <c r="N133" s="233" t="s">
        <v>41</v>
      </c>
      <c r="O133" s="86"/>
      <c r="P133" s="234">
        <f>O133*H133</f>
        <v>0</v>
      </c>
      <c r="Q133" s="234">
        <v>0</v>
      </c>
      <c r="R133" s="234">
        <f>Q133*H133</f>
        <v>0</v>
      </c>
      <c r="S133" s="234">
        <v>0</v>
      </c>
      <c r="T133" s="235">
        <f>S133*H133</f>
        <v>0</v>
      </c>
      <c r="AR133" s="236" t="s">
        <v>929</v>
      </c>
      <c r="AT133" s="236" t="s">
        <v>185</v>
      </c>
      <c r="AU133" s="236" t="s">
        <v>86</v>
      </c>
      <c r="AY133" s="17" t="s">
        <v>183</v>
      </c>
      <c r="BE133" s="237">
        <f>IF(N133="základní",J133,0)</f>
        <v>0</v>
      </c>
      <c r="BF133" s="237">
        <f>IF(N133="snížená",J133,0)</f>
        <v>0</v>
      </c>
      <c r="BG133" s="237">
        <f>IF(N133="zákl. přenesená",J133,0)</f>
        <v>0</v>
      </c>
      <c r="BH133" s="237">
        <f>IF(N133="sníž. přenesená",J133,0)</f>
        <v>0</v>
      </c>
      <c r="BI133" s="237">
        <f>IF(N133="nulová",J133,0)</f>
        <v>0</v>
      </c>
      <c r="BJ133" s="17" t="s">
        <v>84</v>
      </c>
      <c r="BK133" s="237">
        <f>ROUND(I133*H133,2)</f>
        <v>0</v>
      </c>
      <c r="BL133" s="17" t="s">
        <v>929</v>
      </c>
      <c r="BM133" s="236" t="s">
        <v>1589</v>
      </c>
    </row>
    <row r="134" s="1" customFormat="1" ht="16.5" customHeight="1">
      <c r="B134" s="38"/>
      <c r="C134" s="225" t="s">
        <v>218</v>
      </c>
      <c r="D134" s="225" t="s">
        <v>185</v>
      </c>
      <c r="E134" s="226" t="s">
        <v>937</v>
      </c>
      <c r="F134" s="227" t="s">
        <v>938</v>
      </c>
      <c r="G134" s="228" t="s">
        <v>928</v>
      </c>
      <c r="H134" s="229">
        <v>1</v>
      </c>
      <c r="I134" s="230"/>
      <c r="J134" s="231">
        <f>ROUND(I134*H134,2)</f>
        <v>0</v>
      </c>
      <c r="K134" s="227" t="s">
        <v>189</v>
      </c>
      <c r="L134" s="43"/>
      <c r="M134" s="232" t="s">
        <v>1</v>
      </c>
      <c r="N134" s="233" t="s">
        <v>41</v>
      </c>
      <c r="O134" s="86"/>
      <c r="P134" s="234">
        <f>O134*H134</f>
        <v>0</v>
      </c>
      <c r="Q134" s="234">
        <v>0</v>
      </c>
      <c r="R134" s="234">
        <f>Q134*H134</f>
        <v>0</v>
      </c>
      <c r="S134" s="234">
        <v>0</v>
      </c>
      <c r="T134" s="235">
        <f>S134*H134</f>
        <v>0</v>
      </c>
      <c r="AR134" s="236" t="s">
        <v>929</v>
      </c>
      <c r="AT134" s="236" t="s">
        <v>185</v>
      </c>
      <c r="AU134" s="236" t="s">
        <v>86</v>
      </c>
      <c r="AY134" s="17" t="s">
        <v>183</v>
      </c>
      <c r="BE134" s="237">
        <f>IF(N134="základní",J134,0)</f>
        <v>0</v>
      </c>
      <c r="BF134" s="237">
        <f>IF(N134="snížená",J134,0)</f>
        <v>0</v>
      </c>
      <c r="BG134" s="237">
        <f>IF(N134="zákl. přenesená",J134,0)</f>
        <v>0</v>
      </c>
      <c r="BH134" s="237">
        <f>IF(N134="sníž. přenesená",J134,0)</f>
        <v>0</v>
      </c>
      <c r="BI134" s="237">
        <f>IF(N134="nulová",J134,0)</f>
        <v>0</v>
      </c>
      <c r="BJ134" s="17" t="s">
        <v>84</v>
      </c>
      <c r="BK134" s="237">
        <f>ROUND(I134*H134,2)</f>
        <v>0</v>
      </c>
      <c r="BL134" s="17" t="s">
        <v>929</v>
      </c>
      <c r="BM134" s="236" t="s">
        <v>1590</v>
      </c>
    </row>
    <row r="135" s="12" customFormat="1">
      <c r="B135" s="238"/>
      <c r="C135" s="239"/>
      <c r="D135" s="240" t="s">
        <v>192</v>
      </c>
      <c r="E135" s="241" t="s">
        <v>1</v>
      </c>
      <c r="F135" s="242" t="s">
        <v>1591</v>
      </c>
      <c r="G135" s="239"/>
      <c r="H135" s="243">
        <v>1</v>
      </c>
      <c r="I135" s="244"/>
      <c r="J135" s="239"/>
      <c r="K135" s="239"/>
      <c r="L135" s="245"/>
      <c r="M135" s="246"/>
      <c r="N135" s="247"/>
      <c r="O135" s="247"/>
      <c r="P135" s="247"/>
      <c r="Q135" s="247"/>
      <c r="R135" s="247"/>
      <c r="S135" s="247"/>
      <c r="T135" s="248"/>
      <c r="AT135" s="249" t="s">
        <v>192</v>
      </c>
      <c r="AU135" s="249" t="s">
        <v>86</v>
      </c>
      <c r="AV135" s="12" t="s">
        <v>86</v>
      </c>
      <c r="AW135" s="12" t="s">
        <v>32</v>
      </c>
      <c r="AX135" s="12" t="s">
        <v>84</v>
      </c>
      <c r="AY135" s="249" t="s">
        <v>183</v>
      </c>
    </row>
    <row r="136" s="11" customFormat="1" ht="22.8" customHeight="1">
      <c r="B136" s="209"/>
      <c r="C136" s="210"/>
      <c r="D136" s="211" t="s">
        <v>75</v>
      </c>
      <c r="E136" s="223" t="s">
        <v>1592</v>
      </c>
      <c r="F136" s="223" t="s">
        <v>1593</v>
      </c>
      <c r="G136" s="210"/>
      <c r="H136" s="210"/>
      <c r="I136" s="213"/>
      <c r="J136" s="224">
        <f>BK136</f>
        <v>0</v>
      </c>
      <c r="K136" s="210"/>
      <c r="L136" s="215"/>
      <c r="M136" s="216"/>
      <c r="N136" s="217"/>
      <c r="O136" s="217"/>
      <c r="P136" s="218">
        <f>P137</f>
        <v>0</v>
      </c>
      <c r="Q136" s="217"/>
      <c r="R136" s="218">
        <f>R137</f>
        <v>0</v>
      </c>
      <c r="S136" s="217"/>
      <c r="T136" s="219">
        <f>T137</f>
        <v>0</v>
      </c>
      <c r="AR136" s="220" t="s">
        <v>211</v>
      </c>
      <c r="AT136" s="221" t="s">
        <v>75</v>
      </c>
      <c r="AU136" s="221" t="s">
        <v>84</v>
      </c>
      <c r="AY136" s="220" t="s">
        <v>183</v>
      </c>
      <c r="BK136" s="222">
        <f>BK137</f>
        <v>0</v>
      </c>
    </row>
    <row r="137" s="1" customFormat="1" ht="16.5" customHeight="1">
      <c r="B137" s="38"/>
      <c r="C137" s="225" t="s">
        <v>222</v>
      </c>
      <c r="D137" s="225" t="s">
        <v>185</v>
      </c>
      <c r="E137" s="226" t="s">
        <v>1594</v>
      </c>
      <c r="F137" s="227" t="s">
        <v>1593</v>
      </c>
      <c r="G137" s="228" t="s">
        <v>928</v>
      </c>
      <c r="H137" s="229">
        <v>1</v>
      </c>
      <c r="I137" s="230"/>
      <c r="J137" s="231">
        <f>ROUND(I137*H137,2)</f>
        <v>0</v>
      </c>
      <c r="K137" s="227" t="s">
        <v>189</v>
      </c>
      <c r="L137" s="43"/>
      <c r="M137" s="232" t="s">
        <v>1</v>
      </c>
      <c r="N137" s="233" t="s">
        <v>41</v>
      </c>
      <c r="O137" s="86"/>
      <c r="P137" s="234">
        <f>O137*H137</f>
        <v>0</v>
      </c>
      <c r="Q137" s="234">
        <v>0</v>
      </c>
      <c r="R137" s="234">
        <f>Q137*H137</f>
        <v>0</v>
      </c>
      <c r="S137" s="234">
        <v>0</v>
      </c>
      <c r="T137" s="235">
        <f>S137*H137</f>
        <v>0</v>
      </c>
      <c r="AR137" s="236" t="s">
        <v>929</v>
      </c>
      <c r="AT137" s="236" t="s">
        <v>185</v>
      </c>
      <c r="AU137" s="236" t="s">
        <v>86</v>
      </c>
      <c r="AY137" s="17" t="s">
        <v>183</v>
      </c>
      <c r="BE137" s="237">
        <f>IF(N137="základní",J137,0)</f>
        <v>0</v>
      </c>
      <c r="BF137" s="237">
        <f>IF(N137="snížená",J137,0)</f>
        <v>0</v>
      </c>
      <c r="BG137" s="237">
        <f>IF(N137="zákl. přenesená",J137,0)</f>
        <v>0</v>
      </c>
      <c r="BH137" s="237">
        <f>IF(N137="sníž. přenesená",J137,0)</f>
        <v>0</v>
      </c>
      <c r="BI137" s="237">
        <f>IF(N137="nulová",J137,0)</f>
        <v>0</v>
      </c>
      <c r="BJ137" s="17" t="s">
        <v>84</v>
      </c>
      <c r="BK137" s="237">
        <f>ROUND(I137*H137,2)</f>
        <v>0</v>
      </c>
      <c r="BL137" s="17" t="s">
        <v>929</v>
      </c>
      <c r="BM137" s="236" t="s">
        <v>1595</v>
      </c>
    </row>
    <row r="138" s="11" customFormat="1" ht="22.8" customHeight="1">
      <c r="B138" s="209"/>
      <c r="C138" s="210"/>
      <c r="D138" s="211" t="s">
        <v>75</v>
      </c>
      <c r="E138" s="223" t="s">
        <v>943</v>
      </c>
      <c r="F138" s="223" t="s">
        <v>944</v>
      </c>
      <c r="G138" s="210"/>
      <c r="H138" s="210"/>
      <c r="I138" s="213"/>
      <c r="J138" s="224">
        <f>BK138</f>
        <v>0</v>
      </c>
      <c r="K138" s="210"/>
      <c r="L138" s="215"/>
      <c r="M138" s="216"/>
      <c r="N138" s="217"/>
      <c r="O138" s="217"/>
      <c r="P138" s="218">
        <f>P139</f>
        <v>0</v>
      </c>
      <c r="Q138" s="217"/>
      <c r="R138" s="218">
        <f>R139</f>
        <v>0</v>
      </c>
      <c r="S138" s="217"/>
      <c r="T138" s="219">
        <f>T139</f>
        <v>0</v>
      </c>
      <c r="AR138" s="220" t="s">
        <v>211</v>
      </c>
      <c r="AT138" s="221" t="s">
        <v>75</v>
      </c>
      <c r="AU138" s="221" t="s">
        <v>84</v>
      </c>
      <c r="AY138" s="220" t="s">
        <v>183</v>
      </c>
      <c r="BK138" s="222">
        <f>BK139</f>
        <v>0</v>
      </c>
    </row>
    <row r="139" s="1" customFormat="1" ht="16.5" customHeight="1">
      <c r="B139" s="38"/>
      <c r="C139" s="225" t="s">
        <v>226</v>
      </c>
      <c r="D139" s="225" t="s">
        <v>185</v>
      </c>
      <c r="E139" s="226" t="s">
        <v>1596</v>
      </c>
      <c r="F139" s="227" t="s">
        <v>944</v>
      </c>
      <c r="G139" s="228" t="s">
        <v>928</v>
      </c>
      <c r="H139" s="229">
        <v>1</v>
      </c>
      <c r="I139" s="230"/>
      <c r="J139" s="231">
        <f>ROUND(I139*H139,2)</f>
        <v>0</v>
      </c>
      <c r="K139" s="227" t="s">
        <v>189</v>
      </c>
      <c r="L139" s="43"/>
      <c r="M139" s="297" t="s">
        <v>1</v>
      </c>
      <c r="N139" s="298" t="s">
        <v>41</v>
      </c>
      <c r="O139" s="299"/>
      <c r="P139" s="300">
        <f>O139*H139</f>
        <v>0</v>
      </c>
      <c r="Q139" s="300">
        <v>0</v>
      </c>
      <c r="R139" s="300">
        <f>Q139*H139</f>
        <v>0</v>
      </c>
      <c r="S139" s="300">
        <v>0</v>
      </c>
      <c r="T139" s="301">
        <f>S139*H139</f>
        <v>0</v>
      </c>
      <c r="AR139" s="236" t="s">
        <v>929</v>
      </c>
      <c r="AT139" s="236" t="s">
        <v>185</v>
      </c>
      <c r="AU139" s="236" t="s">
        <v>86</v>
      </c>
      <c r="AY139" s="17" t="s">
        <v>183</v>
      </c>
      <c r="BE139" s="237">
        <f>IF(N139="základní",J139,0)</f>
        <v>0</v>
      </c>
      <c r="BF139" s="237">
        <f>IF(N139="snížená",J139,0)</f>
        <v>0</v>
      </c>
      <c r="BG139" s="237">
        <f>IF(N139="zákl. přenesená",J139,0)</f>
        <v>0</v>
      </c>
      <c r="BH139" s="237">
        <f>IF(N139="sníž. přenesená",J139,0)</f>
        <v>0</v>
      </c>
      <c r="BI139" s="237">
        <f>IF(N139="nulová",J139,0)</f>
        <v>0</v>
      </c>
      <c r="BJ139" s="17" t="s">
        <v>84</v>
      </c>
      <c r="BK139" s="237">
        <f>ROUND(I139*H139,2)</f>
        <v>0</v>
      </c>
      <c r="BL139" s="17" t="s">
        <v>929</v>
      </c>
      <c r="BM139" s="236" t="s">
        <v>1597</v>
      </c>
    </row>
    <row r="140" s="1" customFormat="1" ht="6.96" customHeight="1">
      <c r="B140" s="61"/>
      <c r="C140" s="62"/>
      <c r="D140" s="62"/>
      <c r="E140" s="62"/>
      <c r="F140" s="62"/>
      <c r="G140" s="62"/>
      <c r="H140" s="62"/>
      <c r="I140" s="174"/>
      <c r="J140" s="62"/>
      <c r="K140" s="62"/>
      <c r="L140" s="43"/>
    </row>
  </sheetData>
  <sheetProtection sheet="1" autoFilter="0" formatColumns="0" formatRows="0" objects="1" scenarios="1" spinCount="100000" saltValue="FvraG/q8pz21xSSMNTvbU46itZAQ2oFXPVEfyKGgggGGMzIml0L5kB8VJfH0EQ5uNNvbqpTouVcalT4M3QK7dA==" hashValue="N91Ac3ackFtoU5RD8OaKrcpE1fc6iiZ9i11LKjGGHFRWLeQoeVL5PGdbSM7xRyc7VIPKHOKvhbkf60/r8dhESg==" algorithmName="SHA-512" password="CC35"/>
  <autoFilter ref="C121:K13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Duben</dc:creator>
  <cp:lastModifiedBy>Jan Duben</cp:lastModifiedBy>
  <dcterms:created xsi:type="dcterms:W3CDTF">2020-01-06T10:34:44Z</dcterms:created>
  <dcterms:modified xsi:type="dcterms:W3CDTF">2020-01-06T10:35:00Z</dcterms:modified>
</cp:coreProperties>
</file>