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12-18-0 - Vedlejší a ost..." sheetId="2" r:id="rId2"/>
    <sheet name="712-18-1 - SO 101 Místní ..." sheetId="3" r:id="rId3"/>
    <sheet name="712-18-2 - SO 401 Veřejné..." sheetId="4" r:id="rId4"/>
    <sheet name="Seznam figur" sheetId="5" r:id="rId5"/>
    <sheet name="Pokyny pro vyplnění" sheetId="6" r:id="rId6"/>
  </sheets>
  <definedNames>
    <definedName name="_xlnm.Print_Area" localSheetId="0">'Rekapitulace stavby'!$D$4:$AO$36,'Rekapitulace stavby'!$C$42:$AQ$58</definedName>
    <definedName name="_xlnm._FilterDatabase" localSheetId="1" hidden="1">'712-18-0 - Vedlejší a ost...'!$C$84:$K$130</definedName>
    <definedName name="_xlnm.Print_Area" localSheetId="1">'712-18-0 - Vedlejší a ost...'!$C$4:$J$39,'712-18-0 - Vedlejší a ost...'!$C$45:$J$66,'712-18-0 - Vedlejší a ost...'!$C$72:$K$130</definedName>
    <definedName name="_xlnm._FilterDatabase" localSheetId="2" hidden="1">'712-18-1 - SO 101 Místní ...'!$C$91:$K$495</definedName>
    <definedName name="_xlnm.Print_Area" localSheetId="2">'712-18-1 - SO 101 Místní ...'!$C$4:$J$39,'712-18-1 - SO 101 Místní ...'!$C$45:$J$73,'712-18-1 - SO 101 Místní ...'!$C$79:$K$495</definedName>
    <definedName name="_xlnm._FilterDatabase" localSheetId="3" hidden="1">'712-18-2 - SO 401 Veřejné...'!$C$86:$K$311</definedName>
    <definedName name="_xlnm.Print_Area" localSheetId="3">'712-18-2 - SO 401 Veřejné...'!$C$4:$J$39,'712-18-2 - SO 401 Veřejné...'!$C$45:$J$68,'712-18-2 - SO 401 Veřejné...'!$C$74:$K$311</definedName>
    <definedName name="_xlnm.Print_Area" localSheetId="4">'Seznam figur'!$C$4:$G$303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'712-18-0 - Vedlejší a ost...'!$84:$84</definedName>
    <definedName name="_xlnm.Print_Titles" localSheetId="2">'712-18-1 - SO 101 Místní ...'!$91:$91</definedName>
    <definedName name="_xlnm.Print_Titles" localSheetId="3">'712-18-2 - SO 401 Veřejné...'!$86:$86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<sst xmlns="http://schemas.openxmlformats.org/spreadsheetml/2006/main" count="7461" uniqueCount="1343">
  <si>
    <t>Export Komplet</t>
  </si>
  <si>
    <t>VZ</t>
  </si>
  <si>
    <t>2.0</t>
  </si>
  <si>
    <t>ZAMOK</t>
  </si>
  <si>
    <t>False</t>
  </si>
  <si>
    <t>{eff2c8e8-3100-45f7-9cd5-65afb38c88e4}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</si>
  <si>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</si>
  <si>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</si>
  <si>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</si>
  <si>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</si>
  <si>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</si>
  <si>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</si>
  <si>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</si>
  <si>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</si>
  <si>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712/18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</si>
  <si>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</si>
  <si>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</si>
  <si>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MK Resslova, Děčín IV</t>
  </si>
  <si>
    <t>KSO:</t>
  </si>
  <si>
    <t/>
  </si>
  <si>
    <t>CC-CZ:</t>
  </si>
  <si>
    <t>Místo:</t>
  </si>
  <si>
    <t>Děčín</t>
  </si>
  <si>
    <t>Datum:</t>
  </si>
  <si>
    <t>16. 12. 2021</t>
  </si>
  <si>
    <t>Zadavatel:</t>
  </si>
  <si>
    <t>IČ:</t>
  </si>
  <si>
    <t>00261238</t>
  </si>
  <si>
    <t>Statutární město Děčín</t>
  </si>
  <si>
    <t>DIČ:</t>
  </si>
  <si>
    <t>Uchazeč:</t>
  </si>
  <si>
    <t>Vyplň údaj</t>
  </si>
  <si>
    <t>Projektant:</t>
  </si>
  <si>
    <t>64939511</t>
  </si>
  <si>
    <t>NDCON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</si>
  <si>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</si>
  <si>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</si>
  <si>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</si>
  <si>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</si>
  <si>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</si>
  <si>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</si>
  <si>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</si>
  <si>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</si>
  <si>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</si>
  <si>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</si>
  <si>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</si>
  <si>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</si>
  <si>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</si>
  <si>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</si>
  <si>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</si>
  <si>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</si>
  <si>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</si>
  <si>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</si>
  <si>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</si>
  <si>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</si>
  <si>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</si>
  <si>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</si>
  <si>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</si>
  <si>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</si>
  <si>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</si>
  <si>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</si>
  <si>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</si>
  <si>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</si>
  <si>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</si>
  <si>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</si>
  <si>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</si>
  <si>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</si>
  <si>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</si>
  <si>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</si>
  <si>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</si>
  <si>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</si>
  <si>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</si>
  <si>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</si>
  <si>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</si>
  <si>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</si>
  <si>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</si>
  <si>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</si>
  <si>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</si>
  <si>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712/18-0</t>
  </si>
  <si>
    <t>Vedlejší a ostatní rozpočtové náklady</t>
  </si>
  <si>
    <t>STA</t>
  </si>
  <si>
    <t>1</t>
  </si>
  <si>
    <t>{56330f71-ec8b-4452-a321-02ccae093a2f}</t>
  </si>
  <si>
    <t>2</t>
  </si>
  <si>
    <t>712/18-1</t>
  </si>
  <si>
    <t>SO 101 Místní komunikace</t>
  </si>
  <si>
    <t>{0a675b54-3327-47e5-b3e0-707aa34d5394}</t>
  </si>
  <si>
    <t>712/18-2</t>
  </si>
  <si>
    <t>SO 401 Veřejné osvětlení</t>
  </si>
  <si>
    <t>{fdc8e322-007b-4e97-a9b8-1cead5301547}</t>
  </si>
  <si>
    <t>KRYCÍ LIST SOUPISU PRACÍ</t>
  </si>
  <si>
    <t>Objekt:</t>
  </si>
  <si>
    <t>712/18-0 - Vedlejší a ostatní rozpočtové náklady</t>
  </si>
  <si>
    <t xml:space="preserve"> </t>
  </si>
  <si>
    <t>CZ00261238</t>
  </si>
  <si>
    <t>NDCon s.r.o.</t>
  </si>
  <si>
    <t>CZ64939511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</si>
  <si>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</si>
  <si>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</si>
  <si>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</si>
  <si>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</si>
  <si>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</si>
  <si>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</si>
  <si>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</si>
  <si>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</si>
  <si>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</si>
  <si>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</si>
  <si>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</si>
  <si>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</si>
  <si>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</si>
  <si>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</si>
  <si>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</si>
  <si>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</si>
  <si>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</si>
  <si>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</si>
  <si>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</si>
  <si>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</si>
  <si>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</si>
  <si>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</si>
  <si>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</si>
  <si>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</si>
  <si>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</si>
  <si>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</si>
  <si>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</si>
  <si>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</si>
  <si>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</si>
  <si>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</si>
  <si>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011114000</t>
  </si>
  <si>
    <t>Inženýrsko-geologický průzkum</t>
  </si>
  <si>
    <t>soubor</t>
  </si>
  <si>
    <t>1024</t>
  </si>
  <si>
    <t>-479294473</t>
  </si>
  <si>
    <t>PP</t>
  </si>
  <si>
    <t>Geologický průzkum během stavby včetně rozboru zemin pro ověření navrženého sanačního opatření</t>
  </si>
  <si>
    <t>01325400R</t>
  </si>
  <si>
    <t>Realizační dokumentace stavby</t>
  </si>
  <si>
    <t>734122222</t>
  </si>
  <si>
    <t>3</t>
  </si>
  <si>
    <t>011314000</t>
  </si>
  <si>
    <t>Archeologický dohled</t>
  </si>
  <si>
    <t>103152844</t>
  </si>
  <si>
    <t>4</t>
  </si>
  <si>
    <t>012002000</t>
  </si>
  <si>
    <t>Geodetické práce před a během výstavby</t>
  </si>
  <si>
    <t>759855506</t>
  </si>
  <si>
    <t>012303000</t>
  </si>
  <si>
    <t>Geodetické práce po výstavbě</t>
  </si>
  <si>
    <t>1790824489</t>
  </si>
  <si>
    <t>Zaměření skutečného provedení</t>
  </si>
  <si>
    <t>6</t>
  </si>
  <si>
    <t>013254000</t>
  </si>
  <si>
    <t>Dokumentace skutečného provedení stavby</t>
  </si>
  <si>
    <t>-1242801149</t>
  </si>
  <si>
    <t>Dokumentace skutečného provedení stavby ve 2 tištěných paré a 1x digitálně na CD</t>
  </si>
  <si>
    <t>VRN3</t>
  </si>
  <si>
    <t>Zařízení staveniště</t>
  </si>
  <si>
    <t>7</t>
  </si>
  <si>
    <t>030001000</t>
  </si>
  <si>
    <t>1841926773</t>
  </si>
  <si>
    <t>8</t>
  </si>
  <si>
    <t>034203000</t>
  </si>
  <si>
    <t>Oplocení staveniště</t>
  </si>
  <si>
    <t>301382180</t>
  </si>
  <si>
    <t>zabezpečení staveniště, oplocení staveniště</t>
  </si>
  <si>
    <t>9</t>
  </si>
  <si>
    <t>034503000</t>
  </si>
  <si>
    <t>Informační tabule na staveništi</t>
  </si>
  <si>
    <t>1135350389</t>
  </si>
  <si>
    <t>10</t>
  </si>
  <si>
    <t>R1</t>
  </si>
  <si>
    <t>DIO</t>
  </si>
  <si>
    <t>-1508668441</t>
  </si>
  <si>
    <t>Projednání a zajištění DIO včetně dopravního značení během stavby</t>
  </si>
  <si>
    <t>VRN4</t>
  </si>
  <si>
    <t>Inženýrská činnost</t>
  </si>
  <si>
    <t>11</t>
  </si>
  <si>
    <t>043002000</t>
  </si>
  <si>
    <t>Zkoušky a ostatní měření - hutnící zkoušky</t>
  </si>
  <si>
    <t>kus</t>
  </si>
  <si>
    <t>216663598</t>
  </si>
  <si>
    <t>P</t>
  </si>
  <si>
    <t>Poznámka k položce:
zkoušky na pláni po odkopání, na parapláni a na všech štěrkových vrstvách</t>
  </si>
  <si>
    <t>12</t>
  </si>
  <si>
    <t>044002000</t>
  </si>
  <si>
    <t>Revize</t>
  </si>
  <si>
    <t>945853629</t>
  </si>
  <si>
    <t>Revize inženýrských sítí dočených stavbou</t>
  </si>
  <si>
    <t>13</t>
  </si>
  <si>
    <t>049002000</t>
  </si>
  <si>
    <t>Ostatní inženýrská činnost</t>
  </si>
  <si>
    <t>1898386101</t>
  </si>
  <si>
    <t>Ostatní inženýrská činnost - např. aktualizace existence sítí, jednání, ...</t>
  </si>
  <si>
    <t>VRN7</t>
  </si>
  <si>
    <t>Provozní vlivy</t>
  </si>
  <si>
    <t>14</t>
  </si>
  <si>
    <t>071203000-1</t>
  </si>
  <si>
    <t>Provoz dalšího subjektu - pěší koridory</t>
  </si>
  <si>
    <t>1676536761</t>
  </si>
  <si>
    <t>udržování pěších koridorů a přístupů do přilehlých nemovitostí</t>
  </si>
  <si>
    <t>071203000-2</t>
  </si>
  <si>
    <t>Provoz dalšího subjektu - provizorní lávky</t>
  </si>
  <si>
    <t>1614838664</t>
  </si>
  <si>
    <t>ztajíštění pěších tras přes výkopy pomocí provizorních lávek</t>
  </si>
  <si>
    <t>16</t>
  </si>
  <si>
    <t>075103000</t>
  </si>
  <si>
    <t>Ochranná pásma elektrického vedení</t>
  </si>
  <si>
    <t>-1360215133</t>
  </si>
  <si>
    <t>17</t>
  </si>
  <si>
    <t>075203000</t>
  </si>
  <si>
    <t>Ochranná pásma vodárenská</t>
  </si>
  <si>
    <t>1870254837</t>
  </si>
  <si>
    <t>18</t>
  </si>
  <si>
    <t>075603000</t>
  </si>
  <si>
    <t>Jiná ochranná pásma</t>
  </si>
  <si>
    <t>696295671</t>
  </si>
  <si>
    <t>Jiná ochranná pásma - metalické vedení, kanalizace, veřejné osvětlení, plyn</t>
  </si>
  <si>
    <t>VRN9</t>
  </si>
  <si>
    <t>Ostatní náklady</t>
  </si>
  <si>
    <t>19</t>
  </si>
  <si>
    <t>0910030R1</t>
  </si>
  <si>
    <t>Pasportizace stávajících nemovitostí</t>
  </si>
  <si>
    <t>-80722252</t>
  </si>
  <si>
    <t>Posouzení stavu stávajících nemovitostí statikem před zahájením stavby a po dokončení, včetně fotodokumentace (8 obytných domů, oplocení vč. zdí, zděných řadových i jednotlivých garáží, příjezdových komunikací)</t>
  </si>
  <si>
    <t>vozovka</t>
  </si>
  <si>
    <t>877</t>
  </si>
  <si>
    <t>plan_vozovka</t>
  </si>
  <si>
    <t>1135,2</t>
  </si>
  <si>
    <t>drobna_kostka</t>
  </si>
  <si>
    <t>112</t>
  </si>
  <si>
    <t>hladke_desky</t>
  </si>
  <si>
    <t>25</t>
  </si>
  <si>
    <t>mozaika_reliefni</t>
  </si>
  <si>
    <t>38,6</t>
  </si>
  <si>
    <t>mozaika</t>
  </si>
  <si>
    <t>180</t>
  </si>
  <si>
    <t>sloupky</t>
  </si>
  <si>
    <t>712/18-1 - SO 101 Místní komunikace</t>
  </si>
  <si>
    <t>uv</t>
  </si>
  <si>
    <t>obsyp_plynu</t>
  </si>
  <si>
    <t>32,25</t>
  </si>
  <si>
    <t>zasyp_kontejnery</t>
  </si>
  <si>
    <t>13,5</t>
  </si>
  <si>
    <t>drobna_kostka_dep</t>
  </si>
  <si>
    <t>69</t>
  </si>
  <si>
    <t>podklad_vozovka</t>
  </si>
  <si>
    <t>946</t>
  </si>
  <si>
    <t>obrubniky_bourane</t>
  </si>
  <si>
    <t>414</t>
  </si>
  <si>
    <t>obrubnik_OP6</t>
  </si>
  <si>
    <t>230</t>
  </si>
  <si>
    <t>obrubnik_OP2</t>
  </si>
  <si>
    <t>nopovka</t>
  </si>
  <si>
    <t>204</t>
  </si>
  <si>
    <t>sut_dlazdice</t>
  </si>
  <si>
    <t>128</t>
  </si>
  <si>
    <t>sut_beton</t>
  </si>
  <si>
    <t>61,6</t>
  </si>
  <si>
    <t>sut_asfalt1</t>
  </si>
  <si>
    <t>188,5</t>
  </si>
  <si>
    <t>sut_asfalt2</t>
  </si>
  <si>
    <t>1025</t>
  </si>
  <si>
    <t>sut_zamkovka</t>
  </si>
  <si>
    <t>95,5</t>
  </si>
  <si>
    <t>sut_sterk1</t>
  </si>
  <si>
    <t>473,6</t>
  </si>
  <si>
    <t>sut_sterk2</t>
  </si>
  <si>
    <t>1199</t>
  </si>
  <si>
    <t>odk_I</t>
  </si>
  <si>
    <t>310</t>
  </si>
  <si>
    <t>odk_II</t>
  </si>
  <si>
    <t>248</t>
  </si>
  <si>
    <t>odk_III</t>
  </si>
  <si>
    <t>62</t>
  </si>
  <si>
    <t>plan_chodniky</t>
  </si>
  <si>
    <t>343</t>
  </si>
  <si>
    <t>PB</t>
  </si>
  <si>
    <t>82,5</t>
  </si>
  <si>
    <t>plan_radovka</t>
  </si>
  <si>
    <t>plan_obrApark</t>
  </si>
  <si>
    <t>390,5</t>
  </si>
  <si>
    <t>cetin</t>
  </si>
  <si>
    <t>276</t>
  </si>
  <si>
    <t>cez_vn</t>
  </si>
  <si>
    <t>220</t>
  </si>
  <si>
    <t>cez_nn</t>
  </si>
  <si>
    <t>190</t>
  </si>
  <si>
    <t>odk</t>
  </si>
  <si>
    <t>170</t>
  </si>
  <si>
    <t>dl_parkování</t>
  </si>
  <si>
    <t>275,5</t>
  </si>
  <si>
    <t>odk_kontejnery</t>
  </si>
  <si>
    <t>40,14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</si>
  <si>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</si>
  <si>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</si>
  <si>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</si>
  <si>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</si>
  <si>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</si>
  <si>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</si>
  <si>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</si>
  <si>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</si>
  <si>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</si>
  <si>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</si>
  <si>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</si>
  <si>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</si>
  <si>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</si>
  <si>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</si>
  <si>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</si>
  <si>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</si>
  <si>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113106121</t>
  </si>
  <si>
    <t>Rozebrání dlažeb z betonových nebo kamenných dlaždic komunikací pro pěší ručně</t>
  </si>
  <si>
    <t>m2</t>
  </si>
  <si>
    <t>CS ÚRS 2021 02</t>
  </si>
  <si>
    <t>-549039875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</si>
  <si>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</si>
  <si>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Online PSC</t>
  </si>
  <si>
    <t>https://podminky.urs.cz/item/CS_URS_2021_02/113106121</t>
  </si>
  <si>
    <t>VV</t>
  </si>
  <si>
    <t>128"změřeno v elektronické verzi PD</t>
  </si>
  <si>
    <t>113106123</t>
  </si>
  <si>
    <t>Rozebrání dlažeb ze zámkových dlaždic komunikací pro pěší ručně</t>
  </si>
  <si>
    <t>1960379228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</si>
  <si>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</si>
  <si>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https://podminky.urs.cz/item/CS_URS_2021_02/113106123</t>
  </si>
  <si>
    <t>95,5"změřeno v elektronické verzi PD</t>
  </si>
  <si>
    <t>113107171</t>
  </si>
  <si>
    <t>Odstranění podkladu z betonu prostého tl přes 100 do 150 mm strojně pl přes 50 do 200 m2</t>
  </si>
  <si>
    <t>1381383756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</si>
  <si>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</si>
  <si>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https://podminky.urs.cz/item/CS_URS_2021_02/113107171</t>
  </si>
  <si>
    <t>61,6"změřeno v elektronické verzi PD</t>
  </si>
  <si>
    <t>113107222</t>
  </si>
  <si>
    <t>Odstranění podkladu z kameniva drceného tl přes 100 do 200 mm strojně pl přes 200 m2</t>
  </si>
  <si>
    <t>-77075842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</si>
  <si>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</si>
  <si>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https://podminky.urs.cz/item/CS_URS_2021_02/113107222</t>
  </si>
  <si>
    <t>sut_dlazdice+sut_zamkovka+sut_asfalt1+sut_beton</t>
  </si>
  <si>
    <t>113107181</t>
  </si>
  <si>
    <t>Odstranění podkladu živičného tl do 50 mm strojně pl přes 50 do 200 m2</t>
  </si>
  <si>
    <t>33955408</t>
  </si>
  <si>
    <t>Odstranění podkladů nebo krytů strojně plochy jednotlivě přes 50 m2 do 200 m2 s přemístěním hmot na skládku na vzdálenost do 20 m nebo s naložením na dopravní prostředek živičných, o tl. vrstvy do 50 mm</t>
  </si>
  <si>
    <t>https://podminky.urs.cz/item/CS_URS_2021_02/113107181</t>
  </si>
  <si>
    <t>Poznámka k položce:
chodník</t>
  </si>
  <si>
    <t>188,5"změřeno v elektronické verzi PD</t>
  </si>
  <si>
    <t>113107224</t>
  </si>
  <si>
    <t>Odstranění podkladu z kameniva drceného tl přes 300 do 400 mm strojně pl přes 200 m2</t>
  </si>
  <si>
    <t>1127763520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</si>
  <si>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</si>
  <si>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https://podminky.urs.cz/item/CS_URS_2021_02/113107224</t>
  </si>
  <si>
    <t>sut_asfalt2 + 174"obratiště na konci ulice</t>
  </si>
  <si>
    <t>113107242</t>
  </si>
  <si>
    <t>Odstranění podkladu živičného tl přes 50 do 100 mm strojně pl přes 200 m2</t>
  </si>
  <si>
    <t>1609760871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</si>
  <si>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</si>
  <si>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https://podminky.urs.cz/item/CS_URS_2021_02/113107242</t>
  </si>
  <si>
    <t>Poznámka k položce:
vozovka</t>
  </si>
  <si>
    <t>1025"změřeno v elektronické verzi PD</t>
  </si>
  <si>
    <t>113202111</t>
  </si>
  <si>
    <t>Vytrhání obrub krajníků obrubníků stojatých</t>
  </si>
  <si>
    <t>m</t>
  </si>
  <si>
    <t>-235501370</t>
  </si>
  <si>
    <t>Vytrhání obrub s vybouráním lože, s přemístěním hmot na skládku na vzdálenost do 3 m nebo s naložením na dopravní prostředek z krajníků nebo obrubníků stojatých</t>
  </si>
  <si>
    <t>https://podminky.urs.cz/item/CS_URS_2021_02/113202111</t>
  </si>
  <si>
    <t>414"změřeno v elektronické verzi PD</t>
  </si>
  <si>
    <t>122151102</t>
  </si>
  <si>
    <t>Odkopávky a prokopávky nezapažené v hornině třídy těžitelnosti I skupiny 1 a 2 objem do 50 m3 strojně</t>
  </si>
  <si>
    <t>m3</t>
  </si>
  <si>
    <t>-740555112</t>
  </si>
  <si>
    <t>Odkopávky a prokopávky nezapažené strojně v hornině třídy těžitelnosti I skupiny 1 a 2 přes 20 do 50 m3</t>
  </si>
  <si>
    <t>https://podminky.urs.cz/item/CS_URS_2021_02/122151102</t>
  </si>
  <si>
    <t>Poznámka k položce:
odkopávky pro místo na kontejnery</t>
  </si>
  <si>
    <t>4,46*9"plocha v řezu * délka</t>
  </si>
  <si>
    <t>122252204</t>
  </si>
  <si>
    <t>Odkopávky a prokopávky nezapažené pro silnice a dálnice v hornině třídy těžitelnosti I objem do 500 m3 strojně</t>
  </si>
  <si>
    <t>1506998209</t>
  </si>
  <si>
    <t>Odkopávky a prokopávky nezapažené pro silnice a dálnice strojně v hornině třídy těžitelnosti I přes 100 do 500 m3</t>
  </si>
  <si>
    <t>https://podminky.urs.cz/item/CS_URS_2021_02/122252204</t>
  </si>
  <si>
    <t>620*0,5"objem odkopávek sanace změřený v elektronické verzi PD * předpoklad 50% podílu tř. těžitelnosti I</t>
  </si>
  <si>
    <t>170"objem odkopávek pro vozovku a chodníky</t>
  </si>
  <si>
    <t>Součet</t>
  </si>
  <si>
    <t>122452204</t>
  </si>
  <si>
    <t>Odkopávky a prokopávky nezapažené pro silnice a dálnice v hornině třídy těžitelnosti II objem do 500 m3 strojně</t>
  </si>
  <si>
    <t>-1392889564</t>
  </si>
  <si>
    <t>Odkopávky a prokopávky nezapažené pro silnice a dálnice strojně v hornině třídy těžitelnosti II přes 100 do 500 m3</t>
  </si>
  <si>
    <t>https://podminky.urs.cz/item/CS_URS_2021_02/122452204</t>
  </si>
  <si>
    <t>620*0,4"objem odkopávek sanace změřený v elektronické verzi PD * předpoklad 40% podílu tř. těžitelnosti II</t>
  </si>
  <si>
    <t>122552203</t>
  </si>
  <si>
    <t>Odkopávky a prokopávky nezapažené pro silnice a dálnice v hornině třídy těžitelnosti III objem do 100 m3 strojně</t>
  </si>
  <si>
    <t>426235581</t>
  </si>
  <si>
    <t>Odkopávky a prokopávky nezapažené pro silnice a dálnice strojně v hornině třídy těžitelnosti III do 100 m3</t>
  </si>
  <si>
    <t>https://podminky.urs.cz/item/CS_URS_2021_02/122552203</t>
  </si>
  <si>
    <t>620*0,1"objem odkopávek sanace změřený v elektronické verzi PD * předpoklad 10% podílu tř. těžitelnosti III</t>
  </si>
  <si>
    <t>174151101</t>
  </si>
  <si>
    <t>Zásyp jam, šachet rýh nebo kolem objektů sypaninou se zhutněním</t>
  </si>
  <si>
    <t>783466635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</si>
  <si>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</si>
  <si>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</si>
  <si>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Poznámka k položce:
zásyp kolem místa pro kontejnery</t>
  </si>
  <si>
    <t>1,5*9"plocha v řezu * délka</t>
  </si>
  <si>
    <t>175111101</t>
  </si>
  <si>
    <t>Obsypání potrubí ručně sypaninou bez prohození, uloženou do 3 m</t>
  </si>
  <si>
    <t>-1223603991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</si>
  <si>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</si>
  <si>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https://podminky.urs.cz/item/CS_URS_2021_02/175111101</t>
  </si>
  <si>
    <t>Poznámka k položce:
obsyp plynovodu včetně přípojek</t>
  </si>
  <si>
    <t>(180+35)*0,5*0,3"délka*šířka*tloušťka</t>
  </si>
  <si>
    <t>M</t>
  </si>
  <si>
    <t>58337310</t>
  </si>
  <si>
    <t>štěrkopísek frakce 0/4</t>
  </si>
  <si>
    <t>t</t>
  </si>
  <si>
    <t>268231217</t>
  </si>
  <si>
    <t>32,25*2 'Přepočtené koeficientem množství</t>
  </si>
  <si>
    <t>181152302</t>
  </si>
  <si>
    <t>Úprava pláně pro silnice a dálnice v zářezech se zhutněním</t>
  </si>
  <si>
    <t>-1524064728</t>
  </si>
  <si>
    <t>Úprava pláně na stavbách silnic a dálnic strojně v zářezech mimo skalních se zhutněním</t>
  </si>
  <si>
    <t>https://podminky.urs.cz/item/CS_URS_2021_02/181152302</t>
  </si>
  <si>
    <t>plan_vozovka + plan_chodniky + plan_radovka + plan_obrApark</t>
  </si>
  <si>
    <t>AG.R-1</t>
  </si>
  <si>
    <t>Likvidace výkopku dle platné legislativy, včetně předložení dokladu o likvidaci - hornina tř. těžitelnosti I</t>
  </si>
  <si>
    <t>1133869194</t>
  </si>
  <si>
    <t>Vodorovné přemístění přebytečného výkopku po suchu na zvolenou skládku dle možností zhotovitele bez ohledu na dopravní vzdálenost, uložení na skládku, poplatku za skládkovné - likvidace dle platné legislativy vč. všech souvisejících činností</t>
  </si>
  <si>
    <t>Poznámka k položce:
např. řízená skládka RECYKLAČNÍ CENTRUM S.R.O. Chabařovice (vzd. 29 km)
1. V ceně jsou započteny i náhrady za jízdu loženého vozidla v terénu, ve výkopišti nebo na násypišti.
2. V ceně jsou započteny i náklady na vodorovné přemístění vybouraných hmot a sutí až na místo definitivního uložení na vzdálenost od těžiště nakládky do místa vykládky (řízená skládka odpadů).
3. V cenách jsou započteny i náklady a) při vodorovné dopravě po suchu na přepravu za ztížených provozních podmínek, b) na požadovaný způsob uložení vybouraných hmot a sutí na skládce.
4. V ceně je započten i poplatek za uložení vybouraných hmot a sutí na uvažované řízené skládce odpadů dle zákona 185/2001 Sb.
5. Množství jednotek vybouraných hmot a sutí se určí v m3 původní konstrukce před zahájením bouracích prací.
6. Bude-li zhotovitelem zvoleno jiné místo uložení odsouhlasené objednatelem, bude v ceně započtena dopravní vzdálenost až na místo uložení, včetně všech souvisejících činností, poplatků, projednání apod.
7. Zhotovitel předloží objednateli doklad o likvidaci výkopku (vážné lístky, popř. čestné prohlášení).
8. Položka je uvažována včetně všech dalších souvisejících činností.</t>
  </si>
  <si>
    <t>odk_I + odk + odk_kontejnery - zasyp_kontejnery</t>
  </si>
  <si>
    <t>AG.R-2</t>
  </si>
  <si>
    <t>Likvidace výkopku dle platné legislativy, včetně předložení dokladu o likvidaci - hornina tř. těžitelnosti II</t>
  </si>
  <si>
    <t>-1452811829</t>
  </si>
  <si>
    <t>AG.R-3</t>
  </si>
  <si>
    <t>Likvidace výkopku dle platné legislativy, včetně předložení dokladu o likvidaci - hornina tř. těžitelnosti III</t>
  </si>
  <si>
    <t>1288736225</t>
  </si>
  <si>
    <t>Zakládání</t>
  </si>
  <si>
    <t>20</t>
  </si>
  <si>
    <t>212752213</t>
  </si>
  <si>
    <t>Trativod z drenážních trubek plastových flexibilních D do 160 mm včetně lože otevřený výkop</t>
  </si>
  <si>
    <t>CS ÚRS 2018 01</t>
  </si>
  <si>
    <t>-1294454097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</si>
  <si>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</si>
  <si>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215"změřeno v elektronické verzi PD</t>
  </si>
  <si>
    <t>274313611</t>
  </si>
  <si>
    <t>Základové pásy z betonu tř. C 16/20</t>
  </si>
  <si>
    <t>-749435143</t>
  </si>
  <si>
    <t>Základy z betonu prostého pasy betonu kamenem neprokládaného tř. C 16/20</t>
  </si>
  <si>
    <t>https://podminky.urs.cz/item/CS_URS_2021_02/274313611</t>
  </si>
  <si>
    <t>Poznámka k položce:
místo pro kontejnery</t>
  </si>
  <si>
    <t>0,16*13"plocha v řezu * délka</t>
  </si>
  <si>
    <t>22</t>
  </si>
  <si>
    <t>279113156</t>
  </si>
  <si>
    <t>Základová zeď tl přes 400 do 500 mm z tvárnic ztraceného bednění včetně výplně z betonu tř. C 25/30</t>
  </si>
  <si>
    <t>1723481428</t>
  </si>
  <si>
    <t>Základové zdi z tvárnic ztraceného bednění včetně výplně z betonu bez zvláštních nároků na vliv prostředí třídy C 25/30, tloušťky zdiva přes 400 do 500 mm</t>
  </si>
  <si>
    <t>https://podminky.urs.cz/item/CS_URS_2021_02/279113156</t>
  </si>
  <si>
    <t>1,36+10,625+1,36+2*0,66*1,25"změřeno v elektronické verzi PD - součet ploch jednotlivých stěn</t>
  </si>
  <si>
    <t>23</t>
  </si>
  <si>
    <t>279361821</t>
  </si>
  <si>
    <t>Výztuž základových zdí nosných betonářskou ocelí 10 505</t>
  </si>
  <si>
    <t>665618199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</si>
  <si>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</si>
  <si>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https://podminky.urs.cz/item/CS_URS_2021_02/279361821</t>
  </si>
  <si>
    <t>(2,62*34+4*2*5+8,3*2*5+2,23*2*5)*0,617/1000"součet délek výztuže * jednotková hmotnost / přepočet na tuny</t>
  </si>
  <si>
    <t>Svislé a kompletní konstrukce</t>
  </si>
  <si>
    <t>24</t>
  </si>
  <si>
    <t>34827251R</t>
  </si>
  <si>
    <t>Zákrytová deska lepená mrazuvzdorným lepidlem z tvarovek hladkých, tloušťka zdiva přes 400 do 500 mm</t>
  </si>
  <si>
    <t>805616389</t>
  </si>
  <si>
    <t>11,5"změřeno v elektronické verzi PD</t>
  </si>
  <si>
    <t>Komunikace pozemní</t>
  </si>
  <si>
    <t>56481111R</t>
  </si>
  <si>
    <t>Provedení roznášení vrstvy z kameniva frakce 0-125 v minimální technologicky proveditelné vrstvě</t>
  </si>
  <si>
    <t>164506173</t>
  </si>
  <si>
    <t>https://podminky.urs.cz/item/CS_URS_2021_02/56481111R</t>
  </si>
  <si>
    <t>Poznámka k položce:
sanace</t>
  </si>
  <si>
    <t>26</t>
  </si>
  <si>
    <t>564851111</t>
  </si>
  <si>
    <t>Podklad ze štěrkodrtě ŠD tl 150 mm</t>
  </si>
  <si>
    <t>-785696393</t>
  </si>
  <si>
    <t>Podklad ze štěrkodrti ŠD s rozprostřením a zhutněním, po zhutnění tl. 150 mm</t>
  </si>
  <si>
    <t>https://podminky.urs.cz/item/CS_URS_2021_02/564851111</t>
  </si>
  <si>
    <t>Poznámka k položce:
ŠD(A) fr. 0-32</t>
  </si>
  <si>
    <t>27</t>
  </si>
  <si>
    <t>564851111-1</t>
  </si>
  <si>
    <t>1633614000</t>
  </si>
  <si>
    <t>Poznámka k položce:
ŠD(B) fr. 0-63</t>
  </si>
  <si>
    <t>podklad_vozovka*1,2"+rozšíření vrstvy</t>
  </si>
  <si>
    <t>28</t>
  </si>
  <si>
    <t>564851111-2</t>
  </si>
  <si>
    <t>503710667</t>
  </si>
  <si>
    <t>Poznámka k položce:
ŠD(B) fr. 0-32</t>
  </si>
  <si>
    <t>29</t>
  </si>
  <si>
    <t>564861111</t>
  </si>
  <si>
    <t>Podklad ze štěrkodrtě ŠD tl 200 mm</t>
  </si>
  <si>
    <t>1962352245</t>
  </si>
  <si>
    <t>Podklad ze štěrkodrti ŠD s rozprostřením a zhutněním, po zhutnění tl. 200 mm</t>
  </si>
  <si>
    <t>https://podminky.urs.cz/item/CS_URS_2021_02/564861111</t>
  </si>
  <si>
    <t>275,5"pod velkou kostkou v parkování</t>
  </si>
  <si>
    <t>115"pod velkou kostkou v obratišti</t>
  </si>
  <si>
    <t>30</t>
  </si>
  <si>
    <t>564861111-1</t>
  </si>
  <si>
    <t>-329368097</t>
  </si>
  <si>
    <t>Poznámka k položce:
sanace dolní vrstva
ŠD(B) fr. 0-125</t>
  </si>
  <si>
    <t>31</t>
  </si>
  <si>
    <t>564861111-2</t>
  </si>
  <si>
    <t>787631700</t>
  </si>
  <si>
    <t>Poznámka k položce:
sanace horní vrstva
ŠD(B) fr. 0-63</t>
  </si>
  <si>
    <t>32</t>
  </si>
  <si>
    <t>564871111</t>
  </si>
  <si>
    <t>Podklad ze štěrkodrtě ŠD tl 250 mm</t>
  </si>
  <si>
    <t>-1193879291</t>
  </si>
  <si>
    <t>Podklad ze štěrkodrti ŠD s rozprostřením a zhutněním, po zhutnění tl. 250 mm</t>
  </si>
  <si>
    <t>https://podminky.urs.cz/item/CS_URS_2021_02/564871111</t>
  </si>
  <si>
    <t>156"pod drobnou kostkou a hmatnými prvky</t>
  </si>
  <si>
    <t>187"pod mozaikou a hmatnými prvky</t>
  </si>
  <si>
    <t>33</t>
  </si>
  <si>
    <t>565155121</t>
  </si>
  <si>
    <t>Asfaltový beton vrstva podkladní ACP 16 (obalované kamenivo OKS) tl 70 mm š přes 3 m</t>
  </si>
  <si>
    <t>-1627455716</t>
  </si>
  <si>
    <t>Asfaltový beton vrstva podkladní ACP 16 (obalované kamenivo střednězrnné - OKS) s rozprostřením a zhutněním v pruhu šířky přes 3 m, po zhutnění tl. 70 mm</t>
  </si>
  <si>
    <t>https://podminky.urs.cz/item/CS_URS_2021_02/565155121</t>
  </si>
  <si>
    <t>34</t>
  </si>
  <si>
    <t>567114111</t>
  </si>
  <si>
    <t>Podklad ze směsi stmelené cementem SC C 20/25 (PB I) tl 100 mm</t>
  </si>
  <si>
    <t>-2024444100</t>
  </si>
  <si>
    <t>Podklad ze směsi stmelené cementem SC bez dilatačních spár, s rozprostřením a zhutněním SC C 20/25 (PB I), po zhutnění tl. 100 mm</t>
  </si>
  <si>
    <t>https://podminky.urs.cz/item/CS_URS_2021_02/567114111</t>
  </si>
  <si>
    <t>Poznámka k položce:
plocha pod velkou kostkou před řadovými garážemi po jižní straně ulice</t>
  </si>
  <si>
    <t>82,5"změřeno v elektronické verzi PD</t>
  </si>
  <si>
    <t>35</t>
  </si>
  <si>
    <t>573211108</t>
  </si>
  <si>
    <t>Postřik živičný spojovací z asfaltu v množství 0,40 kg/m2</t>
  </si>
  <si>
    <t>CS ÚRS 2020 02</t>
  </si>
  <si>
    <t>902352656</t>
  </si>
  <si>
    <t>Postřik spojovací PS bez posypu kamenivem z asfaltu silničního, v množství 0,40 kg/m2</t>
  </si>
  <si>
    <t>36</t>
  </si>
  <si>
    <t>57321111R</t>
  </si>
  <si>
    <t>Postřik živičný infiltrační z asfaltu v množství 0,70 kg/m2</t>
  </si>
  <si>
    <t>52713258</t>
  </si>
  <si>
    <t>Postřik infiltrační PS bez posypu kamenivem z asfaltu silničního, v množství 0,70 kg/m2</t>
  </si>
  <si>
    <t>37</t>
  </si>
  <si>
    <t>577134141</t>
  </si>
  <si>
    <t>Asfaltový beton vrstva obrusná ACO 11 (ABS) tř. I tl 40 mm š přes 3 m z modifikovaného asfaltu</t>
  </si>
  <si>
    <t>1919819897</t>
  </si>
  <si>
    <t>Asfaltový beton vrstva obrusná ACO 11 (ABS) s rozprostřením a se zhutněním z modifikovaného asfaltu v pruhu šířky přes 3 m, po zhutnění tl. 40 mm</t>
  </si>
  <si>
    <t>https://podminky.urs.cz/item/CS_URS_2021_02/577134141</t>
  </si>
  <si>
    <t>877"změřeno v elektronické verzi PD</t>
  </si>
  <si>
    <t>38</t>
  </si>
  <si>
    <t>591111111</t>
  </si>
  <si>
    <t>Kladení dlažby z kostek velkých z kamene do lože z kameniva těženého tl 50 mm</t>
  </si>
  <si>
    <t>2097374143</t>
  </si>
  <si>
    <t>Kladení dlažby z kostek s provedením lože do tl. 50 mm, s vyplněním spár, s dvojím beraněním a se smetením přebytečného materiálu na krajnici velkých z kamene, do lože z kameniva těženého</t>
  </si>
  <si>
    <t>https://podminky.urs.cz/item/CS_URS_2021_02/591111111</t>
  </si>
  <si>
    <t>Poznámka k položce:
budou použity dlažební kostky z deponie investora, do položky připočítat náklady na dopravu z deponie na místo stavby</t>
  </si>
  <si>
    <t>velka_kostka</t>
  </si>
  <si>
    <t>476"změřeno v elektronické verzi PD</t>
  </si>
  <si>
    <t>39</t>
  </si>
  <si>
    <t>58381008</t>
  </si>
  <si>
    <t>kostka dlažební žula velká 15/17</t>
  </si>
  <si>
    <t>959496558</t>
  </si>
  <si>
    <t>Poznámka k položce:
rozpočtová rezerva, která bude použita pouze na příkaz investora v případě nedostatečného množství dlažby na deponii</t>
  </si>
  <si>
    <t>50</t>
  </si>
  <si>
    <t>40</t>
  </si>
  <si>
    <t>591211111</t>
  </si>
  <si>
    <t>Kladení dlažby z kostek drobných z kamene do lože z kameniva těženého tl 50 mm</t>
  </si>
  <si>
    <t>-2043213692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</si>
  <si>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</si>
  <si>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https://podminky.urs.cz/item/CS_URS_2021_02/591211111</t>
  </si>
  <si>
    <t>112"nová kostka;změřeno v elektronické verzi PD</t>
  </si>
  <si>
    <t>69"z deponie investora;plocha obratiště;změřeno v elektronické verzi PD</t>
  </si>
  <si>
    <t>41</t>
  </si>
  <si>
    <t>58381007</t>
  </si>
  <si>
    <t>kostka dlažební žula drobná 8/10</t>
  </si>
  <si>
    <t>-650782883</t>
  </si>
  <si>
    <t>112*1,02 'Přepočtené koeficientem množství</t>
  </si>
  <si>
    <t>42</t>
  </si>
  <si>
    <t>591411111</t>
  </si>
  <si>
    <t>Kladení dlažby z mozaiky jednobarevné komunikací pro pěší lože z kameniva</t>
  </si>
  <si>
    <t>937435032</t>
  </si>
  <si>
    <t>Kladení dlažby z mozaiky komunikací pro pěší s vyplněním spár, s dvojím beraněním a se smetením přebytečného materiálu na vzdálenost do 3 m jednobarevné, s ložem tl. do 40 mm z kameniva</t>
  </si>
  <si>
    <t>https://podminky.urs.cz/item/CS_URS_2021_02/591411111</t>
  </si>
  <si>
    <t>mozaika_reliefni + mozaika</t>
  </si>
  <si>
    <t>43</t>
  </si>
  <si>
    <t>58381004</t>
  </si>
  <si>
    <t>kostka dlažební mozaika žula 4/6 tř 1</t>
  </si>
  <si>
    <t>-2142111183</t>
  </si>
  <si>
    <t>180"změřeno v elektronické verzi PD</t>
  </si>
  <si>
    <t>180*1,02 'Přepočtené koeficientem množství</t>
  </si>
  <si>
    <t>44</t>
  </si>
  <si>
    <t>5838100R</t>
  </si>
  <si>
    <t>kostka dlažební mozaika z umělého kamene s nepravidelnými výstupky</t>
  </si>
  <si>
    <t>CS ÚRS 2021 01</t>
  </si>
  <si>
    <t>-1127366133</t>
  </si>
  <si>
    <t>38,6"změřeno v elektronické verzi PD</t>
  </si>
  <si>
    <t>45</t>
  </si>
  <si>
    <t>596811120</t>
  </si>
  <si>
    <t>Kladení betonové dlažby komunikací pro pěší do lože z kameniva vel do 0,09 m2 plochy do 50 m2</t>
  </si>
  <si>
    <t>1176750387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</si>
  <si>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</si>
  <si>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https://podminky.urs.cz/item/CS_URS_2021_02/596811120</t>
  </si>
  <si>
    <t>Poznámka k položce:
hladké desky lemující hmatné prvky pro nevidomé a slabozraké v prostoru náměstí</t>
  </si>
  <si>
    <t>25"změřeno v elektronické verzi PD</t>
  </si>
  <si>
    <t>46</t>
  </si>
  <si>
    <t>58384628</t>
  </si>
  <si>
    <t>deska dlažební broušená mramor š 250mm tl 30mm</t>
  </si>
  <si>
    <t>1563507218</t>
  </si>
  <si>
    <t>deska dlažební broušená mramor š 200mm tl 30mm</t>
  </si>
  <si>
    <t>47</t>
  </si>
  <si>
    <t>59911111R</t>
  </si>
  <si>
    <t>Vyplnění spár dlažby spárovací hmotou na přírodní kámen, s vyčištěním spár z velkých kostek</t>
  </si>
  <si>
    <t>-939534328</t>
  </si>
  <si>
    <t>Trubní vedení</t>
  </si>
  <si>
    <t>48</t>
  </si>
  <si>
    <t>895941111</t>
  </si>
  <si>
    <t>Zřízení vpusti kanalizační uliční z betonových dílců typ UV-50 normální</t>
  </si>
  <si>
    <t>248531864</t>
  </si>
  <si>
    <t>https://podminky.urs.cz/item/CS_URS_2021_02/895941111</t>
  </si>
  <si>
    <t>Poznámka k položce:
předpoklad napojení na stávající přípojky uličních vpustí</t>
  </si>
  <si>
    <t>5"počet ks dle PD</t>
  </si>
  <si>
    <t>49</t>
  </si>
  <si>
    <t>59223852</t>
  </si>
  <si>
    <t>dno pro uliční vpusť s kalovou prohlubní betonové 450x300x50mm</t>
  </si>
  <si>
    <t>548400067</t>
  </si>
  <si>
    <t>5922385R</t>
  </si>
  <si>
    <t>skruž pro uliční vpusť se sifonem s výtokovým otvorem pro kam. potrubí betonová 450x350x50mm</t>
  </si>
  <si>
    <t>988677455</t>
  </si>
  <si>
    <t>51</t>
  </si>
  <si>
    <t>59223857</t>
  </si>
  <si>
    <t>skruž pro uliční vpusť horní betonová 450x295x50mm</t>
  </si>
  <si>
    <t>1533740897</t>
  </si>
  <si>
    <t>52</t>
  </si>
  <si>
    <t>59223864</t>
  </si>
  <si>
    <t>prstenec pro uliční vpusť vyrovnávací betonový 390x60x130mm</t>
  </si>
  <si>
    <t>2096481175</t>
  </si>
  <si>
    <t>53</t>
  </si>
  <si>
    <t>899204112</t>
  </si>
  <si>
    <t>Osazení mříží litinových včetně rámů a košů na bahno pro třídu zatížení D400, E600</t>
  </si>
  <si>
    <t>1857696688</t>
  </si>
  <si>
    <t>https://podminky.urs.cz/item/CS_URS_2021_02/899204112</t>
  </si>
  <si>
    <t>54</t>
  </si>
  <si>
    <t>55242320</t>
  </si>
  <si>
    <t>mříž vtoková litinová plochá 500x500mm</t>
  </si>
  <si>
    <t>-836762285</t>
  </si>
  <si>
    <t>55</t>
  </si>
  <si>
    <t>28661789</t>
  </si>
  <si>
    <t>koš kalový ocelový pro silniční vpusť 425mm vč. madla</t>
  </si>
  <si>
    <t>-1913520108</t>
  </si>
  <si>
    <t>56</t>
  </si>
  <si>
    <t>899722113</t>
  </si>
  <si>
    <t>Krytí potrubí z plastů výstražnou fólií z PVC 34cm</t>
  </si>
  <si>
    <t>1443748288</t>
  </si>
  <si>
    <t>Krytí potrubí z plastů výstražnou fólií z PVC šířky 34 cm</t>
  </si>
  <si>
    <t>https://podminky.urs.cz/item/CS_URS_2021_02/899722113</t>
  </si>
  <si>
    <t>180"plynovodní řad</t>
  </si>
  <si>
    <t>35"plynovodní přípojky</t>
  </si>
  <si>
    <t>Ostatní konstrukce a práce, bourání</t>
  </si>
  <si>
    <t>57</t>
  </si>
  <si>
    <t>914111111</t>
  </si>
  <si>
    <t>Montáž svislé dopravní značky do velikosti 1 m2 objímkami na sloupek nebo konzolu</t>
  </si>
  <si>
    <t>1966625773</t>
  </si>
  <si>
    <t>Montáž svislé dopravní značky základní velikosti do 1 m2 objímkami na sloupky nebo konzoly</t>
  </si>
  <si>
    <t>https://podminky.urs.cz/item/CS_URS_2021_02/914111111</t>
  </si>
  <si>
    <t>6"počet ks dle PD</t>
  </si>
  <si>
    <t>58</t>
  </si>
  <si>
    <t>914111112</t>
  </si>
  <si>
    <t>Montáž svislé dopravní značky do velikosti 1 m2 páskováním na sloup</t>
  </si>
  <si>
    <t>129702095</t>
  </si>
  <si>
    <t>Montáž svislé dopravní značky základní velikosti do 1 m2 páskováním na sloupy</t>
  </si>
  <si>
    <t>https://podminky.urs.cz/item/CS_URS_2021_02/914111112</t>
  </si>
  <si>
    <t>8"počet ks dle PD</t>
  </si>
  <si>
    <t>59</t>
  </si>
  <si>
    <t>40445619</t>
  </si>
  <si>
    <t>zákazové, příkazové dopravní značky B1-B34, C1-15 500mm</t>
  </si>
  <si>
    <t>-39084200</t>
  </si>
  <si>
    <t>1"B1</t>
  </si>
  <si>
    <t>2"B29</t>
  </si>
  <si>
    <t>60</t>
  </si>
  <si>
    <t>40445649</t>
  </si>
  <si>
    <t>dodatkové tabulky E3-E5, E8, E14-E16 500x150mm</t>
  </si>
  <si>
    <t>-1818261108</t>
  </si>
  <si>
    <t>2"E8a</t>
  </si>
  <si>
    <t>1"E8b</t>
  </si>
  <si>
    <t>1"E8c</t>
  </si>
  <si>
    <t>61</t>
  </si>
  <si>
    <t>40445626</t>
  </si>
  <si>
    <t>informativní značky provozní IP14-IP29, IP31 750x1000mm</t>
  </si>
  <si>
    <t>1116932763</t>
  </si>
  <si>
    <t>2"IZ8a,b</t>
  </si>
  <si>
    <t>40445621</t>
  </si>
  <si>
    <t>informativní značky provozní IP1-IP3, IP4b-IP7, IP10a, b 500x500mm</t>
  </si>
  <si>
    <t>-73041956</t>
  </si>
  <si>
    <t>1"IP10a</t>
  </si>
  <si>
    <t>63</t>
  </si>
  <si>
    <t>40445625</t>
  </si>
  <si>
    <t>informativní značky provozní IP8, IP9, IP11-IP13 500x700mm</t>
  </si>
  <si>
    <t>2031863627</t>
  </si>
  <si>
    <t>2"IP11c</t>
  </si>
  <si>
    <t>64</t>
  </si>
  <si>
    <t>40445608</t>
  </si>
  <si>
    <t>značky upravující přednost P1, P4 700mm</t>
  </si>
  <si>
    <t>1200780454</t>
  </si>
  <si>
    <t>1"P4</t>
  </si>
  <si>
    <t>65</t>
  </si>
  <si>
    <t>40445650</t>
  </si>
  <si>
    <t>dodatkové tabulky E7, E12, E13 500x300mm</t>
  </si>
  <si>
    <t>1331203357</t>
  </si>
  <si>
    <t>1"E13</t>
  </si>
  <si>
    <t>66</t>
  </si>
  <si>
    <t>914511111</t>
  </si>
  <si>
    <t>Montáž sloupku dopravních značek délky do 3,5 m s betonovým základem</t>
  </si>
  <si>
    <t>-1698168503</t>
  </si>
  <si>
    <t>Montáž sloupku dopravních značek délky do 3,5 m do betonového základu</t>
  </si>
  <si>
    <t>https://podminky.urs.cz/item/CS_URS_2021_02/914511111</t>
  </si>
  <si>
    <t>4"počet ks dle PD</t>
  </si>
  <si>
    <t>67</t>
  </si>
  <si>
    <t>40445225</t>
  </si>
  <si>
    <t>sloupek pro dopravní značku Zn D 60mm v 3,5m</t>
  </si>
  <si>
    <t>-2066757852</t>
  </si>
  <si>
    <t>68</t>
  </si>
  <si>
    <t>916241213</t>
  </si>
  <si>
    <t>Osazení obrubníku kamenného stojatého s boční opěrou do lože z betonu prostého</t>
  </si>
  <si>
    <t>-1459263498</t>
  </si>
  <si>
    <t>Osazení obrubníku kamenného se zřízením lože, s vyplněním a zatřením spár cementovou maltou stojatého s boční opěrou z betonu prostého, do lože z betonu prostého</t>
  </si>
  <si>
    <t>https://podminky.urs.cz/item/CS_URS_2021_02/916241213</t>
  </si>
  <si>
    <t>15"krajníky vytěžené při stavbě</t>
  </si>
  <si>
    <t>58380007</t>
  </si>
  <si>
    <t>obrubník kamenný žulový přímý 1000x150x250mm</t>
  </si>
  <si>
    <t>1325020010</t>
  </si>
  <si>
    <t>230"změřeno v elektronické verzi PD</t>
  </si>
  <si>
    <t>230*1,02 'Přepočtené koeficientem množství</t>
  </si>
  <si>
    <t>70</t>
  </si>
  <si>
    <t>58380003</t>
  </si>
  <si>
    <t>obrubník kamenný žulový přímý 1000x300x200mm</t>
  </si>
  <si>
    <t>2003265468</t>
  </si>
  <si>
    <t>8"změřeno v elektronické verzi PD</t>
  </si>
  <si>
    <t>8*1,02 'Přepočtené koeficientem množství</t>
  </si>
  <si>
    <t>71</t>
  </si>
  <si>
    <t>919122122</t>
  </si>
  <si>
    <t>Těsnění spár zálivkou za tepla pro komůrky š 15 mm hl 30 mm s těsnicím profilem</t>
  </si>
  <si>
    <t>-1853300136</t>
  </si>
  <si>
    <t>Utěsnění dilatačních spár zálivkou za tepla v cementobetonovém nebo živičném krytu včetně adhezního nátěru s těsnicím profilem pod zálivkou, pro komůrky šířky 15 mm, hloubky 30 mm</t>
  </si>
  <si>
    <t>https://podminky.urs.cz/item/CS_URS_2021_02/919122122</t>
  </si>
  <si>
    <t>Poznámka k položce:
spára mezi asfaltovou vozovkou a plochou z velké kostky</t>
  </si>
  <si>
    <t>186"změřeno v elektronické verzi PD</t>
  </si>
  <si>
    <t>72</t>
  </si>
  <si>
    <t>919726122R</t>
  </si>
  <si>
    <t>Sorpční textilie netkaná měrná hm přes 200 do 300 g/m2</t>
  </si>
  <si>
    <t>-1028844539</t>
  </si>
  <si>
    <t>Sorpční textilie netkaná z PP se zvýšenou sorpcí ropných látek měrná hmotnost přes 200 do 300 g/m2</t>
  </si>
  <si>
    <t>Poznámka k položce:
položení sorpční textilie pod parkovacími místy</t>
  </si>
  <si>
    <t>73</t>
  </si>
  <si>
    <t>919726123</t>
  </si>
  <si>
    <t>Geotextilie pro ochranu, separaci a filtraci netkaná měrná hm přes 300 do 500 g/m2</t>
  </si>
  <si>
    <t>-2134990736</t>
  </si>
  <si>
    <t>Geotextilie netkaná pro ochranu, separaci nebo filtraci měrná hmotnost přes 300 do 500 g/m2</t>
  </si>
  <si>
    <t>https://podminky.urs.cz/item/CS_URS_2021_02/919726123</t>
  </si>
  <si>
    <t>plan_vozovka*1,2"+20 %</t>
  </si>
  <si>
    <t>74</t>
  </si>
  <si>
    <t>938908411</t>
  </si>
  <si>
    <t>Čištění vozovek splachováním vodou</t>
  </si>
  <si>
    <t>-547188777</t>
  </si>
  <si>
    <t>Čištění vozovek splachováním vodou povrchu podkladu nebo krytu živičného, betonového nebo dlážděného</t>
  </si>
  <si>
    <t>https://podminky.urs.cz/item/CS_URS_2021_02/938908411</t>
  </si>
  <si>
    <t>Poznámka k položce:
opakované čištění stávajících komunikací v okolí stavby</t>
  </si>
  <si>
    <t>10000</t>
  </si>
  <si>
    <t>75</t>
  </si>
  <si>
    <t>938909111</t>
  </si>
  <si>
    <t>Čištění vozovek metením strojně podkladu nebo krytu štěrkového</t>
  </si>
  <si>
    <t>1771848112</t>
  </si>
  <si>
    <t>Čištění vozovek metením bláta, prachu nebo hlinitého nánosu s odklizením na hromady na vzdálenost do 20 m nebo naložením na dopravní prostředek strojně povrchu podkladu nebo krytu štěrkového</t>
  </si>
  <si>
    <t>https://podminky.urs.cz/item/CS_URS_2021_02/938909111</t>
  </si>
  <si>
    <t>Poznámka k položce:
odstranění nečistot ze štěrkových vrstev před pokládkou asfaltových směsí</t>
  </si>
  <si>
    <t>76</t>
  </si>
  <si>
    <t>938909311</t>
  </si>
  <si>
    <t>Čištění vozovek metením strojně podkladu nebo krytu betonového nebo živičného</t>
  </si>
  <si>
    <t>1108775112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</si>
  <si>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</si>
  <si>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https://podminky.urs.cz/item/CS_URS_2021_02/938909311</t>
  </si>
  <si>
    <t>Poznámka k položce:
očištění hotové vozovky od případných nečistot</t>
  </si>
  <si>
    <t>77</t>
  </si>
  <si>
    <t>966006132</t>
  </si>
  <si>
    <t>Odstranění značek dopravních nebo orientačních se sloupky s betonovými patkami</t>
  </si>
  <si>
    <t>-1978686102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</si>
  <si>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</si>
  <si>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</si>
  <si>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78</t>
  </si>
  <si>
    <t>966006211</t>
  </si>
  <si>
    <t>Odstranění svislých dopravních značek ze sloupů, sloupků nebo konzol</t>
  </si>
  <si>
    <t>996469340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</si>
  <si>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</si>
  <si>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https://podminky.urs.cz/item/CS_URS_2021_02/966006211</t>
  </si>
  <si>
    <t>12"počet ks dle PD</t>
  </si>
  <si>
    <t>79</t>
  </si>
  <si>
    <t>979024443</t>
  </si>
  <si>
    <t>Očištění vybouraných obrubníků a krajníků silničních</t>
  </si>
  <si>
    <t>1447951460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</si>
  <si>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</si>
  <si>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https://podminky.urs.cz/item/CS_URS_2021_02/979024443</t>
  </si>
  <si>
    <t>80</t>
  </si>
  <si>
    <t>R5</t>
  </si>
  <si>
    <t>Uložení kabelového vedení do dělené chráničky</t>
  </si>
  <si>
    <t>1152555092</t>
  </si>
  <si>
    <t>Uložení vedení do chráničky, včetně výkopu, záhozu, podsypu a obsypu a vč. dodání a osazení dělené chráničky</t>
  </si>
  <si>
    <t>cez_vn + cez_nn + cetin</t>
  </si>
  <si>
    <t>81</t>
  </si>
  <si>
    <t>R7</t>
  </si>
  <si>
    <t>Sonda pro vyhledání IS</t>
  </si>
  <si>
    <t>-835915137</t>
  </si>
  <si>
    <t>Sonda pro vyhledání IS, výkop, zához</t>
  </si>
  <si>
    <t>82</t>
  </si>
  <si>
    <t>R8</t>
  </si>
  <si>
    <t>Posun odpadkového koše</t>
  </si>
  <si>
    <t>2025687512</t>
  </si>
  <si>
    <t>Posun odpadkového koše, vč. vykopání, očištění, betonového základu a nového osazení do betonového základu</t>
  </si>
  <si>
    <t>PSV</t>
  </si>
  <si>
    <t>Práce a dodávky PSV</t>
  </si>
  <si>
    <t>711</t>
  </si>
  <si>
    <t>Izolace proti vodě, vlhkosti a plynům</t>
  </si>
  <si>
    <t>83</t>
  </si>
  <si>
    <t>711161273</t>
  </si>
  <si>
    <t>Provedení izolace proti zemní vlhkosti svislé z nopové fólie</t>
  </si>
  <si>
    <t>1514759955</t>
  </si>
  <si>
    <t>Provedení izolace proti zemní vlhkosti nopovou fólií na ploše svislé S z nopové fólie</t>
  </si>
  <si>
    <t>https://podminky.urs.cz/item/CS_URS_2021_02/711161273</t>
  </si>
  <si>
    <t>204"změřeno v elektronické verzi PD</t>
  </si>
  <si>
    <t>84</t>
  </si>
  <si>
    <t>28323005</t>
  </si>
  <si>
    <t>fólie profilovaná (nopová) drenážní HDPE s výškou nopů 8mm</t>
  </si>
  <si>
    <t>770001620</t>
  </si>
  <si>
    <t>204*1,221 'Přepočtené koeficientem množství</t>
  </si>
  <si>
    <t>997</t>
  </si>
  <si>
    <t>Přesun sutě</t>
  </si>
  <si>
    <t>85</t>
  </si>
  <si>
    <t>997221612R</t>
  </si>
  <si>
    <t>Odvoz vybouranýchobrubníků a krajníků na paletách</t>
  </si>
  <si>
    <t>-1186140750</t>
  </si>
  <si>
    <t>Nakládání vybouraných obrubníků a krajníků na palety, vč. dodání palet a naložení palet na dopravní prostředek, odvoz do 5 km na místo určené investorem a složení</t>
  </si>
  <si>
    <t>obrubniky_bourane*0,205</t>
  </si>
  <si>
    <t>86</t>
  </si>
  <si>
    <t>99722181R</t>
  </si>
  <si>
    <t>Likvidace vybouraných hmot a sutí z prostého betonu dle platné legislativy, včetně předložení dokladu o likvidaci</t>
  </si>
  <si>
    <t>935899329</t>
  </si>
  <si>
    <t>Vodorovné přemístění vybouraných hmot a sutí z prostého betonu zatříděného do Katalogu odpadů pod kódem 17 01 01 po suchu na zvolenou skládku dle možností zhotovitele bez ohledu na dopravní vzdálenost, uložení na skládku, poplatku za skládkovné - likvidace dle platné legislativy vč. všech souvisejících činností</t>
  </si>
  <si>
    <t>Poznámka k položce:
např. řízená skládka RECYKLAČNÍ CENTRUM S.R.O. Chabařovice (vzd. 29 km)
1. V ceně jsou započteny i náhrady za jízdu loženého vozidla v terénu, ve výkopišti nebo na
násypišti.
2. V ceně jsou započteny i náklady na vodorovné přemístění vybouraných hmot a sutí až na místo
definitivního uložení na vzdálenost od těžiště nakládky do místa vykládky (řízená skládka odpadů).
3. V cenách jsou započteny i náklady a) při vodorovné dopravě po suchu na přepravu za ztížených
provozních podmínek, b) na požadovaný způsob uložení vybouraných hmot a sutí na skládce.
4. V ceně je započten i poplatek za uložení vybouraných hmot a sutí na uvažované řízené skládce
odpadů dle zákona 185/2001 Sb.
5. Množství jednotek vybouraných hmot a sutí se určí v m3 původní konstrukce před zahájením
bouracích prací.
6. Bude-li zhotovitelem zvoleno jiné místo uložení odsouhlasené objednatelem, bude v ceně
započtena dopravní vzdálenost až na místo uložení, včetně všech souvisejících činností, poplatků,
projednání apod.
7. Zhotovitel předloží objednateli doklad o likvidaci výkopku (vážné lístky, popř. čestné
prohlášení).
8. Položka je uvažována včetně všech dalších souvisejících činností.</t>
  </si>
  <si>
    <t>sut_dlazdice*0,255</t>
  </si>
  <si>
    <t>sut_beton*0,325</t>
  </si>
  <si>
    <t>87</t>
  </si>
  <si>
    <t>99722184R</t>
  </si>
  <si>
    <t>Likvidace vybouraných hmot a sutí z asfaltového betonu dle platné legislativy, včetně předložení dokladu o likvidaci</t>
  </si>
  <si>
    <t>515586830</t>
  </si>
  <si>
    <t>Vodorovné přemístění vybouraných hmot a sutí z asfaltového betonu zatříděného do Katalogu odpadů pod kódem 17 03 02 po suchu na zvolenou skládku dle možností zhotovitele bez ohledu na dopravní vzdálenost, uložení na skládku, poplatku za skládkovné - likvidace dle platné legislativy vč. všech souvisejících činností</t>
  </si>
  <si>
    <t>sut_asfalt1*0,098</t>
  </si>
  <si>
    <t>sut_asfalt2*0,22</t>
  </si>
  <si>
    <t>88</t>
  </si>
  <si>
    <t>99722185R</t>
  </si>
  <si>
    <t>Likvidace vybouraných hmot a sutí z kameniva dle platné legislativy, včetně předložení dokladu o likvidaci</t>
  </si>
  <si>
    <t>-1012874267</t>
  </si>
  <si>
    <t>Vodorovné přemístění vybouraných hmot a sutí z kameniva zatříděného do Katalogu odpadů pod kódem 17 05 04 po suchu na zvolenou skládku dle možností zhotovitele bez ohledu na dopravní vzdálenost, uložení na skládku, poplatku za skládkovné - likvidace dle platné legislativy vč. všech souvisejících činností</t>
  </si>
  <si>
    <t>sut_sterk1*0,29</t>
  </si>
  <si>
    <t>sut_sterk2*0,58</t>
  </si>
  <si>
    <t>998</t>
  </si>
  <si>
    <t>Přesun hmot</t>
  </si>
  <si>
    <t>89</t>
  </si>
  <si>
    <t>998225111</t>
  </si>
  <si>
    <t>Přesun hmot pro pozemní komunikace s krytem z kamene, monolitickým betonovým nebo živičným</t>
  </si>
  <si>
    <t>2119786791</t>
  </si>
  <si>
    <t>Přesun hmot pro komunikace s krytem z kameniva, monolitickým betonovým nebo živičným dopravní vzdálenost do 200 m jakékoliv délky objektu</t>
  </si>
  <si>
    <t>https://podminky.urs.cz/item/CS_URS_2021_01/998225111</t>
  </si>
  <si>
    <t>Práce a dodávky M</t>
  </si>
  <si>
    <t>46-M</t>
  </si>
  <si>
    <t>Zemní práce při extr.mont.pracích</t>
  </si>
  <si>
    <t>90</t>
  </si>
  <si>
    <t>460671113</t>
  </si>
  <si>
    <t>Výstražná fólie pro krytí kabelů šířky 34 cm</t>
  </si>
  <si>
    <t>-949518915</t>
  </si>
  <si>
    <t>Výstražná fólie z PVC pro krytí kabelů včetně vyrovnání povrchu rýhy, rozvinutí a uložení fólie šířky do 34 cm</t>
  </si>
  <si>
    <t>https://podminky.urs.cz/item/CS_URS_2021_02/460671113</t>
  </si>
  <si>
    <t>220"vn</t>
  </si>
  <si>
    <t>190"nn</t>
  </si>
  <si>
    <t>276"sdělovací vedení</t>
  </si>
  <si>
    <t>91</t>
  </si>
  <si>
    <t>460742112</t>
  </si>
  <si>
    <t>Osazení kabelových prostupů z trub plastových do rýhy bez obsypu průměru přes 10 do 15 cm</t>
  </si>
  <si>
    <t>-1261922966</t>
  </si>
  <si>
    <t>Osazení kabelových prostupů včetně utěsnění a spárování z trub plastových do rýhy, bez výkopových prací bez obsypu, vnitřního průměru přes 10 do 15 cm</t>
  </si>
  <si>
    <t>https://podminky.urs.cz/item/CS_URS_2021_02/460742112</t>
  </si>
  <si>
    <t>Poznámka k položce:
rezervní chránička položená podél sdělovacích kabelů</t>
  </si>
  <si>
    <t>92</t>
  </si>
  <si>
    <t>34571355</t>
  </si>
  <si>
    <t>trubka elektroinstalační ohebná dvouplášťová korugovaná (chránička) D 94/110mm, HDPE+LDPE</t>
  </si>
  <si>
    <t>-1656649917</t>
  </si>
  <si>
    <t>rozvaděč</t>
  </si>
  <si>
    <t>kabel4x16</t>
  </si>
  <si>
    <t>284</t>
  </si>
  <si>
    <t>kabel5x1_5</t>
  </si>
  <si>
    <t>lampy</t>
  </si>
  <si>
    <t>pásekFeZn</t>
  </si>
  <si>
    <t>drátFeZn</t>
  </si>
  <si>
    <t>kostkaVelká</t>
  </si>
  <si>
    <t>6,5</t>
  </si>
  <si>
    <t>712/18-2 - SO 401 Veřejné osvětlení</t>
  </si>
  <si>
    <t>kostkaDrobná</t>
  </si>
  <si>
    <t>obrubník</t>
  </si>
  <si>
    <t>zabradli</t>
  </si>
  <si>
    <t>2,5</t>
  </si>
  <si>
    <t xml:space="preserve">    741 - Elektroinstalace - silnoproud</t>
  </si>
  <si>
    <t xml:space="preserve">    21-M - Elektromontáže</t>
  </si>
  <si>
    <t>911111111</t>
  </si>
  <si>
    <t>Montáž zábradlí ocelového zabetonovaného</t>
  </si>
  <si>
    <t>306002697</t>
  </si>
  <si>
    <t>https://podminky.urs.cz/item/CS_URS_2021_02/911111111</t>
  </si>
  <si>
    <t>966005111</t>
  </si>
  <si>
    <t>Rozebrání a odstranění silničního zábradlí se sloupky osazenými s betonovými patkami</t>
  </si>
  <si>
    <t>-259228122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</si>
  <si>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</si>
  <si>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https://podminky.urs.cz/item/CS_URS_2021_02/966005111</t>
  </si>
  <si>
    <t>Poznámka k položce:
zábradlí bude uschováno a zpětně osazeno</t>
  </si>
  <si>
    <t>2,5"změřeno v elektronické verzi PD</t>
  </si>
  <si>
    <t>741</t>
  </si>
  <si>
    <t>Elektroinstalace - silnoproud</t>
  </si>
  <si>
    <t>741210002</t>
  </si>
  <si>
    <t>Montáž rozvodnice oceloplechová nebo plastová běžná do 50 kg</t>
  </si>
  <si>
    <t>-1059128934</t>
  </si>
  <si>
    <t>Montáž rozvodnic oceloplechových nebo plastových bez zapojení vodičů běžných, hmotnosti do 50 kg</t>
  </si>
  <si>
    <t>https://podminky.urs.cz/item/CS_URS_2021_02/741210002</t>
  </si>
  <si>
    <t>35711810</t>
  </si>
  <si>
    <t>skříň přípojková smyčková do výklenku celoplastové provedení výzbroj 3x sada pojistkové spodky nožové velikosti 00 (SS300/NVE1P)</t>
  </si>
  <si>
    <t>-1196651894</t>
  </si>
  <si>
    <t>21-M</t>
  </si>
  <si>
    <t>Elektromontáže</t>
  </si>
  <si>
    <t>210100001</t>
  </si>
  <si>
    <t>Ukončení vodičů v rozváděči nebo na přístroji včetně zapojení průřezu žíly do 2,5 mm2</t>
  </si>
  <si>
    <t>-223726067</t>
  </si>
  <si>
    <t>Ukončení vodičů izolovaných s označením a zapojením v rozváděči nebo na přístroji průřezu žíly do 2,5 mm2</t>
  </si>
  <si>
    <t>https://podminky.urs.cz/item/CS_URS_2021_02/210100001</t>
  </si>
  <si>
    <t>100</t>
  </si>
  <si>
    <t>210100003</t>
  </si>
  <si>
    <t>Ukončení vodičů v rozváděči nebo na přístroji včetně zapojení průřezu žíly do 16 mm2</t>
  </si>
  <si>
    <t>-499750866</t>
  </si>
  <si>
    <t>Ukončení vodičů izolovaných s označením a zapojením v rozváděči nebo na přístroji průřezu žíly do 16 mm2</t>
  </si>
  <si>
    <t>https://podminky.urs.cz/item/CS_URS_2021_02/210100003</t>
  </si>
  <si>
    <t>210100151</t>
  </si>
  <si>
    <t>Ukončení kabelů smršťovací záklopkou nebo páskou se zapojením bez letování žíly do 4x16 mm2</t>
  </si>
  <si>
    <t>65925040</t>
  </si>
  <si>
    <t>Ukončení kabelů smršťovací záklopkou nebo páskou se zapojením bez letování počtu a průřezu žil do 4 x 16 mm2</t>
  </si>
  <si>
    <t>https://podminky.urs.cz/item/CS_URS_2021_02/210100151</t>
  </si>
  <si>
    <t>210100258</t>
  </si>
  <si>
    <t>Ukončení kabelů smršťovací záklopkou nebo páskou se zapojením bez letování žíly do 5x4 mm2</t>
  </si>
  <si>
    <t>1418916865</t>
  </si>
  <si>
    <t>Ukončení kabelů smršťovací záklopkou nebo páskou se zapojením bez letování počtu a průřezu žil do 5 x 1,5 až 4 mm2</t>
  </si>
  <si>
    <t>https://podminky.urs.cz/item/CS_URS_2021_02/210100258</t>
  </si>
  <si>
    <t>210202016</t>
  </si>
  <si>
    <t>Montáž svítidlo výbojkové průmyslové nebo venkovní na sloupek parkový</t>
  </si>
  <si>
    <t>-1758209705</t>
  </si>
  <si>
    <t>Montáž svítidel výbojkových se zapojením vodičů průmyslových nebo venkovních na sloupek parkových</t>
  </si>
  <si>
    <t>https://podminky.urs.cz/item/CS_URS_2021_02/210202016</t>
  </si>
  <si>
    <t>348R1</t>
  </si>
  <si>
    <t>LED svítidlo Streetlight 11 Micro LED ST0.5a</t>
  </si>
  <si>
    <t>256</t>
  </si>
  <si>
    <t>992707814</t>
  </si>
  <si>
    <t>LED svítidlo Streetlight 11 MicroO LED ST0.5a</t>
  </si>
  <si>
    <t>210204002</t>
  </si>
  <si>
    <t>Montáž stožárů osvětlení parkových ocelových</t>
  </si>
  <si>
    <t>1256675815</t>
  </si>
  <si>
    <t>https://podminky.urs.cz/item/CS_URS_2021_02/210204002</t>
  </si>
  <si>
    <t>316R1</t>
  </si>
  <si>
    <t>bezpaticový stožár Kooperativa K6-133/89/60</t>
  </si>
  <si>
    <t>-647364066</t>
  </si>
  <si>
    <t>210204201</t>
  </si>
  <si>
    <t>Montáž elektrovýzbroje stožárů osvětlení 1 okruh</t>
  </si>
  <si>
    <t>528950351</t>
  </si>
  <si>
    <t>https://podminky.urs.cz/item/CS_URS_2021_02/210204201</t>
  </si>
  <si>
    <t>210204202</t>
  </si>
  <si>
    <t>Montáž elektrovýzbroje stožárů osvětlení 2 okruhy</t>
  </si>
  <si>
    <t>-182331581</t>
  </si>
  <si>
    <t>https://podminky.urs.cz/item/CS_URS_2021_02/210204202</t>
  </si>
  <si>
    <t>R12</t>
  </si>
  <si>
    <t>Stožárová svorkovnice SV 6.16.4</t>
  </si>
  <si>
    <t>693726794</t>
  </si>
  <si>
    <t>210220020</t>
  </si>
  <si>
    <t>Montáž uzemňovacího vedení vodičů FeZn pomocí svorek v zemi páskou do 120 mm2 ve městské zástavbě</t>
  </si>
  <si>
    <t>-309681958</t>
  </si>
  <si>
    <t>Montáž uzemňovacího vedení s upevněním, propojením a připojením pomocí svorek v zemi s izolací spojů vodičů FeZn páskou průřezu do 120 mm2 v městské zástavbě</t>
  </si>
  <si>
    <t>https://podminky.urs.cz/item/CS_URS_2021_02/210220020</t>
  </si>
  <si>
    <t>35442062</t>
  </si>
  <si>
    <t>pás zemnící 30x4mm FeZn</t>
  </si>
  <si>
    <t>kg</t>
  </si>
  <si>
    <t>-2101013335</t>
  </si>
  <si>
    <t>210220022</t>
  </si>
  <si>
    <t>Montáž uzemňovacího vedení vodičů FeZn pomocí svorek v zemi drátem průměru do 10 mm ve městské zástavbě</t>
  </si>
  <si>
    <t>1335084601</t>
  </si>
  <si>
    <t>Montáž uzemňovacího vedení s upevněním, propojením a připojením pomocí svorek v zemi s izolací spojů vodičů FeZn drátem nebo lanem průměru do 10 mm v městské zástavbě</t>
  </si>
  <si>
    <t>https://podminky.urs.cz/item/CS_URS_2021_02/210220022</t>
  </si>
  <si>
    <t>35441073</t>
  </si>
  <si>
    <t>drát D 10mm FeZn</t>
  </si>
  <si>
    <t>-556997433</t>
  </si>
  <si>
    <t>210220301</t>
  </si>
  <si>
    <t>Montáž svorek hromosvodných se 2 šrouby</t>
  </si>
  <si>
    <t>-53570713</t>
  </si>
  <si>
    <t>Montáž hromosvodného vedení svorek se 2 šrouby</t>
  </si>
  <si>
    <t>https://podminky.urs.cz/item/CS_URS_2021_02/210220301</t>
  </si>
  <si>
    <t>35441895</t>
  </si>
  <si>
    <t>svorka připojovací k připojení kovových částí</t>
  </si>
  <si>
    <t>618506516</t>
  </si>
  <si>
    <t>Poznámka k položce:
SP1</t>
  </si>
  <si>
    <t>210220302</t>
  </si>
  <si>
    <t>Montáž svorek hromosvodných se 3 a více šrouby</t>
  </si>
  <si>
    <t>1757007919</t>
  </si>
  <si>
    <t>Montáž hromosvodného vedení svorek se 3 a více šrouby</t>
  </si>
  <si>
    <t>https://podminky.urs.cz/item/CS_URS_2021_02/210220302</t>
  </si>
  <si>
    <t>35441986</t>
  </si>
  <si>
    <t>svorka odbočovací a spojovací pro pásek 30x4 mm, FeZn</t>
  </si>
  <si>
    <t>1522754714</t>
  </si>
  <si>
    <t>Poznámka k položce:
SR3</t>
  </si>
  <si>
    <t>210812035</t>
  </si>
  <si>
    <t>Montáž kabelu Cu plného nebo laněného do 1 kV žíly 4x16 mm2 (např. CYKY) bez ukončení uloženého volně nebo v liště</t>
  </si>
  <si>
    <t>710279575</t>
  </si>
  <si>
    <t>Montáž izolovaných kabelů měděných do 1 kV bez ukončení plných nebo laněných kulatých (např. CYKY, CHKE-R) uložených volně nebo v liště počtu a průřezu žil 4x16 mm2</t>
  </si>
  <si>
    <t>https://podminky.urs.cz/item/CS_URS_2021_02/210812035</t>
  </si>
  <si>
    <t>34111080</t>
  </si>
  <si>
    <t>kabel instalační jádro Cu plné izolace PVC plášť PVC 450/750V (CYKY) 4x16mm2</t>
  </si>
  <si>
    <t>-1415182423</t>
  </si>
  <si>
    <t>210812061</t>
  </si>
  <si>
    <t>Montáž kabelu Cu plného nebo laněného do 1 kV žíly 5x1,5 až 2,5 mm2 (např. CYKY) bez ukončení uloženého volně nebo v liště</t>
  </si>
  <si>
    <t>-1819691629</t>
  </si>
  <si>
    <t>Montáž izolovaných kabelů měděných do 1 kV bez ukončení plných nebo laněných kulatých (např. CYKY, CHKE-R) uložených volně nebo v liště počtu a průřezu žil 5x1,5 až 2,5 mm2</t>
  </si>
  <si>
    <t>https://podminky.urs.cz/item/CS_URS_2021_02/210812061</t>
  </si>
  <si>
    <t>34111090</t>
  </si>
  <si>
    <t>kabel instalační jádro Cu plné izolace PVC plášť PVC 450/750V (CYKY) 5x1,5mm2</t>
  </si>
  <si>
    <t>1834081108</t>
  </si>
  <si>
    <t>R13</t>
  </si>
  <si>
    <t>Stožárové pouzdro SP 200/1000</t>
  </si>
  <si>
    <t>-1512333600</t>
  </si>
  <si>
    <t>Montáž redukce na stožár</t>
  </si>
  <si>
    <t>-1039431099</t>
  </si>
  <si>
    <t>R2</t>
  </si>
  <si>
    <t>redukce pr. 60 mm</t>
  </si>
  <si>
    <t>237951249</t>
  </si>
  <si>
    <t>460010024</t>
  </si>
  <si>
    <t>Vytyčení trasy vedení kabelového podzemního v zastavěném prostoru</t>
  </si>
  <si>
    <t>km</t>
  </si>
  <si>
    <t>1716129483</t>
  </si>
  <si>
    <t>Vytyčení trasy vedení kabelového (podzemního) v zastavěném prostoru</t>
  </si>
  <si>
    <t>https://podminky.urs.cz/item/CS_URS_2021_02/460010024</t>
  </si>
  <si>
    <t>284/1000</t>
  </si>
  <si>
    <t>460131112</t>
  </si>
  <si>
    <t>Hloubení nezapažených jam při elektromontážích ručně v hornině tř I skupiny 2</t>
  </si>
  <si>
    <t>1440715169</t>
  </si>
  <si>
    <t>Hloubení nezapažených jam ručně včetně urovnání dna s přemístěním výkopku do vzdálenosti 3 m od okraje jámy nebo s naložením na dopravní prostředek v hornině třídy těžitelnosti I skupiny 2</t>
  </si>
  <si>
    <t>https://podminky.urs.cz/item/CS_URS_2021_02/460131112</t>
  </si>
  <si>
    <t>460171321</t>
  </si>
  <si>
    <t>Hloubení kabelových nezapažených rýh strojně š 50 cm hl 120 cm v hornině tř I skupiny 1 a 2</t>
  </si>
  <si>
    <t>345847162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</si>
  <si>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1 a 2</t>
  </si>
  <si>
    <t>https://podminky.urs.cz/item/CS_URS_2021_02/460171321</t>
  </si>
  <si>
    <t>460431291</t>
  </si>
  <si>
    <t>Zásyp kabelových rýh ručně se zhutněním š 50 cm hl 90 cm z horniny tř I skupiny 1 a 2</t>
  </si>
  <si>
    <t>1071611762</t>
  </si>
  <si>
    <t>Zásyp kabelových rýh ručně s přemístění sypaniny ze vzdálenosti do 10 m, s uložením výkopku ve vrstvách včetně zhutnění a úpravy povrchu šířky 50 cm hloubky 90 cm z horniny třídy těžitelnosti I skupiny 1 a 2</t>
  </si>
  <si>
    <t>https://podminky.urs.cz/item/CS_URS_2021_02/460431291</t>
  </si>
  <si>
    <t>460641111</t>
  </si>
  <si>
    <t>Základové konstrukce při elektromontážích z monolitického betonu tř. C 8/10</t>
  </si>
  <si>
    <t>1656026425</t>
  </si>
  <si>
    <t>Základové konstrukce základ bez bednění do rostlé zeminy z monolitického betonu tř. C 8/10</t>
  </si>
  <si>
    <t>https://podminky.urs.cz/item/CS_URS_2021_02/460641111</t>
  </si>
  <si>
    <t>Poznámka k položce:
lože pod kabely</t>
  </si>
  <si>
    <t>kabel4x16*0,5*0,1"délka*šířka*tl.</t>
  </si>
  <si>
    <t>460641113</t>
  </si>
  <si>
    <t>Základové konstrukce při elektromontážích z monolitického betonu tř. C 16/20</t>
  </si>
  <si>
    <t>-906272891</t>
  </si>
  <si>
    <t>Základové konstrukce základ bez bednění do rostlé zeminy z monolitického betonu tř. C 16/20</t>
  </si>
  <si>
    <t>https://podminky.urs.cz/item/CS_URS_2021_02/460641113</t>
  </si>
  <si>
    <t>Poznámka k položce:
základy sloupů</t>
  </si>
  <si>
    <t>0,5*0,5*0,8*lampy"délka*šířka*tl.*počet</t>
  </si>
  <si>
    <t>460661112</t>
  </si>
  <si>
    <t>Kabelové lože z písku pro kabely nn bez zakrytí š lože přes 35 do 50 cm</t>
  </si>
  <si>
    <t>746343597</t>
  </si>
  <si>
    <t>Kabelové lože z písku včetně podsypu, zhutnění a urovnání povrchu pro kabely nn bez zakrytí, šířky přes 35 do 50 cm</t>
  </si>
  <si>
    <t>https://podminky.urs.cz/item/CS_URS_2021_02/460661112</t>
  </si>
  <si>
    <t>-2046817286</t>
  </si>
  <si>
    <t>460742111</t>
  </si>
  <si>
    <t>Osazení kabelových prostupů z trub plastových do rýhy bez obsypu průměru do 10 cm</t>
  </si>
  <si>
    <t>-1827020132</t>
  </si>
  <si>
    <t>Osazení kabelových prostupů včetně utěsnění a spárování z trub plastových do rýhy, bez výkopových prací bez obsypu, vnitřního průměru do 10 cm</t>
  </si>
  <si>
    <t>https://podminky.urs.cz/item/CS_URS_2021_02/460742111</t>
  </si>
  <si>
    <t>kabel4x16"rezervní chránička</t>
  </si>
  <si>
    <t>34571354</t>
  </si>
  <si>
    <t>trubka elektroinstalační ohebná dvouplášťová korugovaná (chránička) D 75/90mm, HDPE+LDPE</t>
  </si>
  <si>
    <t>304696513</t>
  </si>
  <si>
    <t>568*1,03 'Přepočtené koeficientem množství</t>
  </si>
  <si>
    <t>894955094</t>
  </si>
  <si>
    <t>-1830616196</t>
  </si>
  <si>
    <t>10*1,03 'Přepočtené koeficientem množství</t>
  </si>
  <si>
    <t>460871143</t>
  </si>
  <si>
    <t>Podklad vozovky a chodníku ze štěrkodrti se zhutněním při elektromontážích tl přes 10 do 15 cm</t>
  </si>
  <si>
    <t>-401078651</t>
  </si>
  <si>
    <t>Podklad vozovek a chodníků včetně rozprostření a úpravy ze štěrkodrti, včetně zhutnění, tloušťky přes 10 do 15 cm</t>
  </si>
  <si>
    <t>https://podminky.urs.cz/item/CS_URS_2021_02/460871143</t>
  </si>
  <si>
    <t>(kostkaVelká+kostkaDrobná)*2+mozaika</t>
  </si>
  <si>
    <t>460881511</t>
  </si>
  <si>
    <t>Kladení dlažby z kostek kamenných velkých do lože z kameniva těženého při elektromontážích</t>
  </si>
  <si>
    <t>-1468400125</t>
  </si>
  <si>
    <t>Kryt vozovek a chodníků kladení dlažby (materiál ve specifikaci) včetně spárování, do lože z kameniva těženého z kostek kamenných velkých</t>
  </si>
  <si>
    <t>https://podminky.urs.cz/item/CS_URS_2021_02/460881511</t>
  </si>
  <si>
    <t>Poznámka k položce:
budou použity původní kostky</t>
  </si>
  <si>
    <t>460881512</t>
  </si>
  <si>
    <t>Kladení dlažby z kostek kamenných drobných do lože z kameniva těženého při elektromontážích</t>
  </si>
  <si>
    <t>64467107</t>
  </si>
  <si>
    <t>Kryt vozovek a chodníků kladení dlažby (materiál ve specifikaci) včetně spárování, do lože z kameniva těženého z kostek kamenných drobných</t>
  </si>
  <si>
    <t>https://podminky.urs.cz/item/CS_URS_2021_02/460881512</t>
  </si>
  <si>
    <t>460881513</t>
  </si>
  <si>
    <t>Kladení dlažby z kostek kamenných do mozaiky do lože z kameniva těženého při elektromontážích</t>
  </si>
  <si>
    <t>-1935630819</t>
  </si>
  <si>
    <t>Kryt vozovek a chodníků kladení dlažby (materiál ve specifikaci) včetně spárování, do lože z kameniva těženého z kostek kamenných mozaikových</t>
  </si>
  <si>
    <t>https://podminky.urs.cz/item/CS_URS_2021_02/460881513</t>
  </si>
  <si>
    <t>460894221</t>
  </si>
  <si>
    <t>Osazení kamenného obrubníku stojatého do betonu při elektromontážích</t>
  </si>
  <si>
    <t>-1798057071</t>
  </si>
  <si>
    <t>Osazení obrubníku se zřízením lože, s vyplněním a zatřením spár kamenného stojatého, do lože z betonu prostého</t>
  </si>
  <si>
    <t>https://podminky.urs.cz/item/CS_URS_2021_02/460894221</t>
  </si>
  <si>
    <t>Poznámka k položce:
budou použity původní obrubníky</t>
  </si>
  <si>
    <t>468021111</t>
  </si>
  <si>
    <t>Rozebrání dlažeb při elektromontážích ručně z kostek velkých do písku spáry nezalité</t>
  </si>
  <si>
    <t>-420065959</t>
  </si>
  <si>
    <t>Vytrhání dlažby včetně ručního rozebrání, vytřídění, odhozu na hromady nebo naložení na dopravní prostředek a očistění kostek nebo dlaždic z pískového podkladu z kostek velkých, spáry nezalité</t>
  </si>
  <si>
    <t>https://podminky.urs.cz/item/CS_URS_2021_02/468021111</t>
  </si>
  <si>
    <t>468021121</t>
  </si>
  <si>
    <t>Rozebrání dlažeb při elektromontážích ručně z kostek drobných do písku spáry nezalité</t>
  </si>
  <si>
    <t>-2052148961</t>
  </si>
  <si>
    <t>Vytrhání dlažby včetně ručního rozebrání, vytřídění, odhozu na hromady nebo naložení na dopravní prostředek a očistění kostek nebo dlaždic z pískového podkladu z kostek drobných, spáry nezalité</t>
  </si>
  <si>
    <t>https://podminky.urs.cz/item/CS_URS_2021_02/468021121</t>
  </si>
  <si>
    <t>468021132</t>
  </si>
  <si>
    <t>Rozebrání dlažeb při elektromontážích ručně z kostek mozaikových do písku spáry nezalité</t>
  </si>
  <si>
    <t>1710049299</t>
  </si>
  <si>
    <t>Vytrhání dlažby včetně ručního rozebrání, vytřídění, odhozu na hromady nebo naložení na dopravní prostředek a očistění kostek nebo dlaždic z pískového podkladu z kostek mozaikových, spáry nezalité</t>
  </si>
  <si>
    <t>https://podminky.urs.cz/item/CS_URS_2021_02/468021132</t>
  </si>
  <si>
    <t>468031211</t>
  </si>
  <si>
    <t>Vytrhání obrub při elektromontážích stojatých chodníkových s odhozením nebo naložením na dopravní prostředek</t>
  </si>
  <si>
    <t>-1794864295</t>
  </si>
  <si>
    <t>Vytrhání obrub s odkopáním horniny a lože, s odhozením nebo naložením na dopravní prostředek stojatých chodníkových</t>
  </si>
  <si>
    <t>https://podminky.urs.cz/item/CS_URS_2021_02/468031211</t>
  </si>
  <si>
    <t>023002000</t>
  </si>
  <si>
    <t>Odstranění materiálů a konstrukcí</t>
  </si>
  <si>
    <t>hod</t>
  </si>
  <si>
    <t>1274614151</t>
  </si>
  <si>
    <t>https://podminky.urs.cz/item/CS_URS_2021_02/023002000</t>
  </si>
  <si>
    <t>Poznámka k položce:
Demontáže</t>
  </si>
  <si>
    <t>03300200R</t>
  </si>
  <si>
    <t>Připojení staveniště na inženýrské sítě</t>
  </si>
  <si>
    <t>-1153466871</t>
  </si>
  <si>
    <t>Přepojení původní přípojkové skříně</t>
  </si>
  <si>
    <t>-1572349830</t>
  </si>
  <si>
    <t>https://podminky.urs.cz/item/CS_URS_2021_01/044002000</t>
  </si>
  <si>
    <t>065002000</t>
  </si>
  <si>
    <t>Mimostaveništní doprava materiálů</t>
  </si>
  <si>
    <t>kpl</t>
  </si>
  <si>
    <t>1783922866</t>
  </si>
  <si>
    <t>https://podminky.urs.cz/item/CS_URS_2021_01/065002000</t>
  </si>
  <si>
    <t>SEZNAM FIGUR</t>
  </si>
  <si>
    <t>Výměra</t>
  </si>
  <si>
    <t xml:space="preserve"> 712/18-1</t>
  </si>
  <si>
    <t>Použití figury:</t>
  </si>
  <si>
    <t xml:space="preserve"> 712/18-2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</si>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</sst>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21" TargetMode="External" /><Relationship Id="rId2" Type="http://schemas.openxmlformats.org/officeDocument/2006/relationships/hyperlink" Target="https://podminky.urs.cz/item/CS_URS_2021_02/113106123" TargetMode="External" /><Relationship Id="rId3" Type="http://schemas.openxmlformats.org/officeDocument/2006/relationships/hyperlink" Target="https://podminky.urs.cz/item/CS_URS_2021_02/113107171" TargetMode="External" /><Relationship Id="rId4" Type="http://schemas.openxmlformats.org/officeDocument/2006/relationships/hyperlink" Target="https://podminky.urs.cz/item/CS_URS_2021_02/113107222" TargetMode="External" /><Relationship Id="rId5" Type="http://schemas.openxmlformats.org/officeDocument/2006/relationships/hyperlink" Target="https://podminky.urs.cz/item/CS_URS_2021_02/113107181" TargetMode="External" /><Relationship Id="rId6" Type="http://schemas.openxmlformats.org/officeDocument/2006/relationships/hyperlink" Target="https://podminky.urs.cz/item/CS_URS_2021_02/113107224" TargetMode="External" /><Relationship Id="rId7" Type="http://schemas.openxmlformats.org/officeDocument/2006/relationships/hyperlink" Target="https://podminky.urs.cz/item/CS_URS_2021_02/113107242" TargetMode="External" /><Relationship Id="rId8" Type="http://schemas.openxmlformats.org/officeDocument/2006/relationships/hyperlink" Target="https://podminky.urs.cz/item/CS_URS_2021_02/113202111" TargetMode="External" /><Relationship Id="rId9" Type="http://schemas.openxmlformats.org/officeDocument/2006/relationships/hyperlink" Target="https://podminky.urs.cz/item/CS_URS_2021_02/122151102" TargetMode="External" /><Relationship Id="rId10" Type="http://schemas.openxmlformats.org/officeDocument/2006/relationships/hyperlink" Target="https://podminky.urs.cz/item/CS_URS_2021_02/122252204" TargetMode="External" /><Relationship Id="rId11" Type="http://schemas.openxmlformats.org/officeDocument/2006/relationships/hyperlink" Target="https://podminky.urs.cz/item/CS_URS_2021_02/122452204" TargetMode="External" /><Relationship Id="rId12" Type="http://schemas.openxmlformats.org/officeDocument/2006/relationships/hyperlink" Target="https://podminky.urs.cz/item/CS_URS_2021_02/122552203" TargetMode="External" /><Relationship Id="rId13" Type="http://schemas.openxmlformats.org/officeDocument/2006/relationships/hyperlink" Target="https://podminky.urs.cz/item/CS_URS_2021_02/174151101" TargetMode="External" /><Relationship Id="rId14" Type="http://schemas.openxmlformats.org/officeDocument/2006/relationships/hyperlink" Target="https://podminky.urs.cz/item/CS_URS_2021_02/175111101" TargetMode="External" /><Relationship Id="rId15" Type="http://schemas.openxmlformats.org/officeDocument/2006/relationships/hyperlink" Target="https://podminky.urs.cz/item/CS_URS_2021_02/181152302" TargetMode="External" /><Relationship Id="rId16" Type="http://schemas.openxmlformats.org/officeDocument/2006/relationships/hyperlink" Target="https://podminky.urs.cz/item/CS_URS_2021_02/274313611" TargetMode="External" /><Relationship Id="rId17" Type="http://schemas.openxmlformats.org/officeDocument/2006/relationships/hyperlink" Target="https://podminky.urs.cz/item/CS_URS_2021_02/279113156" TargetMode="External" /><Relationship Id="rId18" Type="http://schemas.openxmlformats.org/officeDocument/2006/relationships/hyperlink" Target="https://podminky.urs.cz/item/CS_URS_2021_02/279361821" TargetMode="External" /><Relationship Id="rId19" Type="http://schemas.openxmlformats.org/officeDocument/2006/relationships/hyperlink" Target="https://podminky.urs.cz/item/CS_URS_2021_02/56481111R" TargetMode="External" /><Relationship Id="rId20" Type="http://schemas.openxmlformats.org/officeDocument/2006/relationships/hyperlink" Target="https://podminky.urs.cz/item/CS_URS_2021_02/564851111" TargetMode="External" /><Relationship Id="rId21" Type="http://schemas.openxmlformats.org/officeDocument/2006/relationships/hyperlink" Target="https://podminky.urs.cz/item/CS_URS_2021_02/564861111" TargetMode="External" /><Relationship Id="rId22" Type="http://schemas.openxmlformats.org/officeDocument/2006/relationships/hyperlink" Target="https://podminky.urs.cz/item/CS_URS_2021_02/564871111" TargetMode="External" /><Relationship Id="rId23" Type="http://schemas.openxmlformats.org/officeDocument/2006/relationships/hyperlink" Target="https://podminky.urs.cz/item/CS_URS_2021_02/565155121" TargetMode="External" /><Relationship Id="rId24" Type="http://schemas.openxmlformats.org/officeDocument/2006/relationships/hyperlink" Target="https://podminky.urs.cz/item/CS_URS_2021_02/567114111" TargetMode="External" /><Relationship Id="rId25" Type="http://schemas.openxmlformats.org/officeDocument/2006/relationships/hyperlink" Target="https://podminky.urs.cz/item/CS_URS_2021_02/577134141" TargetMode="External" /><Relationship Id="rId26" Type="http://schemas.openxmlformats.org/officeDocument/2006/relationships/hyperlink" Target="https://podminky.urs.cz/item/CS_URS_2021_02/591111111" TargetMode="External" /><Relationship Id="rId27" Type="http://schemas.openxmlformats.org/officeDocument/2006/relationships/hyperlink" Target="https://podminky.urs.cz/item/CS_URS_2021_02/591211111" TargetMode="External" /><Relationship Id="rId28" Type="http://schemas.openxmlformats.org/officeDocument/2006/relationships/hyperlink" Target="https://podminky.urs.cz/item/CS_URS_2021_02/591411111" TargetMode="External" /><Relationship Id="rId29" Type="http://schemas.openxmlformats.org/officeDocument/2006/relationships/hyperlink" Target="https://podminky.urs.cz/item/CS_URS_2021_02/596811120" TargetMode="External" /><Relationship Id="rId30" Type="http://schemas.openxmlformats.org/officeDocument/2006/relationships/hyperlink" Target="https://podminky.urs.cz/item/CS_URS_2021_02/895941111" TargetMode="External" /><Relationship Id="rId31" Type="http://schemas.openxmlformats.org/officeDocument/2006/relationships/hyperlink" Target="https://podminky.urs.cz/item/CS_URS_2021_02/899204112" TargetMode="External" /><Relationship Id="rId32" Type="http://schemas.openxmlformats.org/officeDocument/2006/relationships/hyperlink" Target="https://podminky.urs.cz/item/CS_URS_2021_02/899722113" TargetMode="External" /><Relationship Id="rId33" Type="http://schemas.openxmlformats.org/officeDocument/2006/relationships/hyperlink" Target="https://podminky.urs.cz/item/CS_URS_2021_02/914111111" TargetMode="External" /><Relationship Id="rId34" Type="http://schemas.openxmlformats.org/officeDocument/2006/relationships/hyperlink" Target="https://podminky.urs.cz/item/CS_URS_2021_02/914111112" TargetMode="External" /><Relationship Id="rId35" Type="http://schemas.openxmlformats.org/officeDocument/2006/relationships/hyperlink" Target="https://podminky.urs.cz/item/CS_URS_2021_02/914511111" TargetMode="External" /><Relationship Id="rId36" Type="http://schemas.openxmlformats.org/officeDocument/2006/relationships/hyperlink" Target="https://podminky.urs.cz/item/CS_URS_2021_02/916241213" TargetMode="External" /><Relationship Id="rId37" Type="http://schemas.openxmlformats.org/officeDocument/2006/relationships/hyperlink" Target="https://podminky.urs.cz/item/CS_URS_2021_02/919122122" TargetMode="External" /><Relationship Id="rId38" Type="http://schemas.openxmlformats.org/officeDocument/2006/relationships/hyperlink" Target="https://podminky.urs.cz/item/CS_URS_2021_02/919726123" TargetMode="External" /><Relationship Id="rId39" Type="http://schemas.openxmlformats.org/officeDocument/2006/relationships/hyperlink" Target="https://podminky.urs.cz/item/CS_URS_2021_02/938908411" TargetMode="External" /><Relationship Id="rId40" Type="http://schemas.openxmlformats.org/officeDocument/2006/relationships/hyperlink" Target="https://podminky.urs.cz/item/CS_URS_2021_02/938909111" TargetMode="External" /><Relationship Id="rId41" Type="http://schemas.openxmlformats.org/officeDocument/2006/relationships/hyperlink" Target="https://podminky.urs.cz/item/CS_URS_2021_02/938909311" TargetMode="External" /><Relationship Id="rId42" Type="http://schemas.openxmlformats.org/officeDocument/2006/relationships/hyperlink" Target="https://podminky.urs.cz/item/CS_URS_2021_02/966006132" TargetMode="External" /><Relationship Id="rId43" Type="http://schemas.openxmlformats.org/officeDocument/2006/relationships/hyperlink" Target="https://podminky.urs.cz/item/CS_URS_2021_02/966006211" TargetMode="External" /><Relationship Id="rId44" Type="http://schemas.openxmlformats.org/officeDocument/2006/relationships/hyperlink" Target="https://podminky.urs.cz/item/CS_URS_2021_02/979024443" TargetMode="External" /><Relationship Id="rId45" Type="http://schemas.openxmlformats.org/officeDocument/2006/relationships/hyperlink" Target="https://podminky.urs.cz/item/CS_URS_2021_02/711161273" TargetMode="External" /><Relationship Id="rId46" Type="http://schemas.openxmlformats.org/officeDocument/2006/relationships/hyperlink" Target="https://podminky.urs.cz/item/CS_URS_2021_01/998225111" TargetMode="External" /><Relationship Id="rId47" Type="http://schemas.openxmlformats.org/officeDocument/2006/relationships/hyperlink" Target="https://podminky.urs.cz/item/CS_URS_2021_02/460671113" TargetMode="External" /><Relationship Id="rId48" Type="http://schemas.openxmlformats.org/officeDocument/2006/relationships/hyperlink" Target="https://podminky.urs.cz/item/CS_URS_2021_02/460742112" TargetMode="External" /><Relationship Id="rId4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11111111" TargetMode="External" /><Relationship Id="rId2" Type="http://schemas.openxmlformats.org/officeDocument/2006/relationships/hyperlink" Target="https://podminky.urs.cz/item/CS_URS_2021_02/966005111" TargetMode="External" /><Relationship Id="rId3" Type="http://schemas.openxmlformats.org/officeDocument/2006/relationships/hyperlink" Target="https://podminky.urs.cz/item/CS_URS_2021_02/741210002" TargetMode="External" /><Relationship Id="rId4" Type="http://schemas.openxmlformats.org/officeDocument/2006/relationships/hyperlink" Target="https://podminky.urs.cz/item/CS_URS_2021_02/210100001" TargetMode="External" /><Relationship Id="rId5" Type="http://schemas.openxmlformats.org/officeDocument/2006/relationships/hyperlink" Target="https://podminky.urs.cz/item/CS_URS_2021_02/210100003" TargetMode="External" /><Relationship Id="rId6" Type="http://schemas.openxmlformats.org/officeDocument/2006/relationships/hyperlink" Target="https://podminky.urs.cz/item/CS_URS_2021_02/210100151" TargetMode="External" /><Relationship Id="rId7" Type="http://schemas.openxmlformats.org/officeDocument/2006/relationships/hyperlink" Target="https://podminky.urs.cz/item/CS_URS_2021_02/210100258" TargetMode="External" /><Relationship Id="rId8" Type="http://schemas.openxmlformats.org/officeDocument/2006/relationships/hyperlink" Target="https://podminky.urs.cz/item/CS_URS_2021_02/210202016" TargetMode="External" /><Relationship Id="rId9" Type="http://schemas.openxmlformats.org/officeDocument/2006/relationships/hyperlink" Target="https://podminky.urs.cz/item/CS_URS_2021_02/210204002" TargetMode="External" /><Relationship Id="rId10" Type="http://schemas.openxmlformats.org/officeDocument/2006/relationships/hyperlink" Target="https://podminky.urs.cz/item/CS_URS_2021_02/210204201" TargetMode="External" /><Relationship Id="rId11" Type="http://schemas.openxmlformats.org/officeDocument/2006/relationships/hyperlink" Target="https://podminky.urs.cz/item/CS_URS_2021_02/210204202" TargetMode="External" /><Relationship Id="rId12" Type="http://schemas.openxmlformats.org/officeDocument/2006/relationships/hyperlink" Target="https://podminky.urs.cz/item/CS_URS_2021_02/210220020" TargetMode="External" /><Relationship Id="rId13" Type="http://schemas.openxmlformats.org/officeDocument/2006/relationships/hyperlink" Target="https://podminky.urs.cz/item/CS_URS_2021_02/210220022" TargetMode="External" /><Relationship Id="rId14" Type="http://schemas.openxmlformats.org/officeDocument/2006/relationships/hyperlink" Target="https://podminky.urs.cz/item/CS_URS_2021_02/210220301" TargetMode="External" /><Relationship Id="rId15" Type="http://schemas.openxmlformats.org/officeDocument/2006/relationships/hyperlink" Target="https://podminky.urs.cz/item/CS_URS_2021_02/210220302" TargetMode="External" /><Relationship Id="rId16" Type="http://schemas.openxmlformats.org/officeDocument/2006/relationships/hyperlink" Target="https://podminky.urs.cz/item/CS_URS_2021_02/210812035" TargetMode="External" /><Relationship Id="rId17" Type="http://schemas.openxmlformats.org/officeDocument/2006/relationships/hyperlink" Target="https://podminky.urs.cz/item/CS_URS_2021_02/210812061" TargetMode="External" /><Relationship Id="rId18" Type="http://schemas.openxmlformats.org/officeDocument/2006/relationships/hyperlink" Target="https://podminky.urs.cz/item/CS_URS_2021_02/460010024" TargetMode="External" /><Relationship Id="rId19" Type="http://schemas.openxmlformats.org/officeDocument/2006/relationships/hyperlink" Target="https://podminky.urs.cz/item/CS_URS_2021_02/460131112" TargetMode="External" /><Relationship Id="rId20" Type="http://schemas.openxmlformats.org/officeDocument/2006/relationships/hyperlink" Target="https://podminky.urs.cz/item/CS_URS_2021_02/460171321" TargetMode="External" /><Relationship Id="rId21" Type="http://schemas.openxmlformats.org/officeDocument/2006/relationships/hyperlink" Target="https://podminky.urs.cz/item/CS_URS_2021_02/460431291" TargetMode="External" /><Relationship Id="rId22" Type="http://schemas.openxmlformats.org/officeDocument/2006/relationships/hyperlink" Target="https://podminky.urs.cz/item/CS_URS_2021_02/460641111" TargetMode="External" /><Relationship Id="rId23" Type="http://schemas.openxmlformats.org/officeDocument/2006/relationships/hyperlink" Target="https://podminky.urs.cz/item/CS_URS_2021_02/460641113" TargetMode="External" /><Relationship Id="rId24" Type="http://schemas.openxmlformats.org/officeDocument/2006/relationships/hyperlink" Target="https://podminky.urs.cz/item/CS_URS_2021_02/460661112" TargetMode="External" /><Relationship Id="rId25" Type="http://schemas.openxmlformats.org/officeDocument/2006/relationships/hyperlink" Target="https://podminky.urs.cz/item/CS_URS_2021_02/460671113" TargetMode="External" /><Relationship Id="rId26" Type="http://schemas.openxmlformats.org/officeDocument/2006/relationships/hyperlink" Target="https://podminky.urs.cz/item/CS_URS_2021_02/460742111" TargetMode="External" /><Relationship Id="rId27" Type="http://schemas.openxmlformats.org/officeDocument/2006/relationships/hyperlink" Target="https://podminky.urs.cz/item/CS_URS_2021_02/460742112" TargetMode="External" /><Relationship Id="rId28" Type="http://schemas.openxmlformats.org/officeDocument/2006/relationships/hyperlink" Target="https://podminky.urs.cz/item/CS_URS_2021_02/460871143" TargetMode="External" /><Relationship Id="rId29" Type="http://schemas.openxmlformats.org/officeDocument/2006/relationships/hyperlink" Target="https://podminky.urs.cz/item/CS_URS_2021_02/460881511" TargetMode="External" /><Relationship Id="rId30" Type="http://schemas.openxmlformats.org/officeDocument/2006/relationships/hyperlink" Target="https://podminky.urs.cz/item/CS_URS_2021_02/460881512" TargetMode="External" /><Relationship Id="rId31" Type="http://schemas.openxmlformats.org/officeDocument/2006/relationships/hyperlink" Target="https://podminky.urs.cz/item/CS_URS_2021_02/460881513" TargetMode="External" /><Relationship Id="rId32" Type="http://schemas.openxmlformats.org/officeDocument/2006/relationships/hyperlink" Target="https://podminky.urs.cz/item/CS_URS_2021_02/460894221" TargetMode="External" /><Relationship Id="rId33" Type="http://schemas.openxmlformats.org/officeDocument/2006/relationships/hyperlink" Target="https://podminky.urs.cz/item/CS_URS_2021_02/468021111" TargetMode="External" /><Relationship Id="rId34" Type="http://schemas.openxmlformats.org/officeDocument/2006/relationships/hyperlink" Target="https://podminky.urs.cz/item/CS_URS_2021_02/468021121" TargetMode="External" /><Relationship Id="rId35" Type="http://schemas.openxmlformats.org/officeDocument/2006/relationships/hyperlink" Target="https://podminky.urs.cz/item/CS_URS_2021_02/468021132" TargetMode="External" /><Relationship Id="rId36" Type="http://schemas.openxmlformats.org/officeDocument/2006/relationships/hyperlink" Target="https://podminky.urs.cz/item/CS_URS_2021_02/468031211" TargetMode="External" /><Relationship Id="rId37" Type="http://schemas.openxmlformats.org/officeDocument/2006/relationships/hyperlink" Target="https://podminky.urs.cz/item/CS_URS_2021_02/023002000" TargetMode="External" /><Relationship Id="rId38" Type="http://schemas.openxmlformats.org/officeDocument/2006/relationships/hyperlink" Target="https://podminky.urs.cz/item/CS_URS_2021_01/044002000" TargetMode="External" /><Relationship Id="rId39" Type="http://schemas.openxmlformats.org/officeDocument/2006/relationships/hyperlink" Target="https://podminky.urs.cz/item/CS_URS_2021_01/065002000" TargetMode="External" /><Relationship Id="rId4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712/18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Rekonstrukce MK Resslova, Děčín IV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Děčín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16. 12. 2021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NDCON s.r.o.</v>
      </c>
      <c r="AN49" s="64"/>
      <c r="AO49" s="64"/>
      <c r="AP49" s="64"/>
      <c r="AQ49" s="40"/>
      <c r="AR49" s="44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NDCON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4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'712-18-0 - Vedlejší a ost...'!J30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'712-18-0 - Vedlejší a ost...'!P85</f>
        <v>0</v>
      </c>
      <c r="AV55" s="120">
        <f>'712-18-0 - Vedlejší a ost...'!J33</f>
        <v>0</v>
      </c>
      <c r="AW55" s="120">
        <f>'712-18-0 - Vedlejší a ost...'!J34</f>
        <v>0</v>
      </c>
      <c r="AX55" s="120">
        <f>'712-18-0 - Vedlejší a ost...'!J35</f>
        <v>0</v>
      </c>
      <c r="AY55" s="120">
        <f>'712-18-0 - Vedlejší a ost...'!J36</f>
        <v>0</v>
      </c>
      <c r="AZ55" s="120">
        <f>'712-18-0 - Vedlejší a ost...'!F33</f>
        <v>0</v>
      </c>
      <c r="BA55" s="120">
        <f>'712-18-0 - Vedlejší a ost...'!F34</f>
        <v>0</v>
      </c>
      <c r="BB55" s="120">
        <f>'712-18-0 - Vedlejší a ost...'!F35</f>
        <v>0</v>
      </c>
      <c r="BC55" s="120">
        <f>'712-18-0 - Vedlejší a ost...'!F36</f>
        <v>0</v>
      </c>
      <c r="BD55" s="122">
        <f>'712-18-0 - Vedlejší a ost...'!F37</f>
        <v>0</v>
      </c>
      <c r="BE55" s="7"/>
      <c r="BT55" s="123" t="s">
        <v>81</v>
      </c>
      <c r="BV55" s="123" t="s">
        <v>75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77</v>
      </c>
      <c r="B56" s="112"/>
      <c r="C56" s="113"/>
      <c r="D56" s="114" t="s">
        <v>84</v>
      </c>
      <c r="E56" s="114"/>
      <c r="F56" s="114"/>
      <c r="G56" s="114"/>
      <c r="H56" s="114"/>
      <c r="I56" s="115"/>
      <c r="J56" s="114" t="s">
        <v>85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'712-18-1 - SO 101 Místní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19">
        <v>0</v>
      </c>
      <c r="AT56" s="120">
        <f>ROUND(SUM(AV56:AW56),2)</f>
        <v>0</v>
      </c>
      <c r="AU56" s="121">
        <f>'712-18-1 - SO 101 Místní ...'!P92</f>
        <v>0</v>
      </c>
      <c r="AV56" s="120">
        <f>'712-18-1 - SO 101 Místní ...'!J33</f>
        <v>0</v>
      </c>
      <c r="AW56" s="120">
        <f>'712-18-1 - SO 101 Místní ...'!J34</f>
        <v>0</v>
      </c>
      <c r="AX56" s="120">
        <f>'712-18-1 - SO 101 Místní ...'!J35</f>
        <v>0</v>
      </c>
      <c r="AY56" s="120">
        <f>'712-18-1 - SO 101 Místní ...'!J36</f>
        <v>0</v>
      </c>
      <c r="AZ56" s="120">
        <f>'712-18-1 - SO 101 Místní ...'!F33</f>
        <v>0</v>
      </c>
      <c r="BA56" s="120">
        <f>'712-18-1 - SO 101 Místní ...'!F34</f>
        <v>0</v>
      </c>
      <c r="BB56" s="120">
        <f>'712-18-1 - SO 101 Místní ...'!F35</f>
        <v>0</v>
      </c>
      <c r="BC56" s="120">
        <f>'712-18-1 - SO 101 Místní ...'!F36</f>
        <v>0</v>
      </c>
      <c r="BD56" s="122">
        <f>'712-18-1 - SO 101 Místní ...'!F37</f>
        <v>0</v>
      </c>
      <c r="BE56" s="7"/>
      <c r="BT56" s="123" t="s">
        <v>81</v>
      </c>
      <c r="BV56" s="123" t="s">
        <v>75</v>
      </c>
      <c r="BW56" s="123" t="s">
        <v>86</v>
      </c>
      <c r="BX56" s="123" t="s">
        <v>5</v>
      </c>
      <c r="CL56" s="123" t="s">
        <v>19</v>
      </c>
      <c r="CM56" s="123" t="s">
        <v>83</v>
      </c>
    </row>
    <row r="57" spans="1:91" s="7" customFormat="1" ht="16.5" customHeight="1">
      <c r="A57" s="111" t="s">
        <v>77</v>
      </c>
      <c r="B57" s="112"/>
      <c r="C57" s="113"/>
      <c r="D57" s="114" t="s">
        <v>87</v>
      </c>
      <c r="E57" s="114"/>
      <c r="F57" s="114"/>
      <c r="G57" s="114"/>
      <c r="H57" s="114"/>
      <c r="I57" s="115"/>
      <c r="J57" s="114" t="s">
        <v>88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'712-18-2 - SO 401 Veřejné...'!J30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80</v>
      </c>
      <c r="AR57" s="118"/>
      <c r="AS57" s="124">
        <v>0</v>
      </c>
      <c r="AT57" s="125">
        <f>ROUND(SUM(AV57:AW57),2)</f>
        <v>0</v>
      </c>
      <c r="AU57" s="126">
        <f>'712-18-2 - SO 401 Veřejné...'!P87</f>
        <v>0</v>
      </c>
      <c r="AV57" s="125">
        <f>'712-18-2 - SO 401 Veřejné...'!J33</f>
        <v>0</v>
      </c>
      <c r="AW57" s="125">
        <f>'712-18-2 - SO 401 Veřejné...'!J34</f>
        <v>0</v>
      </c>
      <c r="AX57" s="125">
        <f>'712-18-2 - SO 401 Veřejné...'!J35</f>
        <v>0</v>
      </c>
      <c r="AY57" s="125">
        <f>'712-18-2 - SO 401 Veřejné...'!J36</f>
        <v>0</v>
      </c>
      <c r="AZ57" s="125">
        <f>'712-18-2 - SO 401 Veřejné...'!F33</f>
        <v>0</v>
      </c>
      <c r="BA57" s="125">
        <f>'712-18-2 - SO 401 Veřejné...'!F34</f>
        <v>0</v>
      </c>
      <c r="BB57" s="125">
        <f>'712-18-2 - SO 401 Veřejné...'!F35</f>
        <v>0</v>
      </c>
      <c r="BC57" s="125">
        <f>'712-18-2 - SO 401 Veřejné...'!F36</f>
        <v>0</v>
      </c>
      <c r="BD57" s="127">
        <f>'712-18-2 - SO 401 Veřejné...'!F37</f>
        <v>0</v>
      </c>
      <c r="BE57" s="7"/>
      <c r="BT57" s="123" t="s">
        <v>81</v>
      </c>
      <c r="BV57" s="123" t="s">
        <v>75</v>
      </c>
      <c r="BW57" s="123" t="s">
        <v>89</v>
      </c>
      <c r="BX57" s="123" t="s">
        <v>5</v>
      </c>
      <c r="CL57" s="123" t="s">
        <v>19</v>
      </c>
      <c r="CM57" s="123" t="s">
        <v>83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712-18-0 - Vedlejší a ost...'!C2" display="/"/>
    <hyperlink ref="A56" location="'712-18-1 - SO 101 Místní ...'!C2" display="/"/>
    <hyperlink ref="A57" location="'712-18-2 - SO 401 Veřejn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</row>
    <row r="4" spans="2:46" s="1" customFormat="1" ht="24.95" customHeight="1">
      <c r="B4" s="20"/>
      <c r="D4" s="130" t="s">
        <v>90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Rekonstrukce MK Resslova, Děčín IV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93</v>
      </c>
      <c r="G12" s="38"/>
      <c r="H12" s="38"/>
      <c r="I12" s="132" t="s">
        <v>23</v>
      </c>
      <c r="J12" s="137" t="str">
        <f>'Rekapitulace stavby'!AN8</f>
        <v>16. 12. 2021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94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95</v>
      </c>
      <c r="F21" s="38"/>
      <c r="G21" s="38"/>
      <c r="H21" s="38"/>
      <c r="I21" s="132" t="s">
        <v>29</v>
      </c>
      <c r="J21" s="136" t="s">
        <v>96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95</v>
      </c>
      <c r="F24" s="38"/>
      <c r="G24" s="38"/>
      <c r="H24" s="38"/>
      <c r="I24" s="132" t="s">
        <v>29</v>
      </c>
      <c r="J24" s="136" t="s">
        <v>96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ROUND((SUM(BE85:BE130)),2)</f>
        <v>0</v>
      </c>
      <c r="G33" s="38"/>
      <c r="H33" s="38"/>
      <c r="I33" s="148">
        <v>0.21</v>
      </c>
      <c r="J33" s="147">
        <f>ROUND(((SUM(BE85:BE130))*I33),2)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ROUND((SUM(BF85:BF130)),2)</f>
        <v>0</v>
      </c>
      <c r="G34" s="38"/>
      <c r="H34" s="38"/>
      <c r="I34" s="148">
        <v>0.15</v>
      </c>
      <c r="J34" s="147">
        <f>ROUND(((SUM(BF85:BF130))*I34),2)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ROUND((SUM(BG85:BG130)),2)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ROUND((SUM(BH85:BH130)),2)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ROUND((SUM(BI85:BI130)),2)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MK Resslova, Děčín IV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712/18-0 - Vedlejší a ostatní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16. 12. 2021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NDCon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NDCon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J100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J109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105</v>
      </c>
      <c r="E64" s="174"/>
      <c r="F64" s="174"/>
      <c r="G64" s="174"/>
      <c r="H64" s="174"/>
      <c r="I64" s="174"/>
      <c r="J64" s="175">
        <f>J117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106</v>
      </c>
      <c r="E65" s="174"/>
      <c r="F65" s="174"/>
      <c r="G65" s="174"/>
      <c r="H65" s="174"/>
      <c r="I65" s="174"/>
      <c r="J65" s="175">
        <f>J128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Rekonstrukce MK Resslova, Děčín IV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91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712/18-0 - Vedlejší a ostatní rozpočtové náklady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16. 12. 2021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Statutární město Děčín</v>
      </c>
      <c r="G81" s="40"/>
      <c r="H81" s="40"/>
      <c r="I81" s="32" t="s">
        <v>32</v>
      </c>
      <c r="J81" s="36" t="str">
        <f>E21</f>
        <v>NDCon s.r.o.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30</v>
      </c>
      <c r="D82" s="40"/>
      <c r="E82" s="40"/>
      <c r="F82" s="27" t="str">
        <f>IF(E18="","",E18)</f>
        <v>Vyplň údaj</v>
      </c>
      <c r="G82" s="40"/>
      <c r="H82" s="40"/>
      <c r="I82" s="32" t="s">
        <v>36</v>
      </c>
      <c r="J82" s="36" t="str">
        <f>E24</f>
        <v>NDCon s.r.o.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108</v>
      </c>
      <c r="D84" s="180" t="s">
        <v>58</v>
      </c>
      <c r="E84" s="180" t="s">
        <v>54</v>
      </c>
      <c r="F84" s="180" t="s">
        <v>55</v>
      </c>
      <c r="G84" s="180" t="s">
        <v>109</v>
      </c>
      <c r="H84" s="180" t="s">
        <v>110</v>
      </c>
      <c r="I84" s="180" t="s">
        <v>111</v>
      </c>
      <c r="J84" s="180" t="s">
        <v>99</v>
      </c>
      <c r="K84" s="181" t="s">
        <v>112</v>
      </c>
      <c r="L84" s="182"/>
      <c r="M84" s="92" t="s">
        <v>19</v>
      </c>
      <c r="N84" s="93" t="s">
        <v>43</v>
      </c>
      <c r="O84" s="93" t="s">
        <v>113</v>
      </c>
      <c r="P84" s="93" t="s">
        <v>114</v>
      </c>
      <c r="Q84" s="93" t="s">
        <v>115</v>
      </c>
      <c r="R84" s="93" t="s">
        <v>116</v>
      </c>
      <c r="S84" s="93" t="s">
        <v>117</v>
      </c>
      <c r="T84" s="94" t="s">
        <v>118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119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0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72</v>
      </c>
      <c r="AU85" s="17" t="s">
        <v>100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72</v>
      </c>
      <c r="E86" s="191" t="s">
        <v>120</v>
      </c>
      <c r="F86" s="191" t="s">
        <v>121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P87+P100+P109+P117+P128</f>
        <v>0</v>
      </c>
      <c r="Q86" s="196"/>
      <c r="R86" s="197">
        <f>R87+R100+R109+R117+R128</f>
        <v>0</v>
      </c>
      <c r="S86" s="196"/>
      <c r="T86" s="198">
        <f>T87+T100+T109+T117+T128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122</v>
      </c>
      <c r="AT86" s="200" t="s">
        <v>72</v>
      </c>
      <c r="AU86" s="200" t="s">
        <v>73</v>
      </c>
      <c r="AY86" s="199" t="s">
        <v>123</v>
      </c>
      <c r="BK86" s="201">
        <f>BK87+BK100+BK109+BK117+BK128</f>
        <v>0</v>
      </c>
    </row>
    <row r="87" spans="1:63" s="12" customFormat="1" ht="22.8" customHeight="1">
      <c r="A87" s="12"/>
      <c r="B87" s="188"/>
      <c r="C87" s="189"/>
      <c r="D87" s="190" t="s">
        <v>72</v>
      </c>
      <c r="E87" s="202" t="s">
        <v>124</v>
      </c>
      <c r="F87" s="202" t="s">
        <v>125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SUM(P88:P99)</f>
        <v>0</v>
      </c>
      <c r="Q87" s="196"/>
      <c r="R87" s="197">
        <f>SUM(R88:R99)</f>
        <v>0</v>
      </c>
      <c r="S87" s="196"/>
      <c r="T87" s="198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122</v>
      </c>
      <c r="AT87" s="200" t="s">
        <v>72</v>
      </c>
      <c r="AU87" s="200" t="s">
        <v>81</v>
      </c>
      <c r="AY87" s="199" t="s">
        <v>123</v>
      </c>
      <c r="BK87" s="201">
        <f>SUM(BK88:BK99)</f>
        <v>0</v>
      </c>
    </row>
    <row r="88" spans="1:65" s="2" customFormat="1" ht="16.5" customHeight="1">
      <c r="A88" s="38"/>
      <c r="B88" s="39"/>
      <c r="C88" s="204" t="s">
        <v>81</v>
      </c>
      <c r="D88" s="204" t="s">
        <v>126</v>
      </c>
      <c r="E88" s="205" t="s">
        <v>127</v>
      </c>
      <c r="F88" s="206" t="s">
        <v>128</v>
      </c>
      <c r="G88" s="207" t="s">
        <v>129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44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130</v>
      </c>
      <c r="AT88" s="215" t="s">
        <v>126</v>
      </c>
      <c r="AU88" s="215" t="s">
        <v>83</v>
      </c>
      <c r="AY88" s="17" t="s">
        <v>123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81</v>
      </c>
      <c r="BK88" s="216">
        <f>ROUND(I88*H88,2)</f>
        <v>0</v>
      </c>
      <c r="BL88" s="17" t="s">
        <v>130</v>
      </c>
      <c r="BM88" s="215" t="s">
        <v>131</v>
      </c>
    </row>
    <row r="89" spans="1:47" s="2" customFormat="1" ht="12">
      <c r="A89" s="38"/>
      <c r="B89" s="39"/>
      <c r="C89" s="40"/>
      <c r="D89" s="217" t="s">
        <v>132</v>
      </c>
      <c r="E89" s="40"/>
      <c r="F89" s="218" t="s">
        <v>133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132</v>
      </c>
      <c r="AU89" s="17" t="s">
        <v>83</v>
      </c>
    </row>
    <row r="90" spans="1:65" s="2" customFormat="1" ht="16.5" customHeight="1">
      <c r="A90" s="38"/>
      <c r="B90" s="39"/>
      <c r="C90" s="204" t="s">
        <v>83</v>
      </c>
      <c r="D90" s="204" t="s">
        <v>126</v>
      </c>
      <c r="E90" s="205" t="s">
        <v>134</v>
      </c>
      <c r="F90" s="206" t="s">
        <v>135</v>
      </c>
      <c r="G90" s="207" t="s">
        <v>129</v>
      </c>
      <c r="H90" s="208">
        <v>1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130</v>
      </c>
      <c r="AT90" s="215" t="s">
        <v>126</v>
      </c>
      <c r="AU90" s="215" t="s">
        <v>83</v>
      </c>
      <c r="AY90" s="17" t="s">
        <v>123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130</v>
      </c>
      <c r="BM90" s="215" t="s">
        <v>136</v>
      </c>
    </row>
    <row r="91" spans="1:47" s="2" customFormat="1" ht="12">
      <c r="A91" s="38"/>
      <c r="B91" s="39"/>
      <c r="C91" s="40"/>
      <c r="D91" s="217" t="s">
        <v>132</v>
      </c>
      <c r="E91" s="40"/>
      <c r="F91" s="218" t="s">
        <v>135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132</v>
      </c>
      <c r="AU91" s="17" t="s">
        <v>83</v>
      </c>
    </row>
    <row r="92" spans="1:65" s="2" customFormat="1" ht="16.5" customHeight="1">
      <c r="A92" s="38"/>
      <c r="B92" s="39"/>
      <c r="C92" s="204" t="s">
        <v>137</v>
      </c>
      <c r="D92" s="204" t="s">
        <v>126</v>
      </c>
      <c r="E92" s="205" t="s">
        <v>138</v>
      </c>
      <c r="F92" s="206" t="s">
        <v>139</v>
      </c>
      <c r="G92" s="207" t="s">
        <v>129</v>
      </c>
      <c r="H92" s="208">
        <v>1</v>
      </c>
      <c r="I92" s="209"/>
      <c r="J92" s="210">
        <f>ROUND(I92*H92,2)</f>
        <v>0</v>
      </c>
      <c r="K92" s="206" t="s">
        <v>19</v>
      </c>
      <c r="L92" s="44"/>
      <c r="M92" s="211" t="s">
        <v>19</v>
      </c>
      <c r="N92" s="212" t="s">
        <v>44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130</v>
      </c>
      <c r="AT92" s="215" t="s">
        <v>126</v>
      </c>
      <c r="AU92" s="215" t="s">
        <v>83</v>
      </c>
      <c r="AY92" s="17" t="s">
        <v>123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81</v>
      </c>
      <c r="BK92" s="216">
        <f>ROUND(I92*H92,2)</f>
        <v>0</v>
      </c>
      <c r="BL92" s="17" t="s">
        <v>130</v>
      </c>
      <c r="BM92" s="215" t="s">
        <v>140</v>
      </c>
    </row>
    <row r="93" spans="1:47" s="2" customFormat="1" ht="12">
      <c r="A93" s="38"/>
      <c r="B93" s="39"/>
      <c r="C93" s="40"/>
      <c r="D93" s="217" t="s">
        <v>132</v>
      </c>
      <c r="E93" s="40"/>
      <c r="F93" s="218" t="s">
        <v>139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132</v>
      </c>
      <c r="AU93" s="17" t="s">
        <v>83</v>
      </c>
    </row>
    <row r="94" spans="1:65" s="2" customFormat="1" ht="16.5" customHeight="1">
      <c r="A94" s="38"/>
      <c r="B94" s="39"/>
      <c r="C94" s="204" t="s">
        <v>141</v>
      </c>
      <c r="D94" s="204" t="s">
        <v>126</v>
      </c>
      <c r="E94" s="205" t="s">
        <v>142</v>
      </c>
      <c r="F94" s="206" t="s">
        <v>143</v>
      </c>
      <c r="G94" s="207" t="s">
        <v>129</v>
      </c>
      <c r="H94" s="208">
        <v>1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44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130</v>
      </c>
      <c r="AT94" s="215" t="s">
        <v>126</v>
      </c>
      <c r="AU94" s="215" t="s">
        <v>83</v>
      </c>
      <c r="AY94" s="17" t="s">
        <v>123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81</v>
      </c>
      <c r="BK94" s="216">
        <f>ROUND(I94*H94,2)</f>
        <v>0</v>
      </c>
      <c r="BL94" s="17" t="s">
        <v>130</v>
      </c>
      <c r="BM94" s="215" t="s">
        <v>144</v>
      </c>
    </row>
    <row r="95" spans="1:47" s="2" customFormat="1" ht="12">
      <c r="A95" s="38"/>
      <c r="B95" s="39"/>
      <c r="C95" s="40"/>
      <c r="D95" s="217" t="s">
        <v>132</v>
      </c>
      <c r="E95" s="40"/>
      <c r="F95" s="218" t="s">
        <v>143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132</v>
      </c>
      <c r="AU95" s="17" t="s">
        <v>83</v>
      </c>
    </row>
    <row r="96" spans="1:65" s="2" customFormat="1" ht="16.5" customHeight="1">
      <c r="A96" s="38"/>
      <c r="B96" s="39"/>
      <c r="C96" s="204" t="s">
        <v>122</v>
      </c>
      <c r="D96" s="204" t="s">
        <v>126</v>
      </c>
      <c r="E96" s="205" t="s">
        <v>145</v>
      </c>
      <c r="F96" s="206" t="s">
        <v>146</v>
      </c>
      <c r="G96" s="207" t="s">
        <v>129</v>
      </c>
      <c r="H96" s="208">
        <v>1</v>
      </c>
      <c r="I96" s="209"/>
      <c r="J96" s="210">
        <f>ROUND(I96*H96,2)</f>
        <v>0</v>
      </c>
      <c r="K96" s="206" t="s">
        <v>19</v>
      </c>
      <c r="L96" s="44"/>
      <c r="M96" s="211" t="s">
        <v>19</v>
      </c>
      <c r="N96" s="212" t="s">
        <v>44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130</v>
      </c>
      <c r="AT96" s="215" t="s">
        <v>126</v>
      </c>
      <c r="AU96" s="215" t="s">
        <v>83</v>
      </c>
      <c r="AY96" s="17" t="s">
        <v>123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81</v>
      </c>
      <c r="BK96" s="216">
        <f>ROUND(I96*H96,2)</f>
        <v>0</v>
      </c>
      <c r="BL96" s="17" t="s">
        <v>130</v>
      </c>
      <c r="BM96" s="215" t="s">
        <v>147</v>
      </c>
    </row>
    <row r="97" spans="1:47" s="2" customFormat="1" ht="12">
      <c r="A97" s="38"/>
      <c r="B97" s="39"/>
      <c r="C97" s="40"/>
      <c r="D97" s="217" t="s">
        <v>132</v>
      </c>
      <c r="E97" s="40"/>
      <c r="F97" s="218" t="s">
        <v>148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132</v>
      </c>
      <c r="AU97" s="17" t="s">
        <v>83</v>
      </c>
    </row>
    <row r="98" spans="1:65" s="2" customFormat="1" ht="16.5" customHeight="1">
      <c r="A98" s="38"/>
      <c r="B98" s="39"/>
      <c r="C98" s="204" t="s">
        <v>149</v>
      </c>
      <c r="D98" s="204" t="s">
        <v>126</v>
      </c>
      <c r="E98" s="205" t="s">
        <v>150</v>
      </c>
      <c r="F98" s="206" t="s">
        <v>151</v>
      </c>
      <c r="G98" s="207" t="s">
        <v>129</v>
      </c>
      <c r="H98" s="208">
        <v>1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44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130</v>
      </c>
      <c r="AT98" s="215" t="s">
        <v>126</v>
      </c>
      <c r="AU98" s="215" t="s">
        <v>83</v>
      </c>
      <c r="AY98" s="17" t="s">
        <v>123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81</v>
      </c>
      <c r="BK98" s="216">
        <f>ROUND(I98*H98,2)</f>
        <v>0</v>
      </c>
      <c r="BL98" s="17" t="s">
        <v>130</v>
      </c>
      <c r="BM98" s="215" t="s">
        <v>152</v>
      </c>
    </row>
    <row r="99" spans="1:47" s="2" customFormat="1" ht="12">
      <c r="A99" s="38"/>
      <c r="B99" s="39"/>
      <c r="C99" s="40"/>
      <c r="D99" s="217" t="s">
        <v>132</v>
      </c>
      <c r="E99" s="40"/>
      <c r="F99" s="218" t="s">
        <v>153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132</v>
      </c>
      <c r="AU99" s="17" t="s">
        <v>83</v>
      </c>
    </row>
    <row r="100" spans="1:63" s="12" customFormat="1" ht="22.8" customHeight="1">
      <c r="A100" s="12"/>
      <c r="B100" s="188"/>
      <c r="C100" s="189"/>
      <c r="D100" s="190" t="s">
        <v>72</v>
      </c>
      <c r="E100" s="202" t="s">
        <v>154</v>
      </c>
      <c r="F100" s="202" t="s">
        <v>155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SUM(P101:P108)</f>
        <v>0</v>
      </c>
      <c r="Q100" s="196"/>
      <c r="R100" s="197">
        <f>SUM(R101:R108)</f>
        <v>0</v>
      </c>
      <c r="S100" s="196"/>
      <c r="T100" s="198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122</v>
      </c>
      <c r="AT100" s="200" t="s">
        <v>72</v>
      </c>
      <c r="AU100" s="200" t="s">
        <v>81</v>
      </c>
      <c r="AY100" s="199" t="s">
        <v>123</v>
      </c>
      <c r="BK100" s="201">
        <f>SUM(BK101:BK108)</f>
        <v>0</v>
      </c>
    </row>
    <row r="101" spans="1:65" s="2" customFormat="1" ht="16.5" customHeight="1">
      <c r="A101" s="38"/>
      <c r="B101" s="39"/>
      <c r="C101" s="204" t="s">
        <v>156</v>
      </c>
      <c r="D101" s="204" t="s">
        <v>126</v>
      </c>
      <c r="E101" s="205" t="s">
        <v>157</v>
      </c>
      <c r="F101" s="206" t="s">
        <v>155</v>
      </c>
      <c r="G101" s="207" t="s">
        <v>129</v>
      </c>
      <c r="H101" s="208">
        <v>1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44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130</v>
      </c>
      <c r="AT101" s="215" t="s">
        <v>126</v>
      </c>
      <c r="AU101" s="215" t="s">
        <v>83</v>
      </c>
      <c r="AY101" s="17" t="s">
        <v>123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81</v>
      </c>
      <c r="BK101" s="216">
        <f>ROUND(I101*H101,2)</f>
        <v>0</v>
      </c>
      <c r="BL101" s="17" t="s">
        <v>130</v>
      </c>
      <c r="BM101" s="215" t="s">
        <v>158</v>
      </c>
    </row>
    <row r="102" spans="1:47" s="2" customFormat="1" ht="12">
      <c r="A102" s="38"/>
      <c r="B102" s="39"/>
      <c r="C102" s="40"/>
      <c r="D102" s="217" t="s">
        <v>132</v>
      </c>
      <c r="E102" s="40"/>
      <c r="F102" s="218" t="s">
        <v>155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132</v>
      </c>
      <c r="AU102" s="17" t="s">
        <v>83</v>
      </c>
    </row>
    <row r="103" spans="1:65" s="2" customFormat="1" ht="16.5" customHeight="1">
      <c r="A103" s="38"/>
      <c r="B103" s="39"/>
      <c r="C103" s="204" t="s">
        <v>159</v>
      </c>
      <c r="D103" s="204" t="s">
        <v>126</v>
      </c>
      <c r="E103" s="205" t="s">
        <v>160</v>
      </c>
      <c r="F103" s="206" t="s">
        <v>161</v>
      </c>
      <c r="G103" s="207" t="s">
        <v>129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44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130</v>
      </c>
      <c r="AT103" s="215" t="s">
        <v>126</v>
      </c>
      <c r="AU103" s="215" t="s">
        <v>83</v>
      </c>
      <c r="AY103" s="17" t="s">
        <v>123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81</v>
      </c>
      <c r="BK103" s="216">
        <f>ROUND(I103*H103,2)</f>
        <v>0</v>
      </c>
      <c r="BL103" s="17" t="s">
        <v>130</v>
      </c>
      <c r="BM103" s="215" t="s">
        <v>162</v>
      </c>
    </row>
    <row r="104" spans="1:47" s="2" customFormat="1" ht="12">
      <c r="A104" s="38"/>
      <c r="B104" s="39"/>
      <c r="C104" s="40"/>
      <c r="D104" s="217" t="s">
        <v>132</v>
      </c>
      <c r="E104" s="40"/>
      <c r="F104" s="218" t="s">
        <v>163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132</v>
      </c>
      <c r="AU104" s="17" t="s">
        <v>83</v>
      </c>
    </row>
    <row r="105" spans="1:65" s="2" customFormat="1" ht="16.5" customHeight="1">
      <c r="A105" s="38"/>
      <c r="B105" s="39"/>
      <c r="C105" s="204" t="s">
        <v>164</v>
      </c>
      <c r="D105" s="204" t="s">
        <v>126</v>
      </c>
      <c r="E105" s="205" t="s">
        <v>165</v>
      </c>
      <c r="F105" s="206" t="s">
        <v>166</v>
      </c>
      <c r="G105" s="207" t="s">
        <v>129</v>
      </c>
      <c r="H105" s="208">
        <v>1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44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130</v>
      </c>
      <c r="AT105" s="215" t="s">
        <v>126</v>
      </c>
      <c r="AU105" s="215" t="s">
        <v>83</v>
      </c>
      <c r="AY105" s="17" t="s">
        <v>123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81</v>
      </c>
      <c r="BK105" s="216">
        <f>ROUND(I105*H105,2)</f>
        <v>0</v>
      </c>
      <c r="BL105" s="17" t="s">
        <v>130</v>
      </c>
      <c r="BM105" s="215" t="s">
        <v>167</v>
      </c>
    </row>
    <row r="106" spans="1:47" s="2" customFormat="1" ht="12">
      <c r="A106" s="38"/>
      <c r="B106" s="39"/>
      <c r="C106" s="40"/>
      <c r="D106" s="217" t="s">
        <v>132</v>
      </c>
      <c r="E106" s="40"/>
      <c r="F106" s="218" t="s">
        <v>166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132</v>
      </c>
      <c r="AU106" s="17" t="s">
        <v>83</v>
      </c>
    </row>
    <row r="107" spans="1:65" s="2" customFormat="1" ht="16.5" customHeight="1">
      <c r="A107" s="38"/>
      <c r="B107" s="39"/>
      <c r="C107" s="204" t="s">
        <v>168</v>
      </c>
      <c r="D107" s="204" t="s">
        <v>126</v>
      </c>
      <c r="E107" s="205" t="s">
        <v>169</v>
      </c>
      <c r="F107" s="206" t="s">
        <v>170</v>
      </c>
      <c r="G107" s="207" t="s">
        <v>129</v>
      </c>
      <c r="H107" s="208">
        <v>1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44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130</v>
      </c>
      <c r="AT107" s="215" t="s">
        <v>126</v>
      </c>
      <c r="AU107" s="215" t="s">
        <v>83</v>
      </c>
      <c r="AY107" s="17" t="s">
        <v>123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81</v>
      </c>
      <c r="BK107" s="216">
        <f>ROUND(I107*H107,2)</f>
        <v>0</v>
      </c>
      <c r="BL107" s="17" t="s">
        <v>130</v>
      </c>
      <c r="BM107" s="215" t="s">
        <v>171</v>
      </c>
    </row>
    <row r="108" spans="1:47" s="2" customFormat="1" ht="12">
      <c r="A108" s="38"/>
      <c r="B108" s="39"/>
      <c r="C108" s="40"/>
      <c r="D108" s="217" t="s">
        <v>132</v>
      </c>
      <c r="E108" s="40"/>
      <c r="F108" s="218" t="s">
        <v>172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132</v>
      </c>
      <c r="AU108" s="17" t="s">
        <v>83</v>
      </c>
    </row>
    <row r="109" spans="1:63" s="12" customFormat="1" ht="22.8" customHeight="1">
      <c r="A109" s="12"/>
      <c r="B109" s="188"/>
      <c r="C109" s="189"/>
      <c r="D109" s="190" t="s">
        <v>72</v>
      </c>
      <c r="E109" s="202" t="s">
        <v>173</v>
      </c>
      <c r="F109" s="202" t="s">
        <v>174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SUM(P110:P116)</f>
        <v>0</v>
      </c>
      <c r="Q109" s="196"/>
      <c r="R109" s="197">
        <f>SUM(R110:R116)</f>
        <v>0</v>
      </c>
      <c r="S109" s="196"/>
      <c r="T109" s="198">
        <f>SUM(T110:T116)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122</v>
      </c>
      <c r="AT109" s="200" t="s">
        <v>72</v>
      </c>
      <c r="AU109" s="200" t="s">
        <v>81</v>
      </c>
      <c r="AY109" s="199" t="s">
        <v>123</v>
      </c>
      <c r="BK109" s="201">
        <f>SUM(BK110:BK116)</f>
        <v>0</v>
      </c>
    </row>
    <row r="110" spans="1:65" s="2" customFormat="1" ht="16.5" customHeight="1">
      <c r="A110" s="38"/>
      <c r="B110" s="39"/>
      <c r="C110" s="204" t="s">
        <v>175</v>
      </c>
      <c r="D110" s="204" t="s">
        <v>126</v>
      </c>
      <c r="E110" s="205" t="s">
        <v>176</v>
      </c>
      <c r="F110" s="206" t="s">
        <v>177</v>
      </c>
      <c r="G110" s="207" t="s">
        <v>178</v>
      </c>
      <c r="H110" s="208">
        <v>14</v>
      </c>
      <c r="I110" s="209"/>
      <c r="J110" s="210">
        <f>ROUND(I110*H110,2)</f>
        <v>0</v>
      </c>
      <c r="K110" s="206" t="s">
        <v>19</v>
      </c>
      <c r="L110" s="44"/>
      <c r="M110" s="211" t="s">
        <v>19</v>
      </c>
      <c r="N110" s="212" t="s">
        <v>44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130</v>
      </c>
      <c r="AT110" s="215" t="s">
        <v>126</v>
      </c>
      <c r="AU110" s="215" t="s">
        <v>83</v>
      </c>
      <c r="AY110" s="17" t="s">
        <v>123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81</v>
      </c>
      <c r="BK110" s="216">
        <f>ROUND(I110*H110,2)</f>
        <v>0</v>
      </c>
      <c r="BL110" s="17" t="s">
        <v>130</v>
      </c>
      <c r="BM110" s="215" t="s">
        <v>179</v>
      </c>
    </row>
    <row r="111" spans="1:47" s="2" customFormat="1" ht="12">
      <c r="A111" s="38"/>
      <c r="B111" s="39"/>
      <c r="C111" s="40"/>
      <c r="D111" s="217" t="s">
        <v>132</v>
      </c>
      <c r="E111" s="40"/>
      <c r="F111" s="218" t="s">
        <v>177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132</v>
      </c>
      <c r="AU111" s="17" t="s">
        <v>83</v>
      </c>
    </row>
    <row r="112" spans="1:47" s="2" customFormat="1" ht="12">
      <c r="A112" s="38"/>
      <c r="B112" s="39"/>
      <c r="C112" s="40"/>
      <c r="D112" s="217" t="s">
        <v>180</v>
      </c>
      <c r="E112" s="40"/>
      <c r="F112" s="222" t="s">
        <v>181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180</v>
      </c>
      <c r="AU112" s="17" t="s">
        <v>83</v>
      </c>
    </row>
    <row r="113" spans="1:65" s="2" customFormat="1" ht="16.5" customHeight="1">
      <c r="A113" s="38"/>
      <c r="B113" s="39"/>
      <c r="C113" s="204" t="s">
        <v>182</v>
      </c>
      <c r="D113" s="204" t="s">
        <v>126</v>
      </c>
      <c r="E113" s="205" t="s">
        <v>183</v>
      </c>
      <c r="F113" s="206" t="s">
        <v>184</v>
      </c>
      <c r="G113" s="207" t="s">
        <v>129</v>
      </c>
      <c r="H113" s="208">
        <v>1</v>
      </c>
      <c r="I113" s="209"/>
      <c r="J113" s="210">
        <f>ROUND(I113*H113,2)</f>
        <v>0</v>
      </c>
      <c r="K113" s="206" t="s">
        <v>19</v>
      </c>
      <c r="L113" s="44"/>
      <c r="M113" s="211" t="s">
        <v>19</v>
      </c>
      <c r="N113" s="212" t="s">
        <v>44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130</v>
      </c>
      <c r="AT113" s="215" t="s">
        <v>126</v>
      </c>
      <c r="AU113" s="215" t="s">
        <v>83</v>
      </c>
      <c r="AY113" s="17" t="s">
        <v>123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81</v>
      </c>
      <c r="BK113" s="216">
        <f>ROUND(I113*H113,2)</f>
        <v>0</v>
      </c>
      <c r="BL113" s="17" t="s">
        <v>130</v>
      </c>
      <c r="BM113" s="215" t="s">
        <v>185</v>
      </c>
    </row>
    <row r="114" spans="1:47" s="2" customFormat="1" ht="12">
      <c r="A114" s="38"/>
      <c r="B114" s="39"/>
      <c r="C114" s="40"/>
      <c r="D114" s="217" t="s">
        <v>132</v>
      </c>
      <c r="E114" s="40"/>
      <c r="F114" s="218" t="s">
        <v>186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132</v>
      </c>
      <c r="AU114" s="17" t="s">
        <v>83</v>
      </c>
    </row>
    <row r="115" spans="1:65" s="2" customFormat="1" ht="16.5" customHeight="1">
      <c r="A115" s="38"/>
      <c r="B115" s="39"/>
      <c r="C115" s="204" t="s">
        <v>187</v>
      </c>
      <c r="D115" s="204" t="s">
        <v>126</v>
      </c>
      <c r="E115" s="205" t="s">
        <v>188</v>
      </c>
      <c r="F115" s="206" t="s">
        <v>189</v>
      </c>
      <c r="G115" s="207" t="s">
        <v>129</v>
      </c>
      <c r="H115" s="208">
        <v>1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44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130</v>
      </c>
      <c r="AT115" s="215" t="s">
        <v>126</v>
      </c>
      <c r="AU115" s="215" t="s">
        <v>83</v>
      </c>
      <c r="AY115" s="17" t="s">
        <v>123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81</v>
      </c>
      <c r="BK115" s="216">
        <f>ROUND(I115*H115,2)</f>
        <v>0</v>
      </c>
      <c r="BL115" s="17" t="s">
        <v>130</v>
      </c>
      <c r="BM115" s="215" t="s">
        <v>190</v>
      </c>
    </row>
    <row r="116" spans="1:47" s="2" customFormat="1" ht="12">
      <c r="A116" s="38"/>
      <c r="B116" s="39"/>
      <c r="C116" s="40"/>
      <c r="D116" s="217" t="s">
        <v>132</v>
      </c>
      <c r="E116" s="40"/>
      <c r="F116" s="218" t="s">
        <v>191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132</v>
      </c>
      <c r="AU116" s="17" t="s">
        <v>83</v>
      </c>
    </row>
    <row r="117" spans="1:63" s="12" customFormat="1" ht="22.8" customHeight="1">
      <c r="A117" s="12"/>
      <c r="B117" s="188"/>
      <c r="C117" s="189"/>
      <c r="D117" s="190" t="s">
        <v>72</v>
      </c>
      <c r="E117" s="202" t="s">
        <v>192</v>
      </c>
      <c r="F117" s="202" t="s">
        <v>193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SUM(P118:P127)</f>
        <v>0</v>
      </c>
      <c r="Q117" s="196"/>
      <c r="R117" s="197">
        <f>SUM(R118:R127)</f>
        <v>0</v>
      </c>
      <c r="S117" s="196"/>
      <c r="T117" s="198">
        <f>SUM(T118:T127)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9" t="s">
        <v>122</v>
      </c>
      <c r="AT117" s="200" t="s">
        <v>72</v>
      </c>
      <c r="AU117" s="200" t="s">
        <v>81</v>
      </c>
      <c r="AY117" s="199" t="s">
        <v>123</v>
      </c>
      <c r="BK117" s="201">
        <f>SUM(BK118:BK127)</f>
        <v>0</v>
      </c>
    </row>
    <row r="118" spans="1:65" s="2" customFormat="1" ht="16.5" customHeight="1">
      <c r="A118" s="38"/>
      <c r="B118" s="39"/>
      <c r="C118" s="204" t="s">
        <v>194</v>
      </c>
      <c r="D118" s="204" t="s">
        <v>126</v>
      </c>
      <c r="E118" s="205" t="s">
        <v>195</v>
      </c>
      <c r="F118" s="206" t="s">
        <v>196</v>
      </c>
      <c r="G118" s="207" t="s">
        <v>129</v>
      </c>
      <c r="H118" s="208">
        <v>1</v>
      </c>
      <c r="I118" s="209"/>
      <c r="J118" s="210">
        <f>ROUND(I118*H118,2)</f>
        <v>0</v>
      </c>
      <c r="K118" s="206" t="s">
        <v>19</v>
      </c>
      <c r="L118" s="44"/>
      <c r="M118" s="211" t="s">
        <v>19</v>
      </c>
      <c r="N118" s="212" t="s">
        <v>44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130</v>
      </c>
      <c r="AT118" s="215" t="s">
        <v>126</v>
      </c>
      <c r="AU118" s="215" t="s">
        <v>83</v>
      </c>
      <c r="AY118" s="17" t="s">
        <v>123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81</v>
      </c>
      <c r="BK118" s="216">
        <f>ROUND(I118*H118,2)</f>
        <v>0</v>
      </c>
      <c r="BL118" s="17" t="s">
        <v>130</v>
      </c>
      <c r="BM118" s="215" t="s">
        <v>197</v>
      </c>
    </row>
    <row r="119" spans="1:47" s="2" customFormat="1" ht="12">
      <c r="A119" s="38"/>
      <c r="B119" s="39"/>
      <c r="C119" s="40"/>
      <c r="D119" s="217" t="s">
        <v>132</v>
      </c>
      <c r="E119" s="40"/>
      <c r="F119" s="218" t="s">
        <v>198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132</v>
      </c>
      <c r="AU119" s="17" t="s">
        <v>83</v>
      </c>
    </row>
    <row r="120" spans="1:65" s="2" customFormat="1" ht="16.5" customHeight="1">
      <c r="A120" s="38"/>
      <c r="B120" s="39"/>
      <c r="C120" s="204" t="s">
        <v>8</v>
      </c>
      <c r="D120" s="204" t="s">
        <v>126</v>
      </c>
      <c r="E120" s="205" t="s">
        <v>199</v>
      </c>
      <c r="F120" s="206" t="s">
        <v>200</v>
      </c>
      <c r="G120" s="207" t="s">
        <v>129</v>
      </c>
      <c r="H120" s="208">
        <v>1</v>
      </c>
      <c r="I120" s="209"/>
      <c r="J120" s="210">
        <f>ROUND(I120*H120,2)</f>
        <v>0</v>
      </c>
      <c r="K120" s="206" t="s">
        <v>19</v>
      </c>
      <c r="L120" s="44"/>
      <c r="M120" s="211" t="s">
        <v>19</v>
      </c>
      <c r="N120" s="212" t="s">
        <v>44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130</v>
      </c>
      <c r="AT120" s="215" t="s">
        <v>126</v>
      </c>
      <c r="AU120" s="215" t="s">
        <v>83</v>
      </c>
      <c r="AY120" s="17" t="s">
        <v>123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81</v>
      </c>
      <c r="BK120" s="216">
        <f>ROUND(I120*H120,2)</f>
        <v>0</v>
      </c>
      <c r="BL120" s="17" t="s">
        <v>130</v>
      </c>
      <c r="BM120" s="215" t="s">
        <v>201</v>
      </c>
    </row>
    <row r="121" spans="1:47" s="2" customFormat="1" ht="12">
      <c r="A121" s="38"/>
      <c r="B121" s="39"/>
      <c r="C121" s="40"/>
      <c r="D121" s="217" t="s">
        <v>132</v>
      </c>
      <c r="E121" s="40"/>
      <c r="F121" s="218" t="s">
        <v>202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132</v>
      </c>
      <c r="AU121" s="17" t="s">
        <v>83</v>
      </c>
    </row>
    <row r="122" spans="1:65" s="2" customFormat="1" ht="16.5" customHeight="1">
      <c r="A122" s="38"/>
      <c r="B122" s="39"/>
      <c r="C122" s="204" t="s">
        <v>203</v>
      </c>
      <c r="D122" s="204" t="s">
        <v>126</v>
      </c>
      <c r="E122" s="205" t="s">
        <v>204</v>
      </c>
      <c r="F122" s="206" t="s">
        <v>205</v>
      </c>
      <c r="G122" s="207" t="s">
        <v>129</v>
      </c>
      <c r="H122" s="208">
        <v>1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44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130</v>
      </c>
      <c r="AT122" s="215" t="s">
        <v>126</v>
      </c>
      <c r="AU122" s="215" t="s">
        <v>83</v>
      </c>
      <c r="AY122" s="17" t="s">
        <v>123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81</v>
      </c>
      <c r="BK122" s="216">
        <f>ROUND(I122*H122,2)</f>
        <v>0</v>
      </c>
      <c r="BL122" s="17" t="s">
        <v>130</v>
      </c>
      <c r="BM122" s="215" t="s">
        <v>206</v>
      </c>
    </row>
    <row r="123" spans="1:47" s="2" customFormat="1" ht="12">
      <c r="A123" s="38"/>
      <c r="B123" s="39"/>
      <c r="C123" s="40"/>
      <c r="D123" s="217" t="s">
        <v>132</v>
      </c>
      <c r="E123" s="40"/>
      <c r="F123" s="218" t="s">
        <v>205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132</v>
      </c>
      <c r="AU123" s="17" t="s">
        <v>83</v>
      </c>
    </row>
    <row r="124" spans="1:65" s="2" customFormat="1" ht="16.5" customHeight="1">
      <c r="A124" s="38"/>
      <c r="B124" s="39"/>
      <c r="C124" s="204" t="s">
        <v>207</v>
      </c>
      <c r="D124" s="204" t="s">
        <v>126</v>
      </c>
      <c r="E124" s="205" t="s">
        <v>208</v>
      </c>
      <c r="F124" s="206" t="s">
        <v>209</v>
      </c>
      <c r="G124" s="207" t="s">
        <v>129</v>
      </c>
      <c r="H124" s="208">
        <v>1</v>
      </c>
      <c r="I124" s="209"/>
      <c r="J124" s="210">
        <f>ROUND(I124*H124,2)</f>
        <v>0</v>
      </c>
      <c r="K124" s="206" t="s">
        <v>19</v>
      </c>
      <c r="L124" s="44"/>
      <c r="M124" s="211" t="s">
        <v>19</v>
      </c>
      <c r="N124" s="212" t="s">
        <v>44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130</v>
      </c>
      <c r="AT124" s="215" t="s">
        <v>126</v>
      </c>
      <c r="AU124" s="215" t="s">
        <v>83</v>
      </c>
      <c r="AY124" s="17" t="s">
        <v>123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81</v>
      </c>
      <c r="BK124" s="216">
        <f>ROUND(I124*H124,2)</f>
        <v>0</v>
      </c>
      <c r="BL124" s="17" t="s">
        <v>130</v>
      </c>
      <c r="BM124" s="215" t="s">
        <v>210</v>
      </c>
    </row>
    <row r="125" spans="1:47" s="2" customFormat="1" ht="12">
      <c r="A125" s="38"/>
      <c r="B125" s="39"/>
      <c r="C125" s="40"/>
      <c r="D125" s="217" t="s">
        <v>132</v>
      </c>
      <c r="E125" s="40"/>
      <c r="F125" s="218" t="s">
        <v>209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132</v>
      </c>
      <c r="AU125" s="17" t="s">
        <v>83</v>
      </c>
    </row>
    <row r="126" spans="1:65" s="2" customFormat="1" ht="16.5" customHeight="1">
      <c r="A126" s="38"/>
      <c r="B126" s="39"/>
      <c r="C126" s="204" t="s">
        <v>211</v>
      </c>
      <c r="D126" s="204" t="s">
        <v>126</v>
      </c>
      <c r="E126" s="205" t="s">
        <v>212</v>
      </c>
      <c r="F126" s="206" t="s">
        <v>213</v>
      </c>
      <c r="G126" s="207" t="s">
        <v>129</v>
      </c>
      <c r="H126" s="208">
        <v>1</v>
      </c>
      <c r="I126" s="209"/>
      <c r="J126" s="210">
        <f>ROUND(I126*H126,2)</f>
        <v>0</v>
      </c>
      <c r="K126" s="206" t="s">
        <v>19</v>
      </c>
      <c r="L126" s="44"/>
      <c r="M126" s="211" t="s">
        <v>19</v>
      </c>
      <c r="N126" s="212" t="s">
        <v>44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130</v>
      </c>
      <c r="AT126" s="215" t="s">
        <v>126</v>
      </c>
      <c r="AU126" s="215" t="s">
        <v>83</v>
      </c>
      <c r="AY126" s="17" t="s">
        <v>123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81</v>
      </c>
      <c r="BK126" s="216">
        <f>ROUND(I126*H126,2)</f>
        <v>0</v>
      </c>
      <c r="BL126" s="17" t="s">
        <v>130</v>
      </c>
      <c r="BM126" s="215" t="s">
        <v>214</v>
      </c>
    </row>
    <row r="127" spans="1:47" s="2" customFormat="1" ht="12">
      <c r="A127" s="38"/>
      <c r="B127" s="39"/>
      <c r="C127" s="40"/>
      <c r="D127" s="217" t="s">
        <v>132</v>
      </c>
      <c r="E127" s="40"/>
      <c r="F127" s="218" t="s">
        <v>215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132</v>
      </c>
      <c r="AU127" s="17" t="s">
        <v>83</v>
      </c>
    </row>
    <row r="128" spans="1:63" s="12" customFormat="1" ht="22.8" customHeight="1">
      <c r="A128" s="12"/>
      <c r="B128" s="188"/>
      <c r="C128" s="189"/>
      <c r="D128" s="190" t="s">
        <v>72</v>
      </c>
      <c r="E128" s="202" t="s">
        <v>216</v>
      </c>
      <c r="F128" s="202" t="s">
        <v>217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SUM(P129:P130)</f>
        <v>0</v>
      </c>
      <c r="Q128" s="196"/>
      <c r="R128" s="197">
        <f>SUM(R129:R130)</f>
        <v>0</v>
      </c>
      <c r="S128" s="196"/>
      <c r="T128" s="198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122</v>
      </c>
      <c r="AT128" s="200" t="s">
        <v>72</v>
      </c>
      <c r="AU128" s="200" t="s">
        <v>81</v>
      </c>
      <c r="AY128" s="199" t="s">
        <v>123</v>
      </c>
      <c r="BK128" s="201">
        <f>SUM(BK129:BK130)</f>
        <v>0</v>
      </c>
    </row>
    <row r="129" spans="1:65" s="2" customFormat="1" ht="16.5" customHeight="1">
      <c r="A129" s="38"/>
      <c r="B129" s="39"/>
      <c r="C129" s="204" t="s">
        <v>218</v>
      </c>
      <c r="D129" s="204" t="s">
        <v>126</v>
      </c>
      <c r="E129" s="205" t="s">
        <v>219</v>
      </c>
      <c r="F129" s="206" t="s">
        <v>220</v>
      </c>
      <c r="G129" s="207" t="s">
        <v>129</v>
      </c>
      <c r="H129" s="208">
        <v>1</v>
      </c>
      <c r="I129" s="209"/>
      <c r="J129" s="210">
        <f>ROUND(I129*H129,2)</f>
        <v>0</v>
      </c>
      <c r="K129" s="206" t="s">
        <v>19</v>
      </c>
      <c r="L129" s="44"/>
      <c r="M129" s="211" t="s">
        <v>19</v>
      </c>
      <c r="N129" s="212" t="s">
        <v>44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130</v>
      </c>
      <c r="AT129" s="215" t="s">
        <v>126</v>
      </c>
      <c r="AU129" s="215" t="s">
        <v>83</v>
      </c>
      <c r="AY129" s="17" t="s">
        <v>123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81</v>
      </c>
      <c r="BK129" s="216">
        <f>ROUND(I129*H129,2)</f>
        <v>0</v>
      </c>
      <c r="BL129" s="17" t="s">
        <v>130</v>
      </c>
      <c r="BM129" s="215" t="s">
        <v>221</v>
      </c>
    </row>
    <row r="130" spans="1:47" s="2" customFormat="1" ht="12">
      <c r="A130" s="38"/>
      <c r="B130" s="39"/>
      <c r="C130" s="40"/>
      <c r="D130" s="217" t="s">
        <v>132</v>
      </c>
      <c r="E130" s="40"/>
      <c r="F130" s="218" t="s">
        <v>222</v>
      </c>
      <c r="G130" s="40"/>
      <c r="H130" s="40"/>
      <c r="I130" s="219"/>
      <c r="J130" s="40"/>
      <c r="K130" s="40"/>
      <c r="L130" s="44"/>
      <c r="M130" s="223"/>
      <c r="N130" s="224"/>
      <c r="O130" s="225"/>
      <c r="P130" s="225"/>
      <c r="Q130" s="225"/>
      <c r="R130" s="225"/>
      <c r="S130" s="225"/>
      <c r="T130" s="22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132</v>
      </c>
      <c r="AU130" s="17" t="s">
        <v>83</v>
      </c>
    </row>
    <row r="131" spans="1:31" s="2" customFormat="1" ht="6.95" customHeight="1">
      <c r="A131" s="38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44"/>
      <c r="M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</sheetData>
  <sheetProtection password="CC35" sheet="1" objects="1" scenarios="1" formatColumns="0" formatRows="0" autoFilter="0"/>
  <autoFilter ref="C84:K13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227" t="s">
        <v>223</v>
      </c>
      <c r="BA2" s="227" t="s">
        <v>19</v>
      </c>
      <c r="BB2" s="227" t="s">
        <v>19</v>
      </c>
      <c r="BC2" s="227" t="s">
        <v>224</v>
      </c>
      <c r="BD2" s="227" t="s">
        <v>83</v>
      </c>
    </row>
    <row r="3" spans="2:5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  <c r="AZ3" s="227" t="s">
        <v>225</v>
      </c>
      <c r="BA3" s="227" t="s">
        <v>19</v>
      </c>
      <c r="BB3" s="227" t="s">
        <v>19</v>
      </c>
      <c r="BC3" s="227" t="s">
        <v>226</v>
      </c>
      <c r="BD3" s="227" t="s">
        <v>83</v>
      </c>
    </row>
    <row r="4" spans="2:56" s="1" customFormat="1" ht="24.95" customHeight="1">
      <c r="B4" s="20"/>
      <c r="D4" s="130" t="s">
        <v>90</v>
      </c>
      <c r="L4" s="20"/>
      <c r="M4" s="131" t="s">
        <v>10</v>
      </c>
      <c r="AT4" s="17" t="s">
        <v>4</v>
      </c>
      <c r="AZ4" s="227" t="s">
        <v>227</v>
      </c>
      <c r="BA4" s="227" t="s">
        <v>19</v>
      </c>
      <c r="BB4" s="227" t="s">
        <v>19</v>
      </c>
      <c r="BC4" s="227" t="s">
        <v>228</v>
      </c>
      <c r="BD4" s="227" t="s">
        <v>83</v>
      </c>
    </row>
    <row r="5" spans="2:56" s="1" customFormat="1" ht="6.95" customHeight="1">
      <c r="B5" s="20"/>
      <c r="L5" s="20"/>
      <c r="AZ5" s="227" t="s">
        <v>229</v>
      </c>
      <c r="BA5" s="227" t="s">
        <v>19</v>
      </c>
      <c r="BB5" s="227" t="s">
        <v>19</v>
      </c>
      <c r="BC5" s="227" t="s">
        <v>230</v>
      </c>
      <c r="BD5" s="227" t="s">
        <v>83</v>
      </c>
    </row>
    <row r="6" spans="2:56" s="1" customFormat="1" ht="12" customHeight="1">
      <c r="B6" s="20"/>
      <c r="D6" s="132" t="s">
        <v>16</v>
      </c>
      <c r="L6" s="20"/>
      <c r="AZ6" s="227" t="s">
        <v>231</v>
      </c>
      <c r="BA6" s="227" t="s">
        <v>19</v>
      </c>
      <c r="BB6" s="227" t="s">
        <v>19</v>
      </c>
      <c r="BC6" s="227" t="s">
        <v>232</v>
      </c>
      <c r="BD6" s="227" t="s">
        <v>83</v>
      </c>
    </row>
    <row r="7" spans="2:56" s="1" customFormat="1" ht="16.5" customHeight="1">
      <c r="B7" s="20"/>
      <c r="E7" s="133" t="str">
        <f>'Rekapitulace stavby'!K6</f>
        <v>Rekonstrukce MK Resslova, Děčín IV</v>
      </c>
      <c r="F7" s="132"/>
      <c r="G7" s="132"/>
      <c r="H7" s="132"/>
      <c r="L7" s="20"/>
      <c r="AZ7" s="227" t="s">
        <v>233</v>
      </c>
      <c r="BA7" s="227" t="s">
        <v>19</v>
      </c>
      <c r="BB7" s="227" t="s">
        <v>19</v>
      </c>
      <c r="BC7" s="227" t="s">
        <v>234</v>
      </c>
      <c r="BD7" s="227" t="s">
        <v>83</v>
      </c>
    </row>
    <row r="8" spans="1:56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27" t="s">
        <v>235</v>
      </c>
      <c r="BA8" s="227" t="s">
        <v>19</v>
      </c>
      <c r="BB8" s="227" t="s">
        <v>19</v>
      </c>
      <c r="BC8" s="227" t="s">
        <v>141</v>
      </c>
      <c r="BD8" s="227" t="s">
        <v>83</v>
      </c>
    </row>
    <row r="9" spans="1:56" s="2" customFormat="1" ht="16.5" customHeight="1">
      <c r="A9" s="38"/>
      <c r="B9" s="44"/>
      <c r="C9" s="38"/>
      <c r="D9" s="38"/>
      <c r="E9" s="135" t="s">
        <v>236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27" t="s">
        <v>237</v>
      </c>
      <c r="BA9" s="227" t="s">
        <v>19</v>
      </c>
      <c r="BB9" s="227" t="s">
        <v>19</v>
      </c>
      <c r="BC9" s="227" t="s">
        <v>122</v>
      </c>
      <c r="BD9" s="227" t="s">
        <v>83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27" t="s">
        <v>238</v>
      </c>
      <c r="BA10" s="227" t="s">
        <v>19</v>
      </c>
      <c r="BB10" s="227" t="s">
        <v>19</v>
      </c>
      <c r="BC10" s="227" t="s">
        <v>239</v>
      </c>
      <c r="BD10" s="227" t="s">
        <v>83</v>
      </c>
    </row>
    <row r="11" spans="1:56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27" t="s">
        <v>240</v>
      </c>
      <c r="BA11" s="227" t="s">
        <v>19</v>
      </c>
      <c r="BB11" s="227" t="s">
        <v>19</v>
      </c>
      <c r="BC11" s="227" t="s">
        <v>241</v>
      </c>
      <c r="BD11" s="227" t="s">
        <v>83</v>
      </c>
    </row>
    <row r="12" spans="1:56" s="2" customFormat="1" ht="12" customHeight="1">
      <c r="A12" s="38"/>
      <c r="B12" s="44"/>
      <c r="C12" s="38"/>
      <c r="D12" s="132" t="s">
        <v>21</v>
      </c>
      <c r="E12" s="38"/>
      <c r="F12" s="136" t="s">
        <v>93</v>
      </c>
      <c r="G12" s="38"/>
      <c r="H12" s="38"/>
      <c r="I12" s="132" t="s">
        <v>23</v>
      </c>
      <c r="J12" s="137" t="str">
        <f>'Rekapitulace stavby'!AN8</f>
        <v>16. 12. 2021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27" t="s">
        <v>242</v>
      </c>
      <c r="BA12" s="227" t="s">
        <v>19</v>
      </c>
      <c r="BB12" s="227" t="s">
        <v>19</v>
      </c>
      <c r="BC12" s="227" t="s">
        <v>243</v>
      </c>
      <c r="BD12" s="227" t="s">
        <v>83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27" t="s">
        <v>244</v>
      </c>
      <c r="BA13" s="227" t="s">
        <v>19</v>
      </c>
      <c r="BB13" s="227" t="s">
        <v>19</v>
      </c>
      <c r="BC13" s="227" t="s">
        <v>245</v>
      </c>
      <c r="BD13" s="227" t="s">
        <v>83</v>
      </c>
    </row>
    <row r="14" spans="1:56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27" t="s">
        <v>246</v>
      </c>
      <c r="BA14" s="227" t="s">
        <v>19</v>
      </c>
      <c r="BB14" s="227" t="s">
        <v>19</v>
      </c>
      <c r="BC14" s="227" t="s">
        <v>247</v>
      </c>
      <c r="BD14" s="227" t="s">
        <v>83</v>
      </c>
    </row>
    <row r="15" spans="1:56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94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27" t="s">
        <v>248</v>
      </c>
      <c r="BA15" s="227" t="s">
        <v>19</v>
      </c>
      <c r="BB15" s="227" t="s">
        <v>19</v>
      </c>
      <c r="BC15" s="227" t="s">
        <v>249</v>
      </c>
      <c r="BD15" s="227" t="s">
        <v>83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27" t="s">
        <v>250</v>
      </c>
      <c r="BA16" s="227" t="s">
        <v>19</v>
      </c>
      <c r="BB16" s="227" t="s">
        <v>19</v>
      </c>
      <c r="BC16" s="227" t="s">
        <v>159</v>
      </c>
      <c r="BD16" s="227" t="s">
        <v>83</v>
      </c>
    </row>
    <row r="17" spans="1:56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27" t="s">
        <v>251</v>
      </c>
      <c r="BA17" s="227" t="s">
        <v>19</v>
      </c>
      <c r="BB17" s="227" t="s">
        <v>19</v>
      </c>
      <c r="BC17" s="227" t="s">
        <v>252</v>
      </c>
      <c r="BD17" s="227" t="s">
        <v>83</v>
      </c>
    </row>
    <row r="18" spans="1:56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27" t="s">
        <v>253</v>
      </c>
      <c r="BA18" s="227" t="s">
        <v>19</v>
      </c>
      <c r="BB18" s="227" t="s">
        <v>19</v>
      </c>
      <c r="BC18" s="227" t="s">
        <v>254</v>
      </c>
      <c r="BD18" s="227" t="s">
        <v>83</v>
      </c>
    </row>
    <row r="19" spans="1:56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27" t="s">
        <v>255</v>
      </c>
      <c r="BA19" s="227" t="s">
        <v>19</v>
      </c>
      <c r="BB19" s="227" t="s">
        <v>19</v>
      </c>
      <c r="BC19" s="227" t="s">
        <v>256</v>
      </c>
      <c r="BD19" s="227" t="s">
        <v>83</v>
      </c>
    </row>
    <row r="20" spans="1:56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27" t="s">
        <v>257</v>
      </c>
      <c r="BA20" s="227" t="s">
        <v>19</v>
      </c>
      <c r="BB20" s="227" t="s">
        <v>19</v>
      </c>
      <c r="BC20" s="227" t="s">
        <v>258</v>
      </c>
      <c r="BD20" s="227" t="s">
        <v>83</v>
      </c>
    </row>
    <row r="21" spans="1:56" s="2" customFormat="1" ht="18" customHeight="1">
      <c r="A21" s="38"/>
      <c r="B21" s="44"/>
      <c r="C21" s="38"/>
      <c r="D21" s="38"/>
      <c r="E21" s="136" t="s">
        <v>95</v>
      </c>
      <c r="F21" s="38"/>
      <c r="G21" s="38"/>
      <c r="H21" s="38"/>
      <c r="I21" s="132" t="s">
        <v>29</v>
      </c>
      <c r="J21" s="136" t="s">
        <v>96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27" t="s">
        <v>259</v>
      </c>
      <c r="BA21" s="227" t="s">
        <v>19</v>
      </c>
      <c r="BB21" s="227" t="s">
        <v>19</v>
      </c>
      <c r="BC21" s="227" t="s">
        <v>260</v>
      </c>
      <c r="BD21" s="227" t="s">
        <v>83</v>
      </c>
    </row>
    <row r="22" spans="1:56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27" t="s">
        <v>261</v>
      </c>
      <c r="BA22" s="227" t="s">
        <v>19</v>
      </c>
      <c r="BB22" s="227" t="s">
        <v>19</v>
      </c>
      <c r="BC22" s="227" t="s">
        <v>262</v>
      </c>
      <c r="BD22" s="227" t="s">
        <v>83</v>
      </c>
    </row>
    <row r="23" spans="1:56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27" t="s">
        <v>263</v>
      </c>
      <c r="BA23" s="227" t="s">
        <v>19</v>
      </c>
      <c r="BB23" s="227" t="s">
        <v>19</v>
      </c>
      <c r="BC23" s="227" t="s">
        <v>264</v>
      </c>
      <c r="BD23" s="227" t="s">
        <v>83</v>
      </c>
    </row>
    <row r="24" spans="1:56" s="2" customFormat="1" ht="18" customHeight="1">
      <c r="A24" s="38"/>
      <c r="B24" s="44"/>
      <c r="C24" s="38"/>
      <c r="D24" s="38"/>
      <c r="E24" s="136" t="s">
        <v>95</v>
      </c>
      <c r="F24" s="38"/>
      <c r="G24" s="38"/>
      <c r="H24" s="38"/>
      <c r="I24" s="132" t="s">
        <v>29</v>
      </c>
      <c r="J24" s="136" t="s">
        <v>96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227" t="s">
        <v>265</v>
      </c>
      <c r="BA24" s="227" t="s">
        <v>19</v>
      </c>
      <c r="BB24" s="227" t="s">
        <v>19</v>
      </c>
      <c r="BC24" s="227" t="s">
        <v>266</v>
      </c>
      <c r="BD24" s="227" t="s">
        <v>83</v>
      </c>
    </row>
    <row r="25" spans="1:56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227" t="s">
        <v>267</v>
      </c>
      <c r="BA25" s="227" t="s">
        <v>19</v>
      </c>
      <c r="BB25" s="227" t="s">
        <v>19</v>
      </c>
      <c r="BC25" s="227" t="s">
        <v>268</v>
      </c>
      <c r="BD25" s="227" t="s">
        <v>83</v>
      </c>
    </row>
    <row r="26" spans="1:56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227" t="s">
        <v>269</v>
      </c>
      <c r="BA26" s="227" t="s">
        <v>19</v>
      </c>
      <c r="BB26" s="227" t="s">
        <v>19</v>
      </c>
      <c r="BC26" s="227" t="s">
        <v>270</v>
      </c>
      <c r="BD26" s="227" t="s">
        <v>83</v>
      </c>
    </row>
    <row r="27" spans="1:56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Z27" s="228" t="s">
        <v>271</v>
      </c>
      <c r="BA27" s="228" t="s">
        <v>19</v>
      </c>
      <c r="BB27" s="228" t="s">
        <v>19</v>
      </c>
      <c r="BC27" s="228" t="s">
        <v>272</v>
      </c>
      <c r="BD27" s="228" t="s">
        <v>83</v>
      </c>
    </row>
    <row r="28" spans="1:56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227" t="s">
        <v>273</v>
      </c>
      <c r="BA28" s="227" t="s">
        <v>19</v>
      </c>
      <c r="BB28" s="227" t="s">
        <v>19</v>
      </c>
      <c r="BC28" s="227" t="s">
        <v>274</v>
      </c>
      <c r="BD28" s="227" t="s">
        <v>83</v>
      </c>
    </row>
    <row r="29" spans="1:56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Z29" s="227" t="s">
        <v>275</v>
      </c>
      <c r="BA29" s="227" t="s">
        <v>19</v>
      </c>
      <c r="BB29" s="227" t="s">
        <v>19</v>
      </c>
      <c r="BC29" s="227" t="s">
        <v>276</v>
      </c>
      <c r="BD29" s="227" t="s">
        <v>83</v>
      </c>
    </row>
    <row r="30" spans="1:56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ROUND(J92,2)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227" t="s">
        <v>277</v>
      </c>
      <c r="BA30" s="227" t="s">
        <v>19</v>
      </c>
      <c r="BB30" s="227" t="s">
        <v>19</v>
      </c>
      <c r="BC30" s="227" t="s">
        <v>276</v>
      </c>
      <c r="BD30" s="227" t="s">
        <v>83</v>
      </c>
    </row>
    <row r="31" spans="1:56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227" t="s">
        <v>278</v>
      </c>
      <c r="BA31" s="227" t="s">
        <v>19</v>
      </c>
      <c r="BB31" s="227" t="s">
        <v>19</v>
      </c>
      <c r="BC31" s="227" t="s">
        <v>279</v>
      </c>
      <c r="BD31" s="227" t="s">
        <v>83</v>
      </c>
    </row>
    <row r="32" spans="1:56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227" t="s">
        <v>280</v>
      </c>
      <c r="BA32" s="227" t="s">
        <v>19</v>
      </c>
      <c r="BB32" s="227" t="s">
        <v>19</v>
      </c>
      <c r="BC32" s="227" t="s">
        <v>281</v>
      </c>
      <c r="BD32" s="227" t="s">
        <v>83</v>
      </c>
    </row>
    <row r="33" spans="1:56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ROUND((SUM(BE92:BE495)),2)</f>
        <v>0</v>
      </c>
      <c r="G33" s="38"/>
      <c r="H33" s="38"/>
      <c r="I33" s="148">
        <v>0.21</v>
      </c>
      <c r="J33" s="147">
        <f>ROUND(((SUM(BE92:BE495))*I33),2)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227" t="s">
        <v>282</v>
      </c>
      <c r="BA33" s="227" t="s">
        <v>19</v>
      </c>
      <c r="BB33" s="227" t="s">
        <v>19</v>
      </c>
      <c r="BC33" s="227" t="s">
        <v>283</v>
      </c>
      <c r="BD33" s="227" t="s">
        <v>83</v>
      </c>
    </row>
    <row r="34" spans="1:56" s="2" customFormat="1" ht="14.4" customHeight="1">
      <c r="A34" s="38"/>
      <c r="B34" s="44"/>
      <c r="C34" s="38"/>
      <c r="D34" s="38"/>
      <c r="E34" s="132" t="s">
        <v>45</v>
      </c>
      <c r="F34" s="147">
        <f>ROUND((SUM(BF92:BF495)),2)</f>
        <v>0</v>
      </c>
      <c r="G34" s="38"/>
      <c r="H34" s="38"/>
      <c r="I34" s="148">
        <v>0.15</v>
      </c>
      <c r="J34" s="147">
        <f>ROUND(((SUM(BF92:BF495))*I34),2)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227" t="s">
        <v>284</v>
      </c>
      <c r="BA34" s="227" t="s">
        <v>19</v>
      </c>
      <c r="BB34" s="227" t="s">
        <v>19</v>
      </c>
      <c r="BC34" s="227" t="s">
        <v>285</v>
      </c>
      <c r="BD34" s="227" t="s">
        <v>83</v>
      </c>
    </row>
    <row r="35" spans="1:56" s="2" customFormat="1" ht="14.4" customHeight="1" hidden="1">
      <c r="A35" s="38"/>
      <c r="B35" s="44"/>
      <c r="C35" s="38"/>
      <c r="D35" s="38"/>
      <c r="E35" s="132" t="s">
        <v>46</v>
      </c>
      <c r="F35" s="147">
        <f>ROUND((SUM(BG92:BG495)),2)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Z35" s="227" t="s">
        <v>286</v>
      </c>
      <c r="BA35" s="227" t="s">
        <v>19</v>
      </c>
      <c r="BB35" s="227" t="s">
        <v>19</v>
      </c>
      <c r="BC35" s="227" t="s">
        <v>287</v>
      </c>
      <c r="BD35" s="227" t="s">
        <v>83</v>
      </c>
    </row>
    <row r="36" spans="1:56" s="2" customFormat="1" ht="14.4" customHeight="1" hidden="1">
      <c r="A36" s="38"/>
      <c r="B36" s="44"/>
      <c r="C36" s="38"/>
      <c r="D36" s="38"/>
      <c r="E36" s="132" t="s">
        <v>47</v>
      </c>
      <c r="F36" s="147">
        <f>ROUND((SUM(BH92:BH495)),2)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Z36" s="227" t="s">
        <v>288</v>
      </c>
      <c r="BA36" s="227" t="s">
        <v>19</v>
      </c>
      <c r="BB36" s="227" t="s">
        <v>19</v>
      </c>
      <c r="BC36" s="227" t="s">
        <v>289</v>
      </c>
      <c r="BD36" s="227" t="s">
        <v>83</v>
      </c>
    </row>
    <row r="37" spans="1:56" s="2" customFormat="1" ht="14.4" customHeight="1" hidden="1">
      <c r="A37" s="38"/>
      <c r="B37" s="44"/>
      <c r="C37" s="38"/>
      <c r="D37" s="38"/>
      <c r="E37" s="132" t="s">
        <v>48</v>
      </c>
      <c r="F37" s="147">
        <f>ROUND((SUM(BI92:BI495)),2)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Z37" s="227" t="s">
        <v>290</v>
      </c>
      <c r="BA37" s="227" t="s">
        <v>19</v>
      </c>
      <c r="BB37" s="227" t="s">
        <v>19</v>
      </c>
      <c r="BC37" s="227" t="s">
        <v>291</v>
      </c>
      <c r="BD37" s="227" t="s">
        <v>83</v>
      </c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MK Resslova, Děčín IV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712/18-1 - SO 101 Místní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16. 12. 2021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NDCon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NDCon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J92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292</v>
      </c>
      <c r="E60" s="168"/>
      <c r="F60" s="168"/>
      <c r="G60" s="168"/>
      <c r="H60" s="168"/>
      <c r="I60" s="168"/>
      <c r="J60" s="169">
        <f>J93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293</v>
      </c>
      <c r="E61" s="174"/>
      <c r="F61" s="174"/>
      <c r="G61" s="174"/>
      <c r="H61" s="174"/>
      <c r="I61" s="174"/>
      <c r="J61" s="175">
        <f>J94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294</v>
      </c>
      <c r="E62" s="174"/>
      <c r="F62" s="174"/>
      <c r="G62" s="174"/>
      <c r="H62" s="174"/>
      <c r="I62" s="174"/>
      <c r="J62" s="175">
        <f>J178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295</v>
      </c>
      <c r="E63" s="174"/>
      <c r="F63" s="174"/>
      <c r="G63" s="174"/>
      <c r="H63" s="174"/>
      <c r="I63" s="174"/>
      <c r="J63" s="175">
        <f>J197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296</v>
      </c>
      <c r="E64" s="174"/>
      <c r="F64" s="174"/>
      <c r="G64" s="174"/>
      <c r="H64" s="174"/>
      <c r="I64" s="174"/>
      <c r="J64" s="175">
        <f>J202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297</v>
      </c>
      <c r="E65" s="174"/>
      <c r="F65" s="174"/>
      <c r="G65" s="174"/>
      <c r="H65" s="174"/>
      <c r="I65" s="174"/>
      <c r="J65" s="175">
        <f>J305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298</v>
      </c>
      <c r="E66" s="174"/>
      <c r="F66" s="174"/>
      <c r="G66" s="174"/>
      <c r="H66" s="174"/>
      <c r="I66" s="174"/>
      <c r="J66" s="175">
        <f>J339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299</v>
      </c>
      <c r="E67" s="168"/>
      <c r="F67" s="168"/>
      <c r="G67" s="168"/>
      <c r="H67" s="168"/>
      <c r="I67" s="168"/>
      <c r="J67" s="169">
        <f>J444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300</v>
      </c>
      <c r="E68" s="174"/>
      <c r="F68" s="174"/>
      <c r="G68" s="174"/>
      <c r="H68" s="174"/>
      <c r="I68" s="174"/>
      <c r="J68" s="175">
        <f>J445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301</v>
      </c>
      <c r="E69" s="174"/>
      <c r="F69" s="174"/>
      <c r="G69" s="174"/>
      <c r="H69" s="174"/>
      <c r="I69" s="174"/>
      <c r="J69" s="175">
        <f>J454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302</v>
      </c>
      <c r="E70" s="174"/>
      <c r="F70" s="174"/>
      <c r="G70" s="174"/>
      <c r="H70" s="174"/>
      <c r="I70" s="174"/>
      <c r="J70" s="175">
        <f>J475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5"/>
      <c r="C71" s="166"/>
      <c r="D71" s="167" t="s">
        <v>303</v>
      </c>
      <c r="E71" s="168"/>
      <c r="F71" s="168"/>
      <c r="G71" s="168"/>
      <c r="H71" s="168"/>
      <c r="I71" s="168"/>
      <c r="J71" s="169">
        <f>J479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1"/>
      <c r="C72" s="172"/>
      <c r="D72" s="173" t="s">
        <v>304</v>
      </c>
      <c r="E72" s="174"/>
      <c r="F72" s="174"/>
      <c r="G72" s="174"/>
      <c r="H72" s="174"/>
      <c r="I72" s="174"/>
      <c r="J72" s="175">
        <f>J480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8" spans="1:31" s="2" customFormat="1" ht="6.95" customHeight="1">
      <c r="A78" s="38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4.95" customHeight="1">
      <c r="A79" s="38"/>
      <c r="B79" s="39"/>
      <c r="C79" s="23" t="s">
        <v>107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16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160" t="str">
        <f>E7</f>
        <v>Rekonstrukce MK Resslova, Děčín IV</v>
      </c>
      <c r="F82" s="32"/>
      <c r="G82" s="32"/>
      <c r="H82" s="32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91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69" t="str">
        <f>E9</f>
        <v>712/18-1 - SO 101 Místní komunikace</v>
      </c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21</v>
      </c>
      <c r="D86" s="40"/>
      <c r="E86" s="40"/>
      <c r="F86" s="27" t="str">
        <f>F12</f>
        <v xml:space="preserve"> </v>
      </c>
      <c r="G86" s="40"/>
      <c r="H86" s="40"/>
      <c r="I86" s="32" t="s">
        <v>23</v>
      </c>
      <c r="J86" s="72" t="str">
        <f>IF(J12="","",J12)</f>
        <v>16. 12. 2021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25</v>
      </c>
      <c r="D88" s="40"/>
      <c r="E88" s="40"/>
      <c r="F88" s="27" t="str">
        <f>E15</f>
        <v>Statutární město Děčín</v>
      </c>
      <c r="G88" s="40"/>
      <c r="H88" s="40"/>
      <c r="I88" s="32" t="s">
        <v>32</v>
      </c>
      <c r="J88" s="36" t="str">
        <f>E21</f>
        <v>NDCon s.r.o.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30</v>
      </c>
      <c r="D89" s="40"/>
      <c r="E89" s="40"/>
      <c r="F89" s="27" t="str">
        <f>IF(E18="","",E18)</f>
        <v>Vyplň údaj</v>
      </c>
      <c r="G89" s="40"/>
      <c r="H89" s="40"/>
      <c r="I89" s="32" t="s">
        <v>36</v>
      </c>
      <c r="J89" s="36" t="str">
        <f>E24</f>
        <v>NDCon s.r.o.</v>
      </c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0.3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11" customFormat="1" ht="29.25" customHeight="1">
      <c r="A91" s="177"/>
      <c r="B91" s="178"/>
      <c r="C91" s="179" t="s">
        <v>108</v>
      </c>
      <c r="D91" s="180" t="s">
        <v>58</v>
      </c>
      <c r="E91" s="180" t="s">
        <v>54</v>
      </c>
      <c r="F91" s="180" t="s">
        <v>55</v>
      </c>
      <c r="G91" s="180" t="s">
        <v>109</v>
      </c>
      <c r="H91" s="180" t="s">
        <v>110</v>
      </c>
      <c r="I91" s="180" t="s">
        <v>111</v>
      </c>
      <c r="J91" s="180" t="s">
        <v>99</v>
      </c>
      <c r="K91" s="181" t="s">
        <v>112</v>
      </c>
      <c r="L91" s="182"/>
      <c r="M91" s="92" t="s">
        <v>19</v>
      </c>
      <c r="N91" s="93" t="s">
        <v>43</v>
      </c>
      <c r="O91" s="93" t="s">
        <v>113</v>
      </c>
      <c r="P91" s="93" t="s">
        <v>114</v>
      </c>
      <c r="Q91" s="93" t="s">
        <v>115</v>
      </c>
      <c r="R91" s="93" t="s">
        <v>116</v>
      </c>
      <c r="S91" s="93" t="s">
        <v>117</v>
      </c>
      <c r="T91" s="94" t="s">
        <v>118</v>
      </c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</row>
    <row r="92" spans="1:63" s="2" customFormat="1" ht="22.8" customHeight="1">
      <c r="A92" s="38"/>
      <c r="B92" s="39"/>
      <c r="C92" s="99" t="s">
        <v>119</v>
      </c>
      <c r="D92" s="40"/>
      <c r="E92" s="40"/>
      <c r="F92" s="40"/>
      <c r="G92" s="40"/>
      <c r="H92" s="40"/>
      <c r="I92" s="40"/>
      <c r="J92" s="183">
        <f>BK92</f>
        <v>0</v>
      </c>
      <c r="K92" s="40"/>
      <c r="L92" s="44"/>
      <c r="M92" s="95"/>
      <c r="N92" s="184"/>
      <c r="O92" s="96"/>
      <c r="P92" s="185">
        <f>P93+P444+P479</f>
        <v>0</v>
      </c>
      <c r="Q92" s="96"/>
      <c r="R92" s="185">
        <f>R93+R444+R479</f>
        <v>440.18879525</v>
      </c>
      <c r="S92" s="96"/>
      <c r="T92" s="186">
        <f>T93+T444+T479</f>
        <v>1374.635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72</v>
      </c>
      <c r="AU92" s="17" t="s">
        <v>100</v>
      </c>
      <c r="BK92" s="187">
        <f>BK93+BK444+BK479</f>
        <v>0</v>
      </c>
    </row>
    <row r="93" spans="1:63" s="12" customFormat="1" ht="25.9" customHeight="1">
      <c r="A93" s="12"/>
      <c r="B93" s="188"/>
      <c r="C93" s="189"/>
      <c r="D93" s="190" t="s">
        <v>72</v>
      </c>
      <c r="E93" s="191" t="s">
        <v>305</v>
      </c>
      <c r="F93" s="191" t="s">
        <v>306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P94+P178+P197+P202+P305+P339</f>
        <v>0</v>
      </c>
      <c r="Q93" s="196"/>
      <c r="R93" s="197">
        <f>R94+R178+R197+R202+R305+R339</f>
        <v>439.85373004999997</v>
      </c>
      <c r="S93" s="196"/>
      <c r="T93" s="198">
        <f>T94+T178+T197+T202+T305+T339</f>
        <v>1374.635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81</v>
      </c>
      <c r="AT93" s="200" t="s">
        <v>72</v>
      </c>
      <c r="AU93" s="200" t="s">
        <v>73</v>
      </c>
      <c r="AY93" s="199" t="s">
        <v>123</v>
      </c>
      <c r="BK93" s="201">
        <f>BK94+BK178+BK197+BK202+BK305+BK339</f>
        <v>0</v>
      </c>
    </row>
    <row r="94" spans="1:63" s="12" customFormat="1" ht="22.8" customHeight="1">
      <c r="A94" s="12"/>
      <c r="B94" s="188"/>
      <c r="C94" s="189"/>
      <c r="D94" s="190" t="s">
        <v>72</v>
      </c>
      <c r="E94" s="202" t="s">
        <v>81</v>
      </c>
      <c r="F94" s="202" t="s">
        <v>307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SUM(P95:P177)</f>
        <v>0</v>
      </c>
      <c r="Q94" s="196"/>
      <c r="R94" s="197">
        <f>SUM(R95:R177)</f>
        <v>64.5</v>
      </c>
      <c r="S94" s="196"/>
      <c r="T94" s="198">
        <f>SUM(T95:T177)</f>
        <v>1239.097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81</v>
      </c>
      <c r="AT94" s="200" t="s">
        <v>72</v>
      </c>
      <c r="AU94" s="200" t="s">
        <v>81</v>
      </c>
      <c r="AY94" s="199" t="s">
        <v>123</v>
      </c>
      <c r="BK94" s="201">
        <f>SUM(BK95:BK177)</f>
        <v>0</v>
      </c>
    </row>
    <row r="95" spans="1:65" s="2" customFormat="1" ht="16.5" customHeight="1">
      <c r="A95" s="38"/>
      <c r="B95" s="39"/>
      <c r="C95" s="204" t="s">
        <v>81</v>
      </c>
      <c r="D95" s="204" t="s">
        <v>126</v>
      </c>
      <c r="E95" s="205" t="s">
        <v>308</v>
      </c>
      <c r="F95" s="206" t="s">
        <v>309</v>
      </c>
      <c r="G95" s="207" t="s">
        <v>310</v>
      </c>
      <c r="H95" s="208">
        <v>128</v>
      </c>
      <c r="I95" s="209"/>
      <c r="J95" s="210">
        <f>ROUND(I95*H95,2)</f>
        <v>0</v>
      </c>
      <c r="K95" s="206" t="s">
        <v>311</v>
      </c>
      <c r="L95" s="44"/>
      <c r="M95" s="211" t="s">
        <v>19</v>
      </c>
      <c r="N95" s="212" t="s">
        <v>44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0.255</v>
      </c>
      <c r="T95" s="214">
        <f>S95*H95</f>
        <v>32.64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141</v>
      </c>
      <c r="AT95" s="215" t="s">
        <v>126</v>
      </c>
      <c r="AU95" s="215" t="s">
        <v>83</v>
      </c>
      <c r="AY95" s="17" t="s">
        <v>123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81</v>
      </c>
      <c r="BK95" s="216">
        <f>ROUND(I95*H95,2)</f>
        <v>0</v>
      </c>
      <c r="BL95" s="17" t="s">
        <v>141</v>
      </c>
      <c r="BM95" s="215" t="s">
        <v>312</v>
      </c>
    </row>
    <row r="96" spans="1:47" s="2" customFormat="1" ht="12">
      <c r="A96" s="38"/>
      <c r="B96" s="39"/>
      <c r="C96" s="40"/>
      <c r="D96" s="217" t="s">
        <v>132</v>
      </c>
      <c r="E96" s="40"/>
      <c r="F96" s="218" t="s">
        <v>313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132</v>
      </c>
      <c r="AU96" s="17" t="s">
        <v>83</v>
      </c>
    </row>
    <row r="97" spans="1:47" s="2" customFormat="1" ht="12">
      <c r="A97" s="38"/>
      <c r="B97" s="39"/>
      <c r="C97" s="40"/>
      <c r="D97" s="229" t="s">
        <v>314</v>
      </c>
      <c r="E97" s="40"/>
      <c r="F97" s="230" t="s">
        <v>315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314</v>
      </c>
      <c r="AU97" s="17" t="s">
        <v>83</v>
      </c>
    </row>
    <row r="98" spans="1:51" s="13" customFormat="1" ht="12">
      <c r="A98" s="13"/>
      <c r="B98" s="231"/>
      <c r="C98" s="232"/>
      <c r="D98" s="217" t="s">
        <v>316</v>
      </c>
      <c r="E98" s="233" t="s">
        <v>253</v>
      </c>
      <c r="F98" s="234" t="s">
        <v>317</v>
      </c>
      <c r="G98" s="232"/>
      <c r="H98" s="235">
        <v>128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316</v>
      </c>
      <c r="AU98" s="241" t="s">
        <v>83</v>
      </c>
      <c r="AV98" s="13" t="s">
        <v>83</v>
      </c>
      <c r="AW98" s="13" t="s">
        <v>35</v>
      </c>
      <c r="AX98" s="13" t="s">
        <v>81</v>
      </c>
      <c r="AY98" s="241" t="s">
        <v>123</v>
      </c>
    </row>
    <row r="99" spans="1:65" s="2" customFormat="1" ht="16.5" customHeight="1">
      <c r="A99" s="38"/>
      <c r="B99" s="39"/>
      <c r="C99" s="204" t="s">
        <v>83</v>
      </c>
      <c r="D99" s="204" t="s">
        <v>126</v>
      </c>
      <c r="E99" s="205" t="s">
        <v>318</v>
      </c>
      <c r="F99" s="206" t="s">
        <v>319</v>
      </c>
      <c r="G99" s="207" t="s">
        <v>310</v>
      </c>
      <c r="H99" s="208">
        <v>95.5</v>
      </c>
      <c r="I99" s="209"/>
      <c r="J99" s="210">
        <f>ROUND(I99*H99,2)</f>
        <v>0</v>
      </c>
      <c r="K99" s="206" t="s">
        <v>311</v>
      </c>
      <c r="L99" s="44"/>
      <c r="M99" s="211" t="s">
        <v>19</v>
      </c>
      <c r="N99" s="212" t="s">
        <v>44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0.26</v>
      </c>
      <c r="T99" s="214">
        <f>S99*H99</f>
        <v>24.830000000000002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141</v>
      </c>
      <c r="AT99" s="215" t="s">
        <v>126</v>
      </c>
      <c r="AU99" s="215" t="s">
        <v>83</v>
      </c>
      <c r="AY99" s="17" t="s">
        <v>123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81</v>
      </c>
      <c r="BK99" s="216">
        <f>ROUND(I99*H99,2)</f>
        <v>0</v>
      </c>
      <c r="BL99" s="17" t="s">
        <v>141</v>
      </c>
      <c r="BM99" s="215" t="s">
        <v>320</v>
      </c>
    </row>
    <row r="100" spans="1:47" s="2" customFormat="1" ht="12">
      <c r="A100" s="38"/>
      <c r="B100" s="39"/>
      <c r="C100" s="40"/>
      <c r="D100" s="217" t="s">
        <v>132</v>
      </c>
      <c r="E100" s="40"/>
      <c r="F100" s="218" t="s">
        <v>321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132</v>
      </c>
      <c r="AU100" s="17" t="s">
        <v>83</v>
      </c>
    </row>
    <row r="101" spans="1:47" s="2" customFormat="1" ht="12">
      <c r="A101" s="38"/>
      <c r="B101" s="39"/>
      <c r="C101" s="40"/>
      <c r="D101" s="229" t="s">
        <v>314</v>
      </c>
      <c r="E101" s="40"/>
      <c r="F101" s="230" t="s">
        <v>322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314</v>
      </c>
      <c r="AU101" s="17" t="s">
        <v>83</v>
      </c>
    </row>
    <row r="102" spans="1:51" s="13" customFormat="1" ht="12">
      <c r="A102" s="13"/>
      <c r="B102" s="231"/>
      <c r="C102" s="232"/>
      <c r="D102" s="217" t="s">
        <v>316</v>
      </c>
      <c r="E102" s="233" t="s">
        <v>261</v>
      </c>
      <c r="F102" s="234" t="s">
        <v>323</v>
      </c>
      <c r="G102" s="232"/>
      <c r="H102" s="235">
        <v>95.5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316</v>
      </c>
      <c r="AU102" s="241" t="s">
        <v>83</v>
      </c>
      <c r="AV102" s="13" t="s">
        <v>83</v>
      </c>
      <c r="AW102" s="13" t="s">
        <v>35</v>
      </c>
      <c r="AX102" s="13" t="s">
        <v>81</v>
      </c>
      <c r="AY102" s="241" t="s">
        <v>123</v>
      </c>
    </row>
    <row r="103" spans="1:65" s="2" customFormat="1" ht="21.75" customHeight="1">
      <c r="A103" s="38"/>
      <c r="B103" s="39"/>
      <c r="C103" s="204" t="s">
        <v>137</v>
      </c>
      <c r="D103" s="204" t="s">
        <v>126</v>
      </c>
      <c r="E103" s="205" t="s">
        <v>324</v>
      </c>
      <c r="F103" s="206" t="s">
        <v>325</v>
      </c>
      <c r="G103" s="207" t="s">
        <v>310</v>
      </c>
      <c r="H103" s="208">
        <v>61.6</v>
      </c>
      <c r="I103" s="209"/>
      <c r="J103" s="210">
        <f>ROUND(I103*H103,2)</f>
        <v>0</v>
      </c>
      <c r="K103" s="206" t="s">
        <v>311</v>
      </c>
      <c r="L103" s="44"/>
      <c r="M103" s="211" t="s">
        <v>19</v>
      </c>
      <c r="N103" s="212" t="s">
        <v>44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0.325</v>
      </c>
      <c r="T103" s="214">
        <f>S103*H103</f>
        <v>20.02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141</v>
      </c>
      <c r="AT103" s="215" t="s">
        <v>126</v>
      </c>
      <c r="AU103" s="215" t="s">
        <v>83</v>
      </c>
      <c r="AY103" s="17" t="s">
        <v>123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81</v>
      </c>
      <c r="BK103" s="216">
        <f>ROUND(I103*H103,2)</f>
        <v>0</v>
      </c>
      <c r="BL103" s="17" t="s">
        <v>141</v>
      </c>
      <c r="BM103" s="215" t="s">
        <v>326</v>
      </c>
    </row>
    <row r="104" spans="1:47" s="2" customFormat="1" ht="12">
      <c r="A104" s="38"/>
      <c r="B104" s="39"/>
      <c r="C104" s="40"/>
      <c r="D104" s="217" t="s">
        <v>132</v>
      </c>
      <c r="E104" s="40"/>
      <c r="F104" s="218" t="s">
        <v>327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132</v>
      </c>
      <c r="AU104" s="17" t="s">
        <v>83</v>
      </c>
    </row>
    <row r="105" spans="1:47" s="2" customFormat="1" ht="12">
      <c r="A105" s="38"/>
      <c r="B105" s="39"/>
      <c r="C105" s="40"/>
      <c r="D105" s="229" t="s">
        <v>314</v>
      </c>
      <c r="E105" s="40"/>
      <c r="F105" s="230" t="s">
        <v>328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314</v>
      </c>
      <c r="AU105" s="17" t="s">
        <v>83</v>
      </c>
    </row>
    <row r="106" spans="1:51" s="13" customFormat="1" ht="12">
      <c r="A106" s="13"/>
      <c r="B106" s="231"/>
      <c r="C106" s="232"/>
      <c r="D106" s="217" t="s">
        <v>316</v>
      </c>
      <c r="E106" s="233" t="s">
        <v>255</v>
      </c>
      <c r="F106" s="234" t="s">
        <v>329</v>
      </c>
      <c r="G106" s="232"/>
      <c r="H106" s="235">
        <v>61.6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316</v>
      </c>
      <c r="AU106" s="241" t="s">
        <v>83</v>
      </c>
      <c r="AV106" s="13" t="s">
        <v>83</v>
      </c>
      <c r="AW106" s="13" t="s">
        <v>35</v>
      </c>
      <c r="AX106" s="13" t="s">
        <v>81</v>
      </c>
      <c r="AY106" s="241" t="s">
        <v>123</v>
      </c>
    </row>
    <row r="107" spans="1:65" s="2" customFormat="1" ht="16.5" customHeight="1">
      <c r="A107" s="38"/>
      <c r="B107" s="39"/>
      <c r="C107" s="204" t="s">
        <v>141</v>
      </c>
      <c r="D107" s="204" t="s">
        <v>126</v>
      </c>
      <c r="E107" s="205" t="s">
        <v>330</v>
      </c>
      <c r="F107" s="206" t="s">
        <v>331</v>
      </c>
      <c r="G107" s="207" t="s">
        <v>310</v>
      </c>
      <c r="H107" s="208">
        <v>473.6</v>
      </c>
      <c r="I107" s="209"/>
      <c r="J107" s="210">
        <f>ROUND(I107*H107,2)</f>
        <v>0</v>
      </c>
      <c r="K107" s="206" t="s">
        <v>311</v>
      </c>
      <c r="L107" s="44"/>
      <c r="M107" s="211" t="s">
        <v>19</v>
      </c>
      <c r="N107" s="212" t="s">
        <v>44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0.29</v>
      </c>
      <c r="T107" s="214">
        <f>S107*H107</f>
        <v>137.344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141</v>
      </c>
      <c r="AT107" s="215" t="s">
        <v>126</v>
      </c>
      <c r="AU107" s="215" t="s">
        <v>83</v>
      </c>
      <c r="AY107" s="17" t="s">
        <v>123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81</v>
      </c>
      <c r="BK107" s="216">
        <f>ROUND(I107*H107,2)</f>
        <v>0</v>
      </c>
      <c r="BL107" s="17" t="s">
        <v>141</v>
      </c>
      <c r="BM107" s="215" t="s">
        <v>332</v>
      </c>
    </row>
    <row r="108" spans="1:47" s="2" customFormat="1" ht="12">
      <c r="A108" s="38"/>
      <c r="B108" s="39"/>
      <c r="C108" s="40"/>
      <c r="D108" s="217" t="s">
        <v>132</v>
      </c>
      <c r="E108" s="40"/>
      <c r="F108" s="218" t="s">
        <v>333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132</v>
      </c>
      <c r="AU108" s="17" t="s">
        <v>83</v>
      </c>
    </row>
    <row r="109" spans="1:47" s="2" customFormat="1" ht="12">
      <c r="A109" s="38"/>
      <c r="B109" s="39"/>
      <c r="C109" s="40"/>
      <c r="D109" s="229" t="s">
        <v>314</v>
      </c>
      <c r="E109" s="40"/>
      <c r="F109" s="230" t="s">
        <v>334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314</v>
      </c>
      <c r="AU109" s="17" t="s">
        <v>83</v>
      </c>
    </row>
    <row r="110" spans="1:51" s="13" customFormat="1" ht="12">
      <c r="A110" s="13"/>
      <c r="B110" s="231"/>
      <c r="C110" s="232"/>
      <c r="D110" s="217" t="s">
        <v>316</v>
      </c>
      <c r="E110" s="233" t="s">
        <v>263</v>
      </c>
      <c r="F110" s="234" t="s">
        <v>335</v>
      </c>
      <c r="G110" s="232"/>
      <c r="H110" s="235">
        <v>473.6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1" t="s">
        <v>316</v>
      </c>
      <c r="AU110" s="241" t="s">
        <v>83</v>
      </c>
      <c r="AV110" s="13" t="s">
        <v>83</v>
      </c>
      <c r="AW110" s="13" t="s">
        <v>35</v>
      </c>
      <c r="AX110" s="13" t="s">
        <v>81</v>
      </c>
      <c r="AY110" s="241" t="s">
        <v>123</v>
      </c>
    </row>
    <row r="111" spans="1:65" s="2" customFormat="1" ht="16.5" customHeight="1">
      <c r="A111" s="38"/>
      <c r="B111" s="39"/>
      <c r="C111" s="204" t="s">
        <v>122</v>
      </c>
      <c r="D111" s="204" t="s">
        <v>126</v>
      </c>
      <c r="E111" s="205" t="s">
        <v>336</v>
      </c>
      <c r="F111" s="206" t="s">
        <v>337</v>
      </c>
      <c r="G111" s="207" t="s">
        <v>310</v>
      </c>
      <c r="H111" s="208">
        <v>188.5</v>
      </c>
      <c r="I111" s="209"/>
      <c r="J111" s="210">
        <f>ROUND(I111*H111,2)</f>
        <v>0</v>
      </c>
      <c r="K111" s="206" t="s">
        <v>311</v>
      </c>
      <c r="L111" s="44"/>
      <c r="M111" s="211" t="s">
        <v>19</v>
      </c>
      <c r="N111" s="212" t="s">
        <v>44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0.098</v>
      </c>
      <c r="T111" s="214">
        <f>S111*H111</f>
        <v>18.473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141</v>
      </c>
      <c r="AT111" s="215" t="s">
        <v>126</v>
      </c>
      <c r="AU111" s="215" t="s">
        <v>83</v>
      </c>
      <c r="AY111" s="17" t="s">
        <v>123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81</v>
      </c>
      <c r="BK111" s="216">
        <f>ROUND(I111*H111,2)</f>
        <v>0</v>
      </c>
      <c r="BL111" s="17" t="s">
        <v>141</v>
      </c>
      <c r="BM111" s="215" t="s">
        <v>338</v>
      </c>
    </row>
    <row r="112" spans="1:47" s="2" customFormat="1" ht="12">
      <c r="A112" s="38"/>
      <c r="B112" s="39"/>
      <c r="C112" s="40"/>
      <c r="D112" s="217" t="s">
        <v>132</v>
      </c>
      <c r="E112" s="40"/>
      <c r="F112" s="218" t="s">
        <v>339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132</v>
      </c>
      <c r="AU112" s="17" t="s">
        <v>83</v>
      </c>
    </row>
    <row r="113" spans="1:47" s="2" customFormat="1" ht="12">
      <c r="A113" s="38"/>
      <c r="B113" s="39"/>
      <c r="C113" s="40"/>
      <c r="D113" s="229" t="s">
        <v>314</v>
      </c>
      <c r="E113" s="40"/>
      <c r="F113" s="230" t="s">
        <v>340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314</v>
      </c>
      <c r="AU113" s="17" t="s">
        <v>83</v>
      </c>
    </row>
    <row r="114" spans="1:47" s="2" customFormat="1" ht="12">
      <c r="A114" s="38"/>
      <c r="B114" s="39"/>
      <c r="C114" s="40"/>
      <c r="D114" s="217" t="s">
        <v>180</v>
      </c>
      <c r="E114" s="40"/>
      <c r="F114" s="222" t="s">
        <v>341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180</v>
      </c>
      <c r="AU114" s="17" t="s">
        <v>83</v>
      </c>
    </row>
    <row r="115" spans="1:51" s="13" customFormat="1" ht="12">
      <c r="A115" s="13"/>
      <c r="B115" s="231"/>
      <c r="C115" s="232"/>
      <c r="D115" s="217" t="s">
        <v>316</v>
      </c>
      <c r="E115" s="233" t="s">
        <v>257</v>
      </c>
      <c r="F115" s="234" t="s">
        <v>342</v>
      </c>
      <c r="G115" s="232"/>
      <c r="H115" s="235">
        <v>188.5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316</v>
      </c>
      <c r="AU115" s="241" t="s">
        <v>83</v>
      </c>
      <c r="AV115" s="13" t="s">
        <v>83</v>
      </c>
      <c r="AW115" s="13" t="s">
        <v>35</v>
      </c>
      <c r="AX115" s="13" t="s">
        <v>81</v>
      </c>
      <c r="AY115" s="241" t="s">
        <v>123</v>
      </c>
    </row>
    <row r="116" spans="1:65" s="2" customFormat="1" ht="16.5" customHeight="1">
      <c r="A116" s="38"/>
      <c r="B116" s="39"/>
      <c r="C116" s="204" t="s">
        <v>149</v>
      </c>
      <c r="D116" s="204" t="s">
        <v>126</v>
      </c>
      <c r="E116" s="205" t="s">
        <v>343</v>
      </c>
      <c r="F116" s="206" t="s">
        <v>344</v>
      </c>
      <c r="G116" s="207" t="s">
        <v>310</v>
      </c>
      <c r="H116" s="208">
        <v>1199</v>
      </c>
      <c r="I116" s="209"/>
      <c r="J116" s="210">
        <f>ROUND(I116*H116,2)</f>
        <v>0</v>
      </c>
      <c r="K116" s="206" t="s">
        <v>311</v>
      </c>
      <c r="L116" s="44"/>
      <c r="M116" s="211" t="s">
        <v>19</v>
      </c>
      <c r="N116" s="212" t="s">
        <v>44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0.58</v>
      </c>
      <c r="T116" s="214">
        <f>S116*H116</f>
        <v>695.42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141</v>
      </c>
      <c r="AT116" s="215" t="s">
        <v>126</v>
      </c>
      <c r="AU116" s="215" t="s">
        <v>83</v>
      </c>
      <c r="AY116" s="17" t="s">
        <v>123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81</v>
      </c>
      <c r="BK116" s="216">
        <f>ROUND(I116*H116,2)</f>
        <v>0</v>
      </c>
      <c r="BL116" s="17" t="s">
        <v>141</v>
      </c>
      <c r="BM116" s="215" t="s">
        <v>345</v>
      </c>
    </row>
    <row r="117" spans="1:47" s="2" customFormat="1" ht="12">
      <c r="A117" s="38"/>
      <c r="B117" s="39"/>
      <c r="C117" s="40"/>
      <c r="D117" s="217" t="s">
        <v>132</v>
      </c>
      <c r="E117" s="40"/>
      <c r="F117" s="218" t="s">
        <v>346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132</v>
      </c>
      <c r="AU117" s="17" t="s">
        <v>83</v>
      </c>
    </row>
    <row r="118" spans="1:47" s="2" customFormat="1" ht="12">
      <c r="A118" s="38"/>
      <c r="B118" s="39"/>
      <c r="C118" s="40"/>
      <c r="D118" s="229" t="s">
        <v>314</v>
      </c>
      <c r="E118" s="40"/>
      <c r="F118" s="230" t="s">
        <v>347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314</v>
      </c>
      <c r="AU118" s="17" t="s">
        <v>83</v>
      </c>
    </row>
    <row r="119" spans="1:51" s="13" customFormat="1" ht="12">
      <c r="A119" s="13"/>
      <c r="B119" s="231"/>
      <c r="C119" s="232"/>
      <c r="D119" s="217" t="s">
        <v>316</v>
      </c>
      <c r="E119" s="233" t="s">
        <v>265</v>
      </c>
      <c r="F119" s="234" t="s">
        <v>348</v>
      </c>
      <c r="G119" s="232"/>
      <c r="H119" s="235">
        <v>1199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316</v>
      </c>
      <c r="AU119" s="241" t="s">
        <v>83</v>
      </c>
      <c r="AV119" s="13" t="s">
        <v>83</v>
      </c>
      <c r="AW119" s="13" t="s">
        <v>35</v>
      </c>
      <c r="AX119" s="13" t="s">
        <v>81</v>
      </c>
      <c r="AY119" s="241" t="s">
        <v>123</v>
      </c>
    </row>
    <row r="120" spans="1:65" s="2" customFormat="1" ht="16.5" customHeight="1">
      <c r="A120" s="38"/>
      <c r="B120" s="39"/>
      <c r="C120" s="204" t="s">
        <v>156</v>
      </c>
      <c r="D120" s="204" t="s">
        <v>126</v>
      </c>
      <c r="E120" s="205" t="s">
        <v>349</v>
      </c>
      <c r="F120" s="206" t="s">
        <v>350</v>
      </c>
      <c r="G120" s="207" t="s">
        <v>310</v>
      </c>
      <c r="H120" s="208">
        <v>1025</v>
      </c>
      <c r="I120" s="209"/>
      <c r="J120" s="210">
        <f>ROUND(I120*H120,2)</f>
        <v>0</v>
      </c>
      <c r="K120" s="206" t="s">
        <v>311</v>
      </c>
      <c r="L120" s="44"/>
      <c r="M120" s="211" t="s">
        <v>19</v>
      </c>
      <c r="N120" s="212" t="s">
        <v>44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0.22</v>
      </c>
      <c r="T120" s="214">
        <f>S120*H120</f>
        <v>225.5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141</v>
      </c>
      <c r="AT120" s="215" t="s">
        <v>126</v>
      </c>
      <c r="AU120" s="215" t="s">
        <v>83</v>
      </c>
      <c r="AY120" s="17" t="s">
        <v>123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81</v>
      </c>
      <c r="BK120" s="216">
        <f>ROUND(I120*H120,2)</f>
        <v>0</v>
      </c>
      <c r="BL120" s="17" t="s">
        <v>141</v>
      </c>
      <c r="BM120" s="215" t="s">
        <v>351</v>
      </c>
    </row>
    <row r="121" spans="1:47" s="2" customFormat="1" ht="12">
      <c r="A121" s="38"/>
      <c r="B121" s="39"/>
      <c r="C121" s="40"/>
      <c r="D121" s="217" t="s">
        <v>132</v>
      </c>
      <c r="E121" s="40"/>
      <c r="F121" s="218" t="s">
        <v>352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132</v>
      </c>
      <c r="AU121" s="17" t="s">
        <v>83</v>
      </c>
    </row>
    <row r="122" spans="1:47" s="2" customFormat="1" ht="12">
      <c r="A122" s="38"/>
      <c r="B122" s="39"/>
      <c r="C122" s="40"/>
      <c r="D122" s="229" t="s">
        <v>314</v>
      </c>
      <c r="E122" s="40"/>
      <c r="F122" s="230" t="s">
        <v>353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314</v>
      </c>
      <c r="AU122" s="17" t="s">
        <v>83</v>
      </c>
    </row>
    <row r="123" spans="1:47" s="2" customFormat="1" ht="12">
      <c r="A123" s="38"/>
      <c r="B123" s="39"/>
      <c r="C123" s="40"/>
      <c r="D123" s="217" t="s">
        <v>180</v>
      </c>
      <c r="E123" s="40"/>
      <c r="F123" s="222" t="s">
        <v>354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180</v>
      </c>
      <c r="AU123" s="17" t="s">
        <v>83</v>
      </c>
    </row>
    <row r="124" spans="1:51" s="13" customFormat="1" ht="12">
      <c r="A124" s="13"/>
      <c r="B124" s="231"/>
      <c r="C124" s="232"/>
      <c r="D124" s="217" t="s">
        <v>316</v>
      </c>
      <c r="E124" s="233" t="s">
        <v>259</v>
      </c>
      <c r="F124" s="234" t="s">
        <v>355</v>
      </c>
      <c r="G124" s="232"/>
      <c r="H124" s="235">
        <v>1025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316</v>
      </c>
      <c r="AU124" s="241" t="s">
        <v>83</v>
      </c>
      <c r="AV124" s="13" t="s">
        <v>83</v>
      </c>
      <c r="AW124" s="13" t="s">
        <v>35</v>
      </c>
      <c r="AX124" s="13" t="s">
        <v>81</v>
      </c>
      <c r="AY124" s="241" t="s">
        <v>123</v>
      </c>
    </row>
    <row r="125" spans="1:65" s="2" customFormat="1" ht="16.5" customHeight="1">
      <c r="A125" s="38"/>
      <c r="B125" s="39"/>
      <c r="C125" s="204" t="s">
        <v>159</v>
      </c>
      <c r="D125" s="204" t="s">
        <v>126</v>
      </c>
      <c r="E125" s="205" t="s">
        <v>356</v>
      </c>
      <c r="F125" s="206" t="s">
        <v>357</v>
      </c>
      <c r="G125" s="207" t="s">
        <v>358</v>
      </c>
      <c r="H125" s="208">
        <v>414</v>
      </c>
      <c r="I125" s="209"/>
      <c r="J125" s="210">
        <f>ROUND(I125*H125,2)</f>
        <v>0</v>
      </c>
      <c r="K125" s="206" t="s">
        <v>311</v>
      </c>
      <c r="L125" s="44"/>
      <c r="M125" s="211" t="s">
        <v>19</v>
      </c>
      <c r="N125" s="212" t="s">
        <v>44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0.205</v>
      </c>
      <c r="T125" s="214">
        <f>S125*H125</f>
        <v>84.86999999999999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141</v>
      </c>
      <c r="AT125" s="215" t="s">
        <v>126</v>
      </c>
      <c r="AU125" s="215" t="s">
        <v>83</v>
      </c>
      <c r="AY125" s="17" t="s">
        <v>123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81</v>
      </c>
      <c r="BK125" s="216">
        <f>ROUND(I125*H125,2)</f>
        <v>0</v>
      </c>
      <c r="BL125" s="17" t="s">
        <v>141</v>
      </c>
      <c r="BM125" s="215" t="s">
        <v>359</v>
      </c>
    </row>
    <row r="126" spans="1:47" s="2" customFormat="1" ht="12">
      <c r="A126" s="38"/>
      <c r="B126" s="39"/>
      <c r="C126" s="40"/>
      <c r="D126" s="217" t="s">
        <v>132</v>
      </c>
      <c r="E126" s="40"/>
      <c r="F126" s="218" t="s">
        <v>360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132</v>
      </c>
      <c r="AU126" s="17" t="s">
        <v>83</v>
      </c>
    </row>
    <row r="127" spans="1:47" s="2" customFormat="1" ht="12">
      <c r="A127" s="38"/>
      <c r="B127" s="39"/>
      <c r="C127" s="40"/>
      <c r="D127" s="229" t="s">
        <v>314</v>
      </c>
      <c r="E127" s="40"/>
      <c r="F127" s="230" t="s">
        <v>361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314</v>
      </c>
      <c r="AU127" s="17" t="s">
        <v>83</v>
      </c>
    </row>
    <row r="128" spans="1:51" s="13" customFormat="1" ht="12">
      <c r="A128" s="13"/>
      <c r="B128" s="231"/>
      <c r="C128" s="232"/>
      <c r="D128" s="217" t="s">
        <v>316</v>
      </c>
      <c r="E128" s="233" t="s">
        <v>246</v>
      </c>
      <c r="F128" s="234" t="s">
        <v>362</v>
      </c>
      <c r="G128" s="232"/>
      <c r="H128" s="235">
        <v>414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316</v>
      </c>
      <c r="AU128" s="241" t="s">
        <v>83</v>
      </c>
      <c r="AV128" s="13" t="s">
        <v>83</v>
      </c>
      <c r="AW128" s="13" t="s">
        <v>35</v>
      </c>
      <c r="AX128" s="13" t="s">
        <v>81</v>
      </c>
      <c r="AY128" s="241" t="s">
        <v>123</v>
      </c>
    </row>
    <row r="129" spans="1:65" s="2" customFormat="1" ht="21.75" customHeight="1">
      <c r="A129" s="38"/>
      <c r="B129" s="39"/>
      <c r="C129" s="204" t="s">
        <v>164</v>
      </c>
      <c r="D129" s="204" t="s">
        <v>126</v>
      </c>
      <c r="E129" s="205" t="s">
        <v>363</v>
      </c>
      <c r="F129" s="206" t="s">
        <v>364</v>
      </c>
      <c r="G129" s="207" t="s">
        <v>365</v>
      </c>
      <c r="H129" s="208">
        <v>40.14</v>
      </c>
      <c r="I129" s="209"/>
      <c r="J129" s="210">
        <f>ROUND(I129*H129,2)</f>
        <v>0</v>
      </c>
      <c r="K129" s="206" t="s">
        <v>311</v>
      </c>
      <c r="L129" s="44"/>
      <c r="M129" s="211" t="s">
        <v>19</v>
      </c>
      <c r="N129" s="212" t="s">
        <v>44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141</v>
      </c>
      <c r="AT129" s="215" t="s">
        <v>126</v>
      </c>
      <c r="AU129" s="215" t="s">
        <v>83</v>
      </c>
      <c r="AY129" s="17" t="s">
        <v>123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81</v>
      </c>
      <c r="BK129" s="216">
        <f>ROUND(I129*H129,2)</f>
        <v>0</v>
      </c>
      <c r="BL129" s="17" t="s">
        <v>141</v>
      </c>
      <c r="BM129" s="215" t="s">
        <v>366</v>
      </c>
    </row>
    <row r="130" spans="1:47" s="2" customFormat="1" ht="12">
      <c r="A130" s="38"/>
      <c r="B130" s="39"/>
      <c r="C130" s="40"/>
      <c r="D130" s="217" t="s">
        <v>132</v>
      </c>
      <c r="E130" s="40"/>
      <c r="F130" s="218" t="s">
        <v>367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132</v>
      </c>
      <c r="AU130" s="17" t="s">
        <v>83</v>
      </c>
    </row>
    <row r="131" spans="1:47" s="2" customFormat="1" ht="12">
      <c r="A131" s="38"/>
      <c r="B131" s="39"/>
      <c r="C131" s="40"/>
      <c r="D131" s="229" t="s">
        <v>314</v>
      </c>
      <c r="E131" s="40"/>
      <c r="F131" s="230" t="s">
        <v>368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314</v>
      </c>
      <c r="AU131" s="17" t="s">
        <v>83</v>
      </c>
    </row>
    <row r="132" spans="1:47" s="2" customFormat="1" ht="12">
      <c r="A132" s="38"/>
      <c r="B132" s="39"/>
      <c r="C132" s="40"/>
      <c r="D132" s="217" t="s">
        <v>180</v>
      </c>
      <c r="E132" s="40"/>
      <c r="F132" s="222" t="s">
        <v>369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83</v>
      </c>
    </row>
    <row r="133" spans="1:51" s="13" customFormat="1" ht="12">
      <c r="A133" s="13"/>
      <c r="B133" s="231"/>
      <c r="C133" s="232"/>
      <c r="D133" s="217" t="s">
        <v>316</v>
      </c>
      <c r="E133" s="233" t="s">
        <v>290</v>
      </c>
      <c r="F133" s="234" t="s">
        <v>370</v>
      </c>
      <c r="G133" s="232"/>
      <c r="H133" s="235">
        <v>40.14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316</v>
      </c>
      <c r="AU133" s="241" t="s">
        <v>83</v>
      </c>
      <c r="AV133" s="13" t="s">
        <v>83</v>
      </c>
      <c r="AW133" s="13" t="s">
        <v>35</v>
      </c>
      <c r="AX133" s="13" t="s">
        <v>81</v>
      </c>
      <c r="AY133" s="241" t="s">
        <v>123</v>
      </c>
    </row>
    <row r="134" spans="1:65" s="2" customFormat="1" ht="21.75" customHeight="1">
      <c r="A134" s="38"/>
      <c r="B134" s="39"/>
      <c r="C134" s="204" t="s">
        <v>168</v>
      </c>
      <c r="D134" s="204" t="s">
        <v>126</v>
      </c>
      <c r="E134" s="205" t="s">
        <v>371</v>
      </c>
      <c r="F134" s="206" t="s">
        <v>372</v>
      </c>
      <c r="G134" s="207" t="s">
        <v>365</v>
      </c>
      <c r="H134" s="208">
        <v>480</v>
      </c>
      <c r="I134" s="209"/>
      <c r="J134" s="210">
        <f>ROUND(I134*H134,2)</f>
        <v>0</v>
      </c>
      <c r="K134" s="206" t="s">
        <v>311</v>
      </c>
      <c r="L134" s="44"/>
      <c r="M134" s="211" t="s">
        <v>19</v>
      </c>
      <c r="N134" s="212" t="s">
        <v>44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141</v>
      </c>
      <c r="AT134" s="215" t="s">
        <v>126</v>
      </c>
      <c r="AU134" s="215" t="s">
        <v>83</v>
      </c>
      <c r="AY134" s="17" t="s">
        <v>123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81</v>
      </c>
      <c r="BK134" s="216">
        <f>ROUND(I134*H134,2)</f>
        <v>0</v>
      </c>
      <c r="BL134" s="17" t="s">
        <v>141</v>
      </c>
      <c r="BM134" s="215" t="s">
        <v>373</v>
      </c>
    </row>
    <row r="135" spans="1:47" s="2" customFormat="1" ht="12">
      <c r="A135" s="38"/>
      <c r="B135" s="39"/>
      <c r="C135" s="40"/>
      <c r="D135" s="217" t="s">
        <v>132</v>
      </c>
      <c r="E135" s="40"/>
      <c r="F135" s="218" t="s">
        <v>374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132</v>
      </c>
      <c r="AU135" s="17" t="s">
        <v>83</v>
      </c>
    </row>
    <row r="136" spans="1:47" s="2" customFormat="1" ht="12">
      <c r="A136" s="38"/>
      <c r="B136" s="39"/>
      <c r="C136" s="40"/>
      <c r="D136" s="229" t="s">
        <v>314</v>
      </c>
      <c r="E136" s="40"/>
      <c r="F136" s="230" t="s">
        <v>375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314</v>
      </c>
      <c r="AU136" s="17" t="s">
        <v>83</v>
      </c>
    </row>
    <row r="137" spans="1:51" s="13" customFormat="1" ht="12">
      <c r="A137" s="13"/>
      <c r="B137" s="231"/>
      <c r="C137" s="232"/>
      <c r="D137" s="217" t="s">
        <v>316</v>
      </c>
      <c r="E137" s="233" t="s">
        <v>267</v>
      </c>
      <c r="F137" s="234" t="s">
        <v>376</v>
      </c>
      <c r="G137" s="232"/>
      <c r="H137" s="235">
        <v>310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316</v>
      </c>
      <c r="AU137" s="241" t="s">
        <v>83</v>
      </c>
      <c r="AV137" s="13" t="s">
        <v>83</v>
      </c>
      <c r="AW137" s="13" t="s">
        <v>35</v>
      </c>
      <c r="AX137" s="13" t="s">
        <v>73</v>
      </c>
      <c r="AY137" s="241" t="s">
        <v>123</v>
      </c>
    </row>
    <row r="138" spans="1:51" s="13" customFormat="1" ht="12">
      <c r="A138" s="13"/>
      <c r="B138" s="231"/>
      <c r="C138" s="232"/>
      <c r="D138" s="217" t="s">
        <v>316</v>
      </c>
      <c r="E138" s="233" t="s">
        <v>286</v>
      </c>
      <c r="F138" s="234" t="s">
        <v>377</v>
      </c>
      <c r="G138" s="232"/>
      <c r="H138" s="235">
        <v>170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316</v>
      </c>
      <c r="AU138" s="241" t="s">
        <v>83</v>
      </c>
      <c r="AV138" s="13" t="s">
        <v>83</v>
      </c>
      <c r="AW138" s="13" t="s">
        <v>35</v>
      </c>
      <c r="AX138" s="13" t="s">
        <v>73</v>
      </c>
      <c r="AY138" s="241" t="s">
        <v>123</v>
      </c>
    </row>
    <row r="139" spans="1:51" s="14" customFormat="1" ht="12">
      <c r="A139" s="14"/>
      <c r="B139" s="242"/>
      <c r="C139" s="243"/>
      <c r="D139" s="217" t="s">
        <v>316</v>
      </c>
      <c r="E139" s="244" t="s">
        <v>19</v>
      </c>
      <c r="F139" s="245" t="s">
        <v>378</v>
      </c>
      <c r="G139" s="243"/>
      <c r="H139" s="246">
        <v>480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316</v>
      </c>
      <c r="AU139" s="252" t="s">
        <v>83</v>
      </c>
      <c r="AV139" s="14" t="s">
        <v>141</v>
      </c>
      <c r="AW139" s="14" t="s">
        <v>35</v>
      </c>
      <c r="AX139" s="14" t="s">
        <v>81</v>
      </c>
      <c r="AY139" s="252" t="s">
        <v>123</v>
      </c>
    </row>
    <row r="140" spans="1:65" s="2" customFormat="1" ht="24.15" customHeight="1">
      <c r="A140" s="38"/>
      <c r="B140" s="39"/>
      <c r="C140" s="204" t="s">
        <v>175</v>
      </c>
      <c r="D140" s="204" t="s">
        <v>126</v>
      </c>
      <c r="E140" s="205" t="s">
        <v>379</v>
      </c>
      <c r="F140" s="206" t="s">
        <v>380</v>
      </c>
      <c r="G140" s="207" t="s">
        <v>365</v>
      </c>
      <c r="H140" s="208">
        <v>248</v>
      </c>
      <c r="I140" s="209"/>
      <c r="J140" s="210">
        <f>ROUND(I140*H140,2)</f>
        <v>0</v>
      </c>
      <c r="K140" s="206" t="s">
        <v>311</v>
      </c>
      <c r="L140" s="44"/>
      <c r="M140" s="211" t="s">
        <v>19</v>
      </c>
      <c r="N140" s="212" t="s">
        <v>44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141</v>
      </c>
      <c r="AT140" s="215" t="s">
        <v>126</v>
      </c>
      <c r="AU140" s="215" t="s">
        <v>83</v>
      </c>
      <c r="AY140" s="17" t="s">
        <v>123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81</v>
      </c>
      <c r="BK140" s="216">
        <f>ROUND(I140*H140,2)</f>
        <v>0</v>
      </c>
      <c r="BL140" s="17" t="s">
        <v>141</v>
      </c>
      <c r="BM140" s="215" t="s">
        <v>381</v>
      </c>
    </row>
    <row r="141" spans="1:47" s="2" customFormat="1" ht="12">
      <c r="A141" s="38"/>
      <c r="B141" s="39"/>
      <c r="C141" s="40"/>
      <c r="D141" s="217" t="s">
        <v>132</v>
      </c>
      <c r="E141" s="40"/>
      <c r="F141" s="218" t="s">
        <v>382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83</v>
      </c>
    </row>
    <row r="142" spans="1:47" s="2" customFormat="1" ht="12">
      <c r="A142" s="38"/>
      <c r="B142" s="39"/>
      <c r="C142" s="40"/>
      <c r="D142" s="229" t="s">
        <v>314</v>
      </c>
      <c r="E142" s="40"/>
      <c r="F142" s="230" t="s">
        <v>383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314</v>
      </c>
      <c r="AU142" s="17" t="s">
        <v>83</v>
      </c>
    </row>
    <row r="143" spans="1:51" s="13" customFormat="1" ht="12">
      <c r="A143" s="13"/>
      <c r="B143" s="231"/>
      <c r="C143" s="232"/>
      <c r="D143" s="217" t="s">
        <v>316</v>
      </c>
      <c r="E143" s="233" t="s">
        <v>269</v>
      </c>
      <c r="F143" s="234" t="s">
        <v>384</v>
      </c>
      <c r="G143" s="232"/>
      <c r="H143" s="235">
        <v>248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316</v>
      </c>
      <c r="AU143" s="241" t="s">
        <v>83</v>
      </c>
      <c r="AV143" s="13" t="s">
        <v>83</v>
      </c>
      <c r="AW143" s="13" t="s">
        <v>35</v>
      </c>
      <c r="AX143" s="13" t="s">
        <v>81</v>
      </c>
      <c r="AY143" s="241" t="s">
        <v>123</v>
      </c>
    </row>
    <row r="144" spans="1:65" s="2" customFormat="1" ht="24.15" customHeight="1">
      <c r="A144" s="38"/>
      <c r="B144" s="39"/>
      <c r="C144" s="204" t="s">
        <v>182</v>
      </c>
      <c r="D144" s="204" t="s">
        <v>126</v>
      </c>
      <c r="E144" s="205" t="s">
        <v>385</v>
      </c>
      <c r="F144" s="206" t="s">
        <v>386</v>
      </c>
      <c r="G144" s="207" t="s">
        <v>365</v>
      </c>
      <c r="H144" s="208">
        <v>62</v>
      </c>
      <c r="I144" s="209"/>
      <c r="J144" s="210">
        <f>ROUND(I144*H144,2)</f>
        <v>0</v>
      </c>
      <c r="K144" s="206" t="s">
        <v>311</v>
      </c>
      <c r="L144" s="44"/>
      <c r="M144" s="211" t="s">
        <v>19</v>
      </c>
      <c r="N144" s="212" t="s">
        <v>44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141</v>
      </c>
      <c r="AT144" s="215" t="s">
        <v>126</v>
      </c>
      <c r="AU144" s="215" t="s">
        <v>83</v>
      </c>
      <c r="AY144" s="17" t="s">
        <v>123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81</v>
      </c>
      <c r="BK144" s="216">
        <f>ROUND(I144*H144,2)</f>
        <v>0</v>
      </c>
      <c r="BL144" s="17" t="s">
        <v>141</v>
      </c>
      <c r="BM144" s="215" t="s">
        <v>387</v>
      </c>
    </row>
    <row r="145" spans="1:47" s="2" customFormat="1" ht="12">
      <c r="A145" s="38"/>
      <c r="B145" s="39"/>
      <c r="C145" s="40"/>
      <c r="D145" s="217" t="s">
        <v>132</v>
      </c>
      <c r="E145" s="40"/>
      <c r="F145" s="218" t="s">
        <v>388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132</v>
      </c>
      <c r="AU145" s="17" t="s">
        <v>83</v>
      </c>
    </row>
    <row r="146" spans="1:47" s="2" customFormat="1" ht="12">
      <c r="A146" s="38"/>
      <c r="B146" s="39"/>
      <c r="C146" s="40"/>
      <c r="D146" s="229" t="s">
        <v>314</v>
      </c>
      <c r="E146" s="40"/>
      <c r="F146" s="230" t="s">
        <v>389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314</v>
      </c>
      <c r="AU146" s="17" t="s">
        <v>83</v>
      </c>
    </row>
    <row r="147" spans="1:51" s="13" customFormat="1" ht="12">
      <c r="A147" s="13"/>
      <c r="B147" s="231"/>
      <c r="C147" s="232"/>
      <c r="D147" s="217" t="s">
        <v>316</v>
      </c>
      <c r="E147" s="233" t="s">
        <v>271</v>
      </c>
      <c r="F147" s="234" t="s">
        <v>390</v>
      </c>
      <c r="G147" s="232"/>
      <c r="H147" s="235">
        <v>62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316</v>
      </c>
      <c r="AU147" s="241" t="s">
        <v>83</v>
      </c>
      <c r="AV147" s="13" t="s">
        <v>83</v>
      </c>
      <c r="AW147" s="13" t="s">
        <v>35</v>
      </c>
      <c r="AX147" s="13" t="s">
        <v>81</v>
      </c>
      <c r="AY147" s="241" t="s">
        <v>123</v>
      </c>
    </row>
    <row r="148" spans="1:65" s="2" customFormat="1" ht="16.5" customHeight="1">
      <c r="A148" s="38"/>
      <c r="B148" s="39"/>
      <c r="C148" s="204" t="s">
        <v>187</v>
      </c>
      <c r="D148" s="204" t="s">
        <v>126</v>
      </c>
      <c r="E148" s="205" t="s">
        <v>391</v>
      </c>
      <c r="F148" s="206" t="s">
        <v>392</v>
      </c>
      <c r="G148" s="207" t="s">
        <v>365</v>
      </c>
      <c r="H148" s="208">
        <v>13.5</v>
      </c>
      <c r="I148" s="209"/>
      <c r="J148" s="210">
        <f>ROUND(I148*H148,2)</f>
        <v>0</v>
      </c>
      <c r="K148" s="206" t="s">
        <v>311</v>
      </c>
      <c r="L148" s="44"/>
      <c r="M148" s="211" t="s">
        <v>19</v>
      </c>
      <c r="N148" s="212" t="s">
        <v>44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141</v>
      </c>
      <c r="AT148" s="215" t="s">
        <v>126</v>
      </c>
      <c r="AU148" s="215" t="s">
        <v>83</v>
      </c>
      <c r="AY148" s="17" t="s">
        <v>123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81</v>
      </c>
      <c r="BK148" s="216">
        <f>ROUND(I148*H148,2)</f>
        <v>0</v>
      </c>
      <c r="BL148" s="17" t="s">
        <v>141</v>
      </c>
      <c r="BM148" s="215" t="s">
        <v>393</v>
      </c>
    </row>
    <row r="149" spans="1:47" s="2" customFormat="1" ht="12">
      <c r="A149" s="38"/>
      <c r="B149" s="39"/>
      <c r="C149" s="40"/>
      <c r="D149" s="217" t="s">
        <v>132</v>
      </c>
      <c r="E149" s="40"/>
      <c r="F149" s="218" t="s">
        <v>394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132</v>
      </c>
      <c r="AU149" s="17" t="s">
        <v>83</v>
      </c>
    </row>
    <row r="150" spans="1:47" s="2" customFormat="1" ht="12">
      <c r="A150" s="38"/>
      <c r="B150" s="39"/>
      <c r="C150" s="40"/>
      <c r="D150" s="229" t="s">
        <v>314</v>
      </c>
      <c r="E150" s="40"/>
      <c r="F150" s="230" t="s">
        <v>395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314</v>
      </c>
      <c r="AU150" s="17" t="s">
        <v>83</v>
      </c>
    </row>
    <row r="151" spans="1:47" s="2" customFormat="1" ht="12">
      <c r="A151" s="38"/>
      <c r="B151" s="39"/>
      <c r="C151" s="40"/>
      <c r="D151" s="217" t="s">
        <v>180</v>
      </c>
      <c r="E151" s="40"/>
      <c r="F151" s="222" t="s">
        <v>396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180</v>
      </c>
      <c r="AU151" s="17" t="s">
        <v>83</v>
      </c>
    </row>
    <row r="152" spans="1:51" s="13" customFormat="1" ht="12">
      <c r="A152" s="13"/>
      <c r="B152" s="231"/>
      <c r="C152" s="232"/>
      <c r="D152" s="217" t="s">
        <v>316</v>
      </c>
      <c r="E152" s="233" t="s">
        <v>240</v>
      </c>
      <c r="F152" s="234" t="s">
        <v>397</v>
      </c>
      <c r="G152" s="232"/>
      <c r="H152" s="235">
        <v>13.5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316</v>
      </c>
      <c r="AU152" s="241" t="s">
        <v>83</v>
      </c>
      <c r="AV152" s="13" t="s">
        <v>83</v>
      </c>
      <c r="AW152" s="13" t="s">
        <v>35</v>
      </c>
      <c r="AX152" s="13" t="s">
        <v>81</v>
      </c>
      <c r="AY152" s="241" t="s">
        <v>123</v>
      </c>
    </row>
    <row r="153" spans="1:65" s="2" customFormat="1" ht="16.5" customHeight="1">
      <c r="A153" s="38"/>
      <c r="B153" s="39"/>
      <c r="C153" s="204" t="s">
        <v>194</v>
      </c>
      <c r="D153" s="204" t="s">
        <v>126</v>
      </c>
      <c r="E153" s="205" t="s">
        <v>398</v>
      </c>
      <c r="F153" s="206" t="s">
        <v>399</v>
      </c>
      <c r="G153" s="207" t="s">
        <v>365</v>
      </c>
      <c r="H153" s="208">
        <v>32.25</v>
      </c>
      <c r="I153" s="209"/>
      <c r="J153" s="210">
        <f>ROUND(I153*H153,2)</f>
        <v>0</v>
      </c>
      <c r="K153" s="206" t="s">
        <v>311</v>
      </c>
      <c r="L153" s="44"/>
      <c r="M153" s="211" t="s">
        <v>19</v>
      </c>
      <c r="N153" s="212" t="s">
        <v>44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141</v>
      </c>
      <c r="AT153" s="215" t="s">
        <v>126</v>
      </c>
      <c r="AU153" s="215" t="s">
        <v>83</v>
      </c>
      <c r="AY153" s="17" t="s">
        <v>123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81</v>
      </c>
      <c r="BK153" s="216">
        <f>ROUND(I153*H153,2)</f>
        <v>0</v>
      </c>
      <c r="BL153" s="17" t="s">
        <v>141</v>
      </c>
      <c r="BM153" s="215" t="s">
        <v>400</v>
      </c>
    </row>
    <row r="154" spans="1:47" s="2" customFormat="1" ht="12">
      <c r="A154" s="38"/>
      <c r="B154" s="39"/>
      <c r="C154" s="40"/>
      <c r="D154" s="217" t="s">
        <v>132</v>
      </c>
      <c r="E154" s="40"/>
      <c r="F154" s="218" t="s">
        <v>401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132</v>
      </c>
      <c r="AU154" s="17" t="s">
        <v>83</v>
      </c>
    </row>
    <row r="155" spans="1:47" s="2" customFormat="1" ht="12">
      <c r="A155" s="38"/>
      <c r="B155" s="39"/>
      <c r="C155" s="40"/>
      <c r="D155" s="229" t="s">
        <v>314</v>
      </c>
      <c r="E155" s="40"/>
      <c r="F155" s="230" t="s">
        <v>402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314</v>
      </c>
      <c r="AU155" s="17" t="s">
        <v>83</v>
      </c>
    </row>
    <row r="156" spans="1:47" s="2" customFormat="1" ht="12">
      <c r="A156" s="38"/>
      <c r="B156" s="39"/>
      <c r="C156" s="40"/>
      <c r="D156" s="217" t="s">
        <v>180</v>
      </c>
      <c r="E156" s="40"/>
      <c r="F156" s="222" t="s">
        <v>403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180</v>
      </c>
      <c r="AU156" s="17" t="s">
        <v>83</v>
      </c>
    </row>
    <row r="157" spans="1:51" s="13" customFormat="1" ht="12">
      <c r="A157" s="13"/>
      <c r="B157" s="231"/>
      <c r="C157" s="232"/>
      <c r="D157" s="217" t="s">
        <v>316</v>
      </c>
      <c r="E157" s="233" t="s">
        <v>238</v>
      </c>
      <c r="F157" s="234" t="s">
        <v>404</v>
      </c>
      <c r="G157" s="232"/>
      <c r="H157" s="235">
        <v>32.25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316</v>
      </c>
      <c r="AU157" s="241" t="s">
        <v>83</v>
      </c>
      <c r="AV157" s="13" t="s">
        <v>83</v>
      </c>
      <c r="AW157" s="13" t="s">
        <v>35</v>
      </c>
      <c r="AX157" s="13" t="s">
        <v>81</v>
      </c>
      <c r="AY157" s="241" t="s">
        <v>123</v>
      </c>
    </row>
    <row r="158" spans="1:65" s="2" customFormat="1" ht="16.5" customHeight="1">
      <c r="A158" s="38"/>
      <c r="B158" s="39"/>
      <c r="C158" s="253" t="s">
        <v>8</v>
      </c>
      <c r="D158" s="253" t="s">
        <v>405</v>
      </c>
      <c r="E158" s="254" t="s">
        <v>406</v>
      </c>
      <c r="F158" s="255" t="s">
        <v>407</v>
      </c>
      <c r="G158" s="256" t="s">
        <v>408</v>
      </c>
      <c r="H158" s="257">
        <v>64.5</v>
      </c>
      <c r="I158" s="258"/>
      <c r="J158" s="259">
        <f>ROUND(I158*H158,2)</f>
        <v>0</v>
      </c>
      <c r="K158" s="255" t="s">
        <v>311</v>
      </c>
      <c r="L158" s="260"/>
      <c r="M158" s="261" t="s">
        <v>19</v>
      </c>
      <c r="N158" s="262" t="s">
        <v>44</v>
      </c>
      <c r="O158" s="84"/>
      <c r="P158" s="213">
        <f>O158*H158</f>
        <v>0</v>
      </c>
      <c r="Q158" s="213">
        <v>1</v>
      </c>
      <c r="R158" s="213">
        <f>Q158*H158</f>
        <v>64.5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159</v>
      </c>
      <c r="AT158" s="215" t="s">
        <v>405</v>
      </c>
      <c r="AU158" s="215" t="s">
        <v>83</v>
      </c>
      <c r="AY158" s="17" t="s">
        <v>123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81</v>
      </c>
      <c r="BK158" s="216">
        <f>ROUND(I158*H158,2)</f>
        <v>0</v>
      </c>
      <c r="BL158" s="17" t="s">
        <v>141</v>
      </c>
      <c r="BM158" s="215" t="s">
        <v>409</v>
      </c>
    </row>
    <row r="159" spans="1:47" s="2" customFormat="1" ht="12">
      <c r="A159" s="38"/>
      <c r="B159" s="39"/>
      <c r="C159" s="40"/>
      <c r="D159" s="217" t="s">
        <v>132</v>
      </c>
      <c r="E159" s="40"/>
      <c r="F159" s="218" t="s">
        <v>407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83</v>
      </c>
    </row>
    <row r="160" spans="1:51" s="13" customFormat="1" ht="12">
      <c r="A160" s="13"/>
      <c r="B160" s="231"/>
      <c r="C160" s="232"/>
      <c r="D160" s="217" t="s">
        <v>316</v>
      </c>
      <c r="E160" s="233" t="s">
        <v>19</v>
      </c>
      <c r="F160" s="234" t="s">
        <v>238</v>
      </c>
      <c r="G160" s="232"/>
      <c r="H160" s="235">
        <v>32.25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316</v>
      </c>
      <c r="AU160" s="241" t="s">
        <v>83</v>
      </c>
      <c r="AV160" s="13" t="s">
        <v>83</v>
      </c>
      <c r="AW160" s="13" t="s">
        <v>35</v>
      </c>
      <c r="AX160" s="13" t="s">
        <v>81</v>
      </c>
      <c r="AY160" s="241" t="s">
        <v>123</v>
      </c>
    </row>
    <row r="161" spans="1:51" s="13" customFormat="1" ht="12">
      <c r="A161" s="13"/>
      <c r="B161" s="231"/>
      <c r="C161" s="232"/>
      <c r="D161" s="217" t="s">
        <v>316</v>
      </c>
      <c r="E161" s="232"/>
      <c r="F161" s="234" t="s">
        <v>410</v>
      </c>
      <c r="G161" s="232"/>
      <c r="H161" s="235">
        <v>64.5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316</v>
      </c>
      <c r="AU161" s="241" t="s">
        <v>83</v>
      </c>
      <c r="AV161" s="13" t="s">
        <v>83</v>
      </c>
      <c r="AW161" s="13" t="s">
        <v>4</v>
      </c>
      <c r="AX161" s="13" t="s">
        <v>81</v>
      </c>
      <c r="AY161" s="241" t="s">
        <v>123</v>
      </c>
    </row>
    <row r="162" spans="1:65" s="2" customFormat="1" ht="16.5" customHeight="1">
      <c r="A162" s="38"/>
      <c r="B162" s="39"/>
      <c r="C162" s="204" t="s">
        <v>203</v>
      </c>
      <c r="D162" s="204" t="s">
        <v>126</v>
      </c>
      <c r="E162" s="205" t="s">
        <v>411</v>
      </c>
      <c r="F162" s="206" t="s">
        <v>412</v>
      </c>
      <c r="G162" s="207" t="s">
        <v>310</v>
      </c>
      <c r="H162" s="208">
        <v>1951.2</v>
      </c>
      <c r="I162" s="209"/>
      <c r="J162" s="210">
        <f>ROUND(I162*H162,2)</f>
        <v>0</v>
      </c>
      <c r="K162" s="206" t="s">
        <v>311</v>
      </c>
      <c r="L162" s="44"/>
      <c r="M162" s="211" t="s">
        <v>19</v>
      </c>
      <c r="N162" s="212" t="s">
        <v>44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141</v>
      </c>
      <c r="AT162" s="215" t="s">
        <v>126</v>
      </c>
      <c r="AU162" s="215" t="s">
        <v>83</v>
      </c>
      <c r="AY162" s="17" t="s">
        <v>123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81</v>
      </c>
      <c r="BK162" s="216">
        <f>ROUND(I162*H162,2)</f>
        <v>0</v>
      </c>
      <c r="BL162" s="17" t="s">
        <v>141</v>
      </c>
      <c r="BM162" s="215" t="s">
        <v>413</v>
      </c>
    </row>
    <row r="163" spans="1:47" s="2" customFormat="1" ht="12">
      <c r="A163" s="38"/>
      <c r="B163" s="39"/>
      <c r="C163" s="40"/>
      <c r="D163" s="217" t="s">
        <v>132</v>
      </c>
      <c r="E163" s="40"/>
      <c r="F163" s="218" t="s">
        <v>414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132</v>
      </c>
      <c r="AU163" s="17" t="s">
        <v>83</v>
      </c>
    </row>
    <row r="164" spans="1:47" s="2" customFormat="1" ht="12">
      <c r="A164" s="38"/>
      <c r="B164" s="39"/>
      <c r="C164" s="40"/>
      <c r="D164" s="229" t="s">
        <v>314</v>
      </c>
      <c r="E164" s="40"/>
      <c r="F164" s="230" t="s">
        <v>415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314</v>
      </c>
      <c r="AU164" s="17" t="s">
        <v>83</v>
      </c>
    </row>
    <row r="165" spans="1:51" s="13" customFormat="1" ht="12">
      <c r="A165" s="13"/>
      <c r="B165" s="231"/>
      <c r="C165" s="232"/>
      <c r="D165" s="217" t="s">
        <v>316</v>
      </c>
      <c r="E165" s="233" t="s">
        <v>19</v>
      </c>
      <c r="F165" s="234" t="s">
        <v>416</v>
      </c>
      <c r="G165" s="232"/>
      <c r="H165" s="235">
        <v>1951.2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316</v>
      </c>
      <c r="AU165" s="241" t="s">
        <v>83</v>
      </c>
      <c r="AV165" s="13" t="s">
        <v>83</v>
      </c>
      <c r="AW165" s="13" t="s">
        <v>35</v>
      </c>
      <c r="AX165" s="13" t="s">
        <v>81</v>
      </c>
      <c r="AY165" s="241" t="s">
        <v>123</v>
      </c>
    </row>
    <row r="166" spans="1:65" s="2" customFormat="1" ht="21.75" customHeight="1">
      <c r="A166" s="38"/>
      <c r="B166" s="39"/>
      <c r="C166" s="204" t="s">
        <v>207</v>
      </c>
      <c r="D166" s="204" t="s">
        <v>126</v>
      </c>
      <c r="E166" s="205" t="s">
        <v>417</v>
      </c>
      <c r="F166" s="206" t="s">
        <v>418</v>
      </c>
      <c r="G166" s="207" t="s">
        <v>365</v>
      </c>
      <c r="H166" s="208">
        <v>506.64</v>
      </c>
      <c r="I166" s="209"/>
      <c r="J166" s="210">
        <f>ROUND(I166*H166,2)</f>
        <v>0</v>
      </c>
      <c r="K166" s="206" t="s">
        <v>19</v>
      </c>
      <c r="L166" s="44"/>
      <c r="M166" s="211" t="s">
        <v>19</v>
      </c>
      <c r="N166" s="212" t="s">
        <v>44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141</v>
      </c>
      <c r="AT166" s="215" t="s">
        <v>126</v>
      </c>
      <c r="AU166" s="215" t="s">
        <v>83</v>
      </c>
      <c r="AY166" s="17" t="s">
        <v>123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81</v>
      </c>
      <c r="BK166" s="216">
        <f>ROUND(I166*H166,2)</f>
        <v>0</v>
      </c>
      <c r="BL166" s="17" t="s">
        <v>141</v>
      </c>
      <c r="BM166" s="215" t="s">
        <v>419</v>
      </c>
    </row>
    <row r="167" spans="1:47" s="2" customFormat="1" ht="12">
      <c r="A167" s="38"/>
      <c r="B167" s="39"/>
      <c r="C167" s="40"/>
      <c r="D167" s="217" t="s">
        <v>132</v>
      </c>
      <c r="E167" s="40"/>
      <c r="F167" s="218" t="s">
        <v>420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132</v>
      </c>
      <c r="AU167" s="17" t="s">
        <v>83</v>
      </c>
    </row>
    <row r="168" spans="1:47" s="2" customFormat="1" ht="12">
      <c r="A168" s="38"/>
      <c r="B168" s="39"/>
      <c r="C168" s="40"/>
      <c r="D168" s="217" t="s">
        <v>180</v>
      </c>
      <c r="E168" s="40"/>
      <c r="F168" s="222" t="s">
        <v>421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180</v>
      </c>
      <c r="AU168" s="17" t="s">
        <v>83</v>
      </c>
    </row>
    <row r="169" spans="1:51" s="13" customFormat="1" ht="12">
      <c r="A169" s="13"/>
      <c r="B169" s="231"/>
      <c r="C169" s="232"/>
      <c r="D169" s="217" t="s">
        <v>316</v>
      </c>
      <c r="E169" s="233" t="s">
        <v>19</v>
      </c>
      <c r="F169" s="234" t="s">
        <v>422</v>
      </c>
      <c r="G169" s="232"/>
      <c r="H169" s="235">
        <v>506.64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316</v>
      </c>
      <c r="AU169" s="241" t="s">
        <v>83</v>
      </c>
      <c r="AV169" s="13" t="s">
        <v>83</v>
      </c>
      <c r="AW169" s="13" t="s">
        <v>35</v>
      </c>
      <c r="AX169" s="13" t="s">
        <v>81</v>
      </c>
      <c r="AY169" s="241" t="s">
        <v>123</v>
      </c>
    </row>
    <row r="170" spans="1:65" s="2" customFormat="1" ht="21.75" customHeight="1">
      <c r="A170" s="38"/>
      <c r="B170" s="39"/>
      <c r="C170" s="204" t="s">
        <v>211</v>
      </c>
      <c r="D170" s="204" t="s">
        <v>126</v>
      </c>
      <c r="E170" s="205" t="s">
        <v>423</v>
      </c>
      <c r="F170" s="206" t="s">
        <v>424</v>
      </c>
      <c r="G170" s="207" t="s">
        <v>365</v>
      </c>
      <c r="H170" s="208">
        <v>248</v>
      </c>
      <c r="I170" s="209"/>
      <c r="J170" s="210">
        <f>ROUND(I170*H170,2)</f>
        <v>0</v>
      </c>
      <c r="K170" s="206" t="s">
        <v>19</v>
      </c>
      <c r="L170" s="44"/>
      <c r="M170" s="211" t="s">
        <v>19</v>
      </c>
      <c r="N170" s="212" t="s">
        <v>44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141</v>
      </c>
      <c r="AT170" s="215" t="s">
        <v>126</v>
      </c>
      <c r="AU170" s="215" t="s">
        <v>83</v>
      </c>
      <c r="AY170" s="17" t="s">
        <v>123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81</v>
      </c>
      <c r="BK170" s="216">
        <f>ROUND(I170*H170,2)</f>
        <v>0</v>
      </c>
      <c r="BL170" s="17" t="s">
        <v>141</v>
      </c>
      <c r="BM170" s="215" t="s">
        <v>425</v>
      </c>
    </row>
    <row r="171" spans="1:47" s="2" customFormat="1" ht="12">
      <c r="A171" s="38"/>
      <c r="B171" s="39"/>
      <c r="C171" s="40"/>
      <c r="D171" s="217" t="s">
        <v>132</v>
      </c>
      <c r="E171" s="40"/>
      <c r="F171" s="218" t="s">
        <v>420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132</v>
      </c>
      <c r="AU171" s="17" t="s">
        <v>83</v>
      </c>
    </row>
    <row r="172" spans="1:47" s="2" customFormat="1" ht="12">
      <c r="A172" s="38"/>
      <c r="B172" s="39"/>
      <c r="C172" s="40"/>
      <c r="D172" s="217" t="s">
        <v>180</v>
      </c>
      <c r="E172" s="40"/>
      <c r="F172" s="222" t="s">
        <v>421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180</v>
      </c>
      <c r="AU172" s="17" t="s">
        <v>83</v>
      </c>
    </row>
    <row r="173" spans="1:51" s="13" customFormat="1" ht="12">
      <c r="A173" s="13"/>
      <c r="B173" s="231"/>
      <c r="C173" s="232"/>
      <c r="D173" s="217" t="s">
        <v>316</v>
      </c>
      <c r="E173" s="233" t="s">
        <v>19</v>
      </c>
      <c r="F173" s="234" t="s">
        <v>269</v>
      </c>
      <c r="G173" s="232"/>
      <c r="H173" s="235">
        <v>248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316</v>
      </c>
      <c r="AU173" s="241" t="s">
        <v>83</v>
      </c>
      <c r="AV173" s="13" t="s">
        <v>83</v>
      </c>
      <c r="AW173" s="13" t="s">
        <v>35</v>
      </c>
      <c r="AX173" s="13" t="s">
        <v>81</v>
      </c>
      <c r="AY173" s="241" t="s">
        <v>123</v>
      </c>
    </row>
    <row r="174" spans="1:65" s="2" customFormat="1" ht="21.75" customHeight="1">
      <c r="A174" s="38"/>
      <c r="B174" s="39"/>
      <c r="C174" s="204" t="s">
        <v>218</v>
      </c>
      <c r="D174" s="204" t="s">
        <v>126</v>
      </c>
      <c r="E174" s="205" t="s">
        <v>426</v>
      </c>
      <c r="F174" s="206" t="s">
        <v>427</v>
      </c>
      <c r="G174" s="207" t="s">
        <v>365</v>
      </c>
      <c r="H174" s="208">
        <v>62</v>
      </c>
      <c r="I174" s="209"/>
      <c r="J174" s="210">
        <f>ROUND(I174*H174,2)</f>
        <v>0</v>
      </c>
      <c r="K174" s="206" t="s">
        <v>19</v>
      </c>
      <c r="L174" s="44"/>
      <c r="M174" s="211" t="s">
        <v>19</v>
      </c>
      <c r="N174" s="212" t="s">
        <v>44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141</v>
      </c>
      <c r="AT174" s="215" t="s">
        <v>126</v>
      </c>
      <c r="AU174" s="215" t="s">
        <v>83</v>
      </c>
      <c r="AY174" s="17" t="s">
        <v>123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81</v>
      </c>
      <c r="BK174" s="216">
        <f>ROUND(I174*H174,2)</f>
        <v>0</v>
      </c>
      <c r="BL174" s="17" t="s">
        <v>141</v>
      </c>
      <c r="BM174" s="215" t="s">
        <v>428</v>
      </c>
    </row>
    <row r="175" spans="1:47" s="2" customFormat="1" ht="12">
      <c r="A175" s="38"/>
      <c r="B175" s="39"/>
      <c r="C175" s="40"/>
      <c r="D175" s="217" t="s">
        <v>132</v>
      </c>
      <c r="E175" s="40"/>
      <c r="F175" s="218" t="s">
        <v>420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132</v>
      </c>
      <c r="AU175" s="17" t="s">
        <v>83</v>
      </c>
    </row>
    <row r="176" spans="1:47" s="2" customFormat="1" ht="12">
      <c r="A176" s="38"/>
      <c r="B176" s="39"/>
      <c r="C176" s="40"/>
      <c r="D176" s="217" t="s">
        <v>180</v>
      </c>
      <c r="E176" s="40"/>
      <c r="F176" s="222" t="s">
        <v>421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180</v>
      </c>
      <c r="AU176" s="17" t="s">
        <v>83</v>
      </c>
    </row>
    <row r="177" spans="1:51" s="13" customFormat="1" ht="12">
      <c r="A177" s="13"/>
      <c r="B177" s="231"/>
      <c r="C177" s="232"/>
      <c r="D177" s="217" t="s">
        <v>316</v>
      </c>
      <c r="E177" s="233" t="s">
        <v>19</v>
      </c>
      <c r="F177" s="234" t="s">
        <v>271</v>
      </c>
      <c r="G177" s="232"/>
      <c r="H177" s="235">
        <v>62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316</v>
      </c>
      <c r="AU177" s="241" t="s">
        <v>83</v>
      </c>
      <c r="AV177" s="13" t="s">
        <v>83</v>
      </c>
      <c r="AW177" s="13" t="s">
        <v>35</v>
      </c>
      <c r="AX177" s="13" t="s">
        <v>81</v>
      </c>
      <c r="AY177" s="241" t="s">
        <v>123</v>
      </c>
    </row>
    <row r="178" spans="1:63" s="12" customFormat="1" ht="22.8" customHeight="1">
      <c r="A178" s="12"/>
      <c r="B178" s="188"/>
      <c r="C178" s="189"/>
      <c r="D178" s="190" t="s">
        <v>72</v>
      </c>
      <c r="E178" s="202" t="s">
        <v>83</v>
      </c>
      <c r="F178" s="202" t="s">
        <v>429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SUM(P179:P196)</f>
        <v>0</v>
      </c>
      <c r="Q178" s="196"/>
      <c r="R178" s="197">
        <f>SUM(R179:R196)</f>
        <v>72.54430945</v>
      </c>
      <c r="S178" s="196"/>
      <c r="T178" s="198">
        <f>SUM(T179:T196)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9" t="s">
        <v>81</v>
      </c>
      <c r="AT178" s="200" t="s">
        <v>72</v>
      </c>
      <c r="AU178" s="200" t="s">
        <v>81</v>
      </c>
      <c r="AY178" s="199" t="s">
        <v>123</v>
      </c>
      <c r="BK178" s="201">
        <f>SUM(BK179:BK196)</f>
        <v>0</v>
      </c>
    </row>
    <row r="179" spans="1:65" s="2" customFormat="1" ht="16.5" customHeight="1">
      <c r="A179" s="38"/>
      <c r="B179" s="39"/>
      <c r="C179" s="204" t="s">
        <v>430</v>
      </c>
      <c r="D179" s="204" t="s">
        <v>126</v>
      </c>
      <c r="E179" s="205" t="s">
        <v>431</v>
      </c>
      <c r="F179" s="206" t="s">
        <v>432</v>
      </c>
      <c r="G179" s="207" t="s">
        <v>358</v>
      </c>
      <c r="H179" s="208">
        <v>215</v>
      </c>
      <c r="I179" s="209"/>
      <c r="J179" s="210">
        <f>ROUND(I179*H179,2)</f>
        <v>0</v>
      </c>
      <c r="K179" s="206" t="s">
        <v>433</v>
      </c>
      <c r="L179" s="44"/>
      <c r="M179" s="211" t="s">
        <v>19</v>
      </c>
      <c r="N179" s="212" t="s">
        <v>44</v>
      </c>
      <c r="O179" s="84"/>
      <c r="P179" s="213">
        <f>O179*H179</f>
        <v>0</v>
      </c>
      <c r="Q179" s="213">
        <v>0.2305828</v>
      </c>
      <c r="R179" s="213">
        <f>Q179*H179</f>
        <v>49.575302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141</v>
      </c>
      <c r="AT179" s="215" t="s">
        <v>126</v>
      </c>
      <c r="AU179" s="215" t="s">
        <v>83</v>
      </c>
      <c r="AY179" s="17" t="s">
        <v>123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81</v>
      </c>
      <c r="BK179" s="216">
        <f>ROUND(I179*H179,2)</f>
        <v>0</v>
      </c>
      <c r="BL179" s="17" t="s">
        <v>141</v>
      </c>
      <c r="BM179" s="215" t="s">
        <v>434</v>
      </c>
    </row>
    <row r="180" spans="1:47" s="2" customFormat="1" ht="12">
      <c r="A180" s="38"/>
      <c r="B180" s="39"/>
      <c r="C180" s="40"/>
      <c r="D180" s="217" t="s">
        <v>132</v>
      </c>
      <c r="E180" s="40"/>
      <c r="F180" s="218" t="s">
        <v>435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132</v>
      </c>
      <c r="AU180" s="17" t="s">
        <v>83</v>
      </c>
    </row>
    <row r="181" spans="1:51" s="13" customFormat="1" ht="12">
      <c r="A181" s="13"/>
      <c r="B181" s="231"/>
      <c r="C181" s="232"/>
      <c r="D181" s="217" t="s">
        <v>316</v>
      </c>
      <c r="E181" s="233" t="s">
        <v>19</v>
      </c>
      <c r="F181" s="234" t="s">
        <v>436</v>
      </c>
      <c r="G181" s="232"/>
      <c r="H181" s="235">
        <v>215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316</v>
      </c>
      <c r="AU181" s="241" t="s">
        <v>83</v>
      </c>
      <c r="AV181" s="13" t="s">
        <v>83</v>
      </c>
      <c r="AW181" s="13" t="s">
        <v>35</v>
      </c>
      <c r="AX181" s="13" t="s">
        <v>81</v>
      </c>
      <c r="AY181" s="241" t="s">
        <v>123</v>
      </c>
    </row>
    <row r="182" spans="1:65" s="2" customFormat="1" ht="16.5" customHeight="1">
      <c r="A182" s="38"/>
      <c r="B182" s="39"/>
      <c r="C182" s="204" t="s">
        <v>7</v>
      </c>
      <c r="D182" s="204" t="s">
        <v>126</v>
      </c>
      <c r="E182" s="205" t="s">
        <v>437</v>
      </c>
      <c r="F182" s="206" t="s">
        <v>438</v>
      </c>
      <c r="G182" s="207" t="s">
        <v>365</v>
      </c>
      <c r="H182" s="208">
        <v>2.08</v>
      </c>
      <c r="I182" s="209"/>
      <c r="J182" s="210">
        <f>ROUND(I182*H182,2)</f>
        <v>0</v>
      </c>
      <c r="K182" s="206" t="s">
        <v>311</v>
      </c>
      <c r="L182" s="44"/>
      <c r="M182" s="211" t="s">
        <v>19</v>
      </c>
      <c r="N182" s="212" t="s">
        <v>44</v>
      </c>
      <c r="O182" s="84"/>
      <c r="P182" s="213">
        <f>O182*H182</f>
        <v>0</v>
      </c>
      <c r="Q182" s="213">
        <v>2.25634</v>
      </c>
      <c r="R182" s="213">
        <f>Q182*H182</f>
        <v>4.6931872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141</v>
      </c>
      <c r="AT182" s="215" t="s">
        <v>126</v>
      </c>
      <c r="AU182" s="215" t="s">
        <v>83</v>
      </c>
      <c r="AY182" s="17" t="s">
        <v>123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81</v>
      </c>
      <c r="BK182" s="216">
        <f>ROUND(I182*H182,2)</f>
        <v>0</v>
      </c>
      <c r="BL182" s="17" t="s">
        <v>141</v>
      </c>
      <c r="BM182" s="215" t="s">
        <v>439</v>
      </c>
    </row>
    <row r="183" spans="1:47" s="2" customFormat="1" ht="12">
      <c r="A183" s="38"/>
      <c r="B183" s="39"/>
      <c r="C183" s="40"/>
      <c r="D183" s="217" t="s">
        <v>132</v>
      </c>
      <c r="E183" s="40"/>
      <c r="F183" s="218" t="s">
        <v>440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132</v>
      </c>
      <c r="AU183" s="17" t="s">
        <v>83</v>
      </c>
    </row>
    <row r="184" spans="1:47" s="2" customFormat="1" ht="12">
      <c r="A184" s="38"/>
      <c r="B184" s="39"/>
      <c r="C184" s="40"/>
      <c r="D184" s="229" t="s">
        <v>314</v>
      </c>
      <c r="E184" s="40"/>
      <c r="F184" s="230" t="s">
        <v>441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314</v>
      </c>
      <c r="AU184" s="17" t="s">
        <v>83</v>
      </c>
    </row>
    <row r="185" spans="1:47" s="2" customFormat="1" ht="12">
      <c r="A185" s="38"/>
      <c r="B185" s="39"/>
      <c r="C185" s="40"/>
      <c r="D185" s="217" t="s">
        <v>180</v>
      </c>
      <c r="E185" s="40"/>
      <c r="F185" s="222" t="s">
        <v>442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180</v>
      </c>
      <c r="AU185" s="17" t="s">
        <v>83</v>
      </c>
    </row>
    <row r="186" spans="1:51" s="13" customFormat="1" ht="12">
      <c r="A186" s="13"/>
      <c r="B186" s="231"/>
      <c r="C186" s="232"/>
      <c r="D186" s="217" t="s">
        <v>316</v>
      </c>
      <c r="E186" s="233" t="s">
        <v>19</v>
      </c>
      <c r="F186" s="234" t="s">
        <v>443</v>
      </c>
      <c r="G186" s="232"/>
      <c r="H186" s="235">
        <v>2.08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316</v>
      </c>
      <c r="AU186" s="241" t="s">
        <v>83</v>
      </c>
      <c r="AV186" s="13" t="s">
        <v>83</v>
      </c>
      <c r="AW186" s="13" t="s">
        <v>35</v>
      </c>
      <c r="AX186" s="13" t="s">
        <v>81</v>
      </c>
      <c r="AY186" s="241" t="s">
        <v>123</v>
      </c>
    </row>
    <row r="187" spans="1:65" s="2" customFormat="1" ht="21.75" customHeight="1">
      <c r="A187" s="38"/>
      <c r="B187" s="39"/>
      <c r="C187" s="204" t="s">
        <v>444</v>
      </c>
      <c r="D187" s="204" t="s">
        <v>126</v>
      </c>
      <c r="E187" s="205" t="s">
        <v>445</v>
      </c>
      <c r="F187" s="206" t="s">
        <v>446</v>
      </c>
      <c r="G187" s="207" t="s">
        <v>310</v>
      </c>
      <c r="H187" s="208">
        <v>14.995</v>
      </c>
      <c r="I187" s="209"/>
      <c r="J187" s="210">
        <f>ROUND(I187*H187,2)</f>
        <v>0</v>
      </c>
      <c r="K187" s="206" t="s">
        <v>311</v>
      </c>
      <c r="L187" s="44"/>
      <c r="M187" s="211" t="s">
        <v>19</v>
      </c>
      <c r="N187" s="212" t="s">
        <v>44</v>
      </c>
      <c r="O187" s="84"/>
      <c r="P187" s="213">
        <f>O187*H187</f>
        <v>0</v>
      </c>
      <c r="Q187" s="213">
        <v>1.20855</v>
      </c>
      <c r="R187" s="213">
        <f>Q187*H187</f>
        <v>18.12220725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141</v>
      </c>
      <c r="AT187" s="215" t="s">
        <v>126</v>
      </c>
      <c r="AU187" s="215" t="s">
        <v>83</v>
      </c>
      <c r="AY187" s="17" t="s">
        <v>123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81</v>
      </c>
      <c r="BK187" s="216">
        <f>ROUND(I187*H187,2)</f>
        <v>0</v>
      </c>
      <c r="BL187" s="17" t="s">
        <v>141</v>
      </c>
      <c r="BM187" s="215" t="s">
        <v>447</v>
      </c>
    </row>
    <row r="188" spans="1:47" s="2" customFormat="1" ht="12">
      <c r="A188" s="38"/>
      <c r="B188" s="39"/>
      <c r="C188" s="40"/>
      <c r="D188" s="217" t="s">
        <v>132</v>
      </c>
      <c r="E188" s="40"/>
      <c r="F188" s="218" t="s">
        <v>448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132</v>
      </c>
      <c r="AU188" s="17" t="s">
        <v>83</v>
      </c>
    </row>
    <row r="189" spans="1:47" s="2" customFormat="1" ht="12">
      <c r="A189" s="38"/>
      <c r="B189" s="39"/>
      <c r="C189" s="40"/>
      <c r="D189" s="229" t="s">
        <v>314</v>
      </c>
      <c r="E189" s="40"/>
      <c r="F189" s="230" t="s">
        <v>449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314</v>
      </c>
      <c r="AU189" s="17" t="s">
        <v>83</v>
      </c>
    </row>
    <row r="190" spans="1:47" s="2" customFormat="1" ht="12">
      <c r="A190" s="38"/>
      <c r="B190" s="39"/>
      <c r="C190" s="40"/>
      <c r="D190" s="217" t="s">
        <v>180</v>
      </c>
      <c r="E190" s="40"/>
      <c r="F190" s="222" t="s">
        <v>442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180</v>
      </c>
      <c r="AU190" s="17" t="s">
        <v>83</v>
      </c>
    </row>
    <row r="191" spans="1:51" s="13" customFormat="1" ht="12">
      <c r="A191" s="13"/>
      <c r="B191" s="231"/>
      <c r="C191" s="232"/>
      <c r="D191" s="217" t="s">
        <v>316</v>
      </c>
      <c r="E191" s="233" t="s">
        <v>19</v>
      </c>
      <c r="F191" s="234" t="s">
        <v>450</v>
      </c>
      <c r="G191" s="232"/>
      <c r="H191" s="235">
        <v>14.995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316</v>
      </c>
      <c r="AU191" s="241" t="s">
        <v>83</v>
      </c>
      <c r="AV191" s="13" t="s">
        <v>83</v>
      </c>
      <c r="AW191" s="13" t="s">
        <v>35</v>
      </c>
      <c r="AX191" s="13" t="s">
        <v>81</v>
      </c>
      <c r="AY191" s="241" t="s">
        <v>123</v>
      </c>
    </row>
    <row r="192" spans="1:65" s="2" customFormat="1" ht="16.5" customHeight="1">
      <c r="A192" s="38"/>
      <c r="B192" s="39"/>
      <c r="C192" s="204" t="s">
        <v>451</v>
      </c>
      <c r="D192" s="204" t="s">
        <v>126</v>
      </c>
      <c r="E192" s="205" t="s">
        <v>452</v>
      </c>
      <c r="F192" s="206" t="s">
        <v>453</v>
      </c>
      <c r="G192" s="207" t="s">
        <v>408</v>
      </c>
      <c r="H192" s="208">
        <v>0.145</v>
      </c>
      <c r="I192" s="209"/>
      <c r="J192" s="210">
        <f>ROUND(I192*H192,2)</f>
        <v>0</v>
      </c>
      <c r="K192" s="206" t="s">
        <v>311</v>
      </c>
      <c r="L192" s="44"/>
      <c r="M192" s="211" t="s">
        <v>19</v>
      </c>
      <c r="N192" s="212" t="s">
        <v>44</v>
      </c>
      <c r="O192" s="84"/>
      <c r="P192" s="213">
        <f>O192*H192</f>
        <v>0</v>
      </c>
      <c r="Q192" s="213">
        <v>1.0594</v>
      </c>
      <c r="R192" s="213">
        <f>Q192*H192</f>
        <v>0.15361299999999997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141</v>
      </c>
      <c r="AT192" s="215" t="s">
        <v>126</v>
      </c>
      <c r="AU192" s="215" t="s">
        <v>83</v>
      </c>
      <c r="AY192" s="17" t="s">
        <v>123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81</v>
      </c>
      <c r="BK192" s="216">
        <f>ROUND(I192*H192,2)</f>
        <v>0</v>
      </c>
      <c r="BL192" s="17" t="s">
        <v>141</v>
      </c>
      <c r="BM192" s="215" t="s">
        <v>454</v>
      </c>
    </row>
    <row r="193" spans="1:47" s="2" customFormat="1" ht="12">
      <c r="A193" s="38"/>
      <c r="B193" s="39"/>
      <c r="C193" s="40"/>
      <c r="D193" s="217" t="s">
        <v>132</v>
      </c>
      <c r="E193" s="40"/>
      <c r="F193" s="218" t="s">
        <v>455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132</v>
      </c>
      <c r="AU193" s="17" t="s">
        <v>83</v>
      </c>
    </row>
    <row r="194" spans="1:47" s="2" customFormat="1" ht="12">
      <c r="A194" s="38"/>
      <c r="B194" s="39"/>
      <c r="C194" s="40"/>
      <c r="D194" s="229" t="s">
        <v>314</v>
      </c>
      <c r="E194" s="40"/>
      <c r="F194" s="230" t="s">
        <v>456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314</v>
      </c>
      <c r="AU194" s="17" t="s">
        <v>83</v>
      </c>
    </row>
    <row r="195" spans="1:47" s="2" customFormat="1" ht="12">
      <c r="A195" s="38"/>
      <c r="B195" s="39"/>
      <c r="C195" s="40"/>
      <c r="D195" s="217" t="s">
        <v>180</v>
      </c>
      <c r="E195" s="40"/>
      <c r="F195" s="222" t="s">
        <v>442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180</v>
      </c>
      <c r="AU195" s="17" t="s">
        <v>83</v>
      </c>
    </row>
    <row r="196" spans="1:51" s="13" customFormat="1" ht="12">
      <c r="A196" s="13"/>
      <c r="B196" s="231"/>
      <c r="C196" s="232"/>
      <c r="D196" s="217" t="s">
        <v>316</v>
      </c>
      <c r="E196" s="233" t="s">
        <v>19</v>
      </c>
      <c r="F196" s="234" t="s">
        <v>457</v>
      </c>
      <c r="G196" s="232"/>
      <c r="H196" s="235">
        <v>0.145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316</v>
      </c>
      <c r="AU196" s="241" t="s">
        <v>83</v>
      </c>
      <c r="AV196" s="13" t="s">
        <v>83</v>
      </c>
      <c r="AW196" s="13" t="s">
        <v>35</v>
      </c>
      <c r="AX196" s="13" t="s">
        <v>81</v>
      </c>
      <c r="AY196" s="241" t="s">
        <v>123</v>
      </c>
    </row>
    <row r="197" spans="1:63" s="12" customFormat="1" ht="22.8" customHeight="1">
      <c r="A197" s="12"/>
      <c r="B197" s="188"/>
      <c r="C197" s="189"/>
      <c r="D197" s="190" t="s">
        <v>72</v>
      </c>
      <c r="E197" s="202" t="s">
        <v>137</v>
      </c>
      <c r="F197" s="202" t="s">
        <v>458</v>
      </c>
      <c r="G197" s="189"/>
      <c r="H197" s="189"/>
      <c r="I197" s="192"/>
      <c r="J197" s="203">
        <f>BK197</f>
        <v>0</v>
      </c>
      <c r="K197" s="189"/>
      <c r="L197" s="194"/>
      <c r="M197" s="195"/>
      <c r="N197" s="196"/>
      <c r="O197" s="196"/>
      <c r="P197" s="197">
        <f>SUM(P198:P201)</f>
        <v>0</v>
      </c>
      <c r="Q197" s="196"/>
      <c r="R197" s="197">
        <f>SUM(R198:R201)</f>
        <v>0.53291</v>
      </c>
      <c r="S197" s="196"/>
      <c r="T197" s="198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9" t="s">
        <v>81</v>
      </c>
      <c r="AT197" s="200" t="s">
        <v>72</v>
      </c>
      <c r="AU197" s="200" t="s">
        <v>81</v>
      </c>
      <c r="AY197" s="199" t="s">
        <v>123</v>
      </c>
      <c r="BK197" s="201">
        <f>SUM(BK198:BK201)</f>
        <v>0</v>
      </c>
    </row>
    <row r="198" spans="1:65" s="2" customFormat="1" ht="21.75" customHeight="1">
      <c r="A198" s="38"/>
      <c r="B198" s="39"/>
      <c r="C198" s="204" t="s">
        <v>459</v>
      </c>
      <c r="D198" s="204" t="s">
        <v>126</v>
      </c>
      <c r="E198" s="205" t="s">
        <v>460</v>
      </c>
      <c r="F198" s="206" t="s">
        <v>461</v>
      </c>
      <c r="G198" s="207" t="s">
        <v>358</v>
      </c>
      <c r="H198" s="208">
        <v>11.5</v>
      </c>
      <c r="I198" s="209"/>
      <c r="J198" s="210">
        <f>ROUND(I198*H198,2)</f>
        <v>0</v>
      </c>
      <c r="K198" s="206" t="s">
        <v>19</v>
      </c>
      <c r="L198" s="44"/>
      <c r="M198" s="211" t="s">
        <v>19</v>
      </c>
      <c r="N198" s="212" t="s">
        <v>44</v>
      </c>
      <c r="O198" s="84"/>
      <c r="P198" s="213">
        <f>O198*H198</f>
        <v>0</v>
      </c>
      <c r="Q198" s="213">
        <v>0.04634</v>
      </c>
      <c r="R198" s="213">
        <f>Q198*H198</f>
        <v>0.53291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141</v>
      </c>
      <c r="AT198" s="215" t="s">
        <v>126</v>
      </c>
      <c r="AU198" s="215" t="s">
        <v>83</v>
      </c>
      <c r="AY198" s="17" t="s">
        <v>123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81</v>
      </c>
      <c r="BK198" s="216">
        <f>ROUND(I198*H198,2)</f>
        <v>0</v>
      </c>
      <c r="BL198" s="17" t="s">
        <v>141</v>
      </c>
      <c r="BM198" s="215" t="s">
        <v>462</v>
      </c>
    </row>
    <row r="199" spans="1:47" s="2" customFormat="1" ht="12">
      <c r="A199" s="38"/>
      <c r="B199" s="39"/>
      <c r="C199" s="40"/>
      <c r="D199" s="217" t="s">
        <v>132</v>
      </c>
      <c r="E199" s="40"/>
      <c r="F199" s="218" t="s">
        <v>461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132</v>
      </c>
      <c r="AU199" s="17" t="s">
        <v>83</v>
      </c>
    </row>
    <row r="200" spans="1:47" s="2" customFormat="1" ht="12">
      <c r="A200" s="38"/>
      <c r="B200" s="39"/>
      <c r="C200" s="40"/>
      <c r="D200" s="217" t="s">
        <v>180</v>
      </c>
      <c r="E200" s="40"/>
      <c r="F200" s="222" t="s">
        <v>442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180</v>
      </c>
      <c r="AU200" s="17" t="s">
        <v>83</v>
      </c>
    </row>
    <row r="201" spans="1:51" s="13" customFormat="1" ht="12">
      <c r="A201" s="13"/>
      <c r="B201" s="231"/>
      <c r="C201" s="232"/>
      <c r="D201" s="217" t="s">
        <v>316</v>
      </c>
      <c r="E201" s="233" t="s">
        <v>19</v>
      </c>
      <c r="F201" s="234" t="s">
        <v>463</v>
      </c>
      <c r="G201" s="232"/>
      <c r="H201" s="235">
        <v>11.5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316</v>
      </c>
      <c r="AU201" s="241" t="s">
        <v>83</v>
      </c>
      <c r="AV201" s="13" t="s">
        <v>83</v>
      </c>
      <c r="AW201" s="13" t="s">
        <v>35</v>
      </c>
      <c r="AX201" s="13" t="s">
        <v>81</v>
      </c>
      <c r="AY201" s="241" t="s">
        <v>123</v>
      </c>
    </row>
    <row r="202" spans="1:63" s="12" customFormat="1" ht="22.8" customHeight="1">
      <c r="A202" s="12"/>
      <c r="B202" s="188"/>
      <c r="C202" s="189"/>
      <c r="D202" s="190" t="s">
        <v>72</v>
      </c>
      <c r="E202" s="202" t="s">
        <v>122</v>
      </c>
      <c r="F202" s="202" t="s">
        <v>464</v>
      </c>
      <c r="G202" s="189"/>
      <c r="H202" s="189"/>
      <c r="I202" s="192"/>
      <c r="J202" s="203">
        <f>BK202</f>
        <v>0</v>
      </c>
      <c r="K202" s="189"/>
      <c r="L202" s="194"/>
      <c r="M202" s="195"/>
      <c r="N202" s="196"/>
      <c r="O202" s="196"/>
      <c r="P202" s="197">
        <f>SUM(P203:P304)</f>
        <v>0</v>
      </c>
      <c r="Q202" s="196"/>
      <c r="R202" s="197">
        <f>SUM(R203:R304)</f>
        <v>235.16797999999997</v>
      </c>
      <c r="S202" s="196"/>
      <c r="T202" s="198">
        <f>SUM(T203:T304)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9" t="s">
        <v>81</v>
      </c>
      <c r="AT202" s="200" t="s">
        <v>72</v>
      </c>
      <c r="AU202" s="200" t="s">
        <v>81</v>
      </c>
      <c r="AY202" s="199" t="s">
        <v>123</v>
      </c>
      <c r="BK202" s="201">
        <f>SUM(BK203:BK304)</f>
        <v>0</v>
      </c>
    </row>
    <row r="203" spans="1:65" s="2" customFormat="1" ht="16.5" customHeight="1">
      <c r="A203" s="38"/>
      <c r="B203" s="39"/>
      <c r="C203" s="204" t="s">
        <v>230</v>
      </c>
      <c r="D203" s="204" t="s">
        <v>126</v>
      </c>
      <c r="E203" s="205" t="s">
        <v>465</v>
      </c>
      <c r="F203" s="206" t="s">
        <v>466</v>
      </c>
      <c r="G203" s="207" t="s">
        <v>310</v>
      </c>
      <c r="H203" s="208">
        <v>1135.2</v>
      </c>
      <c r="I203" s="209"/>
      <c r="J203" s="210">
        <f>ROUND(I203*H203,2)</f>
        <v>0</v>
      </c>
      <c r="K203" s="206" t="s">
        <v>311</v>
      </c>
      <c r="L203" s="44"/>
      <c r="M203" s="211" t="s">
        <v>19</v>
      </c>
      <c r="N203" s="212" t="s">
        <v>44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141</v>
      </c>
      <c r="AT203" s="215" t="s">
        <v>126</v>
      </c>
      <c r="AU203" s="215" t="s">
        <v>83</v>
      </c>
      <c r="AY203" s="17" t="s">
        <v>123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81</v>
      </c>
      <c r="BK203" s="216">
        <f>ROUND(I203*H203,2)</f>
        <v>0</v>
      </c>
      <c r="BL203" s="17" t="s">
        <v>141</v>
      </c>
      <c r="BM203" s="215" t="s">
        <v>467</v>
      </c>
    </row>
    <row r="204" spans="1:47" s="2" customFormat="1" ht="12">
      <c r="A204" s="38"/>
      <c r="B204" s="39"/>
      <c r="C204" s="40"/>
      <c r="D204" s="217" t="s">
        <v>132</v>
      </c>
      <c r="E204" s="40"/>
      <c r="F204" s="218" t="s">
        <v>466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132</v>
      </c>
      <c r="AU204" s="17" t="s">
        <v>83</v>
      </c>
    </row>
    <row r="205" spans="1:47" s="2" customFormat="1" ht="12">
      <c r="A205" s="38"/>
      <c r="B205" s="39"/>
      <c r="C205" s="40"/>
      <c r="D205" s="229" t="s">
        <v>314</v>
      </c>
      <c r="E205" s="40"/>
      <c r="F205" s="230" t="s">
        <v>468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314</v>
      </c>
      <c r="AU205" s="17" t="s">
        <v>83</v>
      </c>
    </row>
    <row r="206" spans="1:47" s="2" customFormat="1" ht="12">
      <c r="A206" s="38"/>
      <c r="B206" s="39"/>
      <c r="C206" s="40"/>
      <c r="D206" s="217" t="s">
        <v>180</v>
      </c>
      <c r="E206" s="40"/>
      <c r="F206" s="222" t="s">
        <v>469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180</v>
      </c>
      <c r="AU206" s="17" t="s">
        <v>83</v>
      </c>
    </row>
    <row r="207" spans="1:51" s="13" customFormat="1" ht="12">
      <c r="A207" s="13"/>
      <c r="B207" s="231"/>
      <c r="C207" s="232"/>
      <c r="D207" s="217" t="s">
        <v>316</v>
      </c>
      <c r="E207" s="233" t="s">
        <v>19</v>
      </c>
      <c r="F207" s="234" t="s">
        <v>225</v>
      </c>
      <c r="G207" s="232"/>
      <c r="H207" s="235">
        <v>1135.2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316</v>
      </c>
      <c r="AU207" s="241" t="s">
        <v>83</v>
      </c>
      <c r="AV207" s="13" t="s">
        <v>83</v>
      </c>
      <c r="AW207" s="13" t="s">
        <v>35</v>
      </c>
      <c r="AX207" s="13" t="s">
        <v>81</v>
      </c>
      <c r="AY207" s="241" t="s">
        <v>123</v>
      </c>
    </row>
    <row r="208" spans="1:65" s="2" customFormat="1" ht="16.5" customHeight="1">
      <c r="A208" s="38"/>
      <c r="B208" s="39"/>
      <c r="C208" s="204" t="s">
        <v>470</v>
      </c>
      <c r="D208" s="204" t="s">
        <v>126</v>
      </c>
      <c r="E208" s="205" t="s">
        <v>471</v>
      </c>
      <c r="F208" s="206" t="s">
        <v>472</v>
      </c>
      <c r="G208" s="207" t="s">
        <v>310</v>
      </c>
      <c r="H208" s="208">
        <v>946</v>
      </c>
      <c r="I208" s="209"/>
      <c r="J208" s="210">
        <f>ROUND(I208*H208,2)</f>
        <v>0</v>
      </c>
      <c r="K208" s="206" t="s">
        <v>311</v>
      </c>
      <c r="L208" s="44"/>
      <c r="M208" s="211" t="s">
        <v>19</v>
      </c>
      <c r="N208" s="212" t="s">
        <v>44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141</v>
      </c>
      <c r="AT208" s="215" t="s">
        <v>126</v>
      </c>
      <c r="AU208" s="215" t="s">
        <v>83</v>
      </c>
      <c r="AY208" s="17" t="s">
        <v>123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81</v>
      </c>
      <c r="BK208" s="216">
        <f>ROUND(I208*H208,2)</f>
        <v>0</v>
      </c>
      <c r="BL208" s="17" t="s">
        <v>141</v>
      </c>
      <c r="BM208" s="215" t="s">
        <v>473</v>
      </c>
    </row>
    <row r="209" spans="1:47" s="2" customFormat="1" ht="12">
      <c r="A209" s="38"/>
      <c r="B209" s="39"/>
      <c r="C209" s="40"/>
      <c r="D209" s="217" t="s">
        <v>132</v>
      </c>
      <c r="E209" s="40"/>
      <c r="F209" s="218" t="s">
        <v>474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132</v>
      </c>
      <c r="AU209" s="17" t="s">
        <v>83</v>
      </c>
    </row>
    <row r="210" spans="1:47" s="2" customFormat="1" ht="12">
      <c r="A210" s="38"/>
      <c r="B210" s="39"/>
      <c r="C210" s="40"/>
      <c r="D210" s="229" t="s">
        <v>314</v>
      </c>
      <c r="E210" s="40"/>
      <c r="F210" s="230" t="s">
        <v>475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314</v>
      </c>
      <c r="AU210" s="17" t="s">
        <v>83</v>
      </c>
    </row>
    <row r="211" spans="1:47" s="2" customFormat="1" ht="12">
      <c r="A211" s="38"/>
      <c r="B211" s="39"/>
      <c r="C211" s="40"/>
      <c r="D211" s="217" t="s">
        <v>180</v>
      </c>
      <c r="E211" s="40"/>
      <c r="F211" s="222" t="s">
        <v>476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180</v>
      </c>
      <c r="AU211" s="17" t="s">
        <v>83</v>
      </c>
    </row>
    <row r="212" spans="1:51" s="13" customFormat="1" ht="12">
      <c r="A212" s="13"/>
      <c r="B212" s="231"/>
      <c r="C212" s="232"/>
      <c r="D212" s="217" t="s">
        <v>316</v>
      </c>
      <c r="E212" s="233" t="s">
        <v>19</v>
      </c>
      <c r="F212" s="234" t="s">
        <v>223</v>
      </c>
      <c r="G212" s="232"/>
      <c r="H212" s="235">
        <v>877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316</v>
      </c>
      <c r="AU212" s="241" t="s">
        <v>83</v>
      </c>
      <c r="AV212" s="13" t="s">
        <v>83</v>
      </c>
      <c r="AW212" s="13" t="s">
        <v>35</v>
      </c>
      <c r="AX212" s="13" t="s">
        <v>73</v>
      </c>
      <c r="AY212" s="241" t="s">
        <v>123</v>
      </c>
    </row>
    <row r="213" spans="1:51" s="13" customFormat="1" ht="12">
      <c r="A213" s="13"/>
      <c r="B213" s="231"/>
      <c r="C213" s="232"/>
      <c r="D213" s="217" t="s">
        <v>316</v>
      </c>
      <c r="E213" s="233" t="s">
        <v>19</v>
      </c>
      <c r="F213" s="234" t="s">
        <v>242</v>
      </c>
      <c r="G213" s="232"/>
      <c r="H213" s="235">
        <v>69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316</v>
      </c>
      <c r="AU213" s="241" t="s">
        <v>83</v>
      </c>
      <c r="AV213" s="13" t="s">
        <v>83</v>
      </c>
      <c r="AW213" s="13" t="s">
        <v>35</v>
      </c>
      <c r="AX213" s="13" t="s">
        <v>73</v>
      </c>
      <c r="AY213" s="241" t="s">
        <v>123</v>
      </c>
    </row>
    <row r="214" spans="1:51" s="14" customFormat="1" ht="12">
      <c r="A214" s="14"/>
      <c r="B214" s="242"/>
      <c r="C214" s="243"/>
      <c r="D214" s="217" t="s">
        <v>316</v>
      </c>
      <c r="E214" s="244" t="s">
        <v>244</v>
      </c>
      <c r="F214" s="245" t="s">
        <v>378</v>
      </c>
      <c r="G214" s="243"/>
      <c r="H214" s="246">
        <v>946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316</v>
      </c>
      <c r="AU214" s="252" t="s">
        <v>83</v>
      </c>
      <c r="AV214" s="14" t="s">
        <v>141</v>
      </c>
      <c r="AW214" s="14" t="s">
        <v>35</v>
      </c>
      <c r="AX214" s="14" t="s">
        <v>81</v>
      </c>
      <c r="AY214" s="252" t="s">
        <v>123</v>
      </c>
    </row>
    <row r="215" spans="1:65" s="2" customFormat="1" ht="16.5" customHeight="1">
      <c r="A215" s="38"/>
      <c r="B215" s="39"/>
      <c r="C215" s="204" t="s">
        <v>477</v>
      </c>
      <c r="D215" s="204" t="s">
        <v>126</v>
      </c>
      <c r="E215" s="205" t="s">
        <v>478</v>
      </c>
      <c r="F215" s="206" t="s">
        <v>472</v>
      </c>
      <c r="G215" s="207" t="s">
        <v>310</v>
      </c>
      <c r="H215" s="208">
        <v>1135.2</v>
      </c>
      <c r="I215" s="209"/>
      <c r="J215" s="210">
        <f>ROUND(I215*H215,2)</f>
        <v>0</v>
      </c>
      <c r="K215" s="206" t="s">
        <v>19</v>
      </c>
      <c r="L215" s="44"/>
      <c r="M215" s="211" t="s">
        <v>19</v>
      </c>
      <c r="N215" s="212" t="s">
        <v>44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141</v>
      </c>
      <c r="AT215" s="215" t="s">
        <v>126</v>
      </c>
      <c r="AU215" s="215" t="s">
        <v>83</v>
      </c>
      <c r="AY215" s="17" t="s">
        <v>123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81</v>
      </c>
      <c r="BK215" s="216">
        <f>ROUND(I215*H215,2)</f>
        <v>0</v>
      </c>
      <c r="BL215" s="17" t="s">
        <v>141</v>
      </c>
      <c r="BM215" s="215" t="s">
        <v>479</v>
      </c>
    </row>
    <row r="216" spans="1:47" s="2" customFormat="1" ht="12">
      <c r="A216" s="38"/>
      <c r="B216" s="39"/>
      <c r="C216" s="40"/>
      <c r="D216" s="217" t="s">
        <v>132</v>
      </c>
      <c r="E216" s="40"/>
      <c r="F216" s="218" t="s">
        <v>474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132</v>
      </c>
      <c r="AU216" s="17" t="s">
        <v>83</v>
      </c>
    </row>
    <row r="217" spans="1:47" s="2" customFormat="1" ht="12">
      <c r="A217" s="38"/>
      <c r="B217" s="39"/>
      <c r="C217" s="40"/>
      <c r="D217" s="217" t="s">
        <v>180</v>
      </c>
      <c r="E217" s="40"/>
      <c r="F217" s="222" t="s">
        <v>480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180</v>
      </c>
      <c r="AU217" s="17" t="s">
        <v>83</v>
      </c>
    </row>
    <row r="218" spans="1:51" s="13" customFormat="1" ht="12">
      <c r="A218" s="13"/>
      <c r="B218" s="231"/>
      <c r="C218" s="232"/>
      <c r="D218" s="217" t="s">
        <v>316</v>
      </c>
      <c r="E218" s="233" t="s">
        <v>225</v>
      </c>
      <c r="F218" s="234" t="s">
        <v>481</v>
      </c>
      <c r="G218" s="232"/>
      <c r="H218" s="235">
        <v>1135.2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1" t="s">
        <v>316</v>
      </c>
      <c r="AU218" s="241" t="s">
        <v>83</v>
      </c>
      <c r="AV218" s="13" t="s">
        <v>83</v>
      </c>
      <c r="AW218" s="13" t="s">
        <v>35</v>
      </c>
      <c r="AX218" s="13" t="s">
        <v>81</v>
      </c>
      <c r="AY218" s="241" t="s">
        <v>123</v>
      </c>
    </row>
    <row r="219" spans="1:65" s="2" customFormat="1" ht="16.5" customHeight="1">
      <c r="A219" s="38"/>
      <c r="B219" s="39"/>
      <c r="C219" s="204" t="s">
        <v>482</v>
      </c>
      <c r="D219" s="204" t="s">
        <v>126</v>
      </c>
      <c r="E219" s="205" t="s">
        <v>483</v>
      </c>
      <c r="F219" s="206" t="s">
        <v>472</v>
      </c>
      <c r="G219" s="207" t="s">
        <v>310</v>
      </c>
      <c r="H219" s="208">
        <v>82.5</v>
      </c>
      <c r="I219" s="209"/>
      <c r="J219" s="210">
        <f>ROUND(I219*H219,2)</f>
        <v>0</v>
      </c>
      <c r="K219" s="206" t="s">
        <v>19</v>
      </c>
      <c r="L219" s="44"/>
      <c r="M219" s="211" t="s">
        <v>19</v>
      </c>
      <c r="N219" s="212" t="s">
        <v>44</v>
      </c>
      <c r="O219" s="8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141</v>
      </c>
      <c r="AT219" s="215" t="s">
        <v>126</v>
      </c>
      <c r="AU219" s="215" t="s">
        <v>83</v>
      </c>
      <c r="AY219" s="17" t="s">
        <v>123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81</v>
      </c>
      <c r="BK219" s="216">
        <f>ROUND(I219*H219,2)</f>
        <v>0</v>
      </c>
      <c r="BL219" s="17" t="s">
        <v>141</v>
      </c>
      <c r="BM219" s="215" t="s">
        <v>484</v>
      </c>
    </row>
    <row r="220" spans="1:47" s="2" customFormat="1" ht="12">
      <c r="A220" s="38"/>
      <c r="B220" s="39"/>
      <c r="C220" s="40"/>
      <c r="D220" s="217" t="s">
        <v>132</v>
      </c>
      <c r="E220" s="40"/>
      <c r="F220" s="218" t="s">
        <v>474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132</v>
      </c>
      <c r="AU220" s="17" t="s">
        <v>83</v>
      </c>
    </row>
    <row r="221" spans="1:47" s="2" customFormat="1" ht="12">
      <c r="A221" s="38"/>
      <c r="B221" s="39"/>
      <c r="C221" s="40"/>
      <c r="D221" s="217" t="s">
        <v>180</v>
      </c>
      <c r="E221" s="40"/>
      <c r="F221" s="222" t="s">
        <v>485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180</v>
      </c>
      <c r="AU221" s="17" t="s">
        <v>83</v>
      </c>
    </row>
    <row r="222" spans="1:51" s="13" customFormat="1" ht="12">
      <c r="A222" s="13"/>
      <c r="B222" s="231"/>
      <c r="C222" s="232"/>
      <c r="D222" s="217" t="s">
        <v>316</v>
      </c>
      <c r="E222" s="233" t="s">
        <v>277</v>
      </c>
      <c r="F222" s="234" t="s">
        <v>275</v>
      </c>
      <c r="G222" s="232"/>
      <c r="H222" s="235">
        <v>82.5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1" t="s">
        <v>316</v>
      </c>
      <c r="AU222" s="241" t="s">
        <v>83</v>
      </c>
      <c r="AV222" s="13" t="s">
        <v>83</v>
      </c>
      <c r="AW222" s="13" t="s">
        <v>35</v>
      </c>
      <c r="AX222" s="13" t="s">
        <v>81</v>
      </c>
      <c r="AY222" s="241" t="s">
        <v>123</v>
      </c>
    </row>
    <row r="223" spans="1:65" s="2" customFormat="1" ht="16.5" customHeight="1">
      <c r="A223" s="38"/>
      <c r="B223" s="39"/>
      <c r="C223" s="204" t="s">
        <v>486</v>
      </c>
      <c r="D223" s="204" t="s">
        <v>126</v>
      </c>
      <c r="E223" s="205" t="s">
        <v>487</v>
      </c>
      <c r="F223" s="206" t="s">
        <v>488</v>
      </c>
      <c r="G223" s="207" t="s">
        <v>310</v>
      </c>
      <c r="H223" s="208">
        <v>390.5</v>
      </c>
      <c r="I223" s="209"/>
      <c r="J223" s="210">
        <f>ROUND(I223*H223,2)</f>
        <v>0</v>
      </c>
      <c r="K223" s="206" t="s">
        <v>311</v>
      </c>
      <c r="L223" s="44"/>
      <c r="M223" s="211" t="s">
        <v>19</v>
      </c>
      <c r="N223" s="212" t="s">
        <v>44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141</v>
      </c>
      <c r="AT223" s="215" t="s">
        <v>126</v>
      </c>
      <c r="AU223" s="215" t="s">
        <v>83</v>
      </c>
      <c r="AY223" s="17" t="s">
        <v>123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81</v>
      </c>
      <c r="BK223" s="216">
        <f>ROUND(I223*H223,2)</f>
        <v>0</v>
      </c>
      <c r="BL223" s="17" t="s">
        <v>141</v>
      </c>
      <c r="BM223" s="215" t="s">
        <v>489</v>
      </c>
    </row>
    <row r="224" spans="1:47" s="2" customFormat="1" ht="12">
      <c r="A224" s="38"/>
      <c r="B224" s="39"/>
      <c r="C224" s="40"/>
      <c r="D224" s="217" t="s">
        <v>132</v>
      </c>
      <c r="E224" s="40"/>
      <c r="F224" s="218" t="s">
        <v>490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132</v>
      </c>
      <c r="AU224" s="17" t="s">
        <v>83</v>
      </c>
    </row>
    <row r="225" spans="1:47" s="2" customFormat="1" ht="12">
      <c r="A225" s="38"/>
      <c r="B225" s="39"/>
      <c r="C225" s="40"/>
      <c r="D225" s="229" t="s">
        <v>314</v>
      </c>
      <c r="E225" s="40"/>
      <c r="F225" s="230" t="s">
        <v>491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314</v>
      </c>
      <c r="AU225" s="17" t="s">
        <v>83</v>
      </c>
    </row>
    <row r="226" spans="1:47" s="2" customFormat="1" ht="12">
      <c r="A226" s="38"/>
      <c r="B226" s="39"/>
      <c r="C226" s="40"/>
      <c r="D226" s="217" t="s">
        <v>180</v>
      </c>
      <c r="E226" s="40"/>
      <c r="F226" s="222" t="s">
        <v>485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180</v>
      </c>
      <c r="AU226" s="17" t="s">
        <v>83</v>
      </c>
    </row>
    <row r="227" spans="1:51" s="13" customFormat="1" ht="12">
      <c r="A227" s="13"/>
      <c r="B227" s="231"/>
      <c r="C227" s="232"/>
      <c r="D227" s="217" t="s">
        <v>316</v>
      </c>
      <c r="E227" s="233" t="s">
        <v>288</v>
      </c>
      <c r="F227" s="234" t="s">
        <v>492</v>
      </c>
      <c r="G227" s="232"/>
      <c r="H227" s="235">
        <v>275.5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316</v>
      </c>
      <c r="AU227" s="241" t="s">
        <v>83</v>
      </c>
      <c r="AV227" s="13" t="s">
        <v>83</v>
      </c>
      <c r="AW227" s="13" t="s">
        <v>35</v>
      </c>
      <c r="AX227" s="13" t="s">
        <v>73</v>
      </c>
      <c r="AY227" s="241" t="s">
        <v>123</v>
      </c>
    </row>
    <row r="228" spans="1:51" s="13" customFormat="1" ht="12">
      <c r="A228" s="13"/>
      <c r="B228" s="231"/>
      <c r="C228" s="232"/>
      <c r="D228" s="217" t="s">
        <v>316</v>
      </c>
      <c r="E228" s="233" t="s">
        <v>19</v>
      </c>
      <c r="F228" s="234" t="s">
        <v>493</v>
      </c>
      <c r="G228" s="232"/>
      <c r="H228" s="235">
        <v>115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316</v>
      </c>
      <c r="AU228" s="241" t="s">
        <v>83</v>
      </c>
      <c r="AV228" s="13" t="s">
        <v>83</v>
      </c>
      <c r="AW228" s="13" t="s">
        <v>35</v>
      </c>
      <c r="AX228" s="13" t="s">
        <v>73</v>
      </c>
      <c r="AY228" s="241" t="s">
        <v>123</v>
      </c>
    </row>
    <row r="229" spans="1:51" s="14" customFormat="1" ht="12">
      <c r="A229" s="14"/>
      <c r="B229" s="242"/>
      <c r="C229" s="243"/>
      <c r="D229" s="217" t="s">
        <v>316</v>
      </c>
      <c r="E229" s="244" t="s">
        <v>278</v>
      </c>
      <c r="F229" s="245" t="s">
        <v>378</v>
      </c>
      <c r="G229" s="243"/>
      <c r="H229" s="246">
        <v>390.5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2" t="s">
        <v>316</v>
      </c>
      <c r="AU229" s="252" t="s">
        <v>83</v>
      </c>
      <c r="AV229" s="14" t="s">
        <v>141</v>
      </c>
      <c r="AW229" s="14" t="s">
        <v>35</v>
      </c>
      <c r="AX229" s="14" t="s">
        <v>81</v>
      </c>
      <c r="AY229" s="252" t="s">
        <v>123</v>
      </c>
    </row>
    <row r="230" spans="1:65" s="2" customFormat="1" ht="16.5" customHeight="1">
      <c r="A230" s="38"/>
      <c r="B230" s="39"/>
      <c r="C230" s="204" t="s">
        <v>494</v>
      </c>
      <c r="D230" s="204" t="s">
        <v>126</v>
      </c>
      <c r="E230" s="205" t="s">
        <v>495</v>
      </c>
      <c r="F230" s="206" t="s">
        <v>488</v>
      </c>
      <c r="G230" s="207" t="s">
        <v>310</v>
      </c>
      <c r="H230" s="208">
        <v>1135.2</v>
      </c>
      <c r="I230" s="209"/>
      <c r="J230" s="210">
        <f>ROUND(I230*H230,2)</f>
        <v>0</v>
      </c>
      <c r="K230" s="206" t="s">
        <v>19</v>
      </c>
      <c r="L230" s="44"/>
      <c r="M230" s="211" t="s">
        <v>19</v>
      </c>
      <c r="N230" s="212" t="s">
        <v>44</v>
      </c>
      <c r="O230" s="8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141</v>
      </c>
      <c r="AT230" s="215" t="s">
        <v>126</v>
      </c>
      <c r="AU230" s="215" t="s">
        <v>83</v>
      </c>
      <c r="AY230" s="17" t="s">
        <v>123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81</v>
      </c>
      <c r="BK230" s="216">
        <f>ROUND(I230*H230,2)</f>
        <v>0</v>
      </c>
      <c r="BL230" s="17" t="s">
        <v>141</v>
      </c>
      <c r="BM230" s="215" t="s">
        <v>496</v>
      </c>
    </row>
    <row r="231" spans="1:47" s="2" customFormat="1" ht="12">
      <c r="A231" s="38"/>
      <c r="B231" s="39"/>
      <c r="C231" s="40"/>
      <c r="D231" s="217" t="s">
        <v>132</v>
      </c>
      <c r="E231" s="40"/>
      <c r="F231" s="218" t="s">
        <v>490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132</v>
      </c>
      <c r="AU231" s="17" t="s">
        <v>83</v>
      </c>
    </row>
    <row r="232" spans="1:47" s="2" customFormat="1" ht="12">
      <c r="A232" s="38"/>
      <c r="B232" s="39"/>
      <c r="C232" s="40"/>
      <c r="D232" s="217" t="s">
        <v>180</v>
      </c>
      <c r="E232" s="40"/>
      <c r="F232" s="222" t="s">
        <v>497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180</v>
      </c>
      <c r="AU232" s="17" t="s">
        <v>83</v>
      </c>
    </row>
    <row r="233" spans="1:51" s="13" customFormat="1" ht="12">
      <c r="A233" s="13"/>
      <c r="B233" s="231"/>
      <c r="C233" s="232"/>
      <c r="D233" s="217" t="s">
        <v>316</v>
      </c>
      <c r="E233" s="233" t="s">
        <v>19</v>
      </c>
      <c r="F233" s="234" t="s">
        <v>225</v>
      </c>
      <c r="G233" s="232"/>
      <c r="H233" s="235">
        <v>1135.2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316</v>
      </c>
      <c r="AU233" s="241" t="s">
        <v>83</v>
      </c>
      <c r="AV233" s="13" t="s">
        <v>83</v>
      </c>
      <c r="AW233" s="13" t="s">
        <v>35</v>
      </c>
      <c r="AX233" s="13" t="s">
        <v>81</v>
      </c>
      <c r="AY233" s="241" t="s">
        <v>123</v>
      </c>
    </row>
    <row r="234" spans="1:65" s="2" customFormat="1" ht="16.5" customHeight="1">
      <c r="A234" s="38"/>
      <c r="B234" s="39"/>
      <c r="C234" s="204" t="s">
        <v>498</v>
      </c>
      <c r="D234" s="204" t="s">
        <v>126</v>
      </c>
      <c r="E234" s="205" t="s">
        <v>499</v>
      </c>
      <c r="F234" s="206" t="s">
        <v>488</v>
      </c>
      <c r="G234" s="207" t="s">
        <v>310</v>
      </c>
      <c r="H234" s="208">
        <v>1951.2</v>
      </c>
      <c r="I234" s="209"/>
      <c r="J234" s="210">
        <f>ROUND(I234*H234,2)</f>
        <v>0</v>
      </c>
      <c r="K234" s="206" t="s">
        <v>19</v>
      </c>
      <c r="L234" s="44"/>
      <c r="M234" s="211" t="s">
        <v>19</v>
      </c>
      <c r="N234" s="212" t="s">
        <v>44</v>
      </c>
      <c r="O234" s="84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15" t="s">
        <v>141</v>
      </c>
      <c r="AT234" s="215" t="s">
        <v>126</v>
      </c>
      <c r="AU234" s="215" t="s">
        <v>83</v>
      </c>
      <c r="AY234" s="17" t="s">
        <v>123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7" t="s">
        <v>81</v>
      </c>
      <c r="BK234" s="216">
        <f>ROUND(I234*H234,2)</f>
        <v>0</v>
      </c>
      <c r="BL234" s="17" t="s">
        <v>141</v>
      </c>
      <c r="BM234" s="215" t="s">
        <v>500</v>
      </c>
    </row>
    <row r="235" spans="1:47" s="2" customFormat="1" ht="12">
      <c r="A235" s="38"/>
      <c r="B235" s="39"/>
      <c r="C235" s="40"/>
      <c r="D235" s="217" t="s">
        <v>132</v>
      </c>
      <c r="E235" s="40"/>
      <c r="F235" s="218" t="s">
        <v>490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132</v>
      </c>
      <c r="AU235" s="17" t="s">
        <v>83</v>
      </c>
    </row>
    <row r="236" spans="1:47" s="2" customFormat="1" ht="12">
      <c r="A236" s="38"/>
      <c r="B236" s="39"/>
      <c r="C236" s="40"/>
      <c r="D236" s="217" t="s">
        <v>180</v>
      </c>
      <c r="E236" s="40"/>
      <c r="F236" s="222" t="s">
        <v>501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180</v>
      </c>
      <c r="AU236" s="17" t="s">
        <v>83</v>
      </c>
    </row>
    <row r="237" spans="1:51" s="13" customFormat="1" ht="12">
      <c r="A237" s="13"/>
      <c r="B237" s="231"/>
      <c r="C237" s="232"/>
      <c r="D237" s="217" t="s">
        <v>316</v>
      </c>
      <c r="E237" s="233" t="s">
        <v>19</v>
      </c>
      <c r="F237" s="234" t="s">
        <v>416</v>
      </c>
      <c r="G237" s="232"/>
      <c r="H237" s="235">
        <v>1951.2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316</v>
      </c>
      <c r="AU237" s="241" t="s">
        <v>83</v>
      </c>
      <c r="AV237" s="13" t="s">
        <v>83</v>
      </c>
      <c r="AW237" s="13" t="s">
        <v>35</v>
      </c>
      <c r="AX237" s="13" t="s">
        <v>81</v>
      </c>
      <c r="AY237" s="241" t="s">
        <v>123</v>
      </c>
    </row>
    <row r="238" spans="1:65" s="2" customFormat="1" ht="16.5" customHeight="1">
      <c r="A238" s="38"/>
      <c r="B238" s="39"/>
      <c r="C238" s="204" t="s">
        <v>502</v>
      </c>
      <c r="D238" s="204" t="s">
        <v>126</v>
      </c>
      <c r="E238" s="205" t="s">
        <v>503</v>
      </c>
      <c r="F238" s="206" t="s">
        <v>504</v>
      </c>
      <c r="G238" s="207" t="s">
        <v>310</v>
      </c>
      <c r="H238" s="208">
        <v>343</v>
      </c>
      <c r="I238" s="209"/>
      <c r="J238" s="210">
        <f>ROUND(I238*H238,2)</f>
        <v>0</v>
      </c>
      <c r="K238" s="206" t="s">
        <v>311</v>
      </c>
      <c r="L238" s="44"/>
      <c r="M238" s="211" t="s">
        <v>19</v>
      </c>
      <c r="N238" s="212" t="s">
        <v>44</v>
      </c>
      <c r="O238" s="84"/>
      <c r="P238" s="213">
        <f>O238*H238</f>
        <v>0</v>
      </c>
      <c r="Q238" s="213">
        <v>0</v>
      </c>
      <c r="R238" s="213">
        <f>Q238*H238</f>
        <v>0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141</v>
      </c>
      <c r="AT238" s="215" t="s">
        <v>126</v>
      </c>
      <c r="AU238" s="215" t="s">
        <v>83</v>
      </c>
      <c r="AY238" s="17" t="s">
        <v>123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81</v>
      </c>
      <c r="BK238" s="216">
        <f>ROUND(I238*H238,2)</f>
        <v>0</v>
      </c>
      <c r="BL238" s="17" t="s">
        <v>141</v>
      </c>
      <c r="BM238" s="215" t="s">
        <v>505</v>
      </c>
    </row>
    <row r="239" spans="1:47" s="2" customFormat="1" ht="12">
      <c r="A239" s="38"/>
      <c r="B239" s="39"/>
      <c r="C239" s="40"/>
      <c r="D239" s="217" t="s">
        <v>132</v>
      </c>
      <c r="E239" s="40"/>
      <c r="F239" s="218" t="s">
        <v>506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132</v>
      </c>
      <c r="AU239" s="17" t="s">
        <v>83</v>
      </c>
    </row>
    <row r="240" spans="1:47" s="2" customFormat="1" ht="12">
      <c r="A240" s="38"/>
      <c r="B240" s="39"/>
      <c r="C240" s="40"/>
      <c r="D240" s="229" t="s">
        <v>314</v>
      </c>
      <c r="E240" s="40"/>
      <c r="F240" s="230" t="s">
        <v>507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314</v>
      </c>
      <c r="AU240" s="17" t="s">
        <v>83</v>
      </c>
    </row>
    <row r="241" spans="1:47" s="2" customFormat="1" ht="12">
      <c r="A241" s="38"/>
      <c r="B241" s="39"/>
      <c r="C241" s="40"/>
      <c r="D241" s="217" t="s">
        <v>180</v>
      </c>
      <c r="E241" s="40"/>
      <c r="F241" s="222" t="s">
        <v>485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180</v>
      </c>
      <c r="AU241" s="17" t="s">
        <v>83</v>
      </c>
    </row>
    <row r="242" spans="1:51" s="13" customFormat="1" ht="12">
      <c r="A242" s="13"/>
      <c r="B242" s="231"/>
      <c r="C242" s="232"/>
      <c r="D242" s="217" t="s">
        <v>316</v>
      </c>
      <c r="E242" s="233" t="s">
        <v>19</v>
      </c>
      <c r="F242" s="234" t="s">
        <v>508</v>
      </c>
      <c r="G242" s="232"/>
      <c r="H242" s="235">
        <v>156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316</v>
      </c>
      <c r="AU242" s="241" t="s">
        <v>83</v>
      </c>
      <c r="AV242" s="13" t="s">
        <v>83</v>
      </c>
      <c r="AW242" s="13" t="s">
        <v>35</v>
      </c>
      <c r="AX242" s="13" t="s">
        <v>73</v>
      </c>
      <c r="AY242" s="241" t="s">
        <v>123</v>
      </c>
    </row>
    <row r="243" spans="1:51" s="13" customFormat="1" ht="12">
      <c r="A243" s="13"/>
      <c r="B243" s="231"/>
      <c r="C243" s="232"/>
      <c r="D243" s="217" t="s">
        <v>316</v>
      </c>
      <c r="E243" s="233" t="s">
        <v>19</v>
      </c>
      <c r="F243" s="234" t="s">
        <v>509</v>
      </c>
      <c r="G243" s="232"/>
      <c r="H243" s="235">
        <v>187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316</v>
      </c>
      <c r="AU243" s="241" t="s">
        <v>83</v>
      </c>
      <c r="AV243" s="13" t="s">
        <v>83</v>
      </c>
      <c r="AW243" s="13" t="s">
        <v>35</v>
      </c>
      <c r="AX243" s="13" t="s">
        <v>73</v>
      </c>
      <c r="AY243" s="241" t="s">
        <v>123</v>
      </c>
    </row>
    <row r="244" spans="1:51" s="14" customFormat="1" ht="12">
      <c r="A244" s="14"/>
      <c r="B244" s="242"/>
      <c r="C244" s="243"/>
      <c r="D244" s="217" t="s">
        <v>316</v>
      </c>
      <c r="E244" s="244" t="s">
        <v>273</v>
      </c>
      <c r="F244" s="245" t="s">
        <v>378</v>
      </c>
      <c r="G244" s="243"/>
      <c r="H244" s="246">
        <v>343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316</v>
      </c>
      <c r="AU244" s="252" t="s">
        <v>83</v>
      </c>
      <c r="AV244" s="14" t="s">
        <v>141</v>
      </c>
      <c r="AW244" s="14" t="s">
        <v>35</v>
      </c>
      <c r="AX244" s="14" t="s">
        <v>81</v>
      </c>
      <c r="AY244" s="252" t="s">
        <v>123</v>
      </c>
    </row>
    <row r="245" spans="1:65" s="2" customFormat="1" ht="16.5" customHeight="1">
      <c r="A245" s="38"/>
      <c r="B245" s="39"/>
      <c r="C245" s="204" t="s">
        <v>510</v>
      </c>
      <c r="D245" s="204" t="s">
        <v>126</v>
      </c>
      <c r="E245" s="205" t="s">
        <v>511</v>
      </c>
      <c r="F245" s="206" t="s">
        <v>512</v>
      </c>
      <c r="G245" s="207" t="s">
        <v>310</v>
      </c>
      <c r="H245" s="208">
        <v>877</v>
      </c>
      <c r="I245" s="209"/>
      <c r="J245" s="210">
        <f>ROUND(I245*H245,2)</f>
        <v>0</v>
      </c>
      <c r="K245" s="206" t="s">
        <v>311</v>
      </c>
      <c r="L245" s="44"/>
      <c r="M245" s="211" t="s">
        <v>19</v>
      </c>
      <c r="N245" s="212" t="s">
        <v>44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141</v>
      </c>
      <c r="AT245" s="215" t="s">
        <v>126</v>
      </c>
      <c r="AU245" s="215" t="s">
        <v>83</v>
      </c>
      <c r="AY245" s="17" t="s">
        <v>123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81</v>
      </c>
      <c r="BK245" s="216">
        <f>ROUND(I245*H245,2)</f>
        <v>0</v>
      </c>
      <c r="BL245" s="17" t="s">
        <v>141</v>
      </c>
      <c r="BM245" s="215" t="s">
        <v>513</v>
      </c>
    </row>
    <row r="246" spans="1:47" s="2" customFormat="1" ht="12">
      <c r="A246" s="38"/>
      <c r="B246" s="39"/>
      <c r="C246" s="40"/>
      <c r="D246" s="217" t="s">
        <v>132</v>
      </c>
      <c r="E246" s="40"/>
      <c r="F246" s="218" t="s">
        <v>514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132</v>
      </c>
      <c r="AU246" s="17" t="s">
        <v>83</v>
      </c>
    </row>
    <row r="247" spans="1:47" s="2" customFormat="1" ht="12">
      <c r="A247" s="38"/>
      <c r="B247" s="39"/>
      <c r="C247" s="40"/>
      <c r="D247" s="229" t="s">
        <v>314</v>
      </c>
      <c r="E247" s="40"/>
      <c r="F247" s="230" t="s">
        <v>515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314</v>
      </c>
      <c r="AU247" s="17" t="s">
        <v>83</v>
      </c>
    </row>
    <row r="248" spans="1:51" s="13" customFormat="1" ht="12">
      <c r="A248" s="13"/>
      <c r="B248" s="231"/>
      <c r="C248" s="232"/>
      <c r="D248" s="217" t="s">
        <v>316</v>
      </c>
      <c r="E248" s="233" t="s">
        <v>19</v>
      </c>
      <c r="F248" s="234" t="s">
        <v>223</v>
      </c>
      <c r="G248" s="232"/>
      <c r="H248" s="235">
        <v>877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316</v>
      </c>
      <c r="AU248" s="241" t="s">
        <v>83</v>
      </c>
      <c r="AV248" s="13" t="s">
        <v>83</v>
      </c>
      <c r="AW248" s="13" t="s">
        <v>35</v>
      </c>
      <c r="AX248" s="13" t="s">
        <v>81</v>
      </c>
      <c r="AY248" s="241" t="s">
        <v>123</v>
      </c>
    </row>
    <row r="249" spans="1:65" s="2" customFormat="1" ht="16.5" customHeight="1">
      <c r="A249" s="38"/>
      <c r="B249" s="39"/>
      <c r="C249" s="204" t="s">
        <v>516</v>
      </c>
      <c r="D249" s="204" t="s">
        <v>126</v>
      </c>
      <c r="E249" s="205" t="s">
        <v>517</v>
      </c>
      <c r="F249" s="206" t="s">
        <v>518</v>
      </c>
      <c r="G249" s="207" t="s">
        <v>310</v>
      </c>
      <c r="H249" s="208">
        <v>82.5</v>
      </c>
      <c r="I249" s="209"/>
      <c r="J249" s="210">
        <f>ROUND(I249*H249,2)</f>
        <v>0</v>
      </c>
      <c r="K249" s="206" t="s">
        <v>311</v>
      </c>
      <c r="L249" s="44"/>
      <c r="M249" s="211" t="s">
        <v>19</v>
      </c>
      <c r="N249" s="212" t="s">
        <v>44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141</v>
      </c>
      <c r="AT249" s="215" t="s">
        <v>126</v>
      </c>
      <c r="AU249" s="215" t="s">
        <v>83</v>
      </c>
      <c r="AY249" s="17" t="s">
        <v>123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81</v>
      </c>
      <c r="BK249" s="216">
        <f>ROUND(I249*H249,2)</f>
        <v>0</v>
      </c>
      <c r="BL249" s="17" t="s">
        <v>141</v>
      </c>
      <c r="BM249" s="215" t="s">
        <v>519</v>
      </c>
    </row>
    <row r="250" spans="1:47" s="2" customFormat="1" ht="12">
      <c r="A250" s="38"/>
      <c r="B250" s="39"/>
      <c r="C250" s="40"/>
      <c r="D250" s="217" t="s">
        <v>132</v>
      </c>
      <c r="E250" s="40"/>
      <c r="F250" s="218" t="s">
        <v>520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132</v>
      </c>
      <c r="AU250" s="17" t="s">
        <v>83</v>
      </c>
    </row>
    <row r="251" spans="1:47" s="2" customFormat="1" ht="12">
      <c r="A251" s="38"/>
      <c r="B251" s="39"/>
      <c r="C251" s="40"/>
      <c r="D251" s="229" t="s">
        <v>314</v>
      </c>
      <c r="E251" s="40"/>
      <c r="F251" s="230" t="s">
        <v>521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314</v>
      </c>
      <c r="AU251" s="17" t="s">
        <v>83</v>
      </c>
    </row>
    <row r="252" spans="1:47" s="2" customFormat="1" ht="12">
      <c r="A252" s="38"/>
      <c r="B252" s="39"/>
      <c r="C252" s="40"/>
      <c r="D252" s="217" t="s">
        <v>180</v>
      </c>
      <c r="E252" s="40"/>
      <c r="F252" s="222" t="s">
        <v>522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180</v>
      </c>
      <c r="AU252" s="17" t="s">
        <v>83</v>
      </c>
    </row>
    <row r="253" spans="1:51" s="13" customFormat="1" ht="12">
      <c r="A253" s="13"/>
      <c r="B253" s="231"/>
      <c r="C253" s="232"/>
      <c r="D253" s="217" t="s">
        <v>316</v>
      </c>
      <c r="E253" s="233" t="s">
        <v>275</v>
      </c>
      <c r="F253" s="234" t="s">
        <v>523</v>
      </c>
      <c r="G253" s="232"/>
      <c r="H253" s="235">
        <v>82.5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316</v>
      </c>
      <c r="AU253" s="241" t="s">
        <v>83</v>
      </c>
      <c r="AV253" s="13" t="s">
        <v>83</v>
      </c>
      <c r="AW253" s="13" t="s">
        <v>35</v>
      </c>
      <c r="AX253" s="13" t="s">
        <v>81</v>
      </c>
      <c r="AY253" s="241" t="s">
        <v>123</v>
      </c>
    </row>
    <row r="254" spans="1:65" s="2" customFormat="1" ht="16.5" customHeight="1">
      <c r="A254" s="38"/>
      <c r="B254" s="39"/>
      <c r="C254" s="204" t="s">
        <v>524</v>
      </c>
      <c r="D254" s="204" t="s">
        <v>126</v>
      </c>
      <c r="E254" s="205" t="s">
        <v>525</v>
      </c>
      <c r="F254" s="206" t="s">
        <v>526</v>
      </c>
      <c r="G254" s="207" t="s">
        <v>310</v>
      </c>
      <c r="H254" s="208">
        <v>877</v>
      </c>
      <c r="I254" s="209"/>
      <c r="J254" s="210">
        <f>ROUND(I254*H254,2)</f>
        <v>0</v>
      </c>
      <c r="K254" s="206" t="s">
        <v>527</v>
      </c>
      <c r="L254" s="44"/>
      <c r="M254" s="211" t="s">
        <v>19</v>
      </c>
      <c r="N254" s="212" t="s">
        <v>44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141</v>
      </c>
      <c r="AT254" s="215" t="s">
        <v>126</v>
      </c>
      <c r="AU254" s="215" t="s">
        <v>83</v>
      </c>
      <c r="AY254" s="17" t="s">
        <v>123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81</v>
      </c>
      <c r="BK254" s="216">
        <f>ROUND(I254*H254,2)</f>
        <v>0</v>
      </c>
      <c r="BL254" s="17" t="s">
        <v>141</v>
      </c>
      <c r="BM254" s="215" t="s">
        <v>528</v>
      </c>
    </row>
    <row r="255" spans="1:47" s="2" customFormat="1" ht="12">
      <c r="A255" s="38"/>
      <c r="B255" s="39"/>
      <c r="C255" s="40"/>
      <c r="D255" s="217" t="s">
        <v>132</v>
      </c>
      <c r="E255" s="40"/>
      <c r="F255" s="218" t="s">
        <v>529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132</v>
      </c>
      <c r="AU255" s="17" t="s">
        <v>83</v>
      </c>
    </row>
    <row r="256" spans="1:51" s="13" customFormat="1" ht="12">
      <c r="A256" s="13"/>
      <c r="B256" s="231"/>
      <c r="C256" s="232"/>
      <c r="D256" s="217" t="s">
        <v>316</v>
      </c>
      <c r="E256" s="233" t="s">
        <v>19</v>
      </c>
      <c r="F256" s="234" t="s">
        <v>223</v>
      </c>
      <c r="G256" s="232"/>
      <c r="H256" s="235">
        <v>877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1" t="s">
        <v>316</v>
      </c>
      <c r="AU256" s="241" t="s">
        <v>83</v>
      </c>
      <c r="AV256" s="13" t="s">
        <v>83</v>
      </c>
      <c r="AW256" s="13" t="s">
        <v>35</v>
      </c>
      <c r="AX256" s="13" t="s">
        <v>81</v>
      </c>
      <c r="AY256" s="241" t="s">
        <v>123</v>
      </c>
    </row>
    <row r="257" spans="1:65" s="2" customFormat="1" ht="16.5" customHeight="1">
      <c r="A257" s="38"/>
      <c r="B257" s="39"/>
      <c r="C257" s="204" t="s">
        <v>530</v>
      </c>
      <c r="D257" s="204" t="s">
        <v>126</v>
      </c>
      <c r="E257" s="205" t="s">
        <v>531</v>
      </c>
      <c r="F257" s="206" t="s">
        <v>532</v>
      </c>
      <c r="G257" s="207" t="s">
        <v>310</v>
      </c>
      <c r="H257" s="208">
        <v>877</v>
      </c>
      <c r="I257" s="209"/>
      <c r="J257" s="210">
        <f>ROUND(I257*H257,2)</f>
        <v>0</v>
      </c>
      <c r="K257" s="206" t="s">
        <v>19</v>
      </c>
      <c r="L257" s="44"/>
      <c r="M257" s="211" t="s">
        <v>19</v>
      </c>
      <c r="N257" s="212" t="s">
        <v>44</v>
      </c>
      <c r="O257" s="8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141</v>
      </c>
      <c r="AT257" s="215" t="s">
        <v>126</v>
      </c>
      <c r="AU257" s="215" t="s">
        <v>83</v>
      </c>
      <c r="AY257" s="17" t="s">
        <v>123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81</v>
      </c>
      <c r="BK257" s="216">
        <f>ROUND(I257*H257,2)</f>
        <v>0</v>
      </c>
      <c r="BL257" s="17" t="s">
        <v>141</v>
      </c>
      <c r="BM257" s="215" t="s">
        <v>533</v>
      </c>
    </row>
    <row r="258" spans="1:47" s="2" customFormat="1" ht="12">
      <c r="A258" s="38"/>
      <c r="B258" s="39"/>
      <c r="C258" s="40"/>
      <c r="D258" s="217" t="s">
        <v>132</v>
      </c>
      <c r="E258" s="40"/>
      <c r="F258" s="218" t="s">
        <v>534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132</v>
      </c>
      <c r="AU258" s="17" t="s">
        <v>83</v>
      </c>
    </row>
    <row r="259" spans="1:51" s="13" customFormat="1" ht="12">
      <c r="A259" s="13"/>
      <c r="B259" s="231"/>
      <c r="C259" s="232"/>
      <c r="D259" s="217" t="s">
        <v>316</v>
      </c>
      <c r="E259" s="233" t="s">
        <v>19</v>
      </c>
      <c r="F259" s="234" t="s">
        <v>223</v>
      </c>
      <c r="G259" s="232"/>
      <c r="H259" s="235">
        <v>877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316</v>
      </c>
      <c r="AU259" s="241" t="s">
        <v>83</v>
      </c>
      <c r="AV259" s="13" t="s">
        <v>83</v>
      </c>
      <c r="AW259" s="13" t="s">
        <v>35</v>
      </c>
      <c r="AX259" s="13" t="s">
        <v>81</v>
      </c>
      <c r="AY259" s="241" t="s">
        <v>123</v>
      </c>
    </row>
    <row r="260" spans="1:65" s="2" customFormat="1" ht="21.75" customHeight="1">
      <c r="A260" s="38"/>
      <c r="B260" s="39"/>
      <c r="C260" s="204" t="s">
        <v>535</v>
      </c>
      <c r="D260" s="204" t="s">
        <v>126</v>
      </c>
      <c r="E260" s="205" t="s">
        <v>536</v>
      </c>
      <c r="F260" s="206" t="s">
        <v>537</v>
      </c>
      <c r="G260" s="207" t="s">
        <v>310</v>
      </c>
      <c r="H260" s="208">
        <v>877</v>
      </c>
      <c r="I260" s="209"/>
      <c r="J260" s="210">
        <f>ROUND(I260*H260,2)</f>
        <v>0</v>
      </c>
      <c r="K260" s="206" t="s">
        <v>311</v>
      </c>
      <c r="L260" s="44"/>
      <c r="M260" s="211" t="s">
        <v>19</v>
      </c>
      <c r="N260" s="212" t="s">
        <v>44</v>
      </c>
      <c r="O260" s="8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141</v>
      </c>
      <c r="AT260" s="215" t="s">
        <v>126</v>
      </c>
      <c r="AU260" s="215" t="s">
        <v>83</v>
      </c>
      <c r="AY260" s="17" t="s">
        <v>123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81</v>
      </c>
      <c r="BK260" s="216">
        <f>ROUND(I260*H260,2)</f>
        <v>0</v>
      </c>
      <c r="BL260" s="17" t="s">
        <v>141</v>
      </c>
      <c r="BM260" s="215" t="s">
        <v>538</v>
      </c>
    </row>
    <row r="261" spans="1:47" s="2" customFormat="1" ht="12">
      <c r="A261" s="38"/>
      <c r="B261" s="39"/>
      <c r="C261" s="40"/>
      <c r="D261" s="217" t="s">
        <v>132</v>
      </c>
      <c r="E261" s="40"/>
      <c r="F261" s="218" t="s">
        <v>539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132</v>
      </c>
      <c r="AU261" s="17" t="s">
        <v>83</v>
      </c>
    </row>
    <row r="262" spans="1:47" s="2" customFormat="1" ht="12">
      <c r="A262" s="38"/>
      <c r="B262" s="39"/>
      <c r="C262" s="40"/>
      <c r="D262" s="229" t="s">
        <v>314</v>
      </c>
      <c r="E262" s="40"/>
      <c r="F262" s="230" t="s">
        <v>540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314</v>
      </c>
      <c r="AU262" s="17" t="s">
        <v>83</v>
      </c>
    </row>
    <row r="263" spans="1:51" s="13" customFormat="1" ht="12">
      <c r="A263" s="13"/>
      <c r="B263" s="231"/>
      <c r="C263" s="232"/>
      <c r="D263" s="217" t="s">
        <v>316</v>
      </c>
      <c r="E263" s="233" t="s">
        <v>223</v>
      </c>
      <c r="F263" s="234" t="s">
        <v>541</v>
      </c>
      <c r="G263" s="232"/>
      <c r="H263" s="235">
        <v>877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316</v>
      </c>
      <c r="AU263" s="241" t="s">
        <v>83</v>
      </c>
      <c r="AV263" s="13" t="s">
        <v>83</v>
      </c>
      <c r="AW263" s="13" t="s">
        <v>35</v>
      </c>
      <c r="AX263" s="13" t="s">
        <v>81</v>
      </c>
      <c r="AY263" s="241" t="s">
        <v>123</v>
      </c>
    </row>
    <row r="264" spans="1:65" s="2" customFormat="1" ht="16.5" customHeight="1">
      <c r="A264" s="38"/>
      <c r="B264" s="39"/>
      <c r="C264" s="204" t="s">
        <v>542</v>
      </c>
      <c r="D264" s="204" t="s">
        <v>126</v>
      </c>
      <c r="E264" s="205" t="s">
        <v>543</v>
      </c>
      <c r="F264" s="206" t="s">
        <v>544</v>
      </c>
      <c r="G264" s="207" t="s">
        <v>310</v>
      </c>
      <c r="H264" s="208">
        <v>476</v>
      </c>
      <c r="I264" s="209"/>
      <c r="J264" s="210">
        <f>ROUND(I264*H264,2)</f>
        <v>0</v>
      </c>
      <c r="K264" s="206" t="s">
        <v>311</v>
      </c>
      <c r="L264" s="44"/>
      <c r="M264" s="211" t="s">
        <v>19</v>
      </c>
      <c r="N264" s="212" t="s">
        <v>44</v>
      </c>
      <c r="O264" s="84"/>
      <c r="P264" s="213">
        <f>O264*H264</f>
        <v>0</v>
      </c>
      <c r="Q264" s="213">
        <v>0.1837</v>
      </c>
      <c r="R264" s="213">
        <f>Q264*H264</f>
        <v>87.4412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141</v>
      </c>
      <c r="AT264" s="215" t="s">
        <v>126</v>
      </c>
      <c r="AU264" s="215" t="s">
        <v>83</v>
      </c>
      <c r="AY264" s="17" t="s">
        <v>123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81</v>
      </c>
      <c r="BK264" s="216">
        <f>ROUND(I264*H264,2)</f>
        <v>0</v>
      </c>
      <c r="BL264" s="17" t="s">
        <v>141</v>
      </c>
      <c r="BM264" s="215" t="s">
        <v>545</v>
      </c>
    </row>
    <row r="265" spans="1:47" s="2" customFormat="1" ht="12">
      <c r="A265" s="38"/>
      <c r="B265" s="39"/>
      <c r="C265" s="40"/>
      <c r="D265" s="217" t="s">
        <v>132</v>
      </c>
      <c r="E265" s="40"/>
      <c r="F265" s="218" t="s">
        <v>546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132</v>
      </c>
      <c r="AU265" s="17" t="s">
        <v>83</v>
      </c>
    </row>
    <row r="266" spans="1:47" s="2" customFormat="1" ht="12">
      <c r="A266" s="38"/>
      <c r="B266" s="39"/>
      <c r="C266" s="40"/>
      <c r="D266" s="229" t="s">
        <v>314</v>
      </c>
      <c r="E266" s="40"/>
      <c r="F266" s="230" t="s">
        <v>547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314</v>
      </c>
      <c r="AU266" s="17" t="s">
        <v>83</v>
      </c>
    </row>
    <row r="267" spans="1:47" s="2" customFormat="1" ht="12">
      <c r="A267" s="38"/>
      <c r="B267" s="39"/>
      <c r="C267" s="40"/>
      <c r="D267" s="217" t="s">
        <v>180</v>
      </c>
      <c r="E267" s="40"/>
      <c r="F267" s="222" t="s">
        <v>548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180</v>
      </c>
      <c r="AU267" s="17" t="s">
        <v>83</v>
      </c>
    </row>
    <row r="268" spans="1:51" s="13" customFormat="1" ht="12">
      <c r="A268" s="13"/>
      <c r="B268" s="231"/>
      <c r="C268" s="232"/>
      <c r="D268" s="217" t="s">
        <v>316</v>
      </c>
      <c r="E268" s="233" t="s">
        <v>549</v>
      </c>
      <c r="F268" s="234" t="s">
        <v>550</v>
      </c>
      <c r="G268" s="232"/>
      <c r="H268" s="235">
        <v>476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316</v>
      </c>
      <c r="AU268" s="241" t="s">
        <v>83</v>
      </c>
      <c r="AV268" s="13" t="s">
        <v>83</v>
      </c>
      <c r="AW268" s="13" t="s">
        <v>35</v>
      </c>
      <c r="AX268" s="13" t="s">
        <v>81</v>
      </c>
      <c r="AY268" s="241" t="s">
        <v>123</v>
      </c>
    </row>
    <row r="269" spans="1:65" s="2" customFormat="1" ht="16.5" customHeight="1">
      <c r="A269" s="38"/>
      <c r="B269" s="39"/>
      <c r="C269" s="253" t="s">
        <v>551</v>
      </c>
      <c r="D269" s="253" t="s">
        <v>405</v>
      </c>
      <c r="E269" s="254" t="s">
        <v>552</v>
      </c>
      <c r="F269" s="255" t="s">
        <v>553</v>
      </c>
      <c r="G269" s="256" t="s">
        <v>310</v>
      </c>
      <c r="H269" s="257">
        <v>50</v>
      </c>
      <c r="I269" s="258"/>
      <c r="J269" s="259">
        <f>ROUND(I269*H269,2)</f>
        <v>0</v>
      </c>
      <c r="K269" s="255" t="s">
        <v>311</v>
      </c>
      <c r="L269" s="260"/>
      <c r="M269" s="261" t="s">
        <v>19</v>
      </c>
      <c r="N269" s="262" t="s">
        <v>44</v>
      </c>
      <c r="O269" s="84"/>
      <c r="P269" s="213">
        <f>O269*H269</f>
        <v>0</v>
      </c>
      <c r="Q269" s="213">
        <v>0.417</v>
      </c>
      <c r="R269" s="213">
        <f>Q269*H269</f>
        <v>20.849999999999998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159</v>
      </c>
      <c r="AT269" s="215" t="s">
        <v>405</v>
      </c>
      <c r="AU269" s="215" t="s">
        <v>83</v>
      </c>
      <c r="AY269" s="17" t="s">
        <v>123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81</v>
      </c>
      <c r="BK269" s="216">
        <f>ROUND(I269*H269,2)</f>
        <v>0</v>
      </c>
      <c r="BL269" s="17" t="s">
        <v>141</v>
      </c>
      <c r="BM269" s="215" t="s">
        <v>554</v>
      </c>
    </row>
    <row r="270" spans="1:47" s="2" customFormat="1" ht="12">
      <c r="A270" s="38"/>
      <c r="B270" s="39"/>
      <c r="C270" s="40"/>
      <c r="D270" s="217" t="s">
        <v>132</v>
      </c>
      <c r="E270" s="40"/>
      <c r="F270" s="218" t="s">
        <v>553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132</v>
      </c>
      <c r="AU270" s="17" t="s">
        <v>83</v>
      </c>
    </row>
    <row r="271" spans="1:47" s="2" customFormat="1" ht="12">
      <c r="A271" s="38"/>
      <c r="B271" s="39"/>
      <c r="C271" s="40"/>
      <c r="D271" s="217" t="s">
        <v>180</v>
      </c>
      <c r="E271" s="40"/>
      <c r="F271" s="222" t="s">
        <v>555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180</v>
      </c>
      <c r="AU271" s="17" t="s">
        <v>83</v>
      </c>
    </row>
    <row r="272" spans="1:51" s="13" customFormat="1" ht="12">
      <c r="A272" s="13"/>
      <c r="B272" s="231"/>
      <c r="C272" s="232"/>
      <c r="D272" s="217" t="s">
        <v>316</v>
      </c>
      <c r="E272" s="233" t="s">
        <v>19</v>
      </c>
      <c r="F272" s="234" t="s">
        <v>556</v>
      </c>
      <c r="G272" s="232"/>
      <c r="H272" s="235">
        <v>50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316</v>
      </c>
      <c r="AU272" s="241" t="s">
        <v>83</v>
      </c>
      <c r="AV272" s="13" t="s">
        <v>83</v>
      </c>
      <c r="AW272" s="13" t="s">
        <v>35</v>
      </c>
      <c r="AX272" s="13" t="s">
        <v>81</v>
      </c>
      <c r="AY272" s="241" t="s">
        <v>123</v>
      </c>
    </row>
    <row r="273" spans="1:65" s="2" customFormat="1" ht="16.5" customHeight="1">
      <c r="A273" s="38"/>
      <c r="B273" s="39"/>
      <c r="C273" s="204" t="s">
        <v>557</v>
      </c>
      <c r="D273" s="204" t="s">
        <v>126</v>
      </c>
      <c r="E273" s="205" t="s">
        <v>558</v>
      </c>
      <c r="F273" s="206" t="s">
        <v>559</v>
      </c>
      <c r="G273" s="207" t="s">
        <v>310</v>
      </c>
      <c r="H273" s="208">
        <v>181</v>
      </c>
      <c r="I273" s="209"/>
      <c r="J273" s="210">
        <f>ROUND(I273*H273,2)</f>
        <v>0</v>
      </c>
      <c r="K273" s="206" t="s">
        <v>311</v>
      </c>
      <c r="L273" s="44"/>
      <c r="M273" s="211" t="s">
        <v>19</v>
      </c>
      <c r="N273" s="212" t="s">
        <v>44</v>
      </c>
      <c r="O273" s="84"/>
      <c r="P273" s="213">
        <f>O273*H273</f>
        <v>0</v>
      </c>
      <c r="Q273" s="213">
        <v>0.1837</v>
      </c>
      <c r="R273" s="213">
        <f>Q273*H273</f>
        <v>33.2497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141</v>
      </c>
      <c r="AT273" s="215" t="s">
        <v>126</v>
      </c>
      <c r="AU273" s="215" t="s">
        <v>83</v>
      </c>
      <c r="AY273" s="17" t="s">
        <v>123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81</v>
      </c>
      <c r="BK273" s="216">
        <f>ROUND(I273*H273,2)</f>
        <v>0</v>
      </c>
      <c r="BL273" s="17" t="s">
        <v>141</v>
      </c>
      <c r="BM273" s="215" t="s">
        <v>560</v>
      </c>
    </row>
    <row r="274" spans="1:47" s="2" customFormat="1" ht="12">
      <c r="A274" s="38"/>
      <c r="B274" s="39"/>
      <c r="C274" s="40"/>
      <c r="D274" s="217" t="s">
        <v>132</v>
      </c>
      <c r="E274" s="40"/>
      <c r="F274" s="218" t="s">
        <v>561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132</v>
      </c>
      <c r="AU274" s="17" t="s">
        <v>83</v>
      </c>
    </row>
    <row r="275" spans="1:47" s="2" customFormat="1" ht="12">
      <c r="A275" s="38"/>
      <c r="B275" s="39"/>
      <c r="C275" s="40"/>
      <c r="D275" s="229" t="s">
        <v>314</v>
      </c>
      <c r="E275" s="40"/>
      <c r="F275" s="230" t="s">
        <v>562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314</v>
      </c>
      <c r="AU275" s="17" t="s">
        <v>83</v>
      </c>
    </row>
    <row r="276" spans="1:51" s="13" customFormat="1" ht="12">
      <c r="A276" s="13"/>
      <c r="B276" s="231"/>
      <c r="C276" s="232"/>
      <c r="D276" s="217" t="s">
        <v>316</v>
      </c>
      <c r="E276" s="233" t="s">
        <v>227</v>
      </c>
      <c r="F276" s="234" t="s">
        <v>563</v>
      </c>
      <c r="G276" s="232"/>
      <c r="H276" s="235">
        <v>112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316</v>
      </c>
      <c r="AU276" s="241" t="s">
        <v>83</v>
      </c>
      <c r="AV276" s="13" t="s">
        <v>83</v>
      </c>
      <c r="AW276" s="13" t="s">
        <v>35</v>
      </c>
      <c r="AX276" s="13" t="s">
        <v>73</v>
      </c>
      <c r="AY276" s="241" t="s">
        <v>123</v>
      </c>
    </row>
    <row r="277" spans="1:51" s="13" customFormat="1" ht="12">
      <c r="A277" s="13"/>
      <c r="B277" s="231"/>
      <c r="C277" s="232"/>
      <c r="D277" s="217" t="s">
        <v>316</v>
      </c>
      <c r="E277" s="233" t="s">
        <v>242</v>
      </c>
      <c r="F277" s="234" t="s">
        <v>564</v>
      </c>
      <c r="G277" s="232"/>
      <c r="H277" s="235">
        <v>69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316</v>
      </c>
      <c r="AU277" s="241" t="s">
        <v>83</v>
      </c>
      <c r="AV277" s="13" t="s">
        <v>83</v>
      </c>
      <c r="AW277" s="13" t="s">
        <v>35</v>
      </c>
      <c r="AX277" s="13" t="s">
        <v>73</v>
      </c>
      <c r="AY277" s="241" t="s">
        <v>123</v>
      </c>
    </row>
    <row r="278" spans="1:51" s="14" customFormat="1" ht="12">
      <c r="A278" s="14"/>
      <c r="B278" s="242"/>
      <c r="C278" s="243"/>
      <c r="D278" s="217" t="s">
        <v>316</v>
      </c>
      <c r="E278" s="244" t="s">
        <v>19</v>
      </c>
      <c r="F278" s="245" t="s">
        <v>378</v>
      </c>
      <c r="G278" s="243"/>
      <c r="H278" s="246">
        <v>181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316</v>
      </c>
      <c r="AU278" s="252" t="s">
        <v>83</v>
      </c>
      <c r="AV278" s="14" t="s">
        <v>141</v>
      </c>
      <c r="AW278" s="14" t="s">
        <v>35</v>
      </c>
      <c r="AX278" s="14" t="s">
        <v>81</v>
      </c>
      <c r="AY278" s="252" t="s">
        <v>123</v>
      </c>
    </row>
    <row r="279" spans="1:65" s="2" customFormat="1" ht="16.5" customHeight="1">
      <c r="A279" s="38"/>
      <c r="B279" s="39"/>
      <c r="C279" s="253" t="s">
        <v>565</v>
      </c>
      <c r="D279" s="253" t="s">
        <v>405</v>
      </c>
      <c r="E279" s="254" t="s">
        <v>566</v>
      </c>
      <c r="F279" s="255" t="s">
        <v>567</v>
      </c>
      <c r="G279" s="256" t="s">
        <v>310</v>
      </c>
      <c r="H279" s="257">
        <v>114.24</v>
      </c>
      <c r="I279" s="258"/>
      <c r="J279" s="259">
        <f>ROUND(I279*H279,2)</f>
        <v>0</v>
      </c>
      <c r="K279" s="255" t="s">
        <v>311</v>
      </c>
      <c r="L279" s="260"/>
      <c r="M279" s="261" t="s">
        <v>19</v>
      </c>
      <c r="N279" s="262" t="s">
        <v>44</v>
      </c>
      <c r="O279" s="84"/>
      <c r="P279" s="213">
        <f>O279*H279</f>
        <v>0</v>
      </c>
      <c r="Q279" s="213">
        <v>0.222</v>
      </c>
      <c r="R279" s="213">
        <f>Q279*H279</f>
        <v>25.36128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159</v>
      </c>
      <c r="AT279" s="215" t="s">
        <v>405</v>
      </c>
      <c r="AU279" s="215" t="s">
        <v>83</v>
      </c>
      <c r="AY279" s="17" t="s">
        <v>123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81</v>
      </c>
      <c r="BK279" s="216">
        <f>ROUND(I279*H279,2)</f>
        <v>0</v>
      </c>
      <c r="BL279" s="17" t="s">
        <v>141</v>
      </c>
      <c r="BM279" s="215" t="s">
        <v>568</v>
      </c>
    </row>
    <row r="280" spans="1:47" s="2" customFormat="1" ht="12">
      <c r="A280" s="38"/>
      <c r="B280" s="39"/>
      <c r="C280" s="40"/>
      <c r="D280" s="217" t="s">
        <v>132</v>
      </c>
      <c r="E280" s="40"/>
      <c r="F280" s="218" t="s">
        <v>567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132</v>
      </c>
      <c r="AU280" s="17" t="s">
        <v>83</v>
      </c>
    </row>
    <row r="281" spans="1:51" s="13" customFormat="1" ht="12">
      <c r="A281" s="13"/>
      <c r="B281" s="231"/>
      <c r="C281" s="232"/>
      <c r="D281" s="217" t="s">
        <v>316</v>
      </c>
      <c r="E281" s="233" t="s">
        <v>19</v>
      </c>
      <c r="F281" s="234" t="s">
        <v>227</v>
      </c>
      <c r="G281" s="232"/>
      <c r="H281" s="235">
        <v>112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1" t="s">
        <v>316</v>
      </c>
      <c r="AU281" s="241" t="s">
        <v>83</v>
      </c>
      <c r="AV281" s="13" t="s">
        <v>83</v>
      </c>
      <c r="AW281" s="13" t="s">
        <v>35</v>
      </c>
      <c r="AX281" s="13" t="s">
        <v>81</v>
      </c>
      <c r="AY281" s="241" t="s">
        <v>123</v>
      </c>
    </row>
    <row r="282" spans="1:51" s="13" customFormat="1" ht="12">
      <c r="A282" s="13"/>
      <c r="B282" s="231"/>
      <c r="C282" s="232"/>
      <c r="D282" s="217" t="s">
        <v>316</v>
      </c>
      <c r="E282" s="232"/>
      <c r="F282" s="234" t="s">
        <v>569</v>
      </c>
      <c r="G282" s="232"/>
      <c r="H282" s="235">
        <v>114.24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316</v>
      </c>
      <c r="AU282" s="241" t="s">
        <v>83</v>
      </c>
      <c r="AV282" s="13" t="s">
        <v>83</v>
      </c>
      <c r="AW282" s="13" t="s">
        <v>4</v>
      </c>
      <c r="AX282" s="13" t="s">
        <v>81</v>
      </c>
      <c r="AY282" s="241" t="s">
        <v>123</v>
      </c>
    </row>
    <row r="283" spans="1:65" s="2" customFormat="1" ht="16.5" customHeight="1">
      <c r="A283" s="38"/>
      <c r="B283" s="39"/>
      <c r="C283" s="204" t="s">
        <v>570</v>
      </c>
      <c r="D283" s="204" t="s">
        <v>126</v>
      </c>
      <c r="E283" s="205" t="s">
        <v>571</v>
      </c>
      <c r="F283" s="206" t="s">
        <v>572</v>
      </c>
      <c r="G283" s="207" t="s">
        <v>310</v>
      </c>
      <c r="H283" s="208">
        <v>218.6</v>
      </c>
      <c r="I283" s="209"/>
      <c r="J283" s="210">
        <f>ROUND(I283*H283,2)</f>
        <v>0</v>
      </c>
      <c r="K283" s="206" t="s">
        <v>311</v>
      </c>
      <c r="L283" s="44"/>
      <c r="M283" s="211" t="s">
        <v>19</v>
      </c>
      <c r="N283" s="212" t="s">
        <v>44</v>
      </c>
      <c r="O283" s="84"/>
      <c r="P283" s="213">
        <f>O283*H283</f>
        <v>0</v>
      </c>
      <c r="Q283" s="213">
        <v>0.167</v>
      </c>
      <c r="R283" s="213">
        <f>Q283*H283</f>
        <v>36.5062</v>
      </c>
      <c r="S283" s="213">
        <v>0</v>
      </c>
      <c r="T283" s="21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5" t="s">
        <v>141</v>
      </c>
      <c r="AT283" s="215" t="s">
        <v>126</v>
      </c>
      <c r="AU283" s="215" t="s">
        <v>83</v>
      </c>
      <c r="AY283" s="17" t="s">
        <v>123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81</v>
      </c>
      <c r="BK283" s="216">
        <f>ROUND(I283*H283,2)</f>
        <v>0</v>
      </c>
      <c r="BL283" s="17" t="s">
        <v>141</v>
      </c>
      <c r="BM283" s="215" t="s">
        <v>573</v>
      </c>
    </row>
    <row r="284" spans="1:47" s="2" customFormat="1" ht="12">
      <c r="A284" s="38"/>
      <c r="B284" s="39"/>
      <c r="C284" s="40"/>
      <c r="D284" s="217" t="s">
        <v>132</v>
      </c>
      <c r="E284" s="40"/>
      <c r="F284" s="218" t="s">
        <v>574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132</v>
      </c>
      <c r="AU284" s="17" t="s">
        <v>83</v>
      </c>
    </row>
    <row r="285" spans="1:47" s="2" customFormat="1" ht="12">
      <c r="A285" s="38"/>
      <c r="B285" s="39"/>
      <c r="C285" s="40"/>
      <c r="D285" s="229" t="s">
        <v>314</v>
      </c>
      <c r="E285" s="40"/>
      <c r="F285" s="230" t="s">
        <v>575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314</v>
      </c>
      <c r="AU285" s="17" t="s">
        <v>83</v>
      </c>
    </row>
    <row r="286" spans="1:51" s="13" customFormat="1" ht="12">
      <c r="A286" s="13"/>
      <c r="B286" s="231"/>
      <c r="C286" s="232"/>
      <c r="D286" s="217" t="s">
        <v>316</v>
      </c>
      <c r="E286" s="233" t="s">
        <v>19</v>
      </c>
      <c r="F286" s="234" t="s">
        <v>576</v>
      </c>
      <c r="G286" s="232"/>
      <c r="H286" s="235">
        <v>218.6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316</v>
      </c>
      <c r="AU286" s="241" t="s">
        <v>83</v>
      </c>
      <c r="AV286" s="13" t="s">
        <v>83</v>
      </c>
      <c r="AW286" s="13" t="s">
        <v>35</v>
      </c>
      <c r="AX286" s="13" t="s">
        <v>81</v>
      </c>
      <c r="AY286" s="241" t="s">
        <v>123</v>
      </c>
    </row>
    <row r="287" spans="1:65" s="2" customFormat="1" ht="16.5" customHeight="1">
      <c r="A287" s="38"/>
      <c r="B287" s="39"/>
      <c r="C287" s="253" t="s">
        <v>577</v>
      </c>
      <c r="D287" s="253" t="s">
        <v>405</v>
      </c>
      <c r="E287" s="254" t="s">
        <v>578</v>
      </c>
      <c r="F287" s="255" t="s">
        <v>579</v>
      </c>
      <c r="G287" s="256" t="s">
        <v>310</v>
      </c>
      <c r="H287" s="257">
        <v>183.6</v>
      </c>
      <c r="I287" s="258"/>
      <c r="J287" s="259">
        <f>ROUND(I287*H287,2)</f>
        <v>0</v>
      </c>
      <c r="K287" s="255" t="s">
        <v>311</v>
      </c>
      <c r="L287" s="260"/>
      <c r="M287" s="261" t="s">
        <v>19</v>
      </c>
      <c r="N287" s="262" t="s">
        <v>44</v>
      </c>
      <c r="O287" s="84"/>
      <c r="P287" s="213">
        <f>O287*H287</f>
        <v>0</v>
      </c>
      <c r="Q287" s="213">
        <v>0.118</v>
      </c>
      <c r="R287" s="213">
        <f>Q287*H287</f>
        <v>21.6648</v>
      </c>
      <c r="S287" s="213">
        <v>0</v>
      </c>
      <c r="T287" s="21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159</v>
      </c>
      <c r="AT287" s="215" t="s">
        <v>405</v>
      </c>
      <c r="AU287" s="215" t="s">
        <v>83</v>
      </c>
      <c r="AY287" s="17" t="s">
        <v>123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81</v>
      </c>
      <c r="BK287" s="216">
        <f>ROUND(I287*H287,2)</f>
        <v>0</v>
      </c>
      <c r="BL287" s="17" t="s">
        <v>141</v>
      </c>
      <c r="BM287" s="215" t="s">
        <v>580</v>
      </c>
    </row>
    <row r="288" spans="1:47" s="2" customFormat="1" ht="12">
      <c r="A288" s="38"/>
      <c r="B288" s="39"/>
      <c r="C288" s="40"/>
      <c r="D288" s="217" t="s">
        <v>132</v>
      </c>
      <c r="E288" s="40"/>
      <c r="F288" s="218" t="s">
        <v>579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132</v>
      </c>
      <c r="AU288" s="17" t="s">
        <v>83</v>
      </c>
    </row>
    <row r="289" spans="1:51" s="13" customFormat="1" ht="12">
      <c r="A289" s="13"/>
      <c r="B289" s="231"/>
      <c r="C289" s="232"/>
      <c r="D289" s="217" t="s">
        <v>316</v>
      </c>
      <c r="E289" s="233" t="s">
        <v>233</v>
      </c>
      <c r="F289" s="234" t="s">
        <v>581</v>
      </c>
      <c r="G289" s="232"/>
      <c r="H289" s="235">
        <v>180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316</v>
      </c>
      <c r="AU289" s="241" t="s">
        <v>83</v>
      </c>
      <c r="AV289" s="13" t="s">
        <v>83</v>
      </c>
      <c r="AW289" s="13" t="s">
        <v>35</v>
      </c>
      <c r="AX289" s="13" t="s">
        <v>81</v>
      </c>
      <c r="AY289" s="241" t="s">
        <v>123</v>
      </c>
    </row>
    <row r="290" spans="1:51" s="13" customFormat="1" ht="12">
      <c r="A290" s="13"/>
      <c r="B290" s="231"/>
      <c r="C290" s="232"/>
      <c r="D290" s="217" t="s">
        <v>316</v>
      </c>
      <c r="E290" s="232"/>
      <c r="F290" s="234" t="s">
        <v>582</v>
      </c>
      <c r="G290" s="232"/>
      <c r="H290" s="235">
        <v>183.6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316</v>
      </c>
      <c r="AU290" s="241" t="s">
        <v>83</v>
      </c>
      <c r="AV290" s="13" t="s">
        <v>83</v>
      </c>
      <c r="AW290" s="13" t="s">
        <v>4</v>
      </c>
      <c r="AX290" s="13" t="s">
        <v>81</v>
      </c>
      <c r="AY290" s="241" t="s">
        <v>123</v>
      </c>
    </row>
    <row r="291" spans="1:65" s="2" customFormat="1" ht="16.5" customHeight="1">
      <c r="A291" s="38"/>
      <c r="B291" s="39"/>
      <c r="C291" s="253" t="s">
        <v>583</v>
      </c>
      <c r="D291" s="253" t="s">
        <v>405</v>
      </c>
      <c r="E291" s="254" t="s">
        <v>584</v>
      </c>
      <c r="F291" s="255" t="s">
        <v>585</v>
      </c>
      <c r="G291" s="256" t="s">
        <v>310</v>
      </c>
      <c r="H291" s="257">
        <v>38.6</v>
      </c>
      <c r="I291" s="258"/>
      <c r="J291" s="259">
        <f>ROUND(I291*H291,2)</f>
        <v>0</v>
      </c>
      <c r="K291" s="255" t="s">
        <v>586</v>
      </c>
      <c r="L291" s="260"/>
      <c r="M291" s="261" t="s">
        <v>19</v>
      </c>
      <c r="N291" s="262" t="s">
        <v>44</v>
      </c>
      <c r="O291" s="84"/>
      <c r="P291" s="213">
        <f>O291*H291</f>
        <v>0</v>
      </c>
      <c r="Q291" s="213">
        <v>0.118</v>
      </c>
      <c r="R291" s="213">
        <f>Q291*H291</f>
        <v>4.5548</v>
      </c>
      <c r="S291" s="213">
        <v>0</v>
      </c>
      <c r="T291" s="21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159</v>
      </c>
      <c r="AT291" s="215" t="s">
        <v>405</v>
      </c>
      <c r="AU291" s="215" t="s">
        <v>83</v>
      </c>
      <c r="AY291" s="17" t="s">
        <v>123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81</v>
      </c>
      <c r="BK291" s="216">
        <f>ROUND(I291*H291,2)</f>
        <v>0</v>
      </c>
      <c r="BL291" s="17" t="s">
        <v>141</v>
      </c>
      <c r="BM291" s="215" t="s">
        <v>587</v>
      </c>
    </row>
    <row r="292" spans="1:47" s="2" customFormat="1" ht="12">
      <c r="A292" s="38"/>
      <c r="B292" s="39"/>
      <c r="C292" s="40"/>
      <c r="D292" s="217" t="s">
        <v>132</v>
      </c>
      <c r="E292" s="40"/>
      <c r="F292" s="218" t="s">
        <v>579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132</v>
      </c>
      <c r="AU292" s="17" t="s">
        <v>83</v>
      </c>
    </row>
    <row r="293" spans="1:51" s="13" customFormat="1" ht="12">
      <c r="A293" s="13"/>
      <c r="B293" s="231"/>
      <c r="C293" s="232"/>
      <c r="D293" s="217" t="s">
        <v>316</v>
      </c>
      <c r="E293" s="233" t="s">
        <v>231</v>
      </c>
      <c r="F293" s="234" t="s">
        <v>588</v>
      </c>
      <c r="G293" s="232"/>
      <c r="H293" s="235">
        <v>38.6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1" t="s">
        <v>316</v>
      </c>
      <c r="AU293" s="241" t="s">
        <v>83</v>
      </c>
      <c r="AV293" s="13" t="s">
        <v>83</v>
      </c>
      <c r="AW293" s="13" t="s">
        <v>35</v>
      </c>
      <c r="AX293" s="13" t="s">
        <v>81</v>
      </c>
      <c r="AY293" s="241" t="s">
        <v>123</v>
      </c>
    </row>
    <row r="294" spans="1:65" s="2" customFormat="1" ht="21.75" customHeight="1">
      <c r="A294" s="38"/>
      <c r="B294" s="39"/>
      <c r="C294" s="204" t="s">
        <v>589</v>
      </c>
      <c r="D294" s="204" t="s">
        <v>126</v>
      </c>
      <c r="E294" s="205" t="s">
        <v>590</v>
      </c>
      <c r="F294" s="206" t="s">
        <v>591</v>
      </c>
      <c r="G294" s="207" t="s">
        <v>310</v>
      </c>
      <c r="H294" s="208">
        <v>25</v>
      </c>
      <c r="I294" s="209"/>
      <c r="J294" s="210">
        <f>ROUND(I294*H294,2)</f>
        <v>0</v>
      </c>
      <c r="K294" s="206" t="s">
        <v>311</v>
      </c>
      <c r="L294" s="44"/>
      <c r="M294" s="211" t="s">
        <v>19</v>
      </c>
      <c r="N294" s="212" t="s">
        <v>44</v>
      </c>
      <c r="O294" s="84"/>
      <c r="P294" s="213">
        <f>O294*H294</f>
        <v>0</v>
      </c>
      <c r="Q294" s="213">
        <v>0.101</v>
      </c>
      <c r="R294" s="213">
        <f>Q294*H294</f>
        <v>2.5250000000000004</v>
      </c>
      <c r="S294" s="213">
        <v>0</v>
      </c>
      <c r="T294" s="21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141</v>
      </c>
      <c r="AT294" s="215" t="s">
        <v>126</v>
      </c>
      <c r="AU294" s="215" t="s">
        <v>83</v>
      </c>
      <c r="AY294" s="17" t="s">
        <v>123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81</v>
      </c>
      <c r="BK294" s="216">
        <f>ROUND(I294*H294,2)</f>
        <v>0</v>
      </c>
      <c r="BL294" s="17" t="s">
        <v>141</v>
      </c>
      <c r="BM294" s="215" t="s">
        <v>592</v>
      </c>
    </row>
    <row r="295" spans="1:47" s="2" customFormat="1" ht="12">
      <c r="A295" s="38"/>
      <c r="B295" s="39"/>
      <c r="C295" s="40"/>
      <c r="D295" s="217" t="s">
        <v>132</v>
      </c>
      <c r="E295" s="40"/>
      <c r="F295" s="218" t="s">
        <v>593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132</v>
      </c>
      <c r="AU295" s="17" t="s">
        <v>83</v>
      </c>
    </row>
    <row r="296" spans="1:47" s="2" customFormat="1" ht="12">
      <c r="A296" s="38"/>
      <c r="B296" s="39"/>
      <c r="C296" s="40"/>
      <c r="D296" s="229" t="s">
        <v>314</v>
      </c>
      <c r="E296" s="40"/>
      <c r="F296" s="230" t="s">
        <v>594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314</v>
      </c>
      <c r="AU296" s="17" t="s">
        <v>83</v>
      </c>
    </row>
    <row r="297" spans="1:47" s="2" customFormat="1" ht="12">
      <c r="A297" s="38"/>
      <c r="B297" s="39"/>
      <c r="C297" s="40"/>
      <c r="D297" s="217" t="s">
        <v>180</v>
      </c>
      <c r="E297" s="40"/>
      <c r="F297" s="222" t="s">
        <v>595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180</v>
      </c>
      <c r="AU297" s="17" t="s">
        <v>83</v>
      </c>
    </row>
    <row r="298" spans="1:51" s="13" customFormat="1" ht="12">
      <c r="A298" s="13"/>
      <c r="B298" s="231"/>
      <c r="C298" s="232"/>
      <c r="D298" s="217" t="s">
        <v>316</v>
      </c>
      <c r="E298" s="233" t="s">
        <v>229</v>
      </c>
      <c r="F298" s="234" t="s">
        <v>596</v>
      </c>
      <c r="G298" s="232"/>
      <c r="H298" s="235">
        <v>25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1" t="s">
        <v>316</v>
      </c>
      <c r="AU298" s="241" t="s">
        <v>83</v>
      </c>
      <c r="AV298" s="13" t="s">
        <v>83</v>
      </c>
      <c r="AW298" s="13" t="s">
        <v>35</v>
      </c>
      <c r="AX298" s="13" t="s">
        <v>81</v>
      </c>
      <c r="AY298" s="241" t="s">
        <v>123</v>
      </c>
    </row>
    <row r="299" spans="1:65" s="2" customFormat="1" ht="16.5" customHeight="1">
      <c r="A299" s="38"/>
      <c r="B299" s="39"/>
      <c r="C299" s="253" t="s">
        <v>597</v>
      </c>
      <c r="D299" s="253" t="s">
        <v>405</v>
      </c>
      <c r="E299" s="254" t="s">
        <v>598</v>
      </c>
      <c r="F299" s="255" t="s">
        <v>599</v>
      </c>
      <c r="G299" s="256" t="s">
        <v>310</v>
      </c>
      <c r="H299" s="257">
        <v>25</v>
      </c>
      <c r="I299" s="258"/>
      <c r="J299" s="259">
        <f>ROUND(I299*H299,2)</f>
        <v>0</v>
      </c>
      <c r="K299" s="255" t="s">
        <v>311</v>
      </c>
      <c r="L299" s="260"/>
      <c r="M299" s="261" t="s">
        <v>19</v>
      </c>
      <c r="N299" s="262" t="s">
        <v>44</v>
      </c>
      <c r="O299" s="84"/>
      <c r="P299" s="213">
        <f>O299*H299</f>
        <v>0</v>
      </c>
      <c r="Q299" s="213">
        <v>0.081</v>
      </c>
      <c r="R299" s="213">
        <f>Q299*H299</f>
        <v>2.025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159</v>
      </c>
      <c r="AT299" s="215" t="s">
        <v>405</v>
      </c>
      <c r="AU299" s="215" t="s">
        <v>83</v>
      </c>
      <c r="AY299" s="17" t="s">
        <v>123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81</v>
      </c>
      <c r="BK299" s="216">
        <f>ROUND(I299*H299,2)</f>
        <v>0</v>
      </c>
      <c r="BL299" s="17" t="s">
        <v>141</v>
      </c>
      <c r="BM299" s="215" t="s">
        <v>600</v>
      </c>
    </row>
    <row r="300" spans="1:47" s="2" customFormat="1" ht="12">
      <c r="A300" s="38"/>
      <c r="B300" s="39"/>
      <c r="C300" s="40"/>
      <c r="D300" s="217" t="s">
        <v>132</v>
      </c>
      <c r="E300" s="40"/>
      <c r="F300" s="218" t="s">
        <v>601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132</v>
      </c>
      <c r="AU300" s="17" t="s">
        <v>83</v>
      </c>
    </row>
    <row r="301" spans="1:51" s="13" customFormat="1" ht="12">
      <c r="A301" s="13"/>
      <c r="B301" s="231"/>
      <c r="C301" s="232"/>
      <c r="D301" s="217" t="s">
        <v>316</v>
      </c>
      <c r="E301" s="233" t="s">
        <v>19</v>
      </c>
      <c r="F301" s="234" t="s">
        <v>229</v>
      </c>
      <c r="G301" s="232"/>
      <c r="H301" s="235">
        <v>25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1" t="s">
        <v>316</v>
      </c>
      <c r="AU301" s="241" t="s">
        <v>83</v>
      </c>
      <c r="AV301" s="13" t="s">
        <v>83</v>
      </c>
      <c r="AW301" s="13" t="s">
        <v>35</v>
      </c>
      <c r="AX301" s="13" t="s">
        <v>81</v>
      </c>
      <c r="AY301" s="241" t="s">
        <v>123</v>
      </c>
    </row>
    <row r="302" spans="1:65" s="2" customFormat="1" ht="16.5" customHeight="1">
      <c r="A302" s="38"/>
      <c r="B302" s="39"/>
      <c r="C302" s="204" t="s">
        <v>602</v>
      </c>
      <c r="D302" s="204" t="s">
        <v>126</v>
      </c>
      <c r="E302" s="205" t="s">
        <v>603</v>
      </c>
      <c r="F302" s="206" t="s">
        <v>604</v>
      </c>
      <c r="G302" s="207" t="s">
        <v>310</v>
      </c>
      <c r="H302" s="208">
        <v>82.5</v>
      </c>
      <c r="I302" s="209"/>
      <c r="J302" s="210">
        <f>ROUND(I302*H302,2)</f>
        <v>0</v>
      </c>
      <c r="K302" s="206" t="s">
        <v>19</v>
      </c>
      <c r="L302" s="44"/>
      <c r="M302" s="211" t="s">
        <v>19</v>
      </c>
      <c r="N302" s="212" t="s">
        <v>44</v>
      </c>
      <c r="O302" s="84"/>
      <c r="P302" s="213">
        <f>O302*H302</f>
        <v>0</v>
      </c>
      <c r="Q302" s="213">
        <v>0.012</v>
      </c>
      <c r="R302" s="213">
        <f>Q302*H302</f>
        <v>0.99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141</v>
      </c>
      <c r="AT302" s="215" t="s">
        <v>126</v>
      </c>
      <c r="AU302" s="215" t="s">
        <v>83</v>
      </c>
      <c r="AY302" s="17" t="s">
        <v>123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81</v>
      </c>
      <c r="BK302" s="216">
        <f>ROUND(I302*H302,2)</f>
        <v>0</v>
      </c>
      <c r="BL302" s="17" t="s">
        <v>141</v>
      </c>
      <c r="BM302" s="215" t="s">
        <v>605</v>
      </c>
    </row>
    <row r="303" spans="1:47" s="2" customFormat="1" ht="12">
      <c r="A303" s="38"/>
      <c r="B303" s="39"/>
      <c r="C303" s="40"/>
      <c r="D303" s="217" t="s">
        <v>132</v>
      </c>
      <c r="E303" s="40"/>
      <c r="F303" s="218" t="s">
        <v>604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132</v>
      </c>
      <c r="AU303" s="17" t="s">
        <v>83</v>
      </c>
    </row>
    <row r="304" spans="1:51" s="13" customFormat="1" ht="12">
      <c r="A304" s="13"/>
      <c r="B304" s="231"/>
      <c r="C304" s="232"/>
      <c r="D304" s="217" t="s">
        <v>316</v>
      </c>
      <c r="E304" s="233" t="s">
        <v>19</v>
      </c>
      <c r="F304" s="234" t="s">
        <v>523</v>
      </c>
      <c r="G304" s="232"/>
      <c r="H304" s="235">
        <v>82.5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316</v>
      </c>
      <c r="AU304" s="241" t="s">
        <v>83</v>
      </c>
      <c r="AV304" s="13" t="s">
        <v>83</v>
      </c>
      <c r="AW304" s="13" t="s">
        <v>35</v>
      </c>
      <c r="AX304" s="13" t="s">
        <v>81</v>
      </c>
      <c r="AY304" s="241" t="s">
        <v>123</v>
      </c>
    </row>
    <row r="305" spans="1:63" s="12" customFormat="1" ht="22.8" customHeight="1">
      <c r="A305" s="12"/>
      <c r="B305" s="188"/>
      <c r="C305" s="189"/>
      <c r="D305" s="190" t="s">
        <v>72</v>
      </c>
      <c r="E305" s="202" t="s">
        <v>159</v>
      </c>
      <c r="F305" s="202" t="s">
        <v>606</v>
      </c>
      <c r="G305" s="189"/>
      <c r="H305" s="189"/>
      <c r="I305" s="192"/>
      <c r="J305" s="203">
        <f>BK305</f>
        <v>0</v>
      </c>
      <c r="K305" s="189"/>
      <c r="L305" s="194"/>
      <c r="M305" s="195"/>
      <c r="N305" s="196"/>
      <c r="O305" s="196"/>
      <c r="P305" s="197">
        <f>SUM(P306:P338)</f>
        <v>0</v>
      </c>
      <c r="Q305" s="196"/>
      <c r="R305" s="197">
        <f>SUM(R306:R338)</f>
        <v>4.29105</v>
      </c>
      <c r="S305" s="196"/>
      <c r="T305" s="198">
        <f>SUM(T306:T338)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99" t="s">
        <v>81</v>
      </c>
      <c r="AT305" s="200" t="s">
        <v>72</v>
      </c>
      <c r="AU305" s="200" t="s">
        <v>81</v>
      </c>
      <c r="AY305" s="199" t="s">
        <v>123</v>
      </c>
      <c r="BK305" s="201">
        <f>SUM(BK306:BK338)</f>
        <v>0</v>
      </c>
    </row>
    <row r="306" spans="1:65" s="2" customFormat="1" ht="16.5" customHeight="1">
      <c r="A306" s="38"/>
      <c r="B306" s="39"/>
      <c r="C306" s="204" t="s">
        <v>607</v>
      </c>
      <c r="D306" s="204" t="s">
        <v>126</v>
      </c>
      <c r="E306" s="205" t="s">
        <v>608</v>
      </c>
      <c r="F306" s="206" t="s">
        <v>609</v>
      </c>
      <c r="G306" s="207" t="s">
        <v>178</v>
      </c>
      <c r="H306" s="208">
        <v>5</v>
      </c>
      <c r="I306" s="209"/>
      <c r="J306" s="210">
        <f>ROUND(I306*H306,2)</f>
        <v>0</v>
      </c>
      <c r="K306" s="206" t="s">
        <v>311</v>
      </c>
      <c r="L306" s="44"/>
      <c r="M306" s="211" t="s">
        <v>19</v>
      </c>
      <c r="N306" s="212" t="s">
        <v>44</v>
      </c>
      <c r="O306" s="84"/>
      <c r="P306" s="213">
        <f>O306*H306</f>
        <v>0</v>
      </c>
      <c r="Q306" s="213">
        <v>0.3409</v>
      </c>
      <c r="R306" s="213">
        <f>Q306*H306</f>
        <v>1.7045</v>
      </c>
      <c r="S306" s="213">
        <v>0</v>
      </c>
      <c r="T306" s="21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5" t="s">
        <v>141</v>
      </c>
      <c r="AT306" s="215" t="s">
        <v>126</v>
      </c>
      <c r="AU306" s="215" t="s">
        <v>83</v>
      </c>
      <c r="AY306" s="17" t="s">
        <v>123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81</v>
      </c>
      <c r="BK306" s="216">
        <f>ROUND(I306*H306,2)</f>
        <v>0</v>
      </c>
      <c r="BL306" s="17" t="s">
        <v>141</v>
      </c>
      <c r="BM306" s="215" t="s">
        <v>610</v>
      </c>
    </row>
    <row r="307" spans="1:47" s="2" customFormat="1" ht="12">
      <c r="A307" s="38"/>
      <c r="B307" s="39"/>
      <c r="C307" s="40"/>
      <c r="D307" s="217" t="s">
        <v>132</v>
      </c>
      <c r="E307" s="40"/>
      <c r="F307" s="218" t="s">
        <v>609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132</v>
      </c>
      <c r="AU307" s="17" t="s">
        <v>83</v>
      </c>
    </row>
    <row r="308" spans="1:47" s="2" customFormat="1" ht="12">
      <c r="A308" s="38"/>
      <c r="B308" s="39"/>
      <c r="C308" s="40"/>
      <c r="D308" s="229" t="s">
        <v>314</v>
      </c>
      <c r="E308" s="40"/>
      <c r="F308" s="230" t="s">
        <v>611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314</v>
      </c>
      <c r="AU308" s="17" t="s">
        <v>83</v>
      </c>
    </row>
    <row r="309" spans="1:47" s="2" customFormat="1" ht="12">
      <c r="A309" s="38"/>
      <c r="B309" s="39"/>
      <c r="C309" s="40"/>
      <c r="D309" s="217" t="s">
        <v>180</v>
      </c>
      <c r="E309" s="40"/>
      <c r="F309" s="222" t="s">
        <v>612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180</v>
      </c>
      <c r="AU309" s="17" t="s">
        <v>83</v>
      </c>
    </row>
    <row r="310" spans="1:51" s="13" customFormat="1" ht="12">
      <c r="A310" s="13"/>
      <c r="B310" s="231"/>
      <c r="C310" s="232"/>
      <c r="D310" s="217" t="s">
        <v>316</v>
      </c>
      <c r="E310" s="233" t="s">
        <v>237</v>
      </c>
      <c r="F310" s="234" t="s">
        <v>613</v>
      </c>
      <c r="G310" s="232"/>
      <c r="H310" s="235">
        <v>5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316</v>
      </c>
      <c r="AU310" s="241" t="s">
        <v>83</v>
      </c>
      <c r="AV310" s="13" t="s">
        <v>83</v>
      </c>
      <c r="AW310" s="13" t="s">
        <v>35</v>
      </c>
      <c r="AX310" s="13" t="s">
        <v>81</v>
      </c>
      <c r="AY310" s="241" t="s">
        <v>123</v>
      </c>
    </row>
    <row r="311" spans="1:65" s="2" customFormat="1" ht="16.5" customHeight="1">
      <c r="A311" s="38"/>
      <c r="B311" s="39"/>
      <c r="C311" s="253" t="s">
        <v>614</v>
      </c>
      <c r="D311" s="253" t="s">
        <v>405</v>
      </c>
      <c r="E311" s="254" t="s">
        <v>615</v>
      </c>
      <c r="F311" s="255" t="s">
        <v>616</v>
      </c>
      <c r="G311" s="256" t="s">
        <v>178</v>
      </c>
      <c r="H311" s="257">
        <v>5</v>
      </c>
      <c r="I311" s="258"/>
      <c r="J311" s="259">
        <f>ROUND(I311*H311,2)</f>
        <v>0</v>
      </c>
      <c r="K311" s="255" t="s">
        <v>311</v>
      </c>
      <c r="L311" s="260"/>
      <c r="M311" s="261" t="s">
        <v>19</v>
      </c>
      <c r="N311" s="262" t="s">
        <v>44</v>
      </c>
      <c r="O311" s="84"/>
      <c r="P311" s="213">
        <f>O311*H311</f>
        <v>0</v>
      </c>
      <c r="Q311" s="213">
        <v>0.072</v>
      </c>
      <c r="R311" s="213">
        <f>Q311*H311</f>
        <v>0.36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159</v>
      </c>
      <c r="AT311" s="215" t="s">
        <v>405</v>
      </c>
      <c r="AU311" s="215" t="s">
        <v>83</v>
      </c>
      <c r="AY311" s="17" t="s">
        <v>123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81</v>
      </c>
      <c r="BK311" s="216">
        <f>ROUND(I311*H311,2)</f>
        <v>0</v>
      </c>
      <c r="BL311" s="17" t="s">
        <v>141</v>
      </c>
      <c r="BM311" s="215" t="s">
        <v>617</v>
      </c>
    </row>
    <row r="312" spans="1:47" s="2" customFormat="1" ht="12">
      <c r="A312" s="38"/>
      <c r="B312" s="39"/>
      <c r="C312" s="40"/>
      <c r="D312" s="217" t="s">
        <v>132</v>
      </c>
      <c r="E312" s="40"/>
      <c r="F312" s="218" t="s">
        <v>616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132</v>
      </c>
      <c r="AU312" s="17" t="s">
        <v>83</v>
      </c>
    </row>
    <row r="313" spans="1:51" s="13" customFormat="1" ht="12">
      <c r="A313" s="13"/>
      <c r="B313" s="231"/>
      <c r="C313" s="232"/>
      <c r="D313" s="217" t="s">
        <v>316</v>
      </c>
      <c r="E313" s="233" t="s">
        <v>19</v>
      </c>
      <c r="F313" s="234" t="s">
        <v>237</v>
      </c>
      <c r="G313" s="232"/>
      <c r="H313" s="235">
        <v>5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1" t="s">
        <v>316</v>
      </c>
      <c r="AU313" s="241" t="s">
        <v>83</v>
      </c>
      <c r="AV313" s="13" t="s">
        <v>83</v>
      </c>
      <c r="AW313" s="13" t="s">
        <v>35</v>
      </c>
      <c r="AX313" s="13" t="s">
        <v>81</v>
      </c>
      <c r="AY313" s="241" t="s">
        <v>123</v>
      </c>
    </row>
    <row r="314" spans="1:65" s="2" customFormat="1" ht="21.75" customHeight="1">
      <c r="A314" s="38"/>
      <c r="B314" s="39"/>
      <c r="C314" s="253" t="s">
        <v>556</v>
      </c>
      <c r="D314" s="253" t="s">
        <v>405</v>
      </c>
      <c r="E314" s="254" t="s">
        <v>618</v>
      </c>
      <c r="F314" s="255" t="s">
        <v>619</v>
      </c>
      <c r="G314" s="256" t="s">
        <v>178</v>
      </c>
      <c r="H314" s="257">
        <v>5</v>
      </c>
      <c r="I314" s="258"/>
      <c r="J314" s="259">
        <f>ROUND(I314*H314,2)</f>
        <v>0</v>
      </c>
      <c r="K314" s="255" t="s">
        <v>19</v>
      </c>
      <c r="L314" s="260"/>
      <c r="M314" s="261" t="s">
        <v>19</v>
      </c>
      <c r="N314" s="262" t="s">
        <v>44</v>
      </c>
      <c r="O314" s="84"/>
      <c r="P314" s="213">
        <f>O314*H314</f>
        <v>0</v>
      </c>
      <c r="Q314" s="213">
        <v>0.08</v>
      </c>
      <c r="R314" s="213">
        <f>Q314*H314</f>
        <v>0.4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159</v>
      </c>
      <c r="AT314" s="215" t="s">
        <v>405</v>
      </c>
      <c r="AU314" s="215" t="s">
        <v>83</v>
      </c>
      <c r="AY314" s="17" t="s">
        <v>123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81</v>
      </c>
      <c r="BK314" s="216">
        <f>ROUND(I314*H314,2)</f>
        <v>0</v>
      </c>
      <c r="BL314" s="17" t="s">
        <v>141</v>
      </c>
      <c r="BM314" s="215" t="s">
        <v>620</v>
      </c>
    </row>
    <row r="315" spans="1:47" s="2" customFormat="1" ht="12">
      <c r="A315" s="38"/>
      <c r="B315" s="39"/>
      <c r="C315" s="40"/>
      <c r="D315" s="217" t="s">
        <v>132</v>
      </c>
      <c r="E315" s="40"/>
      <c r="F315" s="218" t="s">
        <v>619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132</v>
      </c>
      <c r="AU315" s="17" t="s">
        <v>83</v>
      </c>
    </row>
    <row r="316" spans="1:51" s="13" customFormat="1" ht="12">
      <c r="A316" s="13"/>
      <c r="B316" s="231"/>
      <c r="C316" s="232"/>
      <c r="D316" s="217" t="s">
        <v>316</v>
      </c>
      <c r="E316" s="233" t="s">
        <v>19</v>
      </c>
      <c r="F316" s="234" t="s">
        <v>237</v>
      </c>
      <c r="G316" s="232"/>
      <c r="H316" s="235">
        <v>5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316</v>
      </c>
      <c r="AU316" s="241" t="s">
        <v>83</v>
      </c>
      <c r="AV316" s="13" t="s">
        <v>83</v>
      </c>
      <c r="AW316" s="13" t="s">
        <v>35</v>
      </c>
      <c r="AX316" s="13" t="s">
        <v>81</v>
      </c>
      <c r="AY316" s="241" t="s">
        <v>123</v>
      </c>
    </row>
    <row r="317" spans="1:65" s="2" customFormat="1" ht="16.5" customHeight="1">
      <c r="A317" s="38"/>
      <c r="B317" s="39"/>
      <c r="C317" s="253" t="s">
        <v>621</v>
      </c>
      <c r="D317" s="253" t="s">
        <v>405</v>
      </c>
      <c r="E317" s="254" t="s">
        <v>622</v>
      </c>
      <c r="F317" s="255" t="s">
        <v>623</v>
      </c>
      <c r="G317" s="256" t="s">
        <v>178</v>
      </c>
      <c r="H317" s="257">
        <v>5</v>
      </c>
      <c r="I317" s="258"/>
      <c r="J317" s="259">
        <f>ROUND(I317*H317,2)</f>
        <v>0</v>
      </c>
      <c r="K317" s="255" t="s">
        <v>311</v>
      </c>
      <c r="L317" s="260"/>
      <c r="M317" s="261" t="s">
        <v>19</v>
      </c>
      <c r="N317" s="262" t="s">
        <v>44</v>
      </c>
      <c r="O317" s="84"/>
      <c r="P317" s="213">
        <f>O317*H317</f>
        <v>0</v>
      </c>
      <c r="Q317" s="213">
        <v>0.058</v>
      </c>
      <c r="R317" s="213">
        <f>Q317*H317</f>
        <v>0.29000000000000004</v>
      </c>
      <c r="S317" s="213">
        <v>0</v>
      </c>
      <c r="T317" s="21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15" t="s">
        <v>159</v>
      </c>
      <c r="AT317" s="215" t="s">
        <v>405</v>
      </c>
      <c r="AU317" s="215" t="s">
        <v>83</v>
      </c>
      <c r="AY317" s="17" t="s">
        <v>123</v>
      </c>
      <c r="BE317" s="216">
        <f>IF(N317="základní",J317,0)</f>
        <v>0</v>
      </c>
      <c r="BF317" s="216">
        <f>IF(N317="snížená",J317,0)</f>
        <v>0</v>
      </c>
      <c r="BG317" s="216">
        <f>IF(N317="zákl. přenesená",J317,0)</f>
        <v>0</v>
      </c>
      <c r="BH317" s="216">
        <f>IF(N317="sníž. přenesená",J317,0)</f>
        <v>0</v>
      </c>
      <c r="BI317" s="216">
        <f>IF(N317="nulová",J317,0)</f>
        <v>0</v>
      </c>
      <c r="BJ317" s="17" t="s">
        <v>81</v>
      </c>
      <c r="BK317" s="216">
        <f>ROUND(I317*H317,2)</f>
        <v>0</v>
      </c>
      <c r="BL317" s="17" t="s">
        <v>141</v>
      </c>
      <c r="BM317" s="215" t="s">
        <v>624</v>
      </c>
    </row>
    <row r="318" spans="1:47" s="2" customFormat="1" ht="12">
      <c r="A318" s="38"/>
      <c r="B318" s="39"/>
      <c r="C318" s="40"/>
      <c r="D318" s="217" t="s">
        <v>132</v>
      </c>
      <c r="E318" s="40"/>
      <c r="F318" s="218" t="s">
        <v>623</v>
      </c>
      <c r="G318" s="40"/>
      <c r="H318" s="40"/>
      <c r="I318" s="219"/>
      <c r="J318" s="40"/>
      <c r="K318" s="40"/>
      <c r="L318" s="44"/>
      <c r="M318" s="220"/>
      <c r="N318" s="221"/>
      <c r="O318" s="84"/>
      <c r="P318" s="84"/>
      <c r="Q318" s="84"/>
      <c r="R318" s="84"/>
      <c r="S318" s="84"/>
      <c r="T318" s="85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132</v>
      </c>
      <c r="AU318" s="17" t="s">
        <v>83</v>
      </c>
    </row>
    <row r="319" spans="1:51" s="13" customFormat="1" ht="12">
      <c r="A319" s="13"/>
      <c r="B319" s="231"/>
      <c r="C319" s="232"/>
      <c r="D319" s="217" t="s">
        <v>316</v>
      </c>
      <c r="E319" s="233" t="s">
        <v>19</v>
      </c>
      <c r="F319" s="234" t="s">
        <v>237</v>
      </c>
      <c r="G319" s="232"/>
      <c r="H319" s="235">
        <v>5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316</v>
      </c>
      <c r="AU319" s="241" t="s">
        <v>83</v>
      </c>
      <c r="AV319" s="13" t="s">
        <v>83</v>
      </c>
      <c r="AW319" s="13" t="s">
        <v>35</v>
      </c>
      <c r="AX319" s="13" t="s">
        <v>81</v>
      </c>
      <c r="AY319" s="241" t="s">
        <v>123</v>
      </c>
    </row>
    <row r="320" spans="1:65" s="2" customFormat="1" ht="16.5" customHeight="1">
      <c r="A320" s="38"/>
      <c r="B320" s="39"/>
      <c r="C320" s="253" t="s">
        <v>625</v>
      </c>
      <c r="D320" s="253" t="s">
        <v>405</v>
      </c>
      <c r="E320" s="254" t="s">
        <v>626</v>
      </c>
      <c r="F320" s="255" t="s">
        <v>627</v>
      </c>
      <c r="G320" s="256" t="s">
        <v>178</v>
      </c>
      <c r="H320" s="257">
        <v>5</v>
      </c>
      <c r="I320" s="258"/>
      <c r="J320" s="259">
        <f>ROUND(I320*H320,2)</f>
        <v>0</v>
      </c>
      <c r="K320" s="255" t="s">
        <v>311</v>
      </c>
      <c r="L320" s="260"/>
      <c r="M320" s="261" t="s">
        <v>19</v>
      </c>
      <c r="N320" s="262" t="s">
        <v>44</v>
      </c>
      <c r="O320" s="84"/>
      <c r="P320" s="213">
        <f>O320*H320</f>
        <v>0</v>
      </c>
      <c r="Q320" s="213">
        <v>0.027</v>
      </c>
      <c r="R320" s="213">
        <f>Q320*H320</f>
        <v>0.135</v>
      </c>
      <c r="S320" s="213">
        <v>0</v>
      </c>
      <c r="T320" s="21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15" t="s">
        <v>159</v>
      </c>
      <c r="AT320" s="215" t="s">
        <v>405</v>
      </c>
      <c r="AU320" s="215" t="s">
        <v>83</v>
      </c>
      <c r="AY320" s="17" t="s">
        <v>123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7" t="s">
        <v>81</v>
      </c>
      <c r="BK320" s="216">
        <f>ROUND(I320*H320,2)</f>
        <v>0</v>
      </c>
      <c r="BL320" s="17" t="s">
        <v>141</v>
      </c>
      <c r="BM320" s="215" t="s">
        <v>628</v>
      </c>
    </row>
    <row r="321" spans="1:47" s="2" customFormat="1" ht="12">
      <c r="A321" s="38"/>
      <c r="B321" s="39"/>
      <c r="C321" s="40"/>
      <c r="D321" s="217" t="s">
        <v>132</v>
      </c>
      <c r="E321" s="40"/>
      <c r="F321" s="218" t="s">
        <v>627</v>
      </c>
      <c r="G321" s="40"/>
      <c r="H321" s="40"/>
      <c r="I321" s="219"/>
      <c r="J321" s="40"/>
      <c r="K321" s="40"/>
      <c r="L321" s="44"/>
      <c r="M321" s="220"/>
      <c r="N321" s="221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132</v>
      </c>
      <c r="AU321" s="17" t="s">
        <v>83</v>
      </c>
    </row>
    <row r="322" spans="1:51" s="13" customFormat="1" ht="12">
      <c r="A322" s="13"/>
      <c r="B322" s="231"/>
      <c r="C322" s="232"/>
      <c r="D322" s="217" t="s">
        <v>316</v>
      </c>
      <c r="E322" s="233" t="s">
        <v>19</v>
      </c>
      <c r="F322" s="234" t="s">
        <v>237</v>
      </c>
      <c r="G322" s="232"/>
      <c r="H322" s="235">
        <v>5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1" t="s">
        <v>316</v>
      </c>
      <c r="AU322" s="241" t="s">
        <v>83</v>
      </c>
      <c r="AV322" s="13" t="s">
        <v>83</v>
      </c>
      <c r="AW322" s="13" t="s">
        <v>35</v>
      </c>
      <c r="AX322" s="13" t="s">
        <v>81</v>
      </c>
      <c r="AY322" s="241" t="s">
        <v>123</v>
      </c>
    </row>
    <row r="323" spans="1:65" s="2" customFormat="1" ht="16.5" customHeight="1">
      <c r="A323" s="38"/>
      <c r="B323" s="39"/>
      <c r="C323" s="204" t="s">
        <v>629</v>
      </c>
      <c r="D323" s="204" t="s">
        <v>126</v>
      </c>
      <c r="E323" s="205" t="s">
        <v>630</v>
      </c>
      <c r="F323" s="206" t="s">
        <v>631</v>
      </c>
      <c r="G323" s="207" t="s">
        <v>178</v>
      </c>
      <c r="H323" s="208">
        <v>5</v>
      </c>
      <c r="I323" s="209"/>
      <c r="J323" s="210">
        <f>ROUND(I323*H323,2)</f>
        <v>0</v>
      </c>
      <c r="K323" s="206" t="s">
        <v>311</v>
      </c>
      <c r="L323" s="44"/>
      <c r="M323" s="211" t="s">
        <v>19</v>
      </c>
      <c r="N323" s="212" t="s">
        <v>44</v>
      </c>
      <c r="O323" s="84"/>
      <c r="P323" s="213">
        <f>O323*H323</f>
        <v>0</v>
      </c>
      <c r="Q323" s="213">
        <v>0.21734</v>
      </c>
      <c r="R323" s="213">
        <f>Q323*H323</f>
        <v>1.0867</v>
      </c>
      <c r="S323" s="213">
        <v>0</v>
      </c>
      <c r="T323" s="21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5" t="s">
        <v>141</v>
      </c>
      <c r="AT323" s="215" t="s">
        <v>126</v>
      </c>
      <c r="AU323" s="215" t="s">
        <v>83</v>
      </c>
      <c r="AY323" s="17" t="s">
        <v>123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7" t="s">
        <v>81</v>
      </c>
      <c r="BK323" s="216">
        <f>ROUND(I323*H323,2)</f>
        <v>0</v>
      </c>
      <c r="BL323" s="17" t="s">
        <v>141</v>
      </c>
      <c r="BM323" s="215" t="s">
        <v>632</v>
      </c>
    </row>
    <row r="324" spans="1:47" s="2" customFormat="1" ht="12">
      <c r="A324" s="38"/>
      <c r="B324" s="39"/>
      <c r="C324" s="40"/>
      <c r="D324" s="217" t="s">
        <v>132</v>
      </c>
      <c r="E324" s="40"/>
      <c r="F324" s="218" t="s">
        <v>631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132</v>
      </c>
      <c r="AU324" s="17" t="s">
        <v>83</v>
      </c>
    </row>
    <row r="325" spans="1:47" s="2" customFormat="1" ht="12">
      <c r="A325" s="38"/>
      <c r="B325" s="39"/>
      <c r="C325" s="40"/>
      <c r="D325" s="229" t="s">
        <v>314</v>
      </c>
      <c r="E325" s="40"/>
      <c r="F325" s="230" t="s">
        <v>633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314</v>
      </c>
      <c r="AU325" s="17" t="s">
        <v>83</v>
      </c>
    </row>
    <row r="326" spans="1:51" s="13" customFormat="1" ht="12">
      <c r="A326" s="13"/>
      <c r="B326" s="231"/>
      <c r="C326" s="232"/>
      <c r="D326" s="217" t="s">
        <v>316</v>
      </c>
      <c r="E326" s="233" t="s">
        <v>19</v>
      </c>
      <c r="F326" s="234" t="s">
        <v>237</v>
      </c>
      <c r="G326" s="232"/>
      <c r="H326" s="235">
        <v>5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316</v>
      </c>
      <c r="AU326" s="241" t="s">
        <v>83</v>
      </c>
      <c r="AV326" s="13" t="s">
        <v>83</v>
      </c>
      <c r="AW326" s="13" t="s">
        <v>35</v>
      </c>
      <c r="AX326" s="13" t="s">
        <v>81</v>
      </c>
      <c r="AY326" s="241" t="s">
        <v>123</v>
      </c>
    </row>
    <row r="327" spans="1:65" s="2" customFormat="1" ht="16.5" customHeight="1">
      <c r="A327" s="38"/>
      <c r="B327" s="39"/>
      <c r="C327" s="253" t="s">
        <v>634</v>
      </c>
      <c r="D327" s="253" t="s">
        <v>405</v>
      </c>
      <c r="E327" s="254" t="s">
        <v>635</v>
      </c>
      <c r="F327" s="255" t="s">
        <v>636</v>
      </c>
      <c r="G327" s="256" t="s">
        <v>178</v>
      </c>
      <c r="H327" s="257">
        <v>5</v>
      </c>
      <c r="I327" s="258"/>
      <c r="J327" s="259">
        <f>ROUND(I327*H327,2)</f>
        <v>0</v>
      </c>
      <c r="K327" s="255" t="s">
        <v>311</v>
      </c>
      <c r="L327" s="260"/>
      <c r="M327" s="261" t="s">
        <v>19</v>
      </c>
      <c r="N327" s="262" t="s">
        <v>44</v>
      </c>
      <c r="O327" s="84"/>
      <c r="P327" s="213">
        <f>O327*H327</f>
        <v>0</v>
      </c>
      <c r="Q327" s="213">
        <v>0.0506</v>
      </c>
      <c r="R327" s="213">
        <f>Q327*H327</f>
        <v>0.253</v>
      </c>
      <c r="S327" s="213">
        <v>0</v>
      </c>
      <c r="T327" s="214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15" t="s">
        <v>159</v>
      </c>
      <c r="AT327" s="215" t="s">
        <v>405</v>
      </c>
      <c r="AU327" s="215" t="s">
        <v>83</v>
      </c>
      <c r="AY327" s="17" t="s">
        <v>123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7" t="s">
        <v>81</v>
      </c>
      <c r="BK327" s="216">
        <f>ROUND(I327*H327,2)</f>
        <v>0</v>
      </c>
      <c r="BL327" s="17" t="s">
        <v>141</v>
      </c>
      <c r="BM327" s="215" t="s">
        <v>637</v>
      </c>
    </row>
    <row r="328" spans="1:47" s="2" customFormat="1" ht="12">
      <c r="A328" s="38"/>
      <c r="B328" s="39"/>
      <c r="C328" s="40"/>
      <c r="D328" s="217" t="s">
        <v>132</v>
      </c>
      <c r="E328" s="40"/>
      <c r="F328" s="218" t="s">
        <v>636</v>
      </c>
      <c r="G328" s="40"/>
      <c r="H328" s="40"/>
      <c r="I328" s="219"/>
      <c r="J328" s="40"/>
      <c r="K328" s="40"/>
      <c r="L328" s="44"/>
      <c r="M328" s="220"/>
      <c r="N328" s="221"/>
      <c r="O328" s="84"/>
      <c r="P328" s="84"/>
      <c r="Q328" s="84"/>
      <c r="R328" s="84"/>
      <c r="S328" s="84"/>
      <c r="T328" s="85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132</v>
      </c>
      <c r="AU328" s="17" t="s">
        <v>83</v>
      </c>
    </row>
    <row r="329" spans="1:51" s="13" customFormat="1" ht="12">
      <c r="A329" s="13"/>
      <c r="B329" s="231"/>
      <c r="C329" s="232"/>
      <c r="D329" s="217" t="s">
        <v>316</v>
      </c>
      <c r="E329" s="233" t="s">
        <v>19</v>
      </c>
      <c r="F329" s="234" t="s">
        <v>237</v>
      </c>
      <c r="G329" s="232"/>
      <c r="H329" s="235">
        <v>5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1" t="s">
        <v>316</v>
      </c>
      <c r="AU329" s="241" t="s">
        <v>83</v>
      </c>
      <c r="AV329" s="13" t="s">
        <v>83</v>
      </c>
      <c r="AW329" s="13" t="s">
        <v>35</v>
      </c>
      <c r="AX329" s="13" t="s">
        <v>81</v>
      </c>
      <c r="AY329" s="241" t="s">
        <v>123</v>
      </c>
    </row>
    <row r="330" spans="1:65" s="2" customFormat="1" ht="16.5" customHeight="1">
      <c r="A330" s="38"/>
      <c r="B330" s="39"/>
      <c r="C330" s="253" t="s">
        <v>638</v>
      </c>
      <c r="D330" s="253" t="s">
        <v>405</v>
      </c>
      <c r="E330" s="254" t="s">
        <v>639</v>
      </c>
      <c r="F330" s="255" t="s">
        <v>640</v>
      </c>
      <c r="G330" s="256" t="s">
        <v>178</v>
      </c>
      <c r="H330" s="257">
        <v>5</v>
      </c>
      <c r="I330" s="258"/>
      <c r="J330" s="259">
        <f>ROUND(I330*H330,2)</f>
        <v>0</v>
      </c>
      <c r="K330" s="255" t="s">
        <v>311</v>
      </c>
      <c r="L330" s="260"/>
      <c r="M330" s="261" t="s">
        <v>19</v>
      </c>
      <c r="N330" s="262" t="s">
        <v>44</v>
      </c>
      <c r="O330" s="84"/>
      <c r="P330" s="213">
        <f>O330*H330</f>
        <v>0</v>
      </c>
      <c r="Q330" s="213">
        <v>0.0085</v>
      </c>
      <c r="R330" s="213">
        <f>Q330*H330</f>
        <v>0.0425</v>
      </c>
      <c r="S330" s="213">
        <v>0</v>
      </c>
      <c r="T330" s="214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5" t="s">
        <v>159</v>
      </c>
      <c r="AT330" s="215" t="s">
        <v>405</v>
      </c>
      <c r="AU330" s="215" t="s">
        <v>83</v>
      </c>
      <c r="AY330" s="17" t="s">
        <v>123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81</v>
      </c>
      <c r="BK330" s="216">
        <f>ROUND(I330*H330,2)</f>
        <v>0</v>
      </c>
      <c r="BL330" s="17" t="s">
        <v>141</v>
      </c>
      <c r="BM330" s="215" t="s">
        <v>641</v>
      </c>
    </row>
    <row r="331" spans="1:47" s="2" customFormat="1" ht="12">
      <c r="A331" s="38"/>
      <c r="B331" s="39"/>
      <c r="C331" s="40"/>
      <c r="D331" s="217" t="s">
        <v>132</v>
      </c>
      <c r="E331" s="40"/>
      <c r="F331" s="218" t="s">
        <v>640</v>
      </c>
      <c r="G331" s="40"/>
      <c r="H331" s="40"/>
      <c r="I331" s="219"/>
      <c r="J331" s="40"/>
      <c r="K331" s="40"/>
      <c r="L331" s="44"/>
      <c r="M331" s="220"/>
      <c r="N331" s="221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132</v>
      </c>
      <c r="AU331" s="17" t="s">
        <v>83</v>
      </c>
    </row>
    <row r="332" spans="1:51" s="13" customFormat="1" ht="12">
      <c r="A332" s="13"/>
      <c r="B332" s="231"/>
      <c r="C332" s="232"/>
      <c r="D332" s="217" t="s">
        <v>316</v>
      </c>
      <c r="E332" s="233" t="s">
        <v>19</v>
      </c>
      <c r="F332" s="234" t="s">
        <v>237</v>
      </c>
      <c r="G332" s="232"/>
      <c r="H332" s="235">
        <v>5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1" t="s">
        <v>316</v>
      </c>
      <c r="AU332" s="241" t="s">
        <v>83</v>
      </c>
      <c r="AV332" s="13" t="s">
        <v>83</v>
      </c>
      <c r="AW332" s="13" t="s">
        <v>35</v>
      </c>
      <c r="AX332" s="13" t="s">
        <v>81</v>
      </c>
      <c r="AY332" s="241" t="s">
        <v>123</v>
      </c>
    </row>
    <row r="333" spans="1:65" s="2" customFormat="1" ht="16.5" customHeight="1">
      <c r="A333" s="38"/>
      <c r="B333" s="39"/>
      <c r="C333" s="204" t="s">
        <v>642</v>
      </c>
      <c r="D333" s="204" t="s">
        <v>126</v>
      </c>
      <c r="E333" s="205" t="s">
        <v>643</v>
      </c>
      <c r="F333" s="206" t="s">
        <v>644</v>
      </c>
      <c r="G333" s="207" t="s">
        <v>358</v>
      </c>
      <c r="H333" s="208">
        <v>215</v>
      </c>
      <c r="I333" s="209"/>
      <c r="J333" s="210">
        <f>ROUND(I333*H333,2)</f>
        <v>0</v>
      </c>
      <c r="K333" s="206" t="s">
        <v>311</v>
      </c>
      <c r="L333" s="44"/>
      <c r="M333" s="211" t="s">
        <v>19</v>
      </c>
      <c r="N333" s="212" t="s">
        <v>44</v>
      </c>
      <c r="O333" s="84"/>
      <c r="P333" s="213">
        <f>O333*H333</f>
        <v>0</v>
      </c>
      <c r="Q333" s="213">
        <v>9E-05</v>
      </c>
      <c r="R333" s="213">
        <f>Q333*H333</f>
        <v>0.019350000000000003</v>
      </c>
      <c r="S333" s="213">
        <v>0</v>
      </c>
      <c r="T333" s="21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5" t="s">
        <v>141</v>
      </c>
      <c r="AT333" s="215" t="s">
        <v>126</v>
      </c>
      <c r="AU333" s="215" t="s">
        <v>83</v>
      </c>
      <c r="AY333" s="17" t="s">
        <v>123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7" t="s">
        <v>81</v>
      </c>
      <c r="BK333" s="216">
        <f>ROUND(I333*H333,2)</f>
        <v>0</v>
      </c>
      <c r="BL333" s="17" t="s">
        <v>141</v>
      </c>
      <c r="BM333" s="215" t="s">
        <v>645</v>
      </c>
    </row>
    <row r="334" spans="1:47" s="2" customFormat="1" ht="12">
      <c r="A334" s="38"/>
      <c r="B334" s="39"/>
      <c r="C334" s="40"/>
      <c r="D334" s="217" t="s">
        <v>132</v>
      </c>
      <c r="E334" s="40"/>
      <c r="F334" s="218" t="s">
        <v>646</v>
      </c>
      <c r="G334" s="40"/>
      <c r="H334" s="40"/>
      <c r="I334" s="219"/>
      <c r="J334" s="40"/>
      <c r="K334" s="40"/>
      <c r="L334" s="44"/>
      <c r="M334" s="220"/>
      <c r="N334" s="221"/>
      <c r="O334" s="84"/>
      <c r="P334" s="84"/>
      <c r="Q334" s="84"/>
      <c r="R334" s="84"/>
      <c r="S334" s="84"/>
      <c r="T334" s="85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132</v>
      </c>
      <c r="AU334" s="17" t="s">
        <v>83</v>
      </c>
    </row>
    <row r="335" spans="1:47" s="2" customFormat="1" ht="12">
      <c r="A335" s="38"/>
      <c r="B335" s="39"/>
      <c r="C335" s="40"/>
      <c r="D335" s="229" t="s">
        <v>314</v>
      </c>
      <c r="E335" s="40"/>
      <c r="F335" s="230" t="s">
        <v>647</v>
      </c>
      <c r="G335" s="40"/>
      <c r="H335" s="40"/>
      <c r="I335" s="219"/>
      <c r="J335" s="40"/>
      <c r="K335" s="40"/>
      <c r="L335" s="44"/>
      <c r="M335" s="220"/>
      <c r="N335" s="221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314</v>
      </c>
      <c r="AU335" s="17" t="s">
        <v>83</v>
      </c>
    </row>
    <row r="336" spans="1:51" s="13" customFormat="1" ht="12">
      <c r="A336" s="13"/>
      <c r="B336" s="231"/>
      <c r="C336" s="232"/>
      <c r="D336" s="217" t="s">
        <v>316</v>
      </c>
      <c r="E336" s="233" t="s">
        <v>19</v>
      </c>
      <c r="F336" s="234" t="s">
        <v>648</v>
      </c>
      <c r="G336" s="232"/>
      <c r="H336" s="235">
        <v>180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1" t="s">
        <v>316</v>
      </c>
      <c r="AU336" s="241" t="s">
        <v>83</v>
      </c>
      <c r="AV336" s="13" t="s">
        <v>83</v>
      </c>
      <c r="AW336" s="13" t="s">
        <v>35</v>
      </c>
      <c r="AX336" s="13" t="s">
        <v>73</v>
      </c>
      <c r="AY336" s="241" t="s">
        <v>123</v>
      </c>
    </row>
    <row r="337" spans="1:51" s="13" customFormat="1" ht="12">
      <c r="A337" s="13"/>
      <c r="B337" s="231"/>
      <c r="C337" s="232"/>
      <c r="D337" s="217" t="s">
        <v>316</v>
      </c>
      <c r="E337" s="233" t="s">
        <v>19</v>
      </c>
      <c r="F337" s="234" t="s">
        <v>649</v>
      </c>
      <c r="G337" s="232"/>
      <c r="H337" s="235">
        <v>35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1" t="s">
        <v>316</v>
      </c>
      <c r="AU337" s="241" t="s">
        <v>83</v>
      </c>
      <c r="AV337" s="13" t="s">
        <v>83</v>
      </c>
      <c r="AW337" s="13" t="s">
        <v>35</v>
      </c>
      <c r="AX337" s="13" t="s">
        <v>73</v>
      </c>
      <c r="AY337" s="241" t="s">
        <v>123</v>
      </c>
    </row>
    <row r="338" spans="1:51" s="14" customFormat="1" ht="12">
      <c r="A338" s="14"/>
      <c r="B338" s="242"/>
      <c r="C338" s="243"/>
      <c r="D338" s="217" t="s">
        <v>316</v>
      </c>
      <c r="E338" s="244" t="s">
        <v>19</v>
      </c>
      <c r="F338" s="245" t="s">
        <v>378</v>
      </c>
      <c r="G338" s="243"/>
      <c r="H338" s="246">
        <v>215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2" t="s">
        <v>316</v>
      </c>
      <c r="AU338" s="252" t="s">
        <v>83</v>
      </c>
      <c r="AV338" s="14" t="s">
        <v>141</v>
      </c>
      <c r="AW338" s="14" t="s">
        <v>35</v>
      </c>
      <c r="AX338" s="14" t="s">
        <v>81</v>
      </c>
      <c r="AY338" s="252" t="s">
        <v>123</v>
      </c>
    </row>
    <row r="339" spans="1:63" s="12" customFormat="1" ht="22.8" customHeight="1">
      <c r="A339" s="12"/>
      <c r="B339" s="188"/>
      <c r="C339" s="189"/>
      <c r="D339" s="190" t="s">
        <v>72</v>
      </c>
      <c r="E339" s="202" t="s">
        <v>164</v>
      </c>
      <c r="F339" s="202" t="s">
        <v>650</v>
      </c>
      <c r="G339" s="189"/>
      <c r="H339" s="189"/>
      <c r="I339" s="192"/>
      <c r="J339" s="203">
        <f>BK339</f>
        <v>0</v>
      </c>
      <c r="K339" s="189"/>
      <c r="L339" s="194"/>
      <c r="M339" s="195"/>
      <c r="N339" s="196"/>
      <c r="O339" s="196"/>
      <c r="P339" s="197">
        <f>SUM(P340:P443)</f>
        <v>0</v>
      </c>
      <c r="Q339" s="196"/>
      <c r="R339" s="197">
        <f>SUM(R340:R443)</f>
        <v>62.81748059999998</v>
      </c>
      <c r="S339" s="196"/>
      <c r="T339" s="198">
        <f>SUM(T340:T443)</f>
        <v>135.53799999999998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99" t="s">
        <v>81</v>
      </c>
      <c r="AT339" s="200" t="s">
        <v>72</v>
      </c>
      <c r="AU339" s="200" t="s">
        <v>81</v>
      </c>
      <c r="AY339" s="199" t="s">
        <v>123</v>
      </c>
      <c r="BK339" s="201">
        <f>SUM(BK340:BK443)</f>
        <v>0</v>
      </c>
    </row>
    <row r="340" spans="1:65" s="2" customFormat="1" ht="16.5" customHeight="1">
      <c r="A340" s="38"/>
      <c r="B340" s="39"/>
      <c r="C340" s="204" t="s">
        <v>651</v>
      </c>
      <c r="D340" s="204" t="s">
        <v>126</v>
      </c>
      <c r="E340" s="205" t="s">
        <v>652</v>
      </c>
      <c r="F340" s="206" t="s">
        <v>653</v>
      </c>
      <c r="G340" s="207" t="s">
        <v>178</v>
      </c>
      <c r="H340" s="208">
        <v>6</v>
      </c>
      <c r="I340" s="209"/>
      <c r="J340" s="210">
        <f>ROUND(I340*H340,2)</f>
        <v>0</v>
      </c>
      <c r="K340" s="206" t="s">
        <v>311</v>
      </c>
      <c r="L340" s="44"/>
      <c r="M340" s="211" t="s">
        <v>19</v>
      </c>
      <c r="N340" s="212" t="s">
        <v>44</v>
      </c>
      <c r="O340" s="84"/>
      <c r="P340" s="213">
        <f>O340*H340</f>
        <v>0</v>
      </c>
      <c r="Q340" s="213">
        <v>0.0007</v>
      </c>
      <c r="R340" s="213">
        <f>Q340*H340</f>
        <v>0.0042</v>
      </c>
      <c r="S340" s="213">
        <v>0</v>
      </c>
      <c r="T340" s="214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15" t="s">
        <v>141</v>
      </c>
      <c r="AT340" s="215" t="s">
        <v>126</v>
      </c>
      <c r="AU340" s="215" t="s">
        <v>83</v>
      </c>
      <c r="AY340" s="17" t="s">
        <v>123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7" t="s">
        <v>81</v>
      </c>
      <c r="BK340" s="216">
        <f>ROUND(I340*H340,2)</f>
        <v>0</v>
      </c>
      <c r="BL340" s="17" t="s">
        <v>141</v>
      </c>
      <c r="BM340" s="215" t="s">
        <v>654</v>
      </c>
    </row>
    <row r="341" spans="1:47" s="2" customFormat="1" ht="12">
      <c r="A341" s="38"/>
      <c r="B341" s="39"/>
      <c r="C341" s="40"/>
      <c r="D341" s="217" t="s">
        <v>132</v>
      </c>
      <c r="E341" s="40"/>
      <c r="F341" s="218" t="s">
        <v>655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132</v>
      </c>
      <c r="AU341" s="17" t="s">
        <v>83</v>
      </c>
    </row>
    <row r="342" spans="1:47" s="2" customFormat="1" ht="12">
      <c r="A342" s="38"/>
      <c r="B342" s="39"/>
      <c r="C342" s="40"/>
      <c r="D342" s="229" t="s">
        <v>314</v>
      </c>
      <c r="E342" s="40"/>
      <c r="F342" s="230" t="s">
        <v>656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314</v>
      </c>
      <c r="AU342" s="17" t="s">
        <v>83</v>
      </c>
    </row>
    <row r="343" spans="1:51" s="13" customFormat="1" ht="12">
      <c r="A343" s="13"/>
      <c r="B343" s="231"/>
      <c r="C343" s="232"/>
      <c r="D343" s="217" t="s">
        <v>316</v>
      </c>
      <c r="E343" s="233" t="s">
        <v>19</v>
      </c>
      <c r="F343" s="234" t="s">
        <v>657</v>
      </c>
      <c r="G343" s="232"/>
      <c r="H343" s="235">
        <v>6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1" t="s">
        <v>316</v>
      </c>
      <c r="AU343" s="241" t="s">
        <v>83</v>
      </c>
      <c r="AV343" s="13" t="s">
        <v>83</v>
      </c>
      <c r="AW343" s="13" t="s">
        <v>35</v>
      </c>
      <c r="AX343" s="13" t="s">
        <v>81</v>
      </c>
      <c r="AY343" s="241" t="s">
        <v>123</v>
      </c>
    </row>
    <row r="344" spans="1:65" s="2" customFormat="1" ht="16.5" customHeight="1">
      <c r="A344" s="38"/>
      <c r="B344" s="39"/>
      <c r="C344" s="204" t="s">
        <v>658</v>
      </c>
      <c r="D344" s="204" t="s">
        <v>126</v>
      </c>
      <c r="E344" s="205" t="s">
        <v>659</v>
      </c>
      <c r="F344" s="206" t="s">
        <v>660</v>
      </c>
      <c r="G344" s="207" t="s">
        <v>178</v>
      </c>
      <c r="H344" s="208">
        <v>8</v>
      </c>
      <c r="I344" s="209"/>
      <c r="J344" s="210">
        <f>ROUND(I344*H344,2)</f>
        <v>0</v>
      </c>
      <c r="K344" s="206" t="s">
        <v>311</v>
      </c>
      <c r="L344" s="44"/>
      <c r="M344" s="211" t="s">
        <v>19</v>
      </c>
      <c r="N344" s="212" t="s">
        <v>44</v>
      </c>
      <c r="O344" s="84"/>
      <c r="P344" s="213">
        <f>O344*H344</f>
        <v>0</v>
      </c>
      <c r="Q344" s="213">
        <v>1E-05</v>
      </c>
      <c r="R344" s="213">
        <f>Q344*H344</f>
        <v>8E-05</v>
      </c>
      <c r="S344" s="213">
        <v>0</v>
      </c>
      <c r="T344" s="21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15" t="s">
        <v>141</v>
      </c>
      <c r="AT344" s="215" t="s">
        <v>126</v>
      </c>
      <c r="AU344" s="215" t="s">
        <v>83</v>
      </c>
      <c r="AY344" s="17" t="s">
        <v>123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7" t="s">
        <v>81</v>
      </c>
      <c r="BK344" s="216">
        <f>ROUND(I344*H344,2)</f>
        <v>0</v>
      </c>
      <c r="BL344" s="17" t="s">
        <v>141</v>
      </c>
      <c r="BM344" s="215" t="s">
        <v>661</v>
      </c>
    </row>
    <row r="345" spans="1:47" s="2" customFormat="1" ht="12">
      <c r="A345" s="38"/>
      <c r="B345" s="39"/>
      <c r="C345" s="40"/>
      <c r="D345" s="217" t="s">
        <v>132</v>
      </c>
      <c r="E345" s="40"/>
      <c r="F345" s="218" t="s">
        <v>662</v>
      </c>
      <c r="G345" s="40"/>
      <c r="H345" s="40"/>
      <c r="I345" s="219"/>
      <c r="J345" s="40"/>
      <c r="K345" s="40"/>
      <c r="L345" s="44"/>
      <c r="M345" s="220"/>
      <c r="N345" s="221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132</v>
      </c>
      <c r="AU345" s="17" t="s">
        <v>83</v>
      </c>
    </row>
    <row r="346" spans="1:47" s="2" customFormat="1" ht="12">
      <c r="A346" s="38"/>
      <c r="B346" s="39"/>
      <c r="C346" s="40"/>
      <c r="D346" s="229" t="s">
        <v>314</v>
      </c>
      <c r="E346" s="40"/>
      <c r="F346" s="230" t="s">
        <v>663</v>
      </c>
      <c r="G346" s="40"/>
      <c r="H346" s="40"/>
      <c r="I346" s="219"/>
      <c r="J346" s="40"/>
      <c r="K346" s="40"/>
      <c r="L346" s="44"/>
      <c r="M346" s="220"/>
      <c r="N346" s="221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314</v>
      </c>
      <c r="AU346" s="17" t="s">
        <v>83</v>
      </c>
    </row>
    <row r="347" spans="1:51" s="13" customFormat="1" ht="12">
      <c r="A347" s="13"/>
      <c r="B347" s="231"/>
      <c r="C347" s="232"/>
      <c r="D347" s="217" t="s">
        <v>316</v>
      </c>
      <c r="E347" s="233" t="s">
        <v>19</v>
      </c>
      <c r="F347" s="234" t="s">
        <v>664</v>
      </c>
      <c r="G347" s="232"/>
      <c r="H347" s="235">
        <v>8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1" t="s">
        <v>316</v>
      </c>
      <c r="AU347" s="241" t="s">
        <v>83</v>
      </c>
      <c r="AV347" s="13" t="s">
        <v>83</v>
      </c>
      <c r="AW347" s="13" t="s">
        <v>35</v>
      </c>
      <c r="AX347" s="13" t="s">
        <v>81</v>
      </c>
      <c r="AY347" s="241" t="s">
        <v>123</v>
      </c>
    </row>
    <row r="348" spans="1:65" s="2" customFormat="1" ht="16.5" customHeight="1">
      <c r="A348" s="38"/>
      <c r="B348" s="39"/>
      <c r="C348" s="253" t="s">
        <v>665</v>
      </c>
      <c r="D348" s="253" t="s">
        <v>405</v>
      </c>
      <c r="E348" s="254" t="s">
        <v>666</v>
      </c>
      <c r="F348" s="255" t="s">
        <v>667</v>
      </c>
      <c r="G348" s="256" t="s">
        <v>178</v>
      </c>
      <c r="H348" s="257">
        <v>3</v>
      </c>
      <c r="I348" s="258"/>
      <c r="J348" s="259">
        <f>ROUND(I348*H348,2)</f>
        <v>0</v>
      </c>
      <c r="K348" s="255" t="s">
        <v>311</v>
      </c>
      <c r="L348" s="260"/>
      <c r="M348" s="261" t="s">
        <v>19</v>
      </c>
      <c r="N348" s="262" t="s">
        <v>44</v>
      </c>
      <c r="O348" s="84"/>
      <c r="P348" s="213">
        <f>O348*H348</f>
        <v>0</v>
      </c>
      <c r="Q348" s="213">
        <v>0.0013</v>
      </c>
      <c r="R348" s="213">
        <f>Q348*H348</f>
        <v>0.0039</v>
      </c>
      <c r="S348" s="213">
        <v>0</v>
      </c>
      <c r="T348" s="21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5" t="s">
        <v>159</v>
      </c>
      <c r="AT348" s="215" t="s">
        <v>405</v>
      </c>
      <c r="AU348" s="215" t="s">
        <v>83</v>
      </c>
      <c r="AY348" s="17" t="s">
        <v>123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7" t="s">
        <v>81</v>
      </c>
      <c r="BK348" s="216">
        <f>ROUND(I348*H348,2)</f>
        <v>0</v>
      </c>
      <c r="BL348" s="17" t="s">
        <v>141</v>
      </c>
      <c r="BM348" s="215" t="s">
        <v>668</v>
      </c>
    </row>
    <row r="349" spans="1:47" s="2" customFormat="1" ht="12">
      <c r="A349" s="38"/>
      <c r="B349" s="39"/>
      <c r="C349" s="40"/>
      <c r="D349" s="217" t="s">
        <v>132</v>
      </c>
      <c r="E349" s="40"/>
      <c r="F349" s="218" t="s">
        <v>667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132</v>
      </c>
      <c r="AU349" s="17" t="s">
        <v>83</v>
      </c>
    </row>
    <row r="350" spans="1:51" s="13" customFormat="1" ht="12">
      <c r="A350" s="13"/>
      <c r="B350" s="231"/>
      <c r="C350" s="232"/>
      <c r="D350" s="217" t="s">
        <v>316</v>
      </c>
      <c r="E350" s="233" t="s">
        <v>19</v>
      </c>
      <c r="F350" s="234" t="s">
        <v>669</v>
      </c>
      <c r="G350" s="232"/>
      <c r="H350" s="235">
        <v>1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1" t="s">
        <v>316</v>
      </c>
      <c r="AU350" s="241" t="s">
        <v>83</v>
      </c>
      <c r="AV350" s="13" t="s">
        <v>83</v>
      </c>
      <c r="AW350" s="13" t="s">
        <v>35</v>
      </c>
      <c r="AX350" s="13" t="s">
        <v>73</v>
      </c>
      <c r="AY350" s="241" t="s">
        <v>123</v>
      </c>
    </row>
    <row r="351" spans="1:51" s="13" customFormat="1" ht="12">
      <c r="A351" s="13"/>
      <c r="B351" s="231"/>
      <c r="C351" s="232"/>
      <c r="D351" s="217" t="s">
        <v>316</v>
      </c>
      <c r="E351" s="233" t="s">
        <v>19</v>
      </c>
      <c r="F351" s="234" t="s">
        <v>670</v>
      </c>
      <c r="G351" s="232"/>
      <c r="H351" s="235">
        <v>2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1" t="s">
        <v>316</v>
      </c>
      <c r="AU351" s="241" t="s">
        <v>83</v>
      </c>
      <c r="AV351" s="13" t="s">
        <v>83</v>
      </c>
      <c r="AW351" s="13" t="s">
        <v>35</v>
      </c>
      <c r="AX351" s="13" t="s">
        <v>73</v>
      </c>
      <c r="AY351" s="241" t="s">
        <v>123</v>
      </c>
    </row>
    <row r="352" spans="1:51" s="14" customFormat="1" ht="12">
      <c r="A352" s="14"/>
      <c r="B352" s="242"/>
      <c r="C352" s="243"/>
      <c r="D352" s="217" t="s">
        <v>316</v>
      </c>
      <c r="E352" s="244" t="s">
        <v>19</v>
      </c>
      <c r="F352" s="245" t="s">
        <v>378</v>
      </c>
      <c r="G352" s="243"/>
      <c r="H352" s="246">
        <v>3</v>
      </c>
      <c r="I352" s="247"/>
      <c r="J352" s="243"/>
      <c r="K352" s="243"/>
      <c r="L352" s="248"/>
      <c r="M352" s="249"/>
      <c r="N352" s="250"/>
      <c r="O352" s="250"/>
      <c r="P352" s="250"/>
      <c r="Q352" s="250"/>
      <c r="R352" s="250"/>
      <c r="S352" s="250"/>
      <c r="T352" s="25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2" t="s">
        <v>316</v>
      </c>
      <c r="AU352" s="252" t="s">
        <v>83</v>
      </c>
      <c r="AV352" s="14" t="s">
        <v>141</v>
      </c>
      <c r="AW352" s="14" t="s">
        <v>35</v>
      </c>
      <c r="AX352" s="14" t="s">
        <v>81</v>
      </c>
      <c r="AY352" s="252" t="s">
        <v>123</v>
      </c>
    </row>
    <row r="353" spans="1:65" s="2" customFormat="1" ht="16.5" customHeight="1">
      <c r="A353" s="38"/>
      <c r="B353" s="39"/>
      <c r="C353" s="253" t="s">
        <v>671</v>
      </c>
      <c r="D353" s="253" t="s">
        <v>405</v>
      </c>
      <c r="E353" s="254" t="s">
        <v>672</v>
      </c>
      <c r="F353" s="255" t="s">
        <v>673</v>
      </c>
      <c r="G353" s="256" t="s">
        <v>178</v>
      </c>
      <c r="H353" s="257">
        <v>4</v>
      </c>
      <c r="I353" s="258"/>
      <c r="J353" s="259">
        <f>ROUND(I353*H353,2)</f>
        <v>0</v>
      </c>
      <c r="K353" s="255" t="s">
        <v>311</v>
      </c>
      <c r="L353" s="260"/>
      <c r="M353" s="261" t="s">
        <v>19</v>
      </c>
      <c r="N353" s="262" t="s">
        <v>44</v>
      </c>
      <c r="O353" s="84"/>
      <c r="P353" s="213">
        <f>O353*H353</f>
        <v>0</v>
      </c>
      <c r="Q353" s="213">
        <v>0.0009</v>
      </c>
      <c r="R353" s="213">
        <f>Q353*H353</f>
        <v>0.0036</v>
      </c>
      <c r="S353" s="213">
        <v>0</v>
      </c>
      <c r="T353" s="214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15" t="s">
        <v>159</v>
      </c>
      <c r="AT353" s="215" t="s">
        <v>405</v>
      </c>
      <c r="AU353" s="215" t="s">
        <v>83</v>
      </c>
      <c r="AY353" s="17" t="s">
        <v>123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7" t="s">
        <v>81</v>
      </c>
      <c r="BK353" s="216">
        <f>ROUND(I353*H353,2)</f>
        <v>0</v>
      </c>
      <c r="BL353" s="17" t="s">
        <v>141</v>
      </c>
      <c r="BM353" s="215" t="s">
        <v>674</v>
      </c>
    </row>
    <row r="354" spans="1:47" s="2" customFormat="1" ht="12">
      <c r="A354" s="38"/>
      <c r="B354" s="39"/>
      <c r="C354" s="40"/>
      <c r="D354" s="217" t="s">
        <v>132</v>
      </c>
      <c r="E354" s="40"/>
      <c r="F354" s="218" t="s">
        <v>673</v>
      </c>
      <c r="G354" s="40"/>
      <c r="H354" s="40"/>
      <c r="I354" s="219"/>
      <c r="J354" s="40"/>
      <c r="K354" s="40"/>
      <c r="L354" s="44"/>
      <c r="M354" s="220"/>
      <c r="N354" s="221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132</v>
      </c>
      <c r="AU354" s="17" t="s">
        <v>83</v>
      </c>
    </row>
    <row r="355" spans="1:51" s="13" customFormat="1" ht="12">
      <c r="A355" s="13"/>
      <c r="B355" s="231"/>
      <c r="C355" s="232"/>
      <c r="D355" s="217" t="s">
        <v>316</v>
      </c>
      <c r="E355" s="233" t="s">
        <v>19</v>
      </c>
      <c r="F355" s="234" t="s">
        <v>675</v>
      </c>
      <c r="G355" s="232"/>
      <c r="H355" s="235">
        <v>2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1" t="s">
        <v>316</v>
      </c>
      <c r="AU355" s="241" t="s">
        <v>83</v>
      </c>
      <c r="AV355" s="13" t="s">
        <v>83</v>
      </c>
      <c r="AW355" s="13" t="s">
        <v>35</v>
      </c>
      <c r="AX355" s="13" t="s">
        <v>73</v>
      </c>
      <c r="AY355" s="241" t="s">
        <v>123</v>
      </c>
    </row>
    <row r="356" spans="1:51" s="13" customFormat="1" ht="12">
      <c r="A356" s="13"/>
      <c r="B356" s="231"/>
      <c r="C356" s="232"/>
      <c r="D356" s="217" t="s">
        <v>316</v>
      </c>
      <c r="E356" s="233" t="s">
        <v>19</v>
      </c>
      <c r="F356" s="234" t="s">
        <v>676</v>
      </c>
      <c r="G356" s="232"/>
      <c r="H356" s="235">
        <v>1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1" t="s">
        <v>316</v>
      </c>
      <c r="AU356" s="241" t="s">
        <v>83</v>
      </c>
      <c r="AV356" s="13" t="s">
        <v>83</v>
      </c>
      <c r="AW356" s="13" t="s">
        <v>35</v>
      </c>
      <c r="AX356" s="13" t="s">
        <v>73</v>
      </c>
      <c r="AY356" s="241" t="s">
        <v>123</v>
      </c>
    </row>
    <row r="357" spans="1:51" s="13" customFormat="1" ht="12">
      <c r="A357" s="13"/>
      <c r="B357" s="231"/>
      <c r="C357" s="232"/>
      <c r="D357" s="217" t="s">
        <v>316</v>
      </c>
      <c r="E357" s="233" t="s">
        <v>19</v>
      </c>
      <c r="F357" s="234" t="s">
        <v>677</v>
      </c>
      <c r="G357" s="232"/>
      <c r="H357" s="235">
        <v>1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1" t="s">
        <v>316</v>
      </c>
      <c r="AU357" s="241" t="s">
        <v>83</v>
      </c>
      <c r="AV357" s="13" t="s">
        <v>83</v>
      </c>
      <c r="AW357" s="13" t="s">
        <v>35</v>
      </c>
      <c r="AX357" s="13" t="s">
        <v>73</v>
      </c>
      <c r="AY357" s="241" t="s">
        <v>123</v>
      </c>
    </row>
    <row r="358" spans="1:51" s="14" customFormat="1" ht="12">
      <c r="A358" s="14"/>
      <c r="B358" s="242"/>
      <c r="C358" s="243"/>
      <c r="D358" s="217" t="s">
        <v>316</v>
      </c>
      <c r="E358" s="244" t="s">
        <v>19</v>
      </c>
      <c r="F358" s="245" t="s">
        <v>378</v>
      </c>
      <c r="G358" s="243"/>
      <c r="H358" s="246">
        <v>4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2" t="s">
        <v>316</v>
      </c>
      <c r="AU358" s="252" t="s">
        <v>83</v>
      </c>
      <c r="AV358" s="14" t="s">
        <v>141</v>
      </c>
      <c r="AW358" s="14" t="s">
        <v>35</v>
      </c>
      <c r="AX358" s="14" t="s">
        <v>81</v>
      </c>
      <c r="AY358" s="252" t="s">
        <v>123</v>
      </c>
    </row>
    <row r="359" spans="1:65" s="2" customFormat="1" ht="16.5" customHeight="1">
      <c r="A359" s="38"/>
      <c r="B359" s="39"/>
      <c r="C359" s="253" t="s">
        <v>678</v>
      </c>
      <c r="D359" s="253" t="s">
        <v>405</v>
      </c>
      <c r="E359" s="254" t="s">
        <v>679</v>
      </c>
      <c r="F359" s="255" t="s">
        <v>680</v>
      </c>
      <c r="G359" s="256" t="s">
        <v>178</v>
      </c>
      <c r="H359" s="257">
        <v>2</v>
      </c>
      <c r="I359" s="258"/>
      <c r="J359" s="259">
        <f>ROUND(I359*H359,2)</f>
        <v>0</v>
      </c>
      <c r="K359" s="255" t="s">
        <v>311</v>
      </c>
      <c r="L359" s="260"/>
      <c r="M359" s="261" t="s">
        <v>19</v>
      </c>
      <c r="N359" s="262" t="s">
        <v>44</v>
      </c>
      <c r="O359" s="84"/>
      <c r="P359" s="213">
        <f>O359*H359</f>
        <v>0</v>
      </c>
      <c r="Q359" s="213">
        <v>0.0077</v>
      </c>
      <c r="R359" s="213">
        <f>Q359*H359</f>
        <v>0.0154</v>
      </c>
      <c r="S359" s="213">
        <v>0</v>
      </c>
      <c r="T359" s="21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15" t="s">
        <v>159</v>
      </c>
      <c r="AT359" s="215" t="s">
        <v>405</v>
      </c>
      <c r="AU359" s="215" t="s">
        <v>83</v>
      </c>
      <c r="AY359" s="17" t="s">
        <v>123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7" t="s">
        <v>81</v>
      </c>
      <c r="BK359" s="216">
        <f>ROUND(I359*H359,2)</f>
        <v>0</v>
      </c>
      <c r="BL359" s="17" t="s">
        <v>141</v>
      </c>
      <c r="BM359" s="215" t="s">
        <v>681</v>
      </c>
    </row>
    <row r="360" spans="1:47" s="2" customFormat="1" ht="12">
      <c r="A360" s="38"/>
      <c r="B360" s="39"/>
      <c r="C360" s="40"/>
      <c r="D360" s="217" t="s">
        <v>132</v>
      </c>
      <c r="E360" s="40"/>
      <c r="F360" s="218" t="s">
        <v>680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132</v>
      </c>
      <c r="AU360" s="17" t="s">
        <v>83</v>
      </c>
    </row>
    <row r="361" spans="1:51" s="13" customFormat="1" ht="12">
      <c r="A361" s="13"/>
      <c r="B361" s="231"/>
      <c r="C361" s="232"/>
      <c r="D361" s="217" t="s">
        <v>316</v>
      </c>
      <c r="E361" s="233" t="s">
        <v>19</v>
      </c>
      <c r="F361" s="234" t="s">
        <v>682</v>
      </c>
      <c r="G361" s="232"/>
      <c r="H361" s="235">
        <v>2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1" t="s">
        <v>316</v>
      </c>
      <c r="AU361" s="241" t="s">
        <v>83</v>
      </c>
      <c r="AV361" s="13" t="s">
        <v>83</v>
      </c>
      <c r="AW361" s="13" t="s">
        <v>35</v>
      </c>
      <c r="AX361" s="13" t="s">
        <v>81</v>
      </c>
      <c r="AY361" s="241" t="s">
        <v>123</v>
      </c>
    </row>
    <row r="362" spans="1:65" s="2" customFormat="1" ht="16.5" customHeight="1">
      <c r="A362" s="38"/>
      <c r="B362" s="39"/>
      <c r="C362" s="253" t="s">
        <v>272</v>
      </c>
      <c r="D362" s="253" t="s">
        <v>405</v>
      </c>
      <c r="E362" s="254" t="s">
        <v>683</v>
      </c>
      <c r="F362" s="255" t="s">
        <v>684</v>
      </c>
      <c r="G362" s="256" t="s">
        <v>178</v>
      </c>
      <c r="H362" s="257">
        <v>1</v>
      </c>
      <c r="I362" s="258"/>
      <c r="J362" s="259">
        <f>ROUND(I362*H362,2)</f>
        <v>0</v>
      </c>
      <c r="K362" s="255" t="s">
        <v>311</v>
      </c>
      <c r="L362" s="260"/>
      <c r="M362" s="261" t="s">
        <v>19</v>
      </c>
      <c r="N362" s="262" t="s">
        <v>44</v>
      </c>
      <c r="O362" s="84"/>
      <c r="P362" s="213">
        <f>O362*H362</f>
        <v>0</v>
      </c>
      <c r="Q362" s="213">
        <v>0.0026</v>
      </c>
      <c r="R362" s="213">
        <f>Q362*H362</f>
        <v>0.0026</v>
      </c>
      <c r="S362" s="213">
        <v>0</v>
      </c>
      <c r="T362" s="214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15" t="s">
        <v>159</v>
      </c>
      <c r="AT362" s="215" t="s">
        <v>405</v>
      </c>
      <c r="AU362" s="215" t="s">
        <v>83</v>
      </c>
      <c r="AY362" s="17" t="s">
        <v>123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7" t="s">
        <v>81</v>
      </c>
      <c r="BK362" s="216">
        <f>ROUND(I362*H362,2)</f>
        <v>0</v>
      </c>
      <c r="BL362" s="17" t="s">
        <v>141</v>
      </c>
      <c r="BM362" s="215" t="s">
        <v>685</v>
      </c>
    </row>
    <row r="363" spans="1:47" s="2" customFormat="1" ht="12">
      <c r="A363" s="38"/>
      <c r="B363" s="39"/>
      <c r="C363" s="40"/>
      <c r="D363" s="217" t="s">
        <v>132</v>
      </c>
      <c r="E363" s="40"/>
      <c r="F363" s="218" t="s">
        <v>684</v>
      </c>
      <c r="G363" s="40"/>
      <c r="H363" s="40"/>
      <c r="I363" s="219"/>
      <c r="J363" s="40"/>
      <c r="K363" s="40"/>
      <c r="L363" s="44"/>
      <c r="M363" s="220"/>
      <c r="N363" s="221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132</v>
      </c>
      <c r="AU363" s="17" t="s">
        <v>83</v>
      </c>
    </row>
    <row r="364" spans="1:51" s="13" customFormat="1" ht="12">
      <c r="A364" s="13"/>
      <c r="B364" s="231"/>
      <c r="C364" s="232"/>
      <c r="D364" s="217" t="s">
        <v>316</v>
      </c>
      <c r="E364" s="233" t="s">
        <v>19</v>
      </c>
      <c r="F364" s="234" t="s">
        <v>686</v>
      </c>
      <c r="G364" s="232"/>
      <c r="H364" s="235">
        <v>1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1" t="s">
        <v>316</v>
      </c>
      <c r="AU364" s="241" t="s">
        <v>83</v>
      </c>
      <c r="AV364" s="13" t="s">
        <v>83</v>
      </c>
      <c r="AW364" s="13" t="s">
        <v>35</v>
      </c>
      <c r="AX364" s="13" t="s">
        <v>81</v>
      </c>
      <c r="AY364" s="241" t="s">
        <v>123</v>
      </c>
    </row>
    <row r="365" spans="1:65" s="2" customFormat="1" ht="16.5" customHeight="1">
      <c r="A365" s="38"/>
      <c r="B365" s="39"/>
      <c r="C365" s="253" t="s">
        <v>687</v>
      </c>
      <c r="D365" s="253" t="s">
        <v>405</v>
      </c>
      <c r="E365" s="254" t="s">
        <v>688</v>
      </c>
      <c r="F365" s="255" t="s">
        <v>689</v>
      </c>
      <c r="G365" s="256" t="s">
        <v>178</v>
      </c>
      <c r="H365" s="257">
        <v>2</v>
      </c>
      <c r="I365" s="258"/>
      <c r="J365" s="259">
        <f>ROUND(I365*H365,2)</f>
        <v>0</v>
      </c>
      <c r="K365" s="255" t="s">
        <v>311</v>
      </c>
      <c r="L365" s="260"/>
      <c r="M365" s="261" t="s">
        <v>19</v>
      </c>
      <c r="N365" s="262" t="s">
        <v>44</v>
      </c>
      <c r="O365" s="84"/>
      <c r="P365" s="213">
        <f>O365*H365</f>
        <v>0</v>
      </c>
      <c r="Q365" s="213">
        <v>0.0035</v>
      </c>
      <c r="R365" s="213">
        <f>Q365*H365</f>
        <v>0.007</v>
      </c>
      <c r="S365" s="213">
        <v>0</v>
      </c>
      <c r="T365" s="214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15" t="s">
        <v>159</v>
      </c>
      <c r="AT365" s="215" t="s">
        <v>405</v>
      </c>
      <c r="AU365" s="215" t="s">
        <v>83</v>
      </c>
      <c r="AY365" s="17" t="s">
        <v>123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7" t="s">
        <v>81</v>
      </c>
      <c r="BK365" s="216">
        <f>ROUND(I365*H365,2)</f>
        <v>0</v>
      </c>
      <c r="BL365" s="17" t="s">
        <v>141</v>
      </c>
      <c r="BM365" s="215" t="s">
        <v>690</v>
      </c>
    </row>
    <row r="366" spans="1:47" s="2" customFormat="1" ht="12">
      <c r="A366" s="38"/>
      <c r="B366" s="39"/>
      <c r="C366" s="40"/>
      <c r="D366" s="217" t="s">
        <v>132</v>
      </c>
      <c r="E366" s="40"/>
      <c r="F366" s="218" t="s">
        <v>689</v>
      </c>
      <c r="G366" s="40"/>
      <c r="H366" s="40"/>
      <c r="I366" s="219"/>
      <c r="J366" s="40"/>
      <c r="K366" s="40"/>
      <c r="L366" s="44"/>
      <c r="M366" s="220"/>
      <c r="N366" s="221"/>
      <c r="O366" s="84"/>
      <c r="P366" s="84"/>
      <c r="Q366" s="84"/>
      <c r="R366" s="84"/>
      <c r="S366" s="84"/>
      <c r="T366" s="85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132</v>
      </c>
      <c r="AU366" s="17" t="s">
        <v>83</v>
      </c>
    </row>
    <row r="367" spans="1:51" s="13" customFormat="1" ht="12">
      <c r="A367" s="13"/>
      <c r="B367" s="231"/>
      <c r="C367" s="232"/>
      <c r="D367" s="217" t="s">
        <v>316</v>
      </c>
      <c r="E367" s="233" t="s">
        <v>19</v>
      </c>
      <c r="F367" s="234" t="s">
        <v>691</v>
      </c>
      <c r="G367" s="232"/>
      <c r="H367" s="235">
        <v>2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1" t="s">
        <v>316</v>
      </c>
      <c r="AU367" s="241" t="s">
        <v>83</v>
      </c>
      <c r="AV367" s="13" t="s">
        <v>83</v>
      </c>
      <c r="AW367" s="13" t="s">
        <v>35</v>
      </c>
      <c r="AX367" s="13" t="s">
        <v>81</v>
      </c>
      <c r="AY367" s="241" t="s">
        <v>123</v>
      </c>
    </row>
    <row r="368" spans="1:65" s="2" customFormat="1" ht="16.5" customHeight="1">
      <c r="A368" s="38"/>
      <c r="B368" s="39"/>
      <c r="C368" s="253" t="s">
        <v>692</v>
      </c>
      <c r="D368" s="253" t="s">
        <v>405</v>
      </c>
      <c r="E368" s="254" t="s">
        <v>693</v>
      </c>
      <c r="F368" s="255" t="s">
        <v>694</v>
      </c>
      <c r="G368" s="256" t="s">
        <v>178</v>
      </c>
      <c r="H368" s="257">
        <v>1</v>
      </c>
      <c r="I368" s="258"/>
      <c r="J368" s="259">
        <f>ROUND(I368*H368,2)</f>
        <v>0</v>
      </c>
      <c r="K368" s="255" t="s">
        <v>311</v>
      </c>
      <c r="L368" s="260"/>
      <c r="M368" s="261" t="s">
        <v>19</v>
      </c>
      <c r="N368" s="262" t="s">
        <v>44</v>
      </c>
      <c r="O368" s="84"/>
      <c r="P368" s="213">
        <f>O368*H368</f>
        <v>0</v>
      </c>
      <c r="Q368" s="213">
        <v>0.004</v>
      </c>
      <c r="R368" s="213">
        <f>Q368*H368</f>
        <v>0.004</v>
      </c>
      <c r="S368" s="213">
        <v>0</v>
      </c>
      <c r="T368" s="214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5" t="s">
        <v>159</v>
      </c>
      <c r="AT368" s="215" t="s">
        <v>405</v>
      </c>
      <c r="AU368" s="215" t="s">
        <v>83</v>
      </c>
      <c r="AY368" s="17" t="s">
        <v>123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81</v>
      </c>
      <c r="BK368" s="216">
        <f>ROUND(I368*H368,2)</f>
        <v>0</v>
      </c>
      <c r="BL368" s="17" t="s">
        <v>141</v>
      </c>
      <c r="BM368" s="215" t="s">
        <v>695</v>
      </c>
    </row>
    <row r="369" spans="1:47" s="2" customFormat="1" ht="12">
      <c r="A369" s="38"/>
      <c r="B369" s="39"/>
      <c r="C369" s="40"/>
      <c r="D369" s="217" t="s">
        <v>132</v>
      </c>
      <c r="E369" s="40"/>
      <c r="F369" s="218" t="s">
        <v>694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132</v>
      </c>
      <c r="AU369" s="17" t="s">
        <v>83</v>
      </c>
    </row>
    <row r="370" spans="1:51" s="13" customFormat="1" ht="12">
      <c r="A370" s="13"/>
      <c r="B370" s="231"/>
      <c r="C370" s="232"/>
      <c r="D370" s="217" t="s">
        <v>316</v>
      </c>
      <c r="E370" s="233" t="s">
        <v>19</v>
      </c>
      <c r="F370" s="234" t="s">
        <v>696</v>
      </c>
      <c r="G370" s="232"/>
      <c r="H370" s="235">
        <v>1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1" t="s">
        <v>316</v>
      </c>
      <c r="AU370" s="241" t="s">
        <v>83</v>
      </c>
      <c r="AV370" s="13" t="s">
        <v>83</v>
      </c>
      <c r="AW370" s="13" t="s">
        <v>35</v>
      </c>
      <c r="AX370" s="13" t="s">
        <v>81</v>
      </c>
      <c r="AY370" s="241" t="s">
        <v>123</v>
      </c>
    </row>
    <row r="371" spans="1:65" s="2" customFormat="1" ht="16.5" customHeight="1">
      <c r="A371" s="38"/>
      <c r="B371" s="39"/>
      <c r="C371" s="253" t="s">
        <v>697</v>
      </c>
      <c r="D371" s="253" t="s">
        <v>405</v>
      </c>
      <c r="E371" s="254" t="s">
        <v>698</v>
      </c>
      <c r="F371" s="255" t="s">
        <v>699</v>
      </c>
      <c r="G371" s="256" t="s">
        <v>178</v>
      </c>
      <c r="H371" s="257">
        <v>1</v>
      </c>
      <c r="I371" s="258"/>
      <c r="J371" s="259">
        <f>ROUND(I371*H371,2)</f>
        <v>0</v>
      </c>
      <c r="K371" s="255" t="s">
        <v>311</v>
      </c>
      <c r="L371" s="260"/>
      <c r="M371" s="261" t="s">
        <v>19</v>
      </c>
      <c r="N371" s="262" t="s">
        <v>44</v>
      </c>
      <c r="O371" s="84"/>
      <c r="P371" s="213">
        <f>O371*H371</f>
        <v>0</v>
      </c>
      <c r="Q371" s="213">
        <v>0.0017</v>
      </c>
      <c r="R371" s="213">
        <f>Q371*H371</f>
        <v>0.0017</v>
      </c>
      <c r="S371" s="213">
        <v>0</v>
      </c>
      <c r="T371" s="214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15" t="s">
        <v>159</v>
      </c>
      <c r="AT371" s="215" t="s">
        <v>405</v>
      </c>
      <c r="AU371" s="215" t="s">
        <v>83</v>
      </c>
      <c r="AY371" s="17" t="s">
        <v>123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7" t="s">
        <v>81</v>
      </c>
      <c r="BK371" s="216">
        <f>ROUND(I371*H371,2)</f>
        <v>0</v>
      </c>
      <c r="BL371" s="17" t="s">
        <v>141</v>
      </c>
      <c r="BM371" s="215" t="s">
        <v>700</v>
      </c>
    </row>
    <row r="372" spans="1:47" s="2" customFormat="1" ht="12">
      <c r="A372" s="38"/>
      <c r="B372" s="39"/>
      <c r="C372" s="40"/>
      <c r="D372" s="217" t="s">
        <v>132</v>
      </c>
      <c r="E372" s="40"/>
      <c r="F372" s="218" t="s">
        <v>699</v>
      </c>
      <c r="G372" s="40"/>
      <c r="H372" s="40"/>
      <c r="I372" s="219"/>
      <c r="J372" s="40"/>
      <c r="K372" s="40"/>
      <c r="L372" s="44"/>
      <c r="M372" s="220"/>
      <c r="N372" s="221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132</v>
      </c>
      <c r="AU372" s="17" t="s">
        <v>83</v>
      </c>
    </row>
    <row r="373" spans="1:51" s="13" customFormat="1" ht="12">
      <c r="A373" s="13"/>
      <c r="B373" s="231"/>
      <c r="C373" s="232"/>
      <c r="D373" s="217" t="s">
        <v>316</v>
      </c>
      <c r="E373" s="233" t="s">
        <v>19</v>
      </c>
      <c r="F373" s="234" t="s">
        <v>701</v>
      </c>
      <c r="G373" s="232"/>
      <c r="H373" s="235">
        <v>1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1" t="s">
        <v>316</v>
      </c>
      <c r="AU373" s="241" t="s">
        <v>83</v>
      </c>
      <c r="AV373" s="13" t="s">
        <v>83</v>
      </c>
      <c r="AW373" s="13" t="s">
        <v>35</v>
      </c>
      <c r="AX373" s="13" t="s">
        <v>81</v>
      </c>
      <c r="AY373" s="241" t="s">
        <v>123</v>
      </c>
    </row>
    <row r="374" spans="1:65" s="2" customFormat="1" ht="16.5" customHeight="1">
      <c r="A374" s="38"/>
      <c r="B374" s="39"/>
      <c r="C374" s="204" t="s">
        <v>702</v>
      </c>
      <c r="D374" s="204" t="s">
        <v>126</v>
      </c>
      <c r="E374" s="205" t="s">
        <v>703</v>
      </c>
      <c r="F374" s="206" t="s">
        <v>704</v>
      </c>
      <c r="G374" s="207" t="s">
        <v>178</v>
      </c>
      <c r="H374" s="208">
        <v>4</v>
      </c>
      <c r="I374" s="209"/>
      <c r="J374" s="210">
        <f>ROUND(I374*H374,2)</f>
        <v>0</v>
      </c>
      <c r="K374" s="206" t="s">
        <v>311</v>
      </c>
      <c r="L374" s="44"/>
      <c r="M374" s="211" t="s">
        <v>19</v>
      </c>
      <c r="N374" s="212" t="s">
        <v>44</v>
      </c>
      <c r="O374" s="84"/>
      <c r="P374" s="213">
        <f>O374*H374</f>
        <v>0</v>
      </c>
      <c r="Q374" s="213">
        <v>0.10941</v>
      </c>
      <c r="R374" s="213">
        <f>Q374*H374</f>
        <v>0.43764</v>
      </c>
      <c r="S374" s="213">
        <v>0</v>
      </c>
      <c r="T374" s="21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15" t="s">
        <v>141</v>
      </c>
      <c r="AT374" s="215" t="s">
        <v>126</v>
      </c>
      <c r="AU374" s="215" t="s">
        <v>83</v>
      </c>
      <c r="AY374" s="17" t="s">
        <v>123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17" t="s">
        <v>81</v>
      </c>
      <c r="BK374" s="216">
        <f>ROUND(I374*H374,2)</f>
        <v>0</v>
      </c>
      <c r="BL374" s="17" t="s">
        <v>141</v>
      </c>
      <c r="BM374" s="215" t="s">
        <v>705</v>
      </c>
    </row>
    <row r="375" spans="1:47" s="2" customFormat="1" ht="12">
      <c r="A375" s="38"/>
      <c r="B375" s="39"/>
      <c r="C375" s="40"/>
      <c r="D375" s="217" t="s">
        <v>132</v>
      </c>
      <c r="E375" s="40"/>
      <c r="F375" s="218" t="s">
        <v>706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132</v>
      </c>
      <c r="AU375" s="17" t="s">
        <v>83</v>
      </c>
    </row>
    <row r="376" spans="1:47" s="2" customFormat="1" ht="12">
      <c r="A376" s="38"/>
      <c r="B376" s="39"/>
      <c r="C376" s="40"/>
      <c r="D376" s="229" t="s">
        <v>314</v>
      </c>
      <c r="E376" s="40"/>
      <c r="F376" s="230" t="s">
        <v>707</v>
      </c>
      <c r="G376" s="40"/>
      <c r="H376" s="40"/>
      <c r="I376" s="219"/>
      <c r="J376" s="40"/>
      <c r="K376" s="40"/>
      <c r="L376" s="44"/>
      <c r="M376" s="220"/>
      <c r="N376" s="221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314</v>
      </c>
      <c r="AU376" s="17" t="s">
        <v>83</v>
      </c>
    </row>
    <row r="377" spans="1:51" s="13" customFormat="1" ht="12">
      <c r="A377" s="13"/>
      <c r="B377" s="231"/>
      <c r="C377" s="232"/>
      <c r="D377" s="217" t="s">
        <v>316</v>
      </c>
      <c r="E377" s="233" t="s">
        <v>235</v>
      </c>
      <c r="F377" s="234" t="s">
        <v>708</v>
      </c>
      <c r="G377" s="232"/>
      <c r="H377" s="235">
        <v>4</v>
      </c>
      <c r="I377" s="236"/>
      <c r="J377" s="232"/>
      <c r="K377" s="232"/>
      <c r="L377" s="237"/>
      <c r="M377" s="238"/>
      <c r="N377" s="239"/>
      <c r="O377" s="239"/>
      <c r="P377" s="239"/>
      <c r="Q377" s="239"/>
      <c r="R377" s="239"/>
      <c r="S377" s="239"/>
      <c r="T377" s="24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1" t="s">
        <v>316</v>
      </c>
      <c r="AU377" s="241" t="s">
        <v>83</v>
      </c>
      <c r="AV377" s="13" t="s">
        <v>83</v>
      </c>
      <c r="AW377" s="13" t="s">
        <v>35</v>
      </c>
      <c r="AX377" s="13" t="s">
        <v>81</v>
      </c>
      <c r="AY377" s="241" t="s">
        <v>123</v>
      </c>
    </row>
    <row r="378" spans="1:65" s="2" customFormat="1" ht="16.5" customHeight="1">
      <c r="A378" s="38"/>
      <c r="B378" s="39"/>
      <c r="C378" s="253" t="s">
        <v>709</v>
      </c>
      <c r="D378" s="253" t="s">
        <v>405</v>
      </c>
      <c r="E378" s="254" t="s">
        <v>710</v>
      </c>
      <c r="F378" s="255" t="s">
        <v>711</v>
      </c>
      <c r="G378" s="256" t="s">
        <v>178</v>
      </c>
      <c r="H378" s="257">
        <v>4</v>
      </c>
      <c r="I378" s="258"/>
      <c r="J378" s="259">
        <f>ROUND(I378*H378,2)</f>
        <v>0</v>
      </c>
      <c r="K378" s="255" t="s">
        <v>311</v>
      </c>
      <c r="L378" s="260"/>
      <c r="M378" s="261" t="s">
        <v>19</v>
      </c>
      <c r="N378" s="262" t="s">
        <v>44</v>
      </c>
      <c r="O378" s="84"/>
      <c r="P378" s="213">
        <f>O378*H378</f>
        <v>0</v>
      </c>
      <c r="Q378" s="213">
        <v>0.0061</v>
      </c>
      <c r="R378" s="213">
        <f>Q378*H378</f>
        <v>0.0244</v>
      </c>
      <c r="S378" s="213">
        <v>0</v>
      </c>
      <c r="T378" s="214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15" t="s">
        <v>159</v>
      </c>
      <c r="AT378" s="215" t="s">
        <v>405</v>
      </c>
      <c r="AU378" s="215" t="s">
        <v>83</v>
      </c>
      <c r="AY378" s="17" t="s">
        <v>123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7" t="s">
        <v>81</v>
      </c>
      <c r="BK378" s="216">
        <f>ROUND(I378*H378,2)</f>
        <v>0</v>
      </c>
      <c r="BL378" s="17" t="s">
        <v>141</v>
      </c>
      <c r="BM378" s="215" t="s">
        <v>712</v>
      </c>
    </row>
    <row r="379" spans="1:47" s="2" customFormat="1" ht="12">
      <c r="A379" s="38"/>
      <c r="B379" s="39"/>
      <c r="C379" s="40"/>
      <c r="D379" s="217" t="s">
        <v>132</v>
      </c>
      <c r="E379" s="40"/>
      <c r="F379" s="218" t="s">
        <v>711</v>
      </c>
      <c r="G379" s="40"/>
      <c r="H379" s="40"/>
      <c r="I379" s="219"/>
      <c r="J379" s="40"/>
      <c r="K379" s="40"/>
      <c r="L379" s="44"/>
      <c r="M379" s="220"/>
      <c r="N379" s="221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132</v>
      </c>
      <c r="AU379" s="17" t="s">
        <v>83</v>
      </c>
    </row>
    <row r="380" spans="1:51" s="13" customFormat="1" ht="12">
      <c r="A380" s="13"/>
      <c r="B380" s="231"/>
      <c r="C380" s="232"/>
      <c r="D380" s="217" t="s">
        <v>316</v>
      </c>
      <c r="E380" s="233" t="s">
        <v>19</v>
      </c>
      <c r="F380" s="234" t="s">
        <v>235</v>
      </c>
      <c r="G380" s="232"/>
      <c r="H380" s="235">
        <v>4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1" t="s">
        <v>316</v>
      </c>
      <c r="AU380" s="241" t="s">
        <v>83</v>
      </c>
      <c r="AV380" s="13" t="s">
        <v>83</v>
      </c>
      <c r="AW380" s="13" t="s">
        <v>35</v>
      </c>
      <c r="AX380" s="13" t="s">
        <v>81</v>
      </c>
      <c r="AY380" s="241" t="s">
        <v>123</v>
      </c>
    </row>
    <row r="381" spans="1:65" s="2" customFormat="1" ht="16.5" customHeight="1">
      <c r="A381" s="38"/>
      <c r="B381" s="39"/>
      <c r="C381" s="204" t="s">
        <v>713</v>
      </c>
      <c r="D381" s="204" t="s">
        <v>126</v>
      </c>
      <c r="E381" s="205" t="s">
        <v>714</v>
      </c>
      <c r="F381" s="206" t="s">
        <v>715</v>
      </c>
      <c r="G381" s="207" t="s">
        <v>358</v>
      </c>
      <c r="H381" s="208">
        <v>253</v>
      </c>
      <c r="I381" s="209"/>
      <c r="J381" s="210">
        <f>ROUND(I381*H381,2)</f>
        <v>0</v>
      </c>
      <c r="K381" s="206" t="s">
        <v>311</v>
      </c>
      <c r="L381" s="44"/>
      <c r="M381" s="211" t="s">
        <v>19</v>
      </c>
      <c r="N381" s="212" t="s">
        <v>44</v>
      </c>
      <c r="O381" s="84"/>
      <c r="P381" s="213">
        <f>O381*H381</f>
        <v>0</v>
      </c>
      <c r="Q381" s="213">
        <v>0.14067</v>
      </c>
      <c r="R381" s="213">
        <f>Q381*H381</f>
        <v>35.58951</v>
      </c>
      <c r="S381" s="213">
        <v>0</v>
      </c>
      <c r="T381" s="21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5" t="s">
        <v>141</v>
      </c>
      <c r="AT381" s="215" t="s">
        <v>126</v>
      </c>
      <c r="AU381" s="215" t="s">
        <v>83</v>
      </c>
      <c r="AY381" s="17" t="s">
        <v>123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7" t="s">
        <v>81</v>
      </c>
      <c r="BK381" s="216">
        <f>ROUND(I381*H381,2)</f>
        <v>0</v>
      </c>
      <c r="BL381" s="17" t="s">
        <v>141</v>
      </c>
      <c r="BM381" s="215" t="s">
        <v>716</v>
      </c>
    </row>
    <row r="382" spans="1:47" s="2" customFormat="1" ht="12">
      <c r="A382" s="38"/>
      <c r="B382" s="39"/>
      <c r="C382" s="40"/>
      <c r="D382" s="217" t="s">
        <v>132</v>
      </c>
      <c r="E382" s="40"/>
      <c r="F382" s="218" t="s">
        <v>717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132</v>
      </c>
      <c r="AU382" s="17" t="s">
        <v>83</v>
      </c>
    </row>
    <row r="383" spans="1:47" s="2" customFormat="1" ht="12">
      <c r="A383" s="38"/>
      <c r="B383" s="39"/>
      <c r="C383" s="40"/>
      <c r="D383" s="229" t="s">
        <v>314</v>
      </c>
      <c r="E383" s="40"/>
      <c r="F383" s="230" t="s">
        <v>718</v>
      </c>
      <c r="G383" s="40"/>
      <c r="H383" s="40"/>
      <c r="I383" s="219"/>
      <c r="J383" s="40"/>
      <c r="K383" s="40"/>
      <c r="L383" s="44"/>
      <c r="M383" s="220"/>
      <c r="N383" s="221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314</v>
      </c>
      <c r="AU383" s="17" t="s">
        <v>83</v>
      </c>
    </row>
    <row r="384" spans="1:51" s="13" customFormat="1" ht="12">
      <c r="A384" s="13"/>
      <c r="B384" s="231"/>
      <c r="C384" s="232"/>
      <c r="D384" s="217" t="s">
        <v>316</v>
      </c>
      <c r="E384" s="233" t="s">
        <v>19</v>
      </c>
      <c r="F384" s="234" t="s">
        <v>719</v>
      </c>
      <c r="G384" s="232"/>
      <c r="H384" s="235">
        <v>15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1" t="s">
        <v>316</v>
      </c>
      <c r="AU384" s="241" t="s">
        <v>83</v>
      </c>
      <c r="AV384" s="13" t="s">
        <v>83</v>
      </c>
      <c r="AW384" s="13" t="s">
        <v>35</v>
      </c>
      <c r="AX384" s="13" t="s">
        <v>73</v>
      </c>
      <c r="AY384" s="241" t="s">
        <v>123</v>
      </c>
    </row>
    <row r="385" spans="1:51" s="13" customFormat="1" ht="12">
      <c r="A385" s="13"/>
      <c r="B385" s="231"/>
      <c r="C385" s="232"/>
      <c r="D385" s="217" t="s">
        <v>316</v>
      </c>
      <c r="E385" s="233" t="s">
        <v>19</v>
      </c>
      <c r="F385" s="234" t="s">
        <v>248</v>
      </c>
      <c r="G385" s="232"/>
      <c r="H385" s="235">
        <v>230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1" t="s">
        <v>316</v>
      </c>
      <c r="AU385" s="241" t="s">
        <v>83</v>
      </c>
      <c r="AV385" s="13" t="s">
        <v>83</v>
      </c>
      <c r="AW385" s="13" t="s">
        <v>35</v>
      </c>
      <c r="AX385" s="13" t="s">
        <v>73</v>
      </c>
      <c r="AY385" s="241" t="s">
        <v>123</v>
      </c>
    </row>
    <row r="386" spans="1:51" s="13" customFormat="1" ht="12">
      <c r="A386" s="13"/>
      <c r="B386" s="231"/>
      <c r="C386" s="232"/>
      <c r="D386" s="217" t="s">
        <v>316</v>
      </c>
      <c r="E386" s="233" t="s">
        <v>19</v>
      </c>
      <c r="F386" s="234" t="s">
        <v>250</v>
      </c>
      <c r="G386" s="232"/>
      <c r="H386" s="235">
        <v>8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1" t="s">
        <v>316</v>
      </c>
      <c r="AU386" s="241" t="s">
        <v>83</v>
      </c>
      <c r="AV386" s="13" t="s">
        <v>83</v>
      </c>
      <c r="AW386" s="13" t="s">
        <v>35</v>
      </c>
      <c r="AX386" s="13" t="s">
        <v>73</v>
      </c>
      <c r="AY386" s="241" t="s">
        <v>123</v>
      </c>
    </row>
    <row r="387" spans="1:51" s="14" customFormat="1" ht="12">
      <c r="A387" s="14"/>
      <c r="B387" s="242"/>
      <c r="C387" s="243"/>
      <c r="D387" s="217" t="s">
        <v>316</v>
      </c>
      <c r="E387" s="244" t="s">
        <v>19</v>
      </c>
      <c r="F387" s="245" t="s">
        <v>378</v>
      </c>
      <c r="G387" s="243"/>
      <c r="H387" s="246">
        <v>253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2" t="s">
        <v>316</v>
      </c>
      <c r="AU387" s="252" t="s">
        <v>83</v>
      </c>
      <c r="AV387" s="14" t="s">
        <v>141</v>
      </c>
      <c r="AW387" s="14" t="s">
        <v>35</v>
      </c>
      <c r="AX387" s="14" t="s">
        <v>81</v>
      </c>
      <c r="AY387" s="252" t="s">
        <v>123</v>
      </c>
    </row>
    <row r="388" spans="1:65" s="2" customFormat="1" ht="16.5" customHeight="1">
      <c r="A388" s="38"/>
      <c r="B388" s="39"/>
      <c r="C388" s="253" t="s">
        <v>243</v>
      </c>
      <c r="D388" s="253" t="s">
        <v>405</v>
      </c>
      <c r="E388" s="254" t="s">
        <v>720</v>
      </c>
      <c r="F388" s="255" t="s">
        <v>721</v>
      </c>
      <c r="G388" s="256" t="s">
        <v>358</v>
      </c>
      <c r="H388" s="257">
        <v>234.6</v>
      </c>
      <c r="I388" s="258"/>
      <c r="J388" s="259">
        <f>ROUND(I388*H388,2)</f>
        <v>0</v>
      </c>
      <c r="K388" s="255" t="s">
        <v>311</v>
      </c>
      <c r="L388" s="260"/>
      <c r="M388" s="261" t="s">
        <v>19</v>
      </c>
      <c r="N388" s="262" t="s">
        <v>44</v>
      </c>
      <c r="O388" s="84"/>
      <c r="P388" s="213">
        <f>O388*H388</f>
        <v>0</v>
      </c>
      <c r="Q388" s="213">
        <v>0.104</v>
      </c>
      <c r="R388" s="213">
        <f>Q388*H388</f>
        <v>24.3984</v>
      </c>
      <c r="S388" s="213">
        <v>0</v>
      </c>
      <c r="T388" s="214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5" t="s">
        <v>159</v>
      </c>
      <c r="AT388" s="215" t="s">
        <v>405</v>
      </c>
      <c r="AU388" s="215" t="s">
        <v>83</v>
      </c>
      <c r="AY388" s="17" t="s">
        <v>123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7" t="s">
        <v>81</v>
      </c>
      <c r="BK388" s="216">
        <f>ROUND(I388*H388,2)</f>
        <v>0</v>
      </c>
      <c r="BL388" s="17" t="s">
        <v>141</v>
      </c>
      <c r="BM388" s="215" t="s">
        <v>722</v>
      </c>
    </row>
    <row r="389" spans="1:47" s="2" customFormat="1" ht="12">
      <c r="A389" s="38"/>
      <c r="B389" s="39"/>
      <c r="C389" s="40"/>
      <c r="D389" s="217" t="s">
        <v>132</v>
      </c>
      <c r="E389" s="40"/>
      <c r="F389" s="218" t="s">
        <v>721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132</v>
      </c>
      <c r="AU389" s="17" t="s">
        <v>83</v>
      </c>
    </row>
    <row r="390" spans="1:51" s="13" customFormat="1" ht="12">
      <c r="A390" s="13"/>
      <c r="B390" s="231"/>
      <c r="C390" s="232"/>
      <c r="D390" s="217" t="s">
        <v>316</v>
      </c>
      <c r="E390" s="233" t="s">
        <v>248</v>
      </c>
      <c r="F390" s="234" t="s">
        <v>723</v>
      </c>
      <c r="G390" s="232"/>
      <c r="H390" s="235">
        <v>230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1" t="s">
        <v>316</v>
      </c>
      <c r="AU390" s="241" t="s">
        <v>83</v>
      </c>
      <c r="AV390" s="13" t="s">
        <v>83</v>
      </c>
      <c r="AW390" s="13" t="s">
        <v>35</v>
      </c>
      <c r="AX390" s="13" t="s">
        <v>81</v>
      </c>
      <c r="AY390" s="241" t="s">
        <v>123</v>
      </c>
    </row>
    <row r="391" spans="1:51" s="13" customFormat="1" ht="12">
      <c r="A391" s="13"/>
      <c r="B391" s="231"/>
      <c r="C391" s="232"/>
      <c r="D391" s="217" t="s">
        <v>316</v>
      </c>
      <c r="E391" s="232"/>
      <c r="F391" s="234" t="s">
        <v>724</v>
      </c>
      <c r="G391" s="232"/>
      <c r="H391" s="235">
        <v>234.6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1" t="s">
        <v>316</v>
      </c>
      <c r="AU391" s="241" t="s">
        <v>83</v>
      </c>
      <c r="AV391" s="13" t="s">
        <v>83</v>
      </c>
      <c r="AW391" s="13" t="s">
        <v>4</v>
      </c>
      <c r="AX391" s="13" t="s">
        <v>81</v>
      </c>
      <c r="AY391" s="241" t="s">
        <v>123</v>
      </c>
    </row>
    <row r="392" spans="1:65" s="2" customFormat="1" ht="16.5" customHeight="1">
      <c r="A392" s="38"/>
      <c r="B392" s="39"/>
      <c r="C392" s="253" t="s">
        <v>725</v>
      </c>
      <c r="D392" s="253" t="s">
        <v>405</v>
      </c>
      <c r="E392" s="254" t="s">
        <v>726</v>
      </c>
      <c r="F392" s="255" t="s">
        <v>727</v>
      </c>
      <c r="G392" s="256" t="s">
        <v>358</v>
      </c>
      <c r="H392" s="257">
        <v>8.16</v>
      </c>
      <c r="I392" s="258"/>
      <c r="J392" s="259">
        <f>ROUND(I392*H392,2)</f>
        <v>0</v>
      </c>
      <c r="K392" s="255" t="s">
        <v>311</v>
      </c>
      <c r="L392" s="260"/>
      <c r="M392" s="261" t="s">
        <v>19</v>
      </c>
      <c r="N392" s="262" t="s">
        <v>44</v>
      </c>
      <c r="O392" s="84"/>
      <c r="P392" s="213">
        <f>O392*H392</f>
        <v>0</v>
      </c>
      <c r="Q392" s="213">
        <v>0.15</v>
      </c>
      <c r="R392" s="213">
        <f>Q392*H392</f>
        <v>1.224</v>
      </c>
      <c r="S392" s="213">
        <v>0</v>
      </c>
      <c r="T392" s="21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5" t="s">
        <v>159</v>
      </c>
      <c r="AT392" s="215" t="s">
        <v>405</v>
      </c>
      <c r="AU392" s="215" t="s">
        <v>83</v>
      </c>
      <c r="AY392" s="17" t="s">
        <v>123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81</v>
      </c>
      <c r="BK392" s="216">
        <f>ROUND(I392*H392,2)</f>
        <v>0</v>
      </c>
      <c r="BL392" s="17" t="s">
        <v>141</v>
      </c>
      <c r="BM392" s="215" t="s">
        <v>728</v>
      </c>
    </row>
    <row r="393" spans="1:47" s="2" customFormat="1" ht="12">
      <c r="A393" s="38"/>
      <c r="B393" s="39"/>
      <c r="C393" s="40"/>
      <c r="D393" s="217" t="s">
        <v>132</v>
      </c>
      <c r="E393" s="40"/>
      <c r="F393" s="218" t="s">
        <v>727</v>
      </c>
      <c r="G393" s="40"/>
      <c r="H393" s="40"/>
      <c r="I393" s="219"/>
      <c r="J393" s="40"/>
      <c r="K393" s="40"/>
      <c r="L393" s="44"/>
      <c r="M393" s="220"/>
      <c r="N393" s="221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132</v>
      </c>
      <c r="AU393" s="17" t="s">
        <v>83</v>
      </c>
    </row>
    <row r="394" spans="1:51" s="13" customFormat="1" ht="12">
      <c r="A394" s="13"/>
      <c r="B394" s="231"/>
      <c r="C394" s="232"/>
      <c r="D394" s="217" t="s">
        <v>316</v>
      </c>
      <c r="E394" s="233" t="s">
        <v>250</v>
      </c>
      <c r="F394" s="234" t="s">
        <v>729</v>
      </c>
      <c r="G394" s="232"/>
      <c r="H394" s="235">
        <v>8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1" t="s">
        <v>316</v>
      </c>
      <c r="AU394" s="241" t="s">
        <v>83</v>
      </c>
      <c r="AV394" s="13" t="s">
        <v>83</v>
      </c>
      <c r="AW394" s="13" t="s">
        <v>35</v>
      </c>
      <c r="AX394" s="13" t="s">
        <v>81</v>
      </c>
      <c r="AY394" s="241" t="s">
        <v>123</v>
      </c>
    </row>
    <row r="395" spans="1:51" s="13" customFormat="1" ht="12">
      <c r="A395" s="13"/>
      <c r="B395" s="231"/>
      <c r="C395" s="232"/>
      <c r="D395" s="217" t="s">
        <v>316</v>
      </c>
      <c r="E395" s="232"/>
      <c r="F395" s="234" t="s">
        <v>730</v>
      </c>
      <c r="G395" s="232"/>
      <c r="H395" s="235">
        <v>8.16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4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1" t="s">
        <v>316</v>
      </c>
      <c r="AU395" s="241" t="s">
        <v>83</v>
      </c>
      <c r="AV395" s="13" t="s">
        <v>83</v>
      </c>
      <c r="AW395" s="13" t="s">
        <v>4</v>
      </c>
      <c r="AX395" s="13" t="s">
        <v>81</v>
      </c>
      <c r="AY395" s="241" t="s">
        <v>123</v>
      </c>
    </row>
    <row r="396" spans="1:65" s="2" customFormat="1" ht="16.5" customHeight="1">
      <c r="A396" s="38"/>
      <c r="B396" s="39"/>
      <c r="C396" s="204" t="s">
        <v>731</v>
      </c>
      <c r="D396" s="204" t="s">
        <v>126</v>
      </c>
      <c r="E396" s="205" t="s">
        <v>732</v>
      </c>
      <c r="F396" s="206" t="s">
        <v>733</v>
      </c>
      <c r="G396" s="207" t="s">
        <v>358</v>
      </c>
      <c r="H396" s="208">
        <v>186</v>
      </c>
      <c r="I396" s="209"/>
      <c r="J396" s="210">
        <f>ROUND(I396*H396,2)</f>
        <v>0</v>
      </c>
      <c r="K396" s="206" t="s">
        <v>311</v>
      </c>
      <c r="L396" s="44"/>
      <c r="M396" s="211" t="s">
        <v>19</v>
      </c>
      <c r="N396" s="212" t="s">
        <v>44</v>
      </c>
      <c r="O396" s="84"/>
      <c r="P396" s="213">
        <f>O396*H396</f>
        <v>0</v>
      </c>
      <c r="Q396" s="213">
        <v>0.00017</v>
      </c>
      <c r="R396" s="213">
        <f>Q396*H396</f>
        <v>0.03162</v>
      </c>
      <c r="S396" s="213">
        <v>0</v>
      </c>
      <c r="T396" s="214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15" t="s">
        <v>141</v>
      </c>
      <c r="AT396" s="215" t="s">
        <v>126</v>
      </c>
      <c r="AU396" s="215" t="s">
        <v>83</v>
      </c>
      <c r="AY396" s="17" t="s">
        <v>123</v>
      </c>
      <c r="BE396" s="216">
        <f>IF(N396="základní",J396,0)</f>
        <v>0</v>
      </c>
      <c r="BF396" s="216">
        <f>IF(N396="snížená",J396,0)</f>
        <v>0</v>
      </c>
      <c r="BG396" s="216">
        <f>IF(N396="zákl. přenesená",J396,0)</f>
        <v>0</v>
      </c>
      <c r="BH396" s="216">
        <f>IF(N396="sníž. přenesená",J396,0)</f>
        <v>0</v>
      </c>
      <c r="BI396" s="216">
        <f>IF(N396="nulová",J396,0)</f>
        <v>0</v>
      </c>
      <c r="BJ396" s="17" t="s">
        <v>81</v>
      </c>
      <c r="BK396" s="216">
        <f>ROUND(I396*H396,2)</f>
        <v>0</v>
      </c>
      <c r="BL396" s="17" t="s">
        <v>141</v>
      </c>
      <c r="BM396" s="215" t="s">
        <v>734</v>
      </c>
    </row>
    <row r="397" spans="1:47" s="2" customFormat="1" ht="12">
      <c r="A397" s="38"/>
      <c r="B397" s="39"/>
      <c r="C397" s="40"/>
      <c r="D397" s="217" t="s">
        <v>132</v>
      </c>
      <c r="E397" s="40"/>
      <c r="F397" s="218" t="s">
        <v>735</v>
      </c>
      <c r="G397" s="40"/>
      <c r="H397" s="40"/>
      <c r="I397" s="219"/>
      <c r="J397" s="40"/>
      <c r="K397" s="40"/>
      <c r="L397" s="44"/>
      <c r="M397" s="220"/>
      <c r="N397" s="221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132</v>
      </c>
      <c r="AU397" s="17" t="s">
        <v>83</v>
      </c>
    </row>
    <row r="398" spans="1:47" s="2" customFormat="1" ht="12">
      <c r="A398" s="38"/>
      <c r="B398" s="39"/>
      <c r="C398" s="40"/>
      <c r="D398" s="229" t="s">
        <v>314</v>
      </c>
      <c r="E398" s="40"/>
      <c r="F398" s="230" t="s">
        <v>736</v>
      </c>
      <c r="G398" s="40"/>
      <c r="H398" s="40"/>
      <c r="I398" s="219"/>
      <c r="J398" s="40"/>
      <c r="K398" s="40"/>
      <c r="L398" s="44"/>
      <c r="M398" s="220"/>
      <c r="N398" s="221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314</v>
      </c>
      <c r="AU398" s="17" t="s">
        <v>83</v>
      </c>
    </row>
    <row r="399" spans="1:47" s="2" customFormat="1" ht="12">
      <c r="A399" s="38"/>
      <c r="B399" s="39"/>
      <c r="C399" s="40"/>
      <c r="D399" s="217" t="s">
        <v>180</v>
      </c>
      <c r="E399" s="40"/>
      <c r="F399" s="222" t="s">
        <v>737</v>
      </c>
      <c r="G399" s="40"/>
      <c r="H399" s="40"/>
      <c r="I399" s="219"/>
      <c r="J399" s="40"/>
      <c r="K399" s="40"/>
      <c r="L399" s="44"/>
      <c r="M399" s="220"/>
      <c r="N399" s="221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180</v>
      </c>
      <c r="AU399" s="17" t="s">
        <v>83</v>
      </c>
    </row>
    <row r="400" spans="1:51" s="13" customFormat="1" ht="12">
      <c r="A400" s="13"/>
      <c r="B400" s="231"/>
      <c r="C400" s="232"/>
      <c r="D400" s="217" t="s">
        <v>316</v>
      </c>
      <c r="E400" s="233" t="s">
        <v>19</v>
      </c>
      <c r="F400" s="234" t="s">
        <v>738</v>
      </c>
      <c r="G400" s="232"/>
      <c r="H400" s="235">
        <v>186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1" t="s">
        <v>316</v>
      </c>
      <c r="AU400" s="241" t="s">
        <v>83</v>
      </c>
      <c r="AV400" s="13" t="s">
        <v>83</v>
      </c>
      <c r="AW400" s="13" t="s">
        <v>35</v>
      </c>
      <c r="AX400" s="13" t="s">
        <v>81</v>
      </c>
      <c r="AY400" s="241" t="s">
        <v>123</v>
      </c>
    </row>
    <row r="401" spans="1:65" s="2" customFormat="1" ht="16.5" customHeight="1">
      <c r="A401" s="38"/>
      <c r="B401" s="39"/>
      <c r="C401" s="204" t="s">
        <v>739</v>
      </c>
      <c r="D401" s="204" t="s">
        <v>126</v>
      </c>
      <c r="E401" s="205" t="s">
        <v>740</v>
      </c>
      <c r="F401" s="206" t="s">
        <v>741</v>
      </c>
      <c r="G401" s="207" t="s">
        <v>310</v>
      </c>
      <c r="H401" s="208">
        <v>275.5</v>
      </c>
      <c r="I401" s="209"/>
      <c r="J401" s="210">
        <f>ROUND(I401*H401,2)</f>
        <v>0</v>
      </c>
      <c r="K401" s="206" t="s">
        <v>19</v>
      </c>
      <c r="L401" s="44"/>
      <c r="M401" s="211" t="s">
        <v>19</v>
      </c>
      <c r="N401" s="212" t="s">
        <v>44</v>
      </c>
      <c r="O401" s="84"/>
      <c r="P401" s="213">
        <f>O401*H401</f>
        <v>0</v>
      </c>
      <c r="Q401" s="213">
        <v>0.00047</v>
      </c>
      <c r="R401" s="213">
        <f>Q401*H401</f>
        <v>0.129485</v>
      </c>
      <c r="S401" s="213">
        <v>0</v>
      </c>
      <c r="T401" s="214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15" t="s">
        <v>141</v>
      </c>
      <c r="AT401" s="215" t="s">
        <v>126</v>
      </c>
      <c r="AU401" s="215" t="s">
        <v>83</v>
      </c>
      <c r="AY401" s="17" t="s">
        <v>123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7" t="s">
        <v>81</v>
      </c>
      <c r="BK401" s="216">
        <f>ROUND(I401*H401,2)</f>
        <v>0</v>
      </c>
      <c r="BL401" s="17" t="s">
        <v>141</v>
      </c>
      <c r="BM401" s="215" t="s">
        <v>742</v>
      </c>
    </row>
    <row r="402" spans="1:47" s="2" customFormat="1" ht="12">
      <c r="A402" s="38"/>
      <c r="B402" s="39"/>
      <c r="C402" s="40"/>
      <c r="D402" s="217" t="s">
        <v>132</v>
      </c>
      <c r="E402" s="40"/>
      <c r="F402" s="218" t="s">
        <v>743</v>
      </c>
      <c r="G402" s="40"/>
      <c r="H402" s="40"/>
      <c r="I402" s="219"/>
      <c r="J402" s="40"/>
      <c r="K402" s="40"/>
      <c r="L402" s="44"/>
      <c r="M402" s="220"/>
      <c r="N402" s="221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132</v>
      </c>
      <c r="AU402" s="17" t="s">
        <v>83</v>
      </c>
    </row>
    <row r="403" spans="1:47" s="2" customFormat="1" ht="12">
      <c r="A403" s="38"/>
      <c r="B403" s="39"/>
      <c r="C403" s="40"/>
      <c r="D403" s="217" t="s">
        <v>180</v>
      </c>
      <c r="E403" s="40"/>
      <c r="F403" s="222" t="s">
        <v>744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180</v>
      </c>
      <c r="AU403" s="17" t="s">
        <v>83</v>
      </c>
    </row>
    <row r="404" spans="1:51" s="13" customFormat="1" ht="12">
      <c r="A404" s="13"/>
      <c r="B404" s="231"/>
      <c r="C404" s="232"/>
      <c r="D404" s="217" t="s">
        <v>316</v>
      </c>
      <c r="E404" s="233" t="s">
        <v>19</v>
      </c>
      <c r="F404" s="234" t="s">
        <v>288</v>
      </c>
      <c r="G404" s="232"/>
      <c r="H404" s="235">
        <v>275.5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1" t="s">
        <v>316</v>
      </c>
      <c r="AU404" s="241" t="s">
        <v>83</v>
      </c>
      <c r="AV404" s="13" t="s">
        <v>83</v>
      </c>
      <c r="AW404" s="13" t="s">
        <v>35</v>
      </c>
      <c r="AX404" s="13" t="s">
        <v>81</v>
      </c>
      <c r="AY404" s="241" t="s">
        <v>123</v>
      </c>
    </row>
    <row r="405" spans="1:65" s="2" customFormat="1" ht="16.5" customHeight="1">
      <c r="A405" s="38"/>
      <c r="B405" s="39"/>
      <c r="C405" s="204" t="s">
        <v>745</v>
      </c>
      <c r="D405" s="204" t="s">
        <v>126</v>
      </c>
      <c r="E405" s="205" t="s">
        <v>746</v>
      </c>
      <c r="F405" s="206" t="s">
        <v>747</v>
      </c>
      <c r="G405" s="207" t="s">
        <v>310</v>
      </c>
      <c r="H405" s="208">
        <v>1362.24</v>
      </c>
      <c r="I405" s="209"/>
      <c r="J405" s="210">
        <f>ROUND(I405*H405,2)</f>
        <v>0</v>
      </c>
      <c r="K405" s="206" t="s">
        <v>311</v>
      </c>
      <c r="L405" s="44"/>
      <c r="M405" s="211" t="s">
        <v>19</v>
      </c>
      <c r="N405" s="212" t="s">
        <v>44</v>
      </c>
      <c r="O405" s="84"/>
      <c r="P405" s="213">
        <f>O405*H405</f>
        <v>0</v>
      </c>
      <c r="Q405" s="213">
        <v>0.00069</v>
      </c>
      <c r="R405" s="213">
        <f>Q405*H405</f>
        <v>0.9399455999999999</v>
      </c>
      <c r="S405" s="213">
        <v>0</v>
      </c>
      <c r="T405" s="214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15" t="s">
        <v>141</v>
      </c>
      <c r="AT405" s="215" t="s">
        <v>126</v>
      </c>
      <c r="AU405" s="215" t="s">
        <v>83</v>
      </c>
      <c r="AY405" s="17" t="s">
        <v>123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7" t="s">
        <v>81</v>
      </c>
      <c r="BK405" s="216">
        <f>ROUND(I405*H405,2)</f>
        <v>0</v>
      </c>
      <c r="BL405" s="17" t="s">
        <v>141</v>
      </c>
      <c r="BM405" s="215" t="s">
        <v>748</v>
      </c>
    </row>
    <row r="406" spans="1:47" s="2" customFormat="1" ht="12">
      <c r="A406" s="38"/>
      <c r="B406" s="39"/>
      <c r="C406" s="40"/>
      <c r="D406" s="217" t="s">
        <v>132</v>
      </c>
      <c r="E406" s="40"/>
      <c r="F406" s="218" t="s">
        <v>749</v>
      </c>
      <c r="G406" s="40"/>
      <c r="H406" s="40"/>
      <c r="I406" s="219"/>
      <c r="J406" s="40"/>
      <c r="K406" s="40"/>
      <c r="L406" s="44"/>
      <c r="M406" s="220"/>
      <c r="N406" s="221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132</v>
      </c>
      <c r="AU406" s="17" t="s">
        <v>83</v>
      </c>
    </row>
    <row r="407" spans="1:47" s="2" customFormat="1" ht="12">
      <c r="A407" s="38"/>
      <c r="B407" s="39"/>
      <c r="C407" s="40"/>
      <c r="D407" s="229" t="s">
        <v>314</v>
      </c>
      <c r="E407" s="40"/>
      <c r="F407" s="230" t="s">
        <v>750</v>
      </c>
      <c r="G407" s="40"/>
      <c r="H407" s="40"/>
      <c r="I407" s="219"/>
      <c r="J407" s="40"/>
      <c r="K407" s="40"/>
      <c r="L407" s="44"/>
      <c r="M407" s="220"/>
      <c r="N407" s="221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314</v>
      </c>
      <c r="AU407" s="17" t="s">
        <v>83</v>
      </c>
    </row>
    <row r="408" spans="1:47" s="2" customFormat="1" ht="12">
      <c r="A408" s="38"/>
      <c r="B408" s="39"/>
      <c r="C408" s="40"/>
      <c r="D408" s="217" t="s">
        <v>180</v>
      </c>
      <c r="E408" s="40"/>
      <c r="F408" s="222" t="s">
        <v>469</v>
      </c>
      <c r="G408" s="40"/>
      <c r="H408" s="40"/>
      <c r="I408" s="219"/>
      <c r="J408" s="40"/>
      <c r="K408" s="40"/>
      <c r="L408" s="44"/>
      <c r="M408" s="220"/>
      <c r="N408" s="221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180</v>
      </c>
      <c r="AU408" s="17" t="s">
        <v>83</v>
      </c>
    </row>
    <row r="409" spans="1:51" s="13" customFormat="1" ht="12">
      <c r="A409" s="13"/>
      <c r="B409" s="231"/>
      <c r="C409" s="232"/>
      <c r="D409" s="217" t="s">
        <v>316</v>
      </c>
      <c r="E409" s="233" t="s">
        <v>19</v>
      </c>
      <c r="F409" s="234" t="s">
        <v>751</v>
      </c>
      <c r="G409" s="232"/>
      <c r="H409" s="235">
        <v>1362.24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1" t="s">
        <v>316</v>
      </c>
      <c r="AU409" s="241" t="s">
        <v>83</v>
      </c>
      <c r="AV409" s="13" t="s">
        <v>83</v>
      </c>
      <c r="AW409" s="13" t="s">
        <v>35</v>
      </c>
      <c r="AX409" s="13" t="s">
        <v>81</v>
      </c>
      <c r="AY409" s="241" t="s">
        <v>123</v>
      </c>
    </row>
    <row r="410" spans="1:65" s="2" customFormat="1" ht="16.5" customHeight="1">
      <c r="A410" s="38"/>
      <c r="B410" s="39"/>
      <c r="C410" s="204" t="s">
        <v>752</v>
      </c>
      <c r="D410" s="204" t="s">
        <v>126</v>
      </c>
      <c r="E410" s="205" t="s">
        <v>753</v>
      </c>
      <c r="F410" s="206" t="s">
        <v>754</v>
      </c>
      <c r="G410" s="207" t="s">
        <v>310</v>
      </c>
      <c r="H410" s="208">
        <v>10000</v>
      </c>
      <c r="I410" s="209"/>
      <c r="J410" s="210">
        <f>ROUND(I410*H410,2)</f>
        <v>0</v>
      </c>
      <c r="K410" s="206" t="s">
        <v>311</v>
      </c>
      <c r="L410" s="44"/>
      <c r="M410" s="211" t="s">
        <v>19</v>
      </c>
      <c r="N410" s="212" t="s">
        <v>44</v>
      </c>
      <c r="O410" s="84"/>
      <c r="P410" s="213">
        <f>O410*H410</f>
        <v>0</v>
      </c>
      <c r="Q410" s="213">
        <v>0</v>
      </c>
      <c r="R410" s="213">
        <f>Q410*H410</f>
        <v>0</v>
      </c>
      <c r="S410" s="213">
        <v>0.01</v>
      </c>
      <c r="T410" s="214">
        <f>S410*H410</f>
        <v>100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5" t="s">
        <v>141</v>
      </c>
      <c r="AT410" s="215" t="s">
        <v>126</v>
      </c>
      <c r="AU410" s="215" t="s">
        <v>83</v>
      </c>
      <c r="AY410" s="17" t="s">
        <v>123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7" t="s">
        <v>81</v>
      </c>
      <c r="BK410" s="216">
        <f>ROUND(I410*H410,2)</f>
        <v>0</v>
      </c>
      <c r="BL410" s="17" t="s">
        <v>141</v>
      </c>
      <c r="BM410" s="215" t="s">
        <v>755</v>
      </c>
    </row>
    <row r="411" spans="1:47" s="2" customFormat="1" ht="12">
      <c r="A411" s="38"/>
      <c r="B411" s="39"/>
      <c r="C411" s="40"/>
      <c r="D411" s="217" t="s">
        <v>132</v>
      </c>
      <c r="E411" s="40"/>
      <c r="F411" s="218" t="s">
        <v>756</v>
      </c>
      <c r="G411" s="40"/>
      <c r="H411" s="40"/>
      <c r="I411" s="219"/>
      <c r="J411" s="40"/>
      <c r="K411" s="40"/>
      <c r="L411" s="44"/>
      <c r="M411" s="220"/>
      <c r="N411" s="221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132</v>
      </c>
      <c r="AU411" s="17" t="s">
        <v>83</v>
      </c>
    </row>
    <row r="412" spans="1:47" s="2" customFormat="1" ht="12">
      <c r="A412" s="38"/>
      <c r="B412" s="39"/>
      <c r="C412" s="40"/>
      <c r="D412" s="229" t="s">
        <v>314</v>
      </c>
      <c r="E412" s="40"/>
      <c r="F412" s="230" t="s">
        <v>757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314</v>
      </c>
      <c r="AU412" s="17" t="s">
        <v>83</v>
      </c>
    </row>
    <row r="413" spans="1:47" s="2" customFormat="1" ht="12">
      <c r="A413" s="38"/>
      <c r="B413" s="39"/>
      <c r="C413" s="40"/>
      <c r="D413" s="217" t="s">
        <v>180</v>
      </c>
      <c r="E413" s="40"/>
      <c r="F413" s="222" t="s">
        <v>758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180</v>
      </c>
      <c r="AU413" s="17" t="s">
        <v>83</v>
      </c>
    </row>
    <row r="414" spans="1:51" s="13" customFormat="1" ht="12">
      <c r="A414" s="13"/>
      <c r="B414" s="231"/>
      <c r="C414" s="232"/>
      <c r="D414" s="217" t="s">
        <v>316</v>
      </c>
      <c r="E414" s="233" t="s">
        <v>19</v>
      </c>
      <c r="F414" s="234" t="s">
        <v>759</v>
      </c>
      <c r="G414" s="232"/>
      <c r="H414" s="235">
        <v>10000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1" t="s">
        <v>316</v>
      </c>
      <c r="AU414" s="241" t="s">
        <v>83</v>
      </c>
      <c r="AV414" s="13" t="s">
        <v>83</v>
      </c>
      <c r="AW414" s="13" t="s">
        <v>35</v>
      </c>
      <c r="AX414" s="13" t="s">
        <v>81</v>
      </c>
      <c r="AY414" s="241" t="s">
        <v>123</v>
      </c>
    </row>
    <row r="415" spans="1:65" s="2" customFormat="1" ht="16.5" customHeight="1">
      <c r="A415" s="38"/>
      <c r="B415" s="39"/>
      <c r="C415" s="204" t="s">
        <v>760</v>
      </c>
      <c r="D415" s="204" t="s">
        <v>126</v>
      </c>
      <c r="E415" s="205" t="s">
        <v>761</v>
      </c>
      <c r="F415" s="206" t="s">
        <v>762</v>
      </c>
      <c r="G415" s="207" t="s">
        <v>310</v>
      </c>
      <c r="H415" s="208">
        <v>877</v>
      </c>
      <c r="I415" s="209"/>
      <c r="J415" s="210">
        <f>ROUND(I415*H415,2)</f>
        <v>0</v>
      </c>
      <c r="K415" s="206" t="s">
        <v>311</v>
      </c>
      <c r="L415" s="44"/>
      <c r="M415" s="211" t="s">
        <v>19</v>
      </c>
      <c r="N415" s="212" t="s">
        <v>44</v>
      </c>
      <c r="O415" s="84"/>
      <c r="P415" s="213">
        <f>O415*H415</f>
        <v>0</v>
      </c>
      <c r="Q415" s="213">
        <v>0</v>
      </c>
      <c r="R415" s="213">
        <f>Q415*H415</f>
        <v>0</v>
      </c>
      <c r="S415" s="213">
        <v>0.02</v>
      </c>
      <c r="T415" s="214">
        <f>S415*H415</f>
        <v>17.54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15" t="s">
        <v>141</v>
      </c>
      <c r="AT415" s="215" t="s">
        <v>126</v>
      </c>
      <c r="AU415" s="215" t="s">
        <v>83</v>
      </c>
      <c r="AY415" s="17" t="s">
        <v>123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7" t="s">
        <v>81</v>
      </c>
      <c r="BK415" s="216">
        <f>ROUND(I415*H415,2)</f>
        <v>0</v>
      </c>
      <c r="BL415" s="17" t="s">
        <v>141</v>
      </c>
      <c r="BM415" s="215" t="s">
        <v>763</v>
      </c>
    </row>
    <row r="416" spans="1:47" s="2" customFormat="1" ht="12">
      <c r="A416" s="38"/>
      <c r="B416" s="39"/>
      <c r="C416" s="40"/>
      <c r="D416" s="217" t="s">
        <v>132</v>
      </c>
      <c r="E416" s="40"/>
      <c r="F416" s="218" t="s">
        <v>764</v>
      </c>
      <c r="G416" s="40"/>
      <c r="H416" s="40"/>
      <c r="I416" s="219"/>
      <c r="J416" s="40"/>
      <c r="K416" s="40"/>
      <c r="L416" s="44"/>
      <c r="M416" s="220"/>
      <c r="N416" s="221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132</v>
      </c>
      <c r="AU416" s="17" t="s">
        <v>83</v>
      </c>
    </row>
    <row r="417" spans="1:47" s="2" customFormat="1" ht="12">
      <c r="A417" s="38"/>
      <c r="B417" s="39"/>
      <c r="C417" s="40"/>
      <c r="D417" s="229" t="s">
        <v>314</v>
      </c>
      <c r="E417" s="40"/>
      <c r="F417" s="230" t="s">
        <v>765</v>
      </c>
      <c r="G417" s="40"/>
      <c r="H417" s="40"/>
      <c r="I417" s="219"/>
      <c r="J417" s="40"/>
      <c r="K417" s="40"/>
      <c r="L417" s="44"/>
      <c r="M417" s="220"/>
      <c r="N417" s="221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314</v>
      </c>
      <c r="AU417" s="17" t="s">
        <v>83</v>
      </c>
    </row>
    <row r="418" spans="1:47" s="2" customFormat="1" ht="12">
      <c r="A418" s="38"/>
      <c r="B418" s="39"/>
      <c r="C418" s="40"/>
      <c r="D418" s="217" t="s">
        <v>180</v>
      </c>
      <c r="E418" s="40"/>
      <c r="F418" s="222" t="s">
        <v>766</v>
      </c>
      <c r="G418" s="40"/>
      <c r="H418" s="40"/>
      <c r="I418" s="219"/>
      <c r="J418" s="40"/>
      <c r="K418" s="40"/>
      <c r="L418" s="44"/>
      <c r="M418" s="220"/>
      <c r="N418" s="221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180</v>
      </c>
      <c r="AU418" s="17" t="s">
        <v>83</v>
      </c>
    </row>
    <row r="419" spans="1:51" s="13" customFormat="1" ht="12">
      <c r="A419" s="13"/>
      <c r="B419" s="231"/>
      <c r="C419" s="232"/>
      <c r="D419" s="217" t="s">
        <v>316</v>
      </c>
      <c r="E419" s="233" t="s">
        <v>19</v>
      </c>
      <c r="F419" s="234" t="s">
        <v>223</v>
      </c>
      <c r="G419" s="232"/>
      <c r="H419" s="235">
        <v>877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1" t="s">
        <v>316</v>
      </c>
      <c r="AU419" s="241" t="s">
        <v>83</v>
      </c>
      <c r="AV419" s="13" t="s">
        <v>83</v>
      </c>
      <c r="AW419" s="13" t="s">
        <v>35</v>
      </c>
      <c r="AX419" s="13" t="s">
        <v>81</v>
      </c>
      <c r="AY419" s="241" t="s">
        <v>123</v>
      </c>
    </row>
    <row r="420" spans="1:65" s="2" customFormat="1" ht="16.5" customHeight="1">
      <c r="A420" s="38"/>
      <c r="B420" s="39"/>
      <c r="C420" s="204" t="s">
        <v>767</v>
      </c>
      <c r="D420" s="204" t="s">
        <v>126</v>
      </c>
      <c r="E420" s="205" t="s">
        <v>768</v>
      </c>
      <c r="F420" s="206" t="s">
        <v>769</v>
      </c>
      <c r="G420" s="207" t="s">
        <v>310</v>
      </c>
      <c r="H420" s="208">
        <v>877</v>
      </c>
      <c r="I420" s="209"/>
      <c r="J420" s="210">
        <f>ROUND(I420*H420,2)</f>
        <v>0</v>
      </c>
      <c r="K420" s="206" t="s">
        <v>311</v>
      </c>
      <c r="L420" s="44"/>
      <c r="M420" s="211" t="s">
        <v>19</v>
      </c>
      <c r="N420" s="212" t="s">
        <v>44</v>
      </c>
      <c r="O420" s="84"/>
      <c r="P420" s="213">
        <f>O420*H420</f>
        <v>0</v>
      </c>
      <c r="Q420" s="213">
        <v>0</v>
      </c>
      <c r="R420" s="213">
        <f>Q420*H420</f>
        <v>0</v>
      </c>
      <c r="S420" s="213">
        <v>0.02</v>
      </c>
      <c r="T420" s="214">
        <f>S420*H420</f>
        <v>17.54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5" t="s">
        <v>141</v>
      </c>
      <c r="AT420" s="215" t="s">
        <v>126</v>
      </c>
      <c r="AU420" s="215" t="s">
        <v>83</v>
      </c>
      <c r="AY420" s="17" t="s">
        <v>123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7" t="s">
        <v>81</v>
      </c>
      <c r="BK420" s="216">
        <f>ROUND(I420*H420,2)</f>
        <v>0</v>
      </c>
      <c r="BL420" s="17" t="s">
        <v>141</v>
      </c>
      <c r="BM420" s="215" t="s">
        <v>770</v>
      </c>
    </row>
    <row r="421" spans="1:47" s="2" customFormat="1" ht="12">
      <c r="A421" s="38"/>
      <c r="B421" s="39"/>
      <c r="C421" s="40"/>
      <c r="D421" s="217" t="s">
        <v>132</v>
      </c>
      <c r="E421" s="40"/>
      <c r="F421" s="218" t="s">
        <v>771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132</v>
      </c>
      <c r="AU421" s="17" t="s">
        <v>83</v>
      </c>
    </row>
    <row r="422" spans="1:47" s="2" customFormat="1" ht="12">
      <c r="A422" s="38"/>
      <c r="B422" s="39"/>
      <c r="C422" s="40"/>
      <c r="D422" s="229" t="s">
        <v>314</v>
      </c>
      <c r="E422" s="40"/>
      <c r="F422" s="230" t="s">
        <v>772</v>
      </c>
      <c r="G422" s="40"/>
      <c r="H422" s="40"/>
      <c r="I422" s="219"/>
      <c r="J422" s="40"/>
      <c r="K422" s="40"/>
      <c r="L422" s="44"/>
      <c r="M422" s="220"/>
      <c r="N422" s="221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314</v>
      </c>
      <c r="AU422" s="17" t="s">
        <v>83</v>
      </c>
    </row>
    <row r="423" spans="1:47" s="2" customFormat="1" ht="12">
      <c r="A423" s="38"/>
      <c r="B423" s="39"/>
      <c r="C423" s="40"/>
      <c r="D423" s="217" t="s">
        <v>180</v>
      </c>
      <c r="E423" s="40"/>
      <c r="F423" s="222" t="s">
        <v>773</v>
      </c>
      <c r="G423" s="40"/>
      <c r="H423" s="40"/>
      <c r="I423" s="219"/>
      <c r="J423" s="40"/>
      <c r="K423" s="40"/>
      <c r="L423" s="44"/>
      <c r="M423" s="220"/>
      <c r="N423" s="221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180</v>
      </c>
      <c r="AU423" s="17" t="s">
        <v>83</v>
      </c>
    </row>
    <row r="424" spans="1:51" s="13" customFormat="1" ht="12">
      <c r="A424" s="13"/>
      <c r="B424" s="231"/>
      <c r="C424" s="232"/>
      <c r="D424" s="217" t="s">
        <v>316</v>
      </c>
      <c r="E424" s="233" t="s">
        <v>19</v>
      </c>
      <c r="F424" s="234" t="s">
        <v>223</v>
      </c>
      <c r="G424" s="232"/>
      <c r="H424" s="235">
        <v>877</v>
      </c>
      <c r="I424" s="236"/>
      <c r="J424" s="232"/>
      <c r="K424" s="232"/>
      <c r="L424" s="237"/>
      <c r="M424" s="238"/>
      <c r="N424" s="239"/>
      <c r="O424" s="239"/>
      <c r="P424" s="239"/>
      <c r="Q424" s="239"/>
      <c r="R424" s="239"/>
      <c r="S424" s="239"/>
      <c r="T424" s="24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1" t="s">
        <v>316</v>
      </c>
      <c r="AU424" s="241" t="s">
        <v>83</v>
      </c>
      <c r="AV424" s="13" t="s">
        <v>83</v>
      </c>
      <c r="AW424" s="13" t="s">
        <v>35</v>
      </c>
      <c r="AX424" s="13" t="s">
        <v>81</v>
      </c>
      <c r="AY424" s="241" t="s">
        <v>123</v>
      </c>
    </row>
    <row r="425" spans="1:65" s="2" customFormat="1" ht="16.5" customHeight="1">
      <c r="A425" s="38"/>
      <c r="B425" s="39"/>
      <c r="C425" s="204" t="s">
        <v>774</v>
      </c>
      <c r="D425" s="204" t="s">
        <v>126</v>
      </c>
      <c r="E425" s="205" t="s">
        <v>775</v>
      </c>
      <c r="F425" s="206" t="s">
        <v>776</v>
      </c>
      <c r="G425" s="207" t="s">
        <v>178</v>
      </c>
      <c r="H425" s="208">
        <v>5</v>
      </c>
      <c r="I425" s="209"/>
      <c r="J425" s="210">
        <f>ROUND(I425*H425,2)</f>
        <v>0</v>
      </c>
      <c r="K425" s="206" t="s">
        <v>311</v>
      </c>
      <c r="L425" s="44"/>
      <c r="M425" s="211" t="s">
        <v>19</v>
      </c>
      <c r="N425" s="212" t="s">
        <v>44</v>
      </c>
      <c r="O425" s="84"/>
      <c r="P425" s="213">
        <f>O425*H425</f>
        <v>0</v>
      </c>
      <c r="Q425" s="213">
        <v>0</v>
      </c>
      <c r="R425" s="213">
        <f>Q425*H425</f>
        <v>0</v>
      </c>
      <c r="S425" s="213">
        <v>0.082</v>
      </c>
      <c r="T425" s="214">
        <f>S425*H425</f>
        <v>0.41000000000000003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15" t="s">
        <v>141</v>
      </c>
      <c r="AT425" s="215" t="s">
        <v>126</v>
      </c>
      <c r="AU425" s="215" t="s">
        <v>83</v>
      </c>
      <c r="AY425" s="17" t="s">
        <v>123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7" t="s">
        <v>81</v>
      </c>
      <c r="BK425" s="216">
        <f>ROUND(I425*H425,2)</f>
        <v>0</v>
      </c>
      <c r="BL425" s="17" t="s">
        <v>141</v>
      </c>
      <c r="BM425" s="215" t="s">
        <v>777</v>
      </c>
    </row>
    <row r="426" spans="1:47" s="2" customFormat="1" ht="12">
      <c r="A426" s="38"/>
      <c r="B426" s="39"/>
      <c r="C426" s="40"/>
      <c r="D426" s="217" t="s">
        <v>132</v>
      </c>
      <c r="E426" s="40"/>
      <c r="F426" s="218" t="s">
        <v>778</v>
      </c>
      <c r="G426" s="40"/>
      <c r="H426" s="40"/>
      <c r="I426" s="219"/>
      <c r="J426" s="40"/>
      <c r="K426" s="40"/>
      <c r="L426" s="44"/>
      <c r="M426" s="220"/>
      <c r="N426" s="221"/>
      <c r="O426" s="84"/>
      <c r="P426" s="84"/>
      <c r="Q426" s="84"/>
      <c r="R426" s="84"/>
      <c r="S426" s="84"/>
      <c r="T426" s="85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132</v>
      </c>
      <c r="AU426" s="17" t="s">
        <v>83</v>
      </c>
    </row>
    <row r="427" spans="1:47" s="2" customFormat="1" ht="12">
      <c r="A427" s="38"/>
      <c r="B427" s="39"/>
      <c r="C427" s="40"/>
      <c r="D427" s="229" t="s">
        <v>314</v>
      </c>
      <c r="E427" s="40"/>
      <c r="F427" s="230" t="s">
        <v>779</v>
      </c>
      <c r="G427" s="40"/>
      <c r="H427" s="40"/>
      <c r="I427" s="219"/>
      <c r="J427" s="40"/>
      <c r="K427" s="40"/>
      <c r="L427" s="44"/>
      <c r="M427" s="220"/>
      <c r="N427" s="221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314</v>
      </c>
      <c r="AU427" s="17" t="s">
        <v>83</v>
      </c>
    </row>
    <row r="428" spans="1:51" s="13" customFormat="1" ht="12">
      <c r="A428" s="13"/>
      <c r="B428" s="231"/>
      <c r="C428" s="232"/>
      <c r="D428" s="217" t="s">
        <v>316</v>
      </c>
      <c r="E428" s="233" t="s">
        <v>19</v>
      </c>
      <c r="F428" s="234" t="s">
        <v>613</v>
      </c>
      <c r="G428" s="232"/>
      <c r="H428" s="235">
        <v>5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1" t="s">
        <v>316</v>
      </c>
      <c r="AU428" s="241" t="s">
        <v>83</v>
      </c>
      <c r="AV428" s="13" t="s">
        <v>83</v>
      </c>
      <c r="AW428" s="13" t="s">
        <v>35</v>
      </c>
      <c r="AX428" s="13" t="s">
        <v>81</v>
      </c>
      <c r="AY428" s="241" t="s">
        <v>123</v>
      </c>
    </row>
    <row r="429" spans="1:65" s="2" customFormat="1" ht="16.5" customHeight="1">
      <c r="A429" s="38"/>
      <c r="B429" s="39"/>
      <c r="C429" s="204" t="s">
        <v>780</v>
      </c>
      <c r="D429" s="204" t="s">
        <v>126</v>
      </c>
      <c r="E429" s="205" t="s">
        <v>781</v>
      </c>
      <c r="F429" s="206" t="s">
        <v>782</v>
      </c>
      <c r="G429" s="207" t="s">
        <v>178</v>
      </c>
      <c r="H429" s="208">
        <v>12</v>
      </c>
      <c r="I429" s="209"/>
      <c r="J429" s="210">
        <f>ROUND(I429*H429,2)</f>
        <v>0</v>
      </c>
      <c r="K429" s="206" t="s">
        <v>311</v>
      </c>
      <c r="L429" s="44"/>
      <c r="M429" s="211" t="s">
        <v>19</v>
      </c>
      <c r="N429" s="212" t="s">
        <v>44</v>
      </c>
      <c r="O429" s="84"/>
      <c r="P429" s="213">
        <f>O429*H429</f>
        <v>0</v>
      </c>
      <c r="Q429" s="213">
        <v>0</v>
      </c>
      <c r="R429" s="213">
        <f>Q429*H429</f>
        <v>0</v>
      </c>
      <c r="S429" s="213">
        <v>0.004</v>
      </c>
      <c r="T429" s="214">
        <f>S429*H429</f>
        <v>0.048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5" t="s">
        <v>141</v>
      </c>
      <c r="AT429" s="215" t="s">
        <v>126</v>
      </c>
      <c r="AU429" s="215" t="s">
        <v>83</v>
      </c>
      <c r="AY429" s="17" t="s">
        <v>123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7" t="s">
        <v>81</v>
      </c>
      <c r="BK429" s="216">
        <f>ROUND(I429*H429,2)</f>
        <v>0</v>
      </c>
      <c r="BL429" s="17" t="s">
        <v>141</v>
      </c>
      <c r="BM429" s="215" t="s">
        <v>783</v>
      </c>
    </row>
    <row r="430" spans="1:47" s="2" customFormat="1" ht="12">
      <c r="A430" s="38"/>
      <c r="B430" s="39"/>
      <c r="C430" s="40"/>
      <c r="D430" s="217" t="s">
        <v>132</v>
      </c>
      <c r="E430" s="40"/>
      <c r="F430" s="218" t="s">
        <v>784</v>
      </c>
      <c r="G430" s="40"/>
      <c r="H430" s="40"/>
      <c r="I430" s="219"/>
      <c r="J430" s="40"/>
      <c r="K430" s="40"/>
      <c r="L430" s="44"/>
      <c r="M430" s="220"/>
      <c r="N430" s="221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132</v>
      </c>
      <c r="AU430" s="17" t="s">
        <v>83</v>
      </c>
    </row>
    <row r="431" spans="1:47" s="2" customFormat="1" ht="12">
      <c r="A431" s="38"/>
      <c r="B431" s="39"/>
      <c r="C431" s="40"/>
      <c r="D431" s="229" t="s">
        <v>314</v>
      </c>
      <c r="E431" s="40"/>
      <c r="F431" s="230" t="s">
        <v>785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314</v>
      </c>
      <c r="AU431" s="17" t="s">
        <v>83</v>
      </c>
    </row>
    <row r="432" spans="1:51" s="13" customFormat="1" ht="12">
      <c r="A432" s="13"/>
      <c r="B432" s="231"/>
      <c r="C432" s="232"/>
      <c r="D432" s="217" t="s">
        <v>316</v>
      </c>
      <c r="E432" s="233" t="s">
        <v>19</v>
      </c>
      <c r="F432" s="234" t="s">
        <v>786</v>
      </c>
      <c r="G432" s="232"/>
      <c r="H432" s="235">
        <v>12</v>
      </c>
      <c r="I432" s="236"/>
      <c r="J432" s="232"/>
      <c r="K432" s="232"/>
      <c r="L432" s="237"/>
      <c r="M432" s="238"/>
      <c r="N432" s="239"/>
      <c r="O432" s="239"/>
      <c r="P432" s="239"/>
      <c r="Q432" s="239"/>
      <c r="R432" s="239"/>
      <c r="S432" s="239"/>
      <c r="T432" s="24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1" t="s">
        <v>316</v>
      </c>
      <c r="AU432" s="241" t="s">
        <v>83</v>
      </c>
      <c r="AV432" s="13" t="s">
        <v>83</v>
      </c>
      <c r="AW432" s="13" t="s">
        <v>35</v>
      </c>
      <c r="AX432" s="13" t="s">
        <v>81</v>
      </c>
      <c r="AY432" s="241" t="s">
        <v>123</v>
      </c>
    </row>
    <row r="433" spans="1:65" s="2" customFormat="1" ht="16.5" customHeight="1">
      <c r="A433" s="38"/>
      <c r="B433" s="39"/>
      <c r="C433" s="204" t="s">
        <v>787</v>
      </c>
      <c r="D433" s="204" t="s">
        <v>126</v>
      </c>
      <c r="E433" s="205" t="s">
        <v>788</v>
      </c>
      <c r="F433" s="206" t="s">
        <v>789</v>
      </c>
      <c r="G433" s="207" t="s">
        <v>358</v>
      </c>
      <c r="H433" s="208">
        <v>414</v>
      </c>
      <c r="I433" s="209"/>
      <c r="J433" s="210">
        <f>ROUND(I433*H433,2)</f>
        <v>0</v>
      </c>
      <c r="K433" s="206" t="s">
        <v>311</v>
      </c>
      <c r="L433" s="44"/>
      <c r="M433" s="211" t="s">
        <v>19</v>
      </c>
      <c r="N433" s="212" t="s">
        <v>44</v>
      </c>
      <c r="O433" s="84"/>
      <c r="P433" s="213">
        <f>O433*H433</f>
        <v>0</v>
      </c>
      <c r="Q433" s="213">
        <v>0</v>
      </c>
      <c r="R433" s="213">
        <f>Q433*H433</f>
        <v>0</v>
      </c>
      <c r="S433" s="213">
        <v>0</v>
      </c>
      <c r="T433" s="21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15" t="s">
        <v>141</v>
      </c>
      <c r="AT433" s="215" t="s">
        <v>126</v>
      </c>
      <c r="AU433" s="215" t="s">
        <v>83</v>
      </c>
      <c r="AY433" s="17" t="s">
        <v>123</v>
      </c>
      <c r="BE433" s="216">
        <f>IF(N433="základní",J433,0)</f>
        <v>0</v>
      </c>
      <c r="BF433" s="216">
        <f>IF(N433="snížená",J433,0)</f>
        <v>0</v>
      </c>
      <c r="BG433" s="216">
        <f>IF(N433="zákl. přenesená",J433,0)</f>
        <v>0</v>
      </c>
      <c r="BH433" s="216">
        <f>IF(N433="sníž. přenesená",J433,0)</f>
        <v>0</v>
      </c>
      <c r="BI433" s="216">
        <f>IF(N433="nulová",J433,0)</f>
        <v>0</v>
      </c>
      <c r="BJ433" s="17" t="s">
        <v>81</v>
      </c>
      <c r="BK433" s="216">
        <f>ROUND(I433*H433,2)</f>
        <v>0</v>
      </c>
      <c r="BL433" s="17" t="s">
        <v>141</v>
      </c>
      <c r="BM433" s="215" t="s">
        <v>790</v>
      </c>
    </row>
    <row r="434" spans="1:47" s="2" customFormat="1" ht="12">
      <c r="A434" s="38"/>
      <c r="B434" s="39"/>
      <c r="C434" s="40"/>
      <c r="D434" s="217" t="s">
        <v>132</v>
      </c>
      <c r="E434" s="40"/>
      <c r="F434" s="218" t="s">
        <v>791</v>
      </c>
      <c r="G434" s="40"/>
      <c r="H434" s="40"/>
      <c r="I434" s="219"/>
      <c r="J434" s="40"/>
      <c r="K434" s="40"/>
      <c r="L434" s="44"/>
      <c r="M434" s="220"/>
      <c r="N434" s="221"/>
      <c r="O434" s="84"/>
      <c r="P434" s="84"/>
      <c r="Q434" s="84"/>
      <c r="R434" s="84"/>
      <c r="S434" s="84"/>
      <c r="T434" s="85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132</v>
      </c>
      <c r="AU434" s="17" t="s">
        <v>83</v>
      </c>
    </row>
    <row r="435" spans="1:47" s="2" customFormat="1" ht="12">
      <c r="A435" s="38"/>
      <c r="B435" s="39"/>
      <c r="C435" s="40"/>
      <c r="D435" s="229" t="s">
        <v>314</v>
      </c>
      <c r="E435" s="40"/>
      <c r="F435" s="230" t="s">
        <v>792</v>
      </c>
      <c r="G435" s="40"/>
      <c r="H435" s="40"/>
      <c r="I435" s="219"/>
      <c r="J435" s="40"/>
      <c r="K435" s="40"/>
      <c r="L435" s="44"/>
      <c r="M435" s="220"/>
      <c r="N435" s="221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314</v>
      </c>
      <c r="AU435" s="17" t="s">
        <v>83</v>
      </c>
    </row>
    <row r="436" spans="1:51" s="13" customFormat="1" ht="12">
      <c r="A436" s="13"/>
      <c r="B436" s="231"/>
      <c r="C436" s="232"/>
      <c r="D436" s="217" t="s">
        <v>316</v>
      </c>
      <c r="E436" s="233" t="s">
        <v>19</v>
      </c>
      <c r="F436" s="234" t="s">
        <v>246</v>
      </c>
      <c r="G436" s="232"/>
      <c r="H436" s="235">
        <v>414</v>
      </c>
      <c r="I436" s="236"/>
      <c r="J436" s="232"/>
      <c r="K436" s="232"/>
      <c r="L436" s="237"/>
      <c r="M436" s="238"/>
      <c r="N436" s="239"/>
      <c r="O436" s="239"/>
      <c r="P436" s="239"/>
      <c r="Q436" s="239"/>
      <c r="R436" s="239"/>
      <c r="S436" s="239"/>
      <c r="T436" s="24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1" t="s">
        <v>316</v>
      </c>
      <c r="AU436" s="241" t="s">
        <v>83</v>
      </c>
      <c r="AV436" s="13" t="s">
        <v>83</v>
      </c>
      <c r="AW436" s="13" t="s">
        <v>35</v>
      </c>
      <c r="AX436" s="13" t="s">
        <v>81</v>
      </c>
      <c r="AY436" s="241" t="s">
        <v>123</v>
      </c>
    </row>
    <row r="437" spans="1:65" s="2" customFormat="1" ht="16.5" customHeight="1">
      <c r="A437" s="38"/>
      <c r="B437" s="39"/>
      <c r="C437" s="204" t="s">
        <v>793</v>
      </c>
      <c r="D437" s="204" t="s">
        <v>126</v>
      </c>
      <c r="E437" s="205" t="s">
        <v>794</v>
      </c>
      <c r="F437" s="206" t="s">
        <v>795</v>
      </c>
      <c r="G437" s="207" t="s">
        <v>358</v>
      </c>
      <c r="H437" s="208">
        <v>686</v>
      </c>
      <c r="I437" s="209"/>
      <c r="J437" s="210">
        <f>ROUND(I437*H437,2)</f>
        <v>0</v>
      </c>
      <c r="K437" s="206" t="s">
        <v>19</v>
      </c>
      <c r="L437" s="44"/>
      <c r="M437" s="211" t="s">
        <v>19</v>
      </c>
      <c r="N437" s="212" t="s">
        <v>44</v>
      </c>
      <c r="O437" s="84"/>
      <c r="P437" s="213">
        <f>O437*H437</f>
        <v>0</v>
      </c>
      <c r="Q437" s="213">
        <v>0</v>
      </c>
      <c r="R437" s="213">
        <f>Q437*H437</f>
        <v>0</v>
      </c>
      <c r="S437" s="213">
        <v>0</v>
      </c>
      <c r="T437" s="214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5" t="s">
        <v>141</v>
      </c>
      <c r="AT437" s="215" t="s">
        <v>126</v>
      </c>
      <c r="AU437" s="215" t="s">
        <v>83</v>
      </c>
      <c r="AY437" s="17" t="s">
        <v>123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7" t="s">
        <v>81</v>
      </c>
      <c r="BK437" s="216">
        <f>ROUND(I437*H437,2)</f>
        <v>0</v>
      </c>
      <c r="BL437" s="17" t="s">
        <v>141</v>
      </c>
      <c r="BM437" s="215" t="s">
        <v>796</v>
      </c>
    </row>
    <row r="438" spans="1:47" s="2" customFormat="1" ht="12">
      <c r="A438" s="38"/>
      <c r="B438" s="39"/>
      <c r="C438" s="40"/>
      <c r="D438" s="217" t="s">
        <v>132</v>
      </c>
      <c r="E438" s="40"/>
      <c r="F438" s="218" t="s">
        <v>797</v>
      </c>
      <c r="G438" s="40"/>
      <c r="H438" s="40"/>
      <c r="I438" s="219"/>
      <c r="J438" s="40"/>
      <c r="K438" s="40"/>
      <c r="L438" s="44"/>
      <c r="M438" s="220"/>
      <c r="N438" s="221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132</v>
      </c>
      <c r="AU438" s="17" t="s">
        <v>83</v>
      </c>
    </row>
    <row r="439" spans="1:51" s="13" customFormat="1" ht="12">
      <c r="A439" s="13"/>
      <c r="B439" s="231"/>
      <c r="C439" s="232"/>
      <c r="D439" s="217" t="s">
        <v>316</v>
      </c>
      <c r="E439" s="233" t="s">
        <v>19</v>
      </c>
      <c r="F439" s="234" t="s">
        <v>798</v>
      </c>
      <c r="G439" s="232"/>
      <c r="H439" s="235">
        <v>686</v>
      </c>
      <c r="I439" s="236"/>
      <c r="J439" s="232"/>
      <c r="K439" s="232"/>
      <c r="L439" s="237"/>
      <c r="M439" s="238"/>
      <c r="N439" s="239"/>
      <c r="O439" s="239"/>
      <c r="P439" s="239"/>
      <c r="Q439" s="239"/>
      <c r="R439" s="239"/>
      <c r="S439" s="239"/>
      <c r="T439" s="24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1" t="s">
        <v>316</v>
      </c>
      <c r="AU439" s="241" t="s">
        <v>83</v>
      </c>
      <c r="AV439" s="13" t="s">
        <v>83</v>
      </c>
      <c r="AW439" s="13" t="s">
        <v>35</v>
      </c>
      <c r="AX439" s="13" t="s">
        <v>81</v>
      </c>
      <c r="AY439" s="241" t="s">
        <v>123</v>
      </c>
    </row>
    <row r="440" spans="1:65" s="2" customFormat="1" ht="16.5" customHeight="1">
      <c r="A440" s="38"/>
      <c r="B440" s="39"/>
      <c r="C440" s="204" t="s">
        <v>799</v>
      </c>
      <c r="D440" s="204" t="s">
        <v>126</v>
      </c>
      <c r="E440" s="205" t="s">
        <v>800</v>
      </c>
      <c r="F440" s="206" t="s">
        <v>801</v>
      </c>
      <c r="G440" s="207" t="s">
        <v>178</v>
      </c>
      <c r="H440" s="208">
        <v>6</v>
      </c>
      <c r="I440" s="209"/>
      <c r="J440" s="210">
        <f>ROUND(I440*H440,2)</f>
        <v>0</v>
      </c>
      <c r="K440" s="206" t="s">
        <v>19</v>
      </c>
      <c r="L440" s="44"/>
      <c r="M440" s="211" t="s">
        <v>19</v>
      </c>
      <c r="N440" s="212" t="s">
        <v>44</v>
      </c>
      <c r="O440" s="84"/>
      <c r="P440" s="213">
        <f>O440*H440</f>
        <v>0</v>
      </c>
      <c r="Q440" s="213">
        <v>0</v>
      </c>
      <c r="R440" s="213">
        <f>Q440*H440</f>
        <v>0</v>
      </c>
      <c r="S440" s="213">
        <v>0</v>
      </c>
      <c r="T440" s="214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15" t="s">
        <v>141</v>
      </c>
      <c r="AT440" s="215" t="s">
        <v>126</v>
      </c>
      <c r="AU440" s="215" t="s">
        <v>83</v>
      </c>
      <c r="AY440" s="17" t="s">
        <v>123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7" t="s">
        <v>81</v>
      </c>
      <c r="BK440" s="216">
        <f>ROUND(I440*H440,2)</f>
        <v>0</v>
      </c>
      <c r="BL440" s="17" t="s">
        <v>141</v>
      </c>
      <c r="BM440" s="215" t="s">
        <v>802</v>
      </c>
    </row>
    <row r="441" spans="1:47" s="2" customFormat="1" ht="12">
      <c r="A441" s="38"/>
      <c r="B441" s="39"/>
      <c r="C441" s="40"/>
      <c r="D441" s="217" t="s">
        <v>132</v>
      </c>
      <c r="E441" s="40"/>
      <c r="F441" s="218" t="s">
        <v>803</v>
      </c>
      <c r="G441" s="40"/>
      <c r="H441" s="40"/>
      <c r="I441" s="219"/>
      <c r="J441" s="40"/>
      <c r="K441" s="40"/>
      <c r="L441" s="44"/>
      <c r="M441" s="220"/>
      <c r="N441" s="221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132</v>
      </c>
      <c r="AU441" s="17" t="s">
        <v>83</v>
      </c>
    </row>
    <row r="442" spans="1:65" s="2" customFormat="1" ht="16.5" customHeight="1">
      <c r="A442" s="38"/>
      <c r="B442" s="39"/>
      <c r="C442" s="204" t="s">
        <v>804</v>
      </c>
      <c r="D442" s="204" t="s">
        <v>126</v>
      </c>
      <c r="E442" s="205" t="s">
        <v>805</v>
      </c>
      <c r="F442" s="206" t="s">
        <v>806</v>
      </c>
      <c r="G442" s="207" t="s">
        <v>129</v>
      </c>
      <c r="H442" s="208">
        <v>1</v>
      </c>
      <c r="I442" s="209"/>
      <c r="J442" s="210">
        <f>ROUND(I442*H442,2)</f>
        <v>0</v>
      </c>
      <c r="K442" s="206" t="s">
        <v>19</v>
      </c>
      <c r="L442" s="44"/>
      <c r="M442" s="211" t="s">
        <v>19</v>
      </c>
      <c r="N442" s="212" t="s">
        <v>44</v>
      </c>
      <c r="O442" s="84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5" t="s">
        <v>141</v>
      </c>
      <c r="AT442" s="215" t="s">
        <v>126</v>
      </c>
      <c r="AU442" s="215" t="s">
        <v>83</v>
      </c>
      <c r="AY442" s="17" t="s">
        <v>123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7" t="s">
        <v>81</v>
      </c>
      <c r="BK442" s="216">
        <f>ROUND(I442*H442,2)</f>
        <v>0</v>
      </c>
      <c r="BL442" s="17" t="s">
        <v>141</v>
      </c>
      <c r="BM442" s="215" t="s">
        <v>807</v>
      </c>
    </row>
    <row r="443" spans="1:47" s="2" customFormat="1" ht="12">
      <c r="A443" s="38"/>
      <c r="B443" s="39"/>
      <c r="C443" s="40"/>
      <c r="D443" s="217" t="s">
        <v>132</v>
      </c>
      <c r="E443" s="40"/>
      <c r="F443" s="218" t="s">
        <v>808</v>
      </c>
      <c r="G443" s="40"/>
      <c r="H443" s="40"/>
      <c r="I443" s="219"/>
      <c r="J443" s="40"/>
      <c r="K443" s="40"/>
      <c r="L443" s="44"/>
      <c r="M443" s="220"/>
      <c r="N443" s="221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132</v>
      </c>
      <c r="AU443" s="17" t="s">
        <v>83</v>
      </c>
    </row>
    <row r="444" spans="1:63" s="12" customFormat="1" ht="25.9" customHeight="1">
      <c r="A444" s="12"/>
      <c r="B444" s="188"/>
      <c r="C444" s="189"/>
      <c r="D444" s="190" t="s">
        <v>72</v>
      </c>
      <c r="E444" s="191" t="s">
        <v>809</v>
      </c>
      <c r="F444" s="191" t="s">
        <v>810</v>
      </c>
      <c r="G444" s="189"/>
      <c r="H444" s="189"/>
      <c r="I444" s="192"/>
      <c r="J444" s="193">
        <f>BK444</f>
        <v>0</v>
      </c>
      <c r="K444" s="189"/>
      <c r="L444" s="194"/>
      <c r="M444" s="195"/>
      <c r="N444" s="196"/>
      <c r="O444" s="196"/>
      <c r="P444" s="197">
        <f>P445+P454+P475</f>
        <v>0</v>
      </c>
      <c r="Q444" s="196"/>
      <c r="R444" s="197">
        <f>R445+R454+R475</f>
        <v>0.08288519999999999</v>
      </c>
      <c r="S444" s="196"/>
      <c r="T444" s="198">
        <f>T445+T454+T475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99" t="s">
        <v>83</v>
      </c>
      <c r="AT444" s="200" t="s">
        <v>72</v>
      </c>
      <c r="AU444" s="200" t="s">
        <v>73</v>
      </c>
      <c r="AY444" s="199" t="s">
        <v>123</v>
      </c>
      <c r="BK444" s="201">
        <f>BK445+BK454+BK475</f>
        <v>0</v>
      </c>
    </row>
    <row r="445" spans="1:63" s="12" customFormat="1" ht="22.8" customHeight="1">
      <c r="A445" s="12"/>
      <c r="B445" s="188"/>
      <c r="C445" s="189"/>
      <c r="D445" s="190" t="s">
        <v>72</v>
      </c>
      <c r="E445" s="202" t="s">
        <v>811</v>
      </c>
      <c r="F445" s="202" t="s">
        <v>812</v>
      </c>
      <c r="G445" s="189"/>
      <c r="H445" s="189"/>
      <c r="I445" s="192"/>
      <c r="J445" s="203">
        <f>BK445</f>
        <v>0</v>
      </c>
      <c r="K445" s="189"/>
      <c r="L445" s="194"/>
      <c r="M445" s="195"/>
      <c r="N445" s="196"/>
      <c r="O445" s="196"/>
      <c r="P445" s="197">
        <f>SUM(P446:P453)</f>
        <v>0</v>
      </c>
      <c r="Q445" s="196"/>
      <c r="R445" s="197">
        <f>SUM(R446:R453)</f>
        <v>0.08288519999999999</v>
      </c>
      <c r="S445" s="196"/>
      <c r="T445" s="198">
        <f>SUM(T446:T453)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199" t="s">
        <v>83</v>
      </c>
      <c r="AT445" s="200" t="s">
        <v>72</v>
      </c>
      <c r="AU445" s="200" t="s">
        <v>81</v>
      </c>
      <c r="AY445" s="199" t="s">
        <v>123</v>
      </c>
      <c r="BK445" s="201">
        <f>SUM(BK446:BK453)</f>
        <v>0</v>
      </c>
    </row>
    <row r="446" spans="1:65" s="2" customFormat="1" ht="16.5" customHeight="1">
      <c r="A446" s="38"/>
      <c r="B446" s="39"/>
      <c r="C446" s="204" t="s">
        <v>813</v>
      </c>
      <c r="D446" s="204" t="s">
        <v>126</v>
      </c>
      <c r="E446" s="205" t="s">
        <v>814</v>
      </c>
      <c r="F446" s="206" t="s">
        <v>815</v>
      </c>
      <c r="G446" s="207" t="s">
        <v>310</v>
      </c>
      <c r="H446" s="208">
        <v>204</v>
      </c>
      <c r="I446" s="209"/>
      <c r="J446" s="210">
        <f>ROUND(I446*H446,2)</f>
        <v>0</v>
      </c>
      <c r="K446" s="206" t="s">
        <v>311</v>
      </c>
      <c r="L446" s="44"/>
      <c r="M446" s="211" t="s">
        <v>19</v>
      </c>
      <c r="N446" s="212" t="s">
        <v>44</v>
      </c>
      <c r="O446" s="84"/>
      <c r="P446" s="213">
        <f>O446*H446</f>
        <v>0</v>
      </c>
      <c r="Q446" s="213">
        <v>4E-05</v>
      </c>
      <c r="R446" s="213">
        <f>Q446*H446</f>
        <v>0.00816</v>
      </c>
      <c r="S446" s="213">
        <v>0</v>
      </c>
      <c r="T446" s="214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15" t="s">
        <v>203</v>
      </c>
      <c r="AT446" s="215" t="s">
        <v>126</v>
      </c>
      <c r="AU446" s="215" t="s">
        <v>83</v>
      </c>
      <c r="AY446" s="17" t="s">
        <v>123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7" t="s">
        <v>81</v>
      </c>
      <c r="BK446" s="216">
        <f>ROUND(I446*H446,2)</f>
        <v>0</v>
      </c>
      <c r="BL446" s="17" t="s">
        <v>203</v>
      </c>
      <c r="BM446" s="215" t="s">
        <v>816</v>
      </c>
    </row>
    <row r="447" spans="1:47" s="2" customFormat="1" ht="12">
      <c r="A447" s="38"/>
      <c r="B447" s="39"/>
      <c r="C447" s="40"/>
      <c r="D447" s="217" t="s">
        <v>132</v>
      </c>
      <c r="E447" s="40"/>
      <c r="F447" s="218" t="s">
        <v>817</v>
      </c>
      <c r="G447" s="40"/>
      <c r="H447" s="40"/>
      <c r="I447" s="219"/>
      <c r="J447" s="40"/>
      <c r="K447" s="40"/>
      <c r="L447" s="44"/>
      <c r="M447" s="220"/>
      <c r="N447" s="221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132</v>
      </c>
      <c r="AU447" s="17" t="s">
        <v>83</v>
      </c>
    </row>
    <row r="448" spans="1:47" s="2" customFormat="1" ht="12">
      <c r="A448" s="38"/>
      <c r="B448" s="39"/>
      <c r="C448" s="40"/>
      <c r="D448" s="229" t="s">
        <v>314</v>
      </c>
      <c r="E448" s="40"/>
      <c r="F448" s="230" t="s">
        <v>818</v>
      </c>
      <c r="G448" s="40"/>
      <c r="H448" s="40"/>
      <c r="I448" s="219"/>
      <c r="J448" s="40"/>
      <c r="K448" s="40"/>
      <c r="L448" s="44"/>
      <c r="M448" s="220"/>
      <c r="N448" s="221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314</v>
      </c>
      <c r="AU448" s="17" t="s">
        <v>83</v>
      </c>
    </row>
    <row r="449" spans="1:51" s="13" customFormat="1" ht="12">
      <c r="A449" s="13"/>
      <c r="B449" s="231"/>
      <c r="C449" s="232"/>
      <c r="D449" s="217" t="s">
        <v>316</v>
      </c>
      <c r="E449" s="233" t="s">
        <v>251</v>
      </c>
      <c r="F449" s="234" t="s">
        <v>819</v>
      </c>
      <c r="G449" s="232"/>
      <c r="H449" s="235">
        <v>204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1" t="s">
        <v>316</v>
      </c>
      <c r="AU449" s="241" t="s">
        <v>83</v>
      </c>
      <c r="AV449" s="13" t="s">
        <v>83</v>
      </c>
      <c r="AW449" s="13" t="s">
        <v>35</v>
      </c>
      <c r="AX449" s="13" t="s">
        <v>81</v>
      </c>
      <c r="AY449" s="241" t="s">
        <v>123</v>
      </c>
    </row>
    <row r="450" spans="1:65" s="2" customFormat="1" ht="16.5" customHeight="1">
      <c r="A450" s="38"/>
      <c r="B450" s="39"/>
      <c r="C450" s="253" t="s">
        <v>820</v>
      </c>
      <c r="D450" s="253" t="s">
        <v>405</v>
      </c>
      <c r="E450" s="254" t="s">
        <v>821</v>
      </c>
      <c r="F450" s="255" t="s">
        <v>822</v>
      </c>
      <c r="G450" s="256" t="s">
        <v>310</v>
      </c>
      <c r="H450" s="257">
        <v>249.084</v>
      </c>
      <c r="I450" s="258"/>
      <c r="J450" s="259">
        <f>ROUND(I450*H450,2)</f>
        <v>0</v>
      </c>
      <c r="K450" s="255" t="s">
        <v>311</v>
      </c>
      <c r="L450" s="260"/>
      <c r="M450" s="261" t="s">
        <v>19</v>
      </c>
      <c r="N450" s="262" t="s">
        <v>44</v>
      </c>
      <c r="O450" s="84"/>
      <c r="P450" s="213">
        <f>O450*H450</f>
        <v>0</v>
      </c>
      <c r="Q450" s="213">
        <v>0.0003</v>
      </c>
      <c r="R450" s="213">
        <f>Q450*H450</f>
        <v>0.07472519999999999</v>
      </c>
      <c r="S450" s="213">
        <v>0</v>
      </c>
      <c r="T450" s="214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15" t="s">
        <v>502</v>
      </c>
      <c r="AT450" s="215" t="s">
        <v>405</v>
      </c>
      <c r="AU450" s="215" t="s">
        <v>83</v>
      </c>
      <c r="AY450" s="17" t="s">
        <v>123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7" t="s">
        <v>81</v>
      </c>
      <c r="BK450" s="216">
        <f>ROUND(I450*H450,2)</f>
        <v>0</v>
      </c>
      <c r="BL450" s="17" t="s">
        <v>203</v>
      </c>
      <c r="BM450" s="215" t="s">
        <v>823</v>
      </c>
    </row>
    <row r="451" spans="1:47" s="2" customFormat="1" ht="12">
      <c r="A451" s="38"/>
      <c r="B451" s="39"/>
      <c r="C451" s="40"/>
      <c r="D451" s="217" t="s">
        <v>132</v>
      </c>
      <c r="E451" s="40"/>
      <c r="F451" s="218" t="s">
        <v>822</v>
      </c>
      <c r="G451" s="40"/>
      <c r="H451" s="40"/>
      <c r="I451" s="219"/>
      <c r="J451" s="40"/>
      <c r="K451" s="40"/>
      <c r="L451" s="44"/>
      <c r="M451" s="220"/>
      <c r="N451" s="221"/>
      <c r="O451" s="84"/>
      <c r="P451" s="84"/>
      <c r="Q451" s="84"/>
      <c r="R451" s="84"/>
      <c r="S451" s="84"/>
      <c r="T451" s="85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132</v>
      </c>
      <c r="AU451" s="17" t="s">
        <v>83</v>
      </c>
    </row>
    <row r="452" spans="1:51" s="13" customFormat="1" ht="12">
      <c r="A452" s="13"/>
      <c r="B452" s="231"/>
      <c r="C452" s="232"/>
      <c r="D452" s="217" t="s">
        <v>316</v>
      </c>
      <c r="E452" s="233" t="s">
        <v>19</v>
      </c>
      <c r="F452" s="234" t="s">
        <v>251</v>
      </c>
      <c r="G452" s="232"/>
      <c r="H452" s="235">
        <v>204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1" t="s">
        <v>316</v>
      </c>
      <c r="AU452" s="241" t="s">
        <v>83</v>
      </c>
      <c r="AV452" s="13" t="s">
        <v>83</v>
      </c>
      <c r="AW452" s="13" t="s">
        <v>35</v>
      </c>
      <c r="AX452" s="13" t="s">
        <v>81</v>
      </c>
      <c r="AY452" s="241" t="s">
        <v>123</v>
      </c>
    </row>
    <row r="453" spans="1:51" s="13" customFormat="1" ht="12">
      <c r="A453" s="13"/>
      <c r="B453" s="231"/>
      <c r="C453" s="232"/>
      <c r="D453" s="217" t="s">
        <v>316</v>
      </c>
      <c r="E453" s="232"/>
      <c r="F453" s="234" t="s">
        <v>824</v>
      </c>
      <c r="G453" s="232"/>
      <c r="H453" s="235">
        <v>249.084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1" t="s">
        <v>316</v>
      </c>
      <c r="AU453" s="241" t="s">
        <v>83</v>
      </c>
      <c r="AV453" s="13" t="s">
        <v>83</v>
      </c>
      <c r="AW453" s="13" t="s">
        <v>4</v>
      </c>
      <c r="AX453" s="13" t="s">
        <v>81</v>
      </c>
      <c r="AY453" s="241" t="s">
        <v>123</v>
      </c>
    </row>
    <row r="454" spans="1:63" s="12" customFormat="1" ht="22.8" customHeight="1">
      <c r="A454" s="12"/>
      <c r="B454" s="188"/>
      <c r="C454" s="189"/>
      <c r="D454" s="190" t="s">
        <v>72</v>
      </c>
      <c r="E454" s="202" t="s">
        <v>825</v>
      </c>
      <c r="F454" s="202" t="s">
        <v>826</v>
      </c>
      <c r="G454" s="189"/>
      <c r="H454" s="189"/>
      <c r="I454" s="192"/>
      <c r="J454" s="203">
        <f>BK454</f>
        <v>0</v>
      </c>
      <c r="K454" s="189"/>
      <c r="L454" s="194"/>
      <c r="M454" s="195"/>
      <c r="N454" s="196"/>
      <c r="O454" s="196"/>
      <c r="P454" s="197">
        <f>SUM(P455:P474)</f>
        <v>0</v>
      </c>
      <c r="Q454" s="196"/>
      <c r="R454" s="197">
        <f>SUM(R455:R474)</f>
        <v>0</v>
      </c>
      <c r="S454" s="196"/>
      <c r="T454" s="198">
        <f>SUM(T455:T474)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199" t="s">
        <v>81</v>
      </c>
      <c r="AT454" s="200" t="s">
        <v>72</v>
      </c>
      <c r="AU454" s="200" t="s">
        <v>81</v>
      </c>
      <c r="AY454" s="199" t="s">
        <v>123</v>
      </c>
      <c r="BK454" s="201">
        <f>SUM(BK455:BK474)</f>
        <v>0</v>
      </c>
    </row>
    <row r="455" spans="1:65" s="2" customFormat="1" ht="16.5" customHeight="1">
      <c r="A455" s="38"/>
      <c r="B455" s="39"/>
      <c r="C455" s="204" t="s">
        <v>827</v>
      </c>
      <c r="D455" s="204" t="s">
        <v>126</v>
      </c>
      <c r="E455" s="205" t="s">
        <v>828</v>
      </c>
      <c r="F455" s="206" t="s">
        <v>829</v>
      </c>
      <c r="G455" s="207" t="s">
        <v>408</v>
      </c>
      <c r="H455" s="208">
        <v>84.87</v>
      </c>
      <c r="I455" s="209"/>
      <c r="J455" s="210">
        <f>ROUND(I455*H455,2)</f>
        <v>0</v>
      </c>
      <c r="K455" s="206" t="s">
        <v>19</v>
      </c>
      <c r="L455" s="44"/>
      <c r="M455" s="211" t="s">
        <v>19</v>
      </c>
      <c r="N455" s="212" t="s">
        <v>44</v>
      </c>
      <c r="O455" s="84"/>
      <c r="P455" s="213">
        <f>O455*H455</f>
        <v>0</v>
      </c>
      <c r="Q455" s="213">
        <v>0</v>
      </c>
      <c r="R455" s="213">
        <f>Q455*H455</f>
        <v>0</v>
      </c>
      <c r="S455" s="213">
        <v>0</v>
      </c>
      <c r="T455" s="214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15" t="s">
        <v>141</v>
      </c>
      <c r="AT455" s="215" t="s">
        <v>126</v>
      </c>
      <c r="AU455" s="215" t="s">
        <v>83</v>
      </c>
      <c r="AY455" s="17" t="s">
        <v>123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17" t="s">
        <v>81</v>
      </c>
      <c r="BK455" s="216">
        <f>ROUND(I455*H455,2)</f>
        <v>0</v>
      </c>
      <c r="BL455" s="17" t="s">
        <v>141</v>
      </c>
      <c r="BM455" s="215" t="s">
        <v>830</v>
      </c>
    </row>
    <row r="456" spans="1:47" s="2" customFormat="1" ht="12">
      <c r="A456" s="38"/>
      <c r="B456" s="39"/>
      <c r="C456" s="40"/>
      <c r="D456" s="217" t="s">
        <v>132</v>
      </c>
      <c r="E456" s="40"/>
      <c r="F456" s="218" t="s">
        <v>831</v>
      </c>
      <c r="G456" s="40"/>
      <c r="H456" s="40"/>
      <c r="I456" s="219"/>
      <c r="J456" s="40"/>
      <c r="K456" s="40"/>
      <c r="L456" s="44"/>
      <c r="M456" s="220"/>
      <c r="N456" s="221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132</v>
      </c>
      <c r="AU456" s="17" t="s">
        <v>83</v>
      </c>
    </row>
    <row r="457" spans="1:51" s="13" customFormat="1" ht="12">
      <c r="A457" s="13"/>
      <c r="B457" s="231"/>
      <c r="C457" s="232"/>
      <c r="D457" s="217" t="s">
        <v>316</v>
      </c>
      <c r="E457" s="233" t="s">
        <v>19</v>
      </c>
      <c r="F457" s="234" t="s">
        <v>832</v>
      </c>
      <c r="G457" s="232"/>
      <c r="H457" s="235">
        <v>84.87</v>
      </c>
      <c r="I457" s="236"/>
      <c r="J457" s="232"/>
      <c r="K457" s="232"/>
      <c r="L457" s="237"/>
      <c r="M457" s="238"/>
      <c r="N457" s="239"/>
      <c r="O457" s="239"/>
      <c r="P457" s="239"/>
      <c r="Q457" s="239"/>
      <c r="R457" s="239"/>
      <c r="S457" s="239"/>
      <c r="T457" s="24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1" t="s">
        <v>316</v>
      </c>
      <c r="AU457" s="241" t="s">
        <v>83</v>
      </c>
      <c r="AV457" s="13" t="s">
        <v>83</v>
      </c>
      <c r="AW457" s="13" t="s">
        <v>35</v>
      </c>
      <c r="AX457" s="13" t="s">
        <v>81</v>
      </c>
      <c r="AY457" s="241" t="s">
        <v>123</v>
      </c>
    </row>
    <row r="458" spans="1:65" s="2" customFormat="1" ht="24.15" customHeight="1">
      <c r="A458" s="38"/>
      <c r="B458" s="39"/>
      <c r="C458" s="204" t="s">
        <v>833</v>
      </c>
      <c r="D458" s="204" t="s">
        <v>126</v>
      </c>
      <c r="E458" s="205" t="s">
        <v>834</v>
      </c>
      <c r="F458" s="206" t="s">
        <v>835</v>
      </c>
      <c r="G458" s="207" t="s">
        <v>408</v>
      </c>
      <c r="H458" s="208">
        <v>20.02</v>
      </c>
      <c r="I458" s="209"/>
      <c r="J458" s="210">
        <f>ROUND(I458*H458,2)</f>
        <v>0</v>
      </c>
      <c r="K458" s="206" t="s">
        <v>19</v>
      </c>
      <c r="L458" s="44"/>
      <c r="M458" s="211" t="s">
        <v>19</v>
      </c>
      <c r="N458" s="212" t="s">
        <v>44</v>
      </c>
      <c r="O458" s="84"/>
      <c r="P458" s="213">
        <f>O458*H458</f>
        <v>0</v>
      </c>
      <c r="Q458" s="213">
        <v>0</v>
      </c>
      <c r="R458" s="213">
        <f>Q458*H458</f>
        <v>0</v>
      </c>
      <c r="S458" s="213">
        <v>0</v>
      </c>
      <c r="T458" s="214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15" t="s">
        <v>141</v>
      </c>
      <c r="AT458" s="215" t="s">
        <v>126</v>
      </c>
      <c r="AU458" s="215" t="s">
        <v>83</v>
      </c>
      <c r="AY458" s="17" t="s">
        <v>123</v>
      </c>
      <c r="BE458" s="216">
        <f>IF(N458="základní",J458,0)</f>
        <v>0</v>
      </c>
      <c r="BF458" s="216">
        <f>IF(N458="snížená",J458,0)</f>
        <v>0</v>
      </c>
      <c r="BG458" s="216">
        <f>IF(N458="zákl. přenesená",J458,0)</f>
        <v>0</v>
      </c>
      <c r="BH458" s="216">
        <f>IF(N458="sníž. přenesená",J458,0)</f>
        <v>0</v>
      </c>
      <c r="BI458" s="216">
        <f>IF(N458="nulová",J458,0)</f>
        <v>0</v>
      </c>
      <c r="BJ458" s="17" t="s">
        <v>81</v>
      </c>
      <c r="BK458" s="216">
        <f>ROUND(I458*H458,2)</f>
        <v>0</v>
      </c>
      <c r="BL458" s="17" t="s">
        <v>141</v>
      </c>
      <c r="BM458" s="215" t="s">
        <v>836</v>
      </c>
    </row>
    <row r="459" spans="1:47" s="2" customFormat="1" ht="12">
      <c r="A459" s="38"/>
      <c r="B459" s="39"/>
      <c r="C459" s="40"/>
      <c r="D459" s="217" t="s">
        <v>132</v>
      </c>
      <c r="E459" s="40"/>
      <c r="F459" s="218" t="s">
        <v>837</v>
      </c>
      <c r="G459" s="40"/>
      <c r="H459" s="40"/>
      <c r="I459" s="219"/>
      <c r="J459" s="40"/>
      <c r="K459" s="40"/>
      <c r="L459" s="44"/>
      <c r="M459" s="220"/>
      <c r="N459" s="221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132</v>
      </c>
      <c r="AU459" s="17" t="s">
        <v>83</v>
      </c>
    </row>
    <row r="460" spans="1:47" s="2" customFormat="1" ht="12">
      <c r="A460" s="38"/>
      <c r="B460" s="39"/>
      <c r="C460" s="40"/>
      <c r="D460" s="217" t="s">
        <v>180</v>
      </c>
      <c r="E460" s="40"/>
      <c r="F460" s="222" t="s">
        <v>838</v>
      </c>
      <c r="G460" s="40"/>
      <c r="H460" s="40"/>
      <c r="I460" s="219"/>
      <c r="J460" s="40"/>
      <c r="K460" s="40"/>
      <c r="L460" s="44"/>
      <c r="M460" s="220"/>
      <c r="N460" s="221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180</v>
      </c>
      <c r="AU460" s="17" t="s">
        <v>83</v>
      </c>
    </row>
    <row r="461" spans="1:51" s="13" customFormat="1" ht="12">
      <c r="A461" s="13"/>
      <c r="B461" s="231"/>
      <c r="C461" s="232"/>
      <c r="D461" s="217" t="s">
        <v>316</v>
      </c>
      <c r="E461" s="233" t="s">
        <v>19</v>
      </c>
      <c r="F461" s="234" t="s">
        <v>839</v>
      </c>
      <c r="G461" s="232"/>
      <c r="H461" s="235">
        <v>32.64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1" t="s">
        <v>316</v>
      </c>
      <c r="AU461" s="241" t="s">
        <v>83</v>
      </c>
      <c r="AV461" s="13" t="s">
        <v>83</v>
      </c>
      <c r="AW461" s="13" t="s">
        <v>35</v>
      </c>
      <c r="AX461" s="13" t="s">
        <v>73</v>
      </c>
      <c r="AY461" s="241" t="s">
        <v>123</v>
      </c>
    </row>
    <row r="462" spans="1:51" s="13" customFormat="1" ht="12">
      <c r="A462" s="13"/>
      <c r="B462" s="231"/>
      <c r="C462" s="232"/>
      <c r="D462" s="217" t="s">
        <v>316</v>
      </c>
      <c r="E462" s="233" t="s">
        <v>19</v>
      </c>
      <c r="F462" s="234" t="s">
        <v>840</v>
      </c>
      <c r="G462" s="232"/>
      <c r="H462" s="235">
        <v>20.02</v>
      </c>
      <c r="I462" s="236"/>
      <c r="J462" s="232"/>
      <c r="K462" s="232"/>
      <c r="L462" s="237"/>
      <c r="M462" s="238"/>
      <c r="N462" s="239"/>
      <c r="O462" s="239"/>
      <c r="P462" s="239"/>
      <c r="Q462" s="239"/>
      <c r="R462" s="239"/>
      <c r="S462" s="239"/>
      <c r="T462" s="24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1" t="s">
        <v>316</v>
      </c>
      <c r="AU462" s="241" t="s">
        <v>83</v>
      </c>
      <c r="AV462" s="13" t="s">
        <v>83</v>
      </c>
      <c r="AW462" s="13" t="s">
        <v>35</v>
      </c>
      <c r="AX462" s="13" t="s">
        <v>81</v>
      </c>
      <c r="AY462" s="241" t="s">
        <v>123</v>
      </c>
    </row>
    <row r="463" spans="1:65" s="2" customFormat="1" ht="24.15" customHeight="1">
      <c r="A463" s="38"/>
      <c r="B463" s="39"/>
      <c r="C463" s="204" t="s">
        <v>841</v>
      </c>
      <c r="D463" s="204" t="s">
        <v>126</v>
      </c>
      <c r="E463" s="205" t="s">
        <v>842</v>
      </c>
      <c r="F463" s="206" t="s">
        <v>843</v>
      </c>
      <c r="G463" s="207" t="s">
        <v>408</v>
      </c>
      <c r="H463" s="208">
        <v>243.973</v>
      </c>
      <c r="I463" s="209"/>
      <c r="J463" s="210">
        <f>ROUND(I463*H463,2)</f>
        <v>0</v>
      </c>
      <c r="K463" s="206" t="s">
        <v>19</v>
      </c>
      <c r="L463" s="44"/>
      <c r="M463" s="211" t="s">
        <v>19</v>
      </c>
      <c r="N463" s="212" t="s">
        <v>44</v>
      </c>
      <c r="O463" s="8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15" t="s">
        <v>141</v>
      </c>
      <c r="AT463" s="215" t="s">
        <v>126</v>
      </c>
      <c r="AU463" s="215" t="s">
        <v>83</v>
      </c>
      <c r="AY463" s="17" t="s">
        <v>123</v>
      </c>
      <c r="BE463" s="216">
        <f>IF(N463="základní",J463,0)</f>
        <v>0</v>
      </c>
      <c r="BF463" s="216">
        <f>IF(N463="snížená",J463,0)</f>
        <v>0</v>
      </c>
      <c r="BG463" s="216">
        <f>IF(N463="zákl. přenesená",J463,0)</f>
        <v>0</v>
      </c>
      <c r="BH463" s="216">
        <f>IF(N463="sníž. přenesená",J463,0)</f>
        <v>0</v>
      </c>
      <c r="BI463" s="216">
        <f>IF(N463="nulová",J463,0)</f>
        <v>0</v>
      </c>
      <c r="BJ463" s="17" t="s">
        <v>81</v>
      </c>
      <c r="BK463" s="216">
        <f>ROUND(I463*H463,2)</f>
        <v>0</v>
      </c>
      <c r="BL463" s="17" t="s">
        <v>141</v>
      </c>
      <c r="BM463" s="215" t="s">
        <v>844</v>
      </c>
    </row>
    <row r="464" spans="1:47" s="2" customFormat="1" ht="12">
      <c r="A464" s="38"/>
      <c r="B464" s="39"/>
      <c r="C464" s="40"/>
      <c r="D464" s="217" t="s">
        <v>132</v>
      </c>
      <c r="E464" s="40"/>
      <c r="F464" s="218" t="s">
        <v>845</v>
      </c>
      <c r="G464" s="40"/>
      <c r="H464" s="40"/>
      <c r="I464" s="219"/>
      <c r="J464" s="40"/>
      <c r="K464" s="40"/>
      <c r="L464" s="44"/>
      <c r="M464" s="220"/>
      <c r="N464" s="221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132</v>
      </c>
      <c r="AU464" s="17" t="s">
        <v>83</v>
      </c>
    </row>
    <row r="465" spans="1:47" s="2" customFormat="1" ht="12">
      <c r="A465" s="38"/>
      <c r="B465" s="39"/>
      <c r="C465" s="40"/>
      <c r="D465" s="217" t="s">
        <v>180</v>
      </c>
      <c r="E465" s="40"/>
      <c r="F465" s="222" t="s">
        <v>838</v>
      </c>
      <c r="G465" s="40"/>
      <c r="H465" s="40"/>
      <c r="I465" s="219"/>
      <c r="J465" s="40"/>
      <c r="K465" s="40"/>
      <c r="L465" s="44"/>
      <c r="M465" s="220"/>
      <c r="N465" s="221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180</v>
      </c>
      <c r="AU465" s="17" t="s">
        <v>83</v>
      </c>
    </row>
    <row r="466" spans="1:51" s="13" customFormat="1" ht="12">
      <c r="A466" s="13"/>
      <c r="B466" s="231"/>
      <c r="C466" s="232"/>
      <c r="D466" s="217" t="s">
        <v>316</v>
      </c>
      <c r="E466" s="233" t="s">
        <v>19</v>
      </c>
      <c r="F466" s="234" t="s">
        <v>846</v>
      </c>
      <c r="G466" s="232"/>
      <c r="H466" s="235">
        <v>18.473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1" t="s">
        <v>316</v>
      </c>
      <c r="AU466" s="241" t="s">
        <v>83</v>
      </c>
      <c r="AV466" s="13" t="s">
        <v>83</v>
      </c>
      <c r="AW466" s="13" t="s">
        <v>35</v>
      </c>
      <c r="AX466" s="13" t="s">
        <v>73</v>
      </c>
      <c r="AY466" s="241" t="s">
        <v>123</v>
      </c>
    </row>
    <row r="467" spans="1:51" s="13" customFormat="1" ht="12">
      <c r="A467" s="13"/>
      <c r="B467" s="231"/>
      <c r="C467" s="232"/>
      <c r="D467" s="217" t="s">
        <v>316</v>
      </c>
      <c r="E467" s="233" t="s">
        <v>19</v>
      </c>
      <c r="F467" s="234" t="s">
        <v>847</v>
      </c>
      <c r="G467" s="232"/>
      <c r="H467" s="235">
        <v>225.5</v>
      </c>
      <c r="I467" s="236"/>
      <c r="J467" s="232"/>
      <c r="K467" s="232"/>
      <c r="L467" s="237"/>
      <c r="M467" s="238"/>
      <c r="N467" s="239"/>
      <c r="O467" s="239"/>
      <c r="P467" s="239"/>
      <c r="Q467" s="239"/>
      <c r="R467" s="239"/>
      <c r="S467" s="239"/>
      <c r="T467" s="24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1" t="s">
        <v>316</v>
      </c>
      <c r="AU467" s="241" t="s">
        <v>83</v>
      </c>
      <c r="AV467" s="13" t="s">
        <v>83</v>
      </c>
      <c r="AW467" s="13" t="s">
        <v>35</v>
      </c>
      <c r="AX467" s="13" t="s">
        <v>73</v>
      </c>
      <c r="AY467" s="241" t="s">
        <v>123</v>
      </c>
    </row>
    <row r="468" spans="1:51" s="14" customFormat="1" ht="12">
      <c r="A468" s="14"/>
      <c r="B468" s="242"/>
      <c r="C468" s="243"/>
      <c r="D468" s="217" t="s">
        <v>316</v>
      </c>
      <c r="E468" s="244" t="s">
        <v>19</v>
      </c>
      <c r="F468" s="245" t="s">
        <v>378</v>
      </c>
      <c r="G468" s="243"/>
      <c r="H468" s="246">
        <v>243.973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2" t="s">
        <v>316</v>
      </c>
      <c r="AU468" s="252" t="s">
        <v>83</v>
      </c>
      <c r="AV468" s="14" t="s">
        <v>141</v>
      </c>
      <c r="AW468" s="14" t="s">
        <v>35</v>
      </c>
      <c r="AX468" s="14" t="s">
        <v>81</v>
      </c>
      <c r="AY468" s="252" t="s">
        <v>123</v>
      </c>
    </row>
    <row r="469" spans="1:65" s="2" customFormat="1" ht="21.75" customHeight="1">
      <c r="A469" s="38"/>
      <c r="B469" s="39"/>
      <c r="C469" s="204" t="s">
        <v>848</v>
      </c>
      <c r="D469" s="204" t="s">
        <v>126</v>
      </c>
      <c r="E469" s="205" t="s">
        <v>849</v>
      </c>
      <c r="F469" s="206" t="s">
        <v>850</v>
      </c>
      <c r="G469" s="207" t="s">
        <v>408</v>
      </c>
      <c r="H469" s="208">
        <v>832.764</v>
      </c>
      <c r="I469" s="209"/>
      <c r="J469" s="210">
        <f>ROUND(I469*H469,2)</f>
        <v>0</v>
      </c>
      <c r="K469" s="206" t="s">
        <v>19</v>
      </c>
      <c r="L469" s="44"/>
      <c r="M469" s="211" t="s">
        <v>19</v>
      </c>
      <c r="N469" s="212" t="s">
        <v>44</v>
      </c>
      <c r="O469" s="84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15" t="s">
        <v>141</v>
      </c>
      <c r="AT469" s="215" t="s">
        <v>126</v>
      </c>
      <c r="AU469" s="215" t="s">
        <v>83</v>
      </c>
      <c r="AY469" s="17" t="s">
        <v>123</v>
      </c>
      <c r="BE469" s="216">
        <f>IF(N469="základní",J469,0)</f>
        <v>0</v>
      </c>
      <c r="BF469" s="216">
        <f>IF(N469="snížená",J469,0)</f>
        <v>0</v>
      </c>
      <c r="BG469" s="216">
        <f>IF(N469="zákl. přenesená",J469,0)</f>
        <v>0</v>
      </c>
      <c r="BH469" s="216">
        <f>IF(N469="sníž. přenesená",J469,0)</f>
        <v>0</v>
      </c>
      <c r="BI469" s="216">
        <f>IF(N469="nulová",J469,0)</f>
        <v>0</v>
      </c>
      <c r="BJ469" s="17" t="s">
        <v>81</v>
      </c>
      <c r="BK469" s="216">
        <f>ROUND(I469*H469,2)</f>
        <v>0</v>
      </c>
      <c r="BL469" s="17" t="s">
        <v>141</v>
      </c>
      <c r="BM469" s="215" t="s">
        <v>851</v>
      </c>
    </row>
    <row r="470" spans="1:47" s="2" customFormat="1" ht="12">
      <c r="A470" s="38"/>
      <c r="B470" s="39"/>
      <c r="C470" s="40"/>
      <c r="D470" s="217" t="s">
        <v>132</v>
      </c>
      <c r="E470" s="40"/>
      <c r="F470" s="218" t="s">
        <v>852</v>
      </c>
      <c r="G470" s="40"/>
      <c r="H470" s="40"/>
      <c r="I470" s="219"/>
      <c r="J470" s="40"/>
      <c r="K470" s="40"/>
      <c r="L470" s="44"/>
      <c r="M470" s="220"/>
      <c r="N470" s="221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132</v>
      </c>
      <c r="AU470" s="17" t="s">
        <v>83</v>
      </c>
    </row>
    <row r="471" spans="1:47" s="2" customFormat="1" ht="12">
      <c r="A471" s="38"/>
      <c r="B471" s="39"/>
      <c r="C471" s="40"/>
      <c r="D471" s="217" t="s">
        <v>180</v>
      </c>
      <c r="E471" s="40"/>
      <c r="F471" s="222" t="s">
        <v>838</v>
      </c>
      <c r="G471" s="40"/>
      <c r="H471" s="40"/>
      <c r="I471" s="219"/>
      <c r="J471" s="40"/>
      <c r="K471" s="40"/>
      <c r="L471" s="44"/>
      <c r="M471" s="220"/>
      <c r="N471" s="221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180</v>
      </c>
      <c r="AU471" s="17" t="s">
        <v>83</v>
      </c>
    </row>
    <row r="472" spans="1:51" s="13" customFormat="1" ht="12">
      <c r="A472" s="13"/>
      <c r="B472" s="231"/>
      <c r="C472" s="232"/>
      <c r="D472" s="217" t="s">
        <v>316</v>
      </c>
      <c r="E472" s="233" t="s">
        <v>19</v>
      </c>
      <c r="F472" s="234" t="s">
        <v>853</v>
      </c>
      <c r="G472" s="232"/>
      <c r="H472" s="235">
        <v>137.344</v>
      </c>
      <c r="I472" s="236"/>
      <c r="J472" s="232"/>
      <c r="K472" s="232"/>
      <c r="L472" s="237"/>
      <c r="M472" s="238"/>
      <c r="N472" s="239"/>
      <c r="O472" s="239"/>
      <c r="P472" s="239"/>
      <c r="Q472" s="239"/>
      <c r="R472" s="239"/>
      <c r="S472" s="239"/>
      <c r="T472" s="24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1" t="s">
        <v>316</v>
      </c>
      <c r="AU472" s="241" t="s">
        <v>83</v>
      </c>
      <c r="AV472" s="13" t="s">
        <v>83</v>
      </c>
      <c r="AW472" s="13" t="s">
        <v>35</v>
      </c>
      <c r="AX472" s="13" t="s">
        <v>73</v>
      </c>
      <c r="AY472" s="241" t="s">
        <v>123</v>
      </c>
    </row>
    <row r="473" spans="1:51" s="13" customFormat="1" ht="12">
      <c r="A473" s="13"/>
      <c r="B473" s="231"/>
      <c r="C473" s="232"/>
      <c r="D473" s="217" t="s">
        <v>316</v>
      </c>
      <c r="E473" s="233" t="s">
        <v>19</v>
      </c>
      <c r="F473" s="234" t="s">
        <v>854</v>
      </c>
      <c r="G473" s="232"/>
      <c r="H473" s="235">
        <v>695.42</v>
      </c>
      <c r="I473" s="236"/>
      <c r="J473" s="232"/>
      <c r="K473" s="232"/>
      <c r="L473" s="237"/>
      <c r="M473" s="238"/>
      <c r="N473" s="239"/>
      <c r="O473" s="239"/>
      <c r="P473" s="239"/>
      <c r="Q473" s="239"/>
      <c r="R473" s="239"/>
      <c r="S473" s="239"/>
      <c r="T473" s="24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1" t="s">
        <v>316</v>
      </c>
      <c r="AU473" s="241" t="s">
        <v>83</v>
      </c>
      <c r="AV473" s="13" t="s">
        <v>83</v>
      </c>
      <c r="AW473" s="13" t="s">
        <v>35</v>
      </c>
      <c r="AX473" s="13" t="s">
        <v>73</v>
      </c>
      <c r="AY473" s="241" t="s">
        <v>123</v>
      </c>
    </row>
    <row r="474" spans="1:51" s="14" customFormat="1" ht="12">
      <c r="A474" s="14"/>
      <c r="B474" s="242"/>
      <c r="C474" s="243"/>
      <c r="D474" s="217" t="s">
        <v>316</v>
      </c>
      <c r="E474" s="244" t="s">
        <v>19</v>
      </c>
      <c r="F474" s="245" t="s">
        <v>378</v>
      </c>
      <c r="G474" s="243"/>
      <c r="H474" s="246">
        <v>832.764</v>
      </c>
      <c r="I474" s="247"/>
      <c r="J474" s="243"/>
      <c r="K474" s="243"/>
      <c r="L474" s="248"/>
      <c r="M474" s="249"/>
      <c r="N474" s="250"/>
      <c r="O474" s="250"/>
      <c r="P474" s="250"/>
      <c r="Q474" s="250"/>
      <c r="R474" s="250"/>
      <c r="S474" s="250"/>
      <c r="T474" s="25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2" t="s">
        <v>316</v>
      </c>
      <c r="AU474" s="252" t="s">
        <v>83</v>
      </c>
      <c r="AV474" s="14" t="s">
        <v>141</v>
      </c>
      <c r="AW474" s="14" t="s">
        <v>35</v>
      </c>
      <c r="AX474" s="14" t="s">
        <v>81</v>
      </c>
      <c r="AY474" s="252" t="s">
        <v>123</v>
      </c>
    </row>
    <row r="475" spans="1:63" s="12" customFormat="1" ht="22.8" customHeight="1">
      <c r="A475" s="12"/>
      <c r="B475" s="188"/>
      <c r="C475" s="189"/>
      <c r="D475" s="190" t="s">
        <v>72</v>
      </c>
      <c r="E475" s="202" t="s">
        <v>855</v>
      </c>
      <c r="F475" s="202" t="s">
        <v>856</v>
      </c>
      <c r="G475" s="189"/>
      <c r="H475" s="189"/>
      <c r="I475" s="192"/>
      <c r="J475" s="203">
        <f>BK475</f>
        <v>0</v>
      </c>
      <c r="K475" s="189"/>
      <c r="L475" s="194"/>
      <c r="M475" s="195"/>
      <c r="N475" s="196"/>
      <c r="O475" s="196"/>
      <c r="P475" s="197">
        <f>SUM(P476:P478)</f>
        <v>0</v>
      </c>
      <c r="Q475" s="196"/>
      <c r="R475" s="197">
        <f>SUM(R476:R478)</f>
        <v>0</v>
      </c>
      <c r="S475" s="196"/>
      <c r="T475" s="198">
        <f>SUM(T476:T478)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99" t="s">
        <v>81</v>
      </c>
      <c r="AT475" s="200" t="s">
        <v>72</v>
      </c>
      <c r="AU475" s="200" t="s">
        <v>81</v>
      </c>
      <c r="AY475" s="199" t="s">
        <v>123</v>
      </c>
      <c r="BK475" s="201">
        <f>SUM(BK476:BK478)</f>
        <v>0</v>
      </c>
    </row>
    <row r="476" spans="1:65" s="2" customFormat="1" ht="21.75" customHeight="1">
      <c r="A476" s="38"/>
      <c r="B476" s="39"/>
      <c r="C476" s="204" t="s">
        <v>857</v>
      </c>
      <c r="D476" s="204" t="s">
        <v>126</v>
      </c>
      <c r="E476" s="205" t="s">
        <v>858</v>
      </c>
      <c r="F476" s="206" t="s">
        <v>859</v>
      </c>
      <c r="G476" s="207" t="s">
        <v>408</v>
      </c>
      <c r="H476" s="208">
        <v>439.854</v>
      </c>
      <c r="I476" s="209"/>
      <c r="J476" s="210">
        <f>ROUND(I476*H476,2)</f>
        <v>0</v>
      </c>
      <c r="K476" s="206" t="s">
        <v>586</v>
      </c>
      <c r="L476" s="44"/>
      <c r="M476" s="211" t="s">
        <v>19</v>
      </c>
      <c r="N476" s="212" t="s">
        <v>44</v>
      </c>
      <c r="O476" s="84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15" t="s">
        <v>141</v>
      </c>
      <c r="AT476" s="215" t="s">
        <v>126</v>
      </c>
      <c r="AU476" s="215" t="s">
        <v>83</v>
      </c>
      <c r="AY476" s="17" t="s">
        <v>123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7" t="s">
        <v>81</v>
      </c>
      <c r="BK476" s="216">
        <f>ROUND(I476*H476,2)</f>
        <v>0</v>
      </c>
      <c r="BL476" s="17" t="s">
        <v>141</v>
      </c>
      <c r="BM476" s="215" t="s">
        <v>860</v>
      </c>
    </row>
    <row r="477" spans="1:47" s="2" customFormat="1" ht="12">
      <c r="A477" s="38"/>
      <c r="B477" s="39"/>
      <c r="C477" s="40"/>
      <c r="D477" s="217" t="s">
        <v>132</v>
      </c>
      <c r="E477" s="40"/>
      <c r="F477" s="218" t="s">
        <v>861</v>
      </c>
      <c r="G477" s="40"/>
      <c r="H477" s="40"/>
      <c r="I477" s="219"/>
      <c r="J477" s="40"/>
      <c r="K477" s="40"/>
      <c r="L477" s="44"/>
      <c r="M477" s="220"/>
      <c r="N477" s="221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132</v>
      </c>
      <c r="AU477" s="17" t="s">
        <v>83</v>
      </c>
    </row>
    <row r="478" spans="1:47" s="2" customFormat="1" ht="12">
      <c r="A478" s="38"/>
      <c r="B478" s="39"/>
      <c r="C478" s="40"/>
      <c r="D478" s="229" t="s">
        <v>314</v>
      </c>
      <c r="E478" s="40"/>
      <c r="F478" s="230" t="s">
        <v>862</v>
      </c>
      <c r="G478" s="40"/>
      <c r="H478" s="40"/>
      <c r="I478" s="219"/>
      <c r="J478" s="40"/>
      <c r="K478" s="40"/>
      <c r="L478" s="44"/>
      <c r="M478" s="220"/>
      <c r="N478" s="221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314</v>
      </c>
      <c r="AU478" s="17" t="s">
        <v>83</v>
      </c>
    </row>
    <row r="479" spans="1:63" s="12" customFormat="1" ht="25.9" customHeight="1">
      <c r="A479" s="12"/>
      <c r="B479" s="188"/>
      <c r="C479" s="189"/>
      <c r="D479" s="190" t="s">
        <v>72</v>
      </c>
      <c r="E479" s="191" t="s">
        <v>405</v>
      </c>
      <c r="F479" s="191" t="s">
        <v>863</v>
      </c>
      <c r="G479" s="189"/>
      <c r="H479" s="189"/>
      <c r="I479" s="192"/>
      <c r="J479" s="193">
        <f>BK479</f>
        <v>0</v>
      </c>
      <c r="K479" s="189"/>
      <c r="L479" s="194"/>
      <c r="M479" s="195"/>
      <c r="N479" s="196"/>
      <c r="O479" s="196"/>
      <c r="P479" s="197">
        <f>P480</f>
        <v>0</v>
      </c>
      <c r="Q479" s="196"/>
      <c r="R479" s="197">
        <f>R480</f>
        <v>0.25218</v>
      </c>
      <c r="S479" s="196"/>
      <c r="T479" s="198">
        <f>T480</f>
        <v>0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199" t="s">
        <v>137</v>
      </c>
      <c r="AT479" s="200" t="s">
        <v>72</v>
      </c>
      <c r="AU479" s="200" t="s">
        <v>73</v>
      </c>
      <c r="AY479" s="199" t="s">
        <v>123</v>
      </c>
      <c r="BK479" s="201">
        <f>BK480</f>
        <v>0</v>
      </c>
    </row>
    <row r="480" spans="1:63" s="12" customFormat="1" ht="22.8" customHeight="1">
      <c r="A480" s="12"/>
      <c r="B480" s="188"/>
      <c r="C480" s="189"/>
      <c r="D480" s="190" t="s">
        <v>72</v>
      </c>
      <c r="E480" s="202" t="s">
        <v>864</v>
      </c>
      <c r="F480" s="202" t="s">
        <v>865</v>
      </c>
      <c r="G480" s="189"/>
      <c r="H480" s="189"/>
      <c r="I480" s="192"/>
      <c r="J480" s="203">
        <f>BK480</f>
        <v>0</v>
      </c>
      <c r="K480" s="189"/>
      <c r="L480" s="194"/>
      <c r="M480" s="195"/>
      <c r="N480" s="196"/>
      <c r="O480" s="196"/>
      <c r="P480" s="197">
        <f>SUM(P481:P495)</f>
        <v>0</v>
      </c>
      <c r="Q480" s="196"/>
      <c r="R480" s="197">
        <f>SUM(R481:R495)</f>
        <v>0.25218</v>
      </c>
      <c r="S480" s="196"/>
      <c r="T480" s="198">
        <f>SUM(T481:T495)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199" t="s">
        <v>137</v>
      </c>
      <c r="AT480" s="200" t="s">
        <v>72</v>
      </c>
      <c r="AU480" s="200" t="s">
        <v>81</v>
      </c>
      <c r="AY480" s="199" t="s">
        <v>123</v>
      </c>
      <c r="BK480" s="201">
        <f>SUM(BK481:BK495)</f>
        <v>0</v>
      </c>
    </row>
    <row r="481" spans="1:65" s="2" customFormat="1" ht="16.5" customHeight="1">
      <c r="A481" s="38"/>
      <c r="B481" s="39"/>
      <c r="C481" s="204" t="s">
        <v>866</v>
      </c>
      <c r="D481" s="204" t="s">
        <v>126</v>
      </c>
      <c r="E481" s="205" t="s">
        <v>867</v>
      </c>
      <c r="F481" s="206" t="s">
        <v>868</v>
      </c>
      <c r="G481" s="207" t="s">
        <v>358</v>
      </c>
      <c r="H481" s="208">
        <v>686</v>
      </c>
      <c r="I481" s="209"/>
      <c r="J481" s="210">
        <f>ROUND(I481*H481,2)</f>
        <v>0</v>
      </c>
      <c r="K481" s="206" t="s">
        <v>311</v>
      </c>
      <c r="L481" s="44"/>
      <c r="M481" s="211" t="s">
        <v>19</v>
      </c>
      <c r="N481" s="212" t="s">
        <v>44</v>
      </c>
      <c r="O481" s="84"/>
      <c r="P481" s="213">
        <f>O481*H481</f>
        <v>0</v>
      </c>
      <c r="Q481" s="213">
        <v>9E-05</v>
      </c>
      <c r="R481" s="213">
        <f>Q481*H481</f>
        <v>0.06174</v>
      </c>
      <c r="S481" s="213">
        <v>0</v>
      </c>
      <c r="T481" s="214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15" t="s">
        <v>692</v>
      </c>
      <c r="AT481" s="215" t="s">
        <v>126</v>
      </c>
      <c r="AU481" s="215" t="s">
        <v>83</v>
      </c>
      <c r="AY481" s="17" t="s">
        <v>123</v>
      </c>
      <c r="BE481" s="216">
        <f>IF(N481="základní",J481,0)</f>
        <v>0</v>
      </c>
      <c r="BF481" s="216">
        <f>IF(N481="snížená",J481,0)</f>
        <v>0</v>
      </c>
      <c r="BG481" s="216">
        <f>IF(N481="zákl. přenesená",J481,0)</f>
        <v>0</v>
      </c>
      <c r="BH481" s="216">
        <f>IF(N481="sníž. přenesená",J481,0)</f>
        <v>0</v>
      </c>
      <c r="BI481" s="216">
        <f>IF(N481="nulová",J481,0)</f>
        <v>0</v>
      </c>
      <c r="BJ481" s="17" t="s">
        <v>81</v>
      </c>
      <c r="BK481" s="216">
        <f>ROUND(I481*H481,2)</f>
        <v>0</v>
      </c>
      <c r="BL481" s="17" t="s">
        <v>692</v>
      </c>
      <c r="BM481" s="215" t="s">
        <v>869</v>
      </c>
    </row>
    <row r="482" spans="1:47" s="2" customFormat="1" ht="12">
      <c r="A482" s="38"/>
      <c r="B482" s="39"/>
      <c r="C482" s="40"/>
      <c r="D482" s="217" t="s">
        <v>132</v>
      </c>
      <c r="E482" s="40"/>
      <c r="F482" s="218" t="s">
        <v>870</v>
      </c>
      <c r="G482" s="40"/>
      <c r="H482" s="40"/>
      <c r="I482" s="219"/>
      <c r="J482" s="40"/>
      <c r="K482" s="40"/>
      <c r="L482" s="44"/>
      <c r="M482" s="220"/>
      <c r="N482" s="221"/>
      <c r="O482" s="84"/>
      <c r="P482" s="84"/>
      <c r="Q482" s="84"/>
      <c r="R482" s="84"/>
      <c r="S482" s="84"/>
      <c r="T482" s="85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132</v>
      </c>
      <c r="AU482" s="17" t="s">
        <v>83</v>
      </c>
    </row>
    <row r="483" spans="1:47" s="2" customFormat="1" ht="12">
      <c r="A483" s="38"/>
      <c r="B483" s="39"/>
      <c r="C483" s="40"/>
      <c r="D483" s="229" t="s">
        <v>314</v>
      </c>
      <c r="E483" s="40"/>
      <c r="F483" s="230" t="s">
        <v>871</v>
      </c>
      <c r="G483" s="40"/>
      <c r="H483" s="40"/>
      <c r="I483" s="219"/>
      <c r="J483" s="40"/>
      <c r="K483" s="40"/>
      <c r="L483" s="44"/>
      <c r="M483" s="220"/>
      <c r="N483" s="221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314</v>
      </c>
      <c r="AU483" s="17" t="s">
        <v>83</v>
      </c>
    </row>
    <row r="484" spans="1:51" s="13" customFormat="1" ht="12">
      <c r="A484" s="13"/>
      <c r="B484" s="231"/>
      <c r="C484" s="232"/>
      <c r="D484" s="217" t="s">
        <v>316</v>
      </c>
      <c r="E484" s="233" t="s">
        <v>282</v>
      </c>
      <c r="F484" s="234" t="s">
        <v>872</v>
      </c>
      <c r="G484" s="232"/>
      <c r="H484" s="235">
        <v>220</v>
      </c>
      <c r="I484" s="236"/>
      <c r="J484" s="232"/>
      <c r="K484" s="232"/>
      <c r="L484" s="237"/>
      <c r="M484" s="238"/>
      <c r="N484" s="239"/>
      <c r="O484" s="239"/>
      <c r="P484" s="239"/>
      <c r="Q484" s="239"/>
      <c r="R484" s="239"/>
      <c r="S484" s="239"/>
      <c r="T484" s="24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1" t="s">
        <v>316</v>
      </c>
      <c r="AU484" s="241" t="s">
        <v>83</v>
      </c>
      <c r="AV484" s="13" t="s">
        <v>83</v>
      </c>
      <c r="AW484" s="13" t="s">
        <v>35</v>
      </c>
      <c r="AX484" s="13" t="s">
        <v>73</v>
      </c>
      <c r="AY484" s="241" t="s">
        <v>123</v>
      </c>
    </row>
    <row r="485" spans="1:51" s="13" customFormat="1" ht="12">
      <c r="A485" s="13"/>
      <c r="B485" s="231"/>
      <c r="C485" s="232"/>
      <c r="D485" s="217" t="s">
        <v>316</v>
      </c>
      <c r="E485" s="233" t="s">
        <v>284</v>
      </c>
      <c r="F485" s="234" t="s">
        <v>873</v>
      </c>
      <c r="G485" s="232"/>
      <c r="H485" s="235">
        <v>190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1" t="s">
        <v>316</v>
      </c>
      <c r="AU485" s="241" t="s">
        <v>83</v>
      </c>
      <c r="AV485" s="13" t="s">
        <v>83</v>
      </c>
      <c r="AW485" s="13" t="s">
        <v>35</v>
      </c>
      <c r="AX485" s="13" t="s">
        <v>73</v>
      </c>
      <c r="AY485" s="241" t="s">
        <v>123</v>
      </c>
    </row>
    <row r="486" spans="1:51" s="13" customFormat="1" ht="12">
      <c r="A486" s="13"/>
      <c r="B486" s="231"/>
      <c r="C486" s="232"/>
      <c r="D486" s="217" t="s">
        <v>316</v>
      </c>
      <c r="E486" s="233" t="s">
        <v>280</v>
      </c>
      <c r="F486" s="234" t="s">
        <v>874</v>
      </c>
      <c r="G486" s="232"/>
      <c r="H486" s="235">
        <v>276</v>
      </c>
      <c r="I486" s="236"/>
      <c r="J486" s="232"/>
      <c r="K486" s="232"/>
      <c r="L486" s="237"/>
      <c r="M486" s="238"/>
      <c r="N486" s="239"/>
      <c r="O486" s="239"/>
      <c r="P486" s="239"/>
      <c r="Q486" s="239"/>
      <c r="R486" s="239"/>
      <c r="S486" s="239"/>
      <c r="T486" s="24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1" t="s">
        <v>316</v>
      </c>
      <c r="AU486" s="241" t="s">
        <v>83</v>
      </c>
      <c r="AV486" s="13" t="s">
        <v>83</v>
      </c>
      <c r="AW486" s="13" t="s">
        <v>35</v>
      </c>
      <c r="AX486" s="13" t="s">
        <v>73</v>
      </c>
      <c r="AY486" s="241" t="s">
        <v>123</v>
      </c>
    </row>
    <row r="487" spans="1:51" s="14" customFormat="1" ht="12">
      <c r="A487" s="14"/>
      <c r="B487" s="242"/>
      <c r="C487" s="243"/>
      <c r="D487" s="217" t="s">
        <v>316</v>
      </c>
      <c r="E487" s="244" t="s">
        <v>19</v>
      </c>
      <c r="F487" s="245" t="s">
        <v>378</v>
      </c>
      <c r="G487" s="243"/>
      <c r="H487" s="246">
        <v>686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2" t="s">
        <v>316</v>
      </c>
      <c r="AU487" s="252" t="s">
        <v>83</v>
      </c>
      <c r="AV487" s="14" t="s">
        <v>141</v>
      </c>
      <c r="AW487" s="14" t="s">
        <v>35</v>
      </c>
      <c r="AX487" s="14" t="s">
        <v>81</v>
      </c>
      <c r="AY487" s="252" t="s">
        <v>123</v>
      </c>
    </row>
    <row r="488" spans="1:65" s="2" customFormat="1" ht="16.5" customHeight="1">
      <c r="A488" s="38"/>
      <c r="B488" s="39"/>
      <c r="C488" s="204" t="s">
        <v>875</v>
      </c>
      <c r="D488" s="204" t="s">
        <v>126</v>
      </c>
      <c r="E488" s="205" t="s">
        <v>876</v>
      </c>
      <c r="F488" s="206" t="s">
        <v>877</v>
      </c>
      <c r="G488" s="207" t="s">
        <v>358</v>
      </c>
      <c r="H488" s="208">
        <v>276</v>
      </c>
      <c r="I488" s="209"/>
      <c r="J488" s="210">
        <f>ROUND(I488*H488,2)</f>
        <v>0</v>
      </c>
      <c r="K488" s="206" t="s">
        <v>311</v>
      </c>
      <c r="L488" s="44"/>
      <c r="M488" s="211" t="s">
        <v>19</v>
      </c>
      <c r="N488" s="212" t="s">
        <v>44</v>
      </c>
      <c r="O488" s="84"/>
      <c r="P488" s="213">
        <f>O488*H488</f>
        <v>0</v>
      </c>
      <c r="Q488" s="213">
        <v>0</v>
      </c>
      <c r="R488" s="213">
        <f>Q488*H488</f>
        <v>0</v>
      </c>
      <c r="S488" s="213">
        <v>0</v>
      </c>
      <c r="T488" s="214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15" t="s">
        <v>692</v>
      </c>
      <c r="AT488" s="215" t="s">
        <v>126</v>
      </c>
      <c r="AU488" s="215" t="s">
        <v>83</v>
      </c>
      <c r="AY488" s="17" t="s">
        <v>123</v>
      </c>
      <c r="BE488" s="216">
        <f>IF(N488="základní",J488,0)</f>
        <v>0</v>
      </c>
      <c r="BF488" s="216">
        <f>IF(N488="snížená",J488,0)</f>
        <v>0</v>
      </c>
      <c r="BG488" s="216">
        <f>IF(N488="zákl. přenesená",J488,0)</f>
        <v>0</v>
      </c>
      <c r="BH488" s="216">
        <f>IF(N488="sníž. přenesená",J488,0)</f>
        <v>0</v>
      </c>
      <c r="BI488" s="216">
        <f>IF(N488="nulová",J488,0)</f>
        <v>0</v>
      </c>
      <c r="BJ488" s="17" t="s">
        <v>81</v>
      </c>
      <c r="BK488" s="216">
        <f>ROUND(I488*H488,2)</f>
        <v>0</v>
      </c>
      <c r="BL488" s="17" t="s">
        <v>692</v>
      </c>
      <c r="BM488" s="215" t="s">
        <v>878</v>
      </c>
    </row>
    <row r="489" spans="1:47" s="2" customFormat="1" ht="12">
      <c r="A489" s="38"/>
      <c r="B489" s="39"/>
      <c r="C489" s="40"/>
      <c r="D489" s="217" t="s">
        <v>132</v>
      </c>
      <c r="E489" s="40"/>
      <c r="F489" s="218" t="s">
        <v>879</v>
      </c>
      <c r="G489" s="40"/>
      <c r="H489" s="40"/>
      <c r="I489" s="219"/>
      <c r="J489" s="40"/>
      <c r="K489" s="40"/>
      <c r="L489" s="44"/>
      <c r="M489" s="220"/>
      <c r="N489" s="221"/>
      <c r="O489" s="84"/>
      <c r="P489" s="84"/>
      <c r="Q489" s="84"/>
      <c r="R489" s="84"/>
      <c r="S489" s="84"/>
      <c r="T489" s="85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132</v>
      </c>
      <c r="AU489" s="17" t="s">
        <v>83</v>
      </c>
    </row>
    <row r="490" spans="1:47" s="2" customFormat="1" ht="12">
      <c r="A490" s="38"/>
      <c r="B490" s="39"/>
      <c r="C490" s="40"/>
      <c r="D490" s="229" t="s">
        <v>314</v>
      </c>
      <c r="E490" s="40"/>
      <c r="F490" s="230" t="s">
        <v>880</v>
      </c>
      <c r="G490" s="40"/>
      <c r="H490" s="40"/>
      <c r="I490" s="219"/>
      <c r="J490" s="40"/>
      <c r="K490" s="40"/>
      <c r="L490" s="44"/>
      <c r="M490" s="220"/>
      <c r="N490" s="221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314</v>
      </c>
      <c r="AU490" s="17" t="s">
        <v>83</v>
      </c>
    </row>
    <row r="491" spans="1:47" s="2" customFormat="1" ht="12">
      <c r="A491" s="38"/>
      <c r="B491" s="39"/>
      <c r="C491" s="40"/>
      <c r="D491" s="217" t="s">
        <v>180</v>
      </c>
      <c r="E491" s="40"/>
      <c r="F491" s="222" t="s">
        <v>881</v>
      </c>
      <c r="G491" s="40"/>
      <c r="H491" s="40"/>
      <c r="I491" s="219"/>
      <c r="J491" s="40"/>
      <c r="K491" s="40"/>
      <c r="L491" s="44"/>
      <c r="M491" s="220"/>
      <c r="N491" s="221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180</v>
      </c>
      <c r="AU491" s="17" t="s">
        <v>83</v>
      </c>
    </row>
    <row r="492" spans="1:51" s="13" customFormat="1" ht="12">
      <c r="A492" s="13"/>
      <c r="B492" s="231"/>
      <c r="C492" s="232"/>
      <c r="D492" s="217" t="s">
        <v>316</v>
      </c>
      <c r="E492" s="233" t="s">
        <v>19</v>
      </c>
      <c r="F492" s="234" t="s">
        <v>280</v>
      </c>
      <c r="G492" s="232"/>
      <c r="H492" s="235">
        <v>276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1" t="s">
        <v>316</v>
      </c>
      <c r="AU492" s="241" t="s">
        <v>83</v>
      </c>
      <c r="AV492" s="13" t="s">
        <v>83</v>
      </c>
      <c r="AW492" s="13" t="s">
        <v>35</v>
      </c>
      <c r="AX492" s="13" t="s">
        <v>81</v>
      </c>
      <c r="AY492" s="241" t="s">
        <v>123</v>
      </c>
    </row>
    <row r="493" spans="1:65" s="2" customFormat="1" ht="16.5" customHeight="1">
      <c r="A493" s="38"/>
      <c r="B493" s="39"/>
      <c r="C493" s="253" t="s">
        <v>882</v>
      </c>
      <c r="D493" s="253" t="s">
        <v>405</v>
      </c>
      <c r="E493" s="254" t="s">
        <v>883</v>
      </c>
      <c r="F493" s="255" t="s">
        <v>884</v>
      </c>
      <c r="G493" s="256" t="s">
        <v>358</v>
      </c>
      <c r="H493" s="257">
        <v>276</v>
      </c>
      <c r="I493" s="258"/>
      <c r="J493" s="259">
        <f>ROUND(I493*H493,2)</f>
        <v>0</v>
      </c>
      <c r="K493" s="255" t="s">
        <v>311</v>
      </c>
      <c r="L493" s="260"/>
      <c r="M493" s="261" t="s">
        <v>19</v>
      </c>
      <c r="N493" s="262" t="s">
        <v>44</v>
      </c>
      <c r="O493" s="84"/>
      <c r="P493" s="213">
        <f>O493*H493</f>
        <v>0</v>
      </c>
      <c r="Q493" s="213">
        <v>0.00069</v>
      </c>
      <c r="R493" s="213">
        <f>Q493*H493</f>
        <v>0.19044</v>
      </c>
      <c r="S493" s="213">
        <v>0</v>
      </c>
      <c r="T493" s="214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15" t="s">
        <v>254</v>
      </c>
      <c r="AT493" s="215" t="s">
        <v>405</v>
      </c>
      <c r="AU493" s="215" t="s">
        <v>83</v>
      </c>
      <c r="AY493" s="17" t="s">
        <v>123</v>
      </c>
      <c r="BE493" s="216">
        <f>IF(N493="základní",J493,0)</f>
        <v>0</v>
      </c>
      <c r="BF493" s="216">
        <f>IF(N493="snížená",J493,0)</f>
        <v>0</v>
      </c>
      <c r="BG493" s="216">
        <f>IF(N493="zákl. přenesená",J493,0)</f>
        <v>0</v>
      </c>
      <c r="BH493" s="216">
        <f>IF(N493="sníž. přenesená",J493,0)</f>
        <v>0</v>
      </c>
      <c r="BI493" s="216">
        <f>IF(N493="nulová",J493,0)</f>
        <v>0</v>
      </c>
      <c r="BJ493" s="17" t="s">
        <v>81</v>
      </c>
      <c r="BK493" s="216">
        <f>ROUND(I493*H493,2)</f>
        <v>0</v>
      </c>
      <c r="BL493" s="17" t="s">
        <v>254</v>
      </c>
      <c r="BM493" s="215" t="s">
        <v>885</v>
      </c>
    </row>
    <row r="494" spans="1:47" s="2" customFormat="1" ht="12">
      <c r="A494" s="38"/>
      <c r="B494" s="39"/>
      <c r="C494" s="40"/>
      <c r="D494" s="217" t="s">
        <v>132</v>
      </c>
      <c r="E494" s="40"/>
      <c r="F494" s="218" t="s">
        <v>884</v>
      </c>
      <c r="G494" s="40"/>
      <c r="H494" s="40"/>
      <c r="I494" s="219"/>
      <c r="J494" s="40"/>
      <c r="K494" s="40"/>
      <c r="L494" s="44"/>
      <c r="M494" s="220"/>
      <c r="N494" s="221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132</v>
      </c>
      <c r="AU494" s="17" t="s">
        <v>83</v>
      </c>
    </row>
    <row r="495" spans="1:51" s="13" customFormat="1" ht="12">
      <c r="A495" s="13"/>
      <c r="B495" s="231"/>
      <c r="C495" s="232"/>
      <c r="D495" s="217" t="s">
        <v>316</v>
      </c>
      <c r="E495" s="233" t="s">
        <v>19</v>
      </c>
      <c r="F495" s="234" t="s">
        <v>280</v>
      </c>
      <c r="G495" s="232"/>
      <c r="H495" s="235">
        <v>276</v>
      </c>
      <c r="I495" s="236"/>
      <c r="J495" s="232"/>
      <c r="K495" s="232"/>
      <c r="L495" s="237"/>
      <c r="M495" s="263"/>
      <c r="N495" s="264"/>
      <c r="O495" s="264"/>
      <c r="P495" s="264"/>
      <c r="Q495" s="264"/>
      <c r="R495" s="264"/>
      <c r="S495" s="264"/>
      <c r="T495" s="26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1" t="s">
        <v>316</v>
      </c>
      <c r="AU495" s="241" t="s">
        <v>83</v>
      </c>
      <c r="AV495" s="13" t="s">
        <v>83</v>
      </c>
      <c r="AW495" s="13" t="s">
        <v>35</v>
      </c>
      <c r="AX495" s="13" t="s">
        <v>81</v>
      </c>
      <c r="AY495" s="241" t="s">
        <v>123</v>
      </c>
    </row>
    <row r="496" spans="1:31" s="2" customFormat="1" ht="6.95" customHeight="1">
      <c r="A496" s="38"/>
      <c r="B496" s="59"/>
      <c r="C496" s="60"/>
      <c r="D496" s="60"/>
      <c r="E496" s="60"/>
      <c r="F496" s="60"/>
      <c r="G496" s="60"/>
      <c r="H496" s="60"/>
      <c r="I496" s="60"/>
      <c r="J496" s="60"/>
      <c r="K496" s="60"/>
      <c r="L496" s="44"/>
      <c r="M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</row>
  </sheetData>
  <sheetProtection password="CC35" sheet="1" objects="1" scenarios="1" formatColumns="0" formatRows="0" autoFilter="0"/>
  <autoFilter ref="C91:K49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7" r:id="rId1" display="https://podminky.urs.cz/item/CS_URS_2021_02/113106121"/>
    <hyperlink ref="F101" r:id="rId2" display="https://podminky.urs.cz/item/CS_URS_2021_02/113106123"/>
    <hyperlink ref="F105" r:id="rId3" display="https://podminky.urs.cz/item/CS_URS_2021_02/113107171"/>
    <hyperlink ref="F109" r:id="rId4" display="https://podminky.urs.cz/item/CS_URS_2021_02/113107222"/>
    <hyperlink ref="F113" r:id="rId5" display="https://podminky.urs.cz/item/CS_URS_2021_02/113107181"/>
    <hyperlink ref="F118" r:id="rId6" display="https://podminky.urs.cz/item/CS_URS_2021_02/113107224"/>
    <hyperlink ref="F122" r:id="rId7" display="https://podminky.urs.cz/item/CS_URS_2021_02/113107242"/>
    <hyperlink ref="F127" r:id="rId8" display="https://podminky.urs.cz/item/CS_URS_2021_02/113202111"/>
    <hyperlink ref="F131" r:id="rId9" display="https://podminky.urs.cz/item/CS_URS_2021_02/122151102"/>
    <hyperlink ref="F136" r:id="rId10" display="https://podminky.urs.cz/item/CS_URS_2021_02/122252204"/>
    <hyperlink ref="F142" r:id="rId11" display="https://podminky.urs.cz/item/CS_URS_2021_02/122452204"/>
    <hyperlink ref="F146" r:id="rId12" display="https://podminky.urs.cz/item/CS_URS_2021_02/122552203"/>
    <hyperlink ref="F150" r:id="rId13" display="https://podminky.urs.cz/item/CS_URS_2021_02/174151101"/>
    <hyperlink ref="F155" r:id="rId14" display="https://podminky.urs.cz/item/CS_URS_2021_02/175111101"/>
    <hyperlink ref="F164" r:id="rId15" display="https://podminky.urs.cz/item/CS_URS_2021_02/181152302"/>
    <hyperlink ref="F184" r:id="rId16" display="https://podminky.urs.cz/item/CS_URS_2021_02/274313611"/>
    <hyperlink ref="F189" r:id="rId17" display="https://podminky.urs.cz/item/CS_URS_2021_02/279113156"/>
    <hyperlink ref="F194" r:id="rId18" display="https://podminky.urs.cz/item/CS_URS_2021_02/279361821"/>
    <hyperlink ref="F205" r:id="rId19" display="https://podminky.urs.cz/item/CS_URS_2021_02/56481111R"/>
    <hyperlink ref="F210" r:id="rId20" display="https://podminky.urs.cz/item/CS_URS_2021_02/564851111"/>
    <hyperlink ref="F225" r:id="rId21" display="https://podminky.urs.cz/item/CS_URS_2021_02/564861111"/>
    <hyperlink ref="F240" r:id="rId22" display="https://podminky.urs.cz/item/CS_URS_2021_02/564871111"/>
    <hyperlink ref="F247" r:id="rId23" display="https://podminky.urs.cz/item/CS_URS_2021_02/565155121"/>
    <hyperlink ref="F251" r:id="rId24" display="https://podminky.urs.cz/item/CS_URS_2021_02/567114111"/>
    <hyperlink ref="F262" r:id="rId25" display="https://podminky.urs.cz/item/CS_URS_2021_02/577134141"/>
    <hyperlink ref="F266" r:id="rId26" display="https://podminky.urs.cz/item/CS_URS_2021_02/591111111"/>
    <hyperlink ref="F275" r:id="rId27" display="https://podminky.urs.cz/item/CS_URS_2021_02/591211111"/>
    <hyperlink ref="F285" r:id="rId28" display="https://podminky.urs.cz/item/CS_URS_2021_02/591411111"/>
    <hyperlink ref="F296" r:id="rId29" display="https://podminky.urs.cz/item/CS_URS_2021_02/596811120"/>
    <hyperlink ref="F308" r:id="rId30" display="https://podminky.urs.cz/item/CS_URS_2021_02/895941111"/>
    <hyperlink ref="F325" r:id="rId31" display="https://podminky.urs.cz/item/CS_URS_2021_02/899204112"/>
    <hyperlink ref="F335" r:id="rId32" display="https://podminky.urs.cz/item/CS_URS_2021_02/899722113"/>
    <hyperlink ref="F342" r:id="rId33" display="https://podminky.urs.cz/item/CS_URS_2021_02/914111111"/>
    <hyperlink ref="F346" r:id="rId34" display="https://podminky.urs.cz/item/CS_URS_2021_02/914111112"/>
    <hyperlink ref="F376" r:id="rId35" display="https://podminky.urs.cz/item/CS_URS_2021_02/914511111"/>
    <hyperlink ref="F383" r:id="rId36" display="https://podminky.urs.cz/item/CS_URS_2021_02/916241213"/>
    <hyperlink ref="F398" r:id="rId37" display="https://podminky.urs.cz/item/CS_URS_2021_02/919122122"/>
    <hyperlink ref="F407" r:id="rId38" display="https://podminky.urs.cz/item/CS_URS_2021_02/919726123"/>
    <hyperlink ref="F412" r:id="rId39" display="https://podminky.urs.cz/item/CS_URS_2021_02/938908411"/>
    <hyperlink ref="F417" r:id="rId40" display="https://podminky.urs.cz/item/CS_URS_2021_02/938909111"/>
    <hyperlink ref="F422" r:id="rId41" display="https://podminky.urs.cz/item/CS_URS_2021_02/938909311"/>
    <hyperlink ref="F427" r:id="rId42" display="https://podminky.urs.cz/item/CS_URS_2021_02/966006132"/>
    <hyperlink ref="F431" r:id="rId43" display="https://podminky.urs.cz/item/CS_URS_2021_02/966006211"/>
    <hyperlink ref="F435" r:id="rId44" display="https://podminky.urs.cz/item/CS_URS_2021_02/979024443"/>
    <hyperlink ref="F448" r:id="rId45" display="https://podminky.urs.cz/item/CS_URS_2021_02/711161273"/>
    <hyperlink ref="F478" r:id="rId46" display="https://podminky.urs.cz/item/CS_URS_2021_01/998225111"/>
    <hyperlink ref="F483" r:id="rId47" display="https://podminky.urs.cz/item/CS_URS_2021_02/460671113"/>
    <hyperlink ref="F490" r:id="rId48" display="https://podminky.urs.cz/item/CS_URS_2021_02/46074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227" t="s">
        <v>886</v>
      </c>
      <c r="BA2" s="227" t="s">
        <v>19</v>
      </c>
      <c r="BB2" s="227" t="s">
        <v>19</v>
      </c>
      <c r="BC2" s="227" t="s">
        <v>81</v>
      </c>
      <c r="BD2" s="227" t="s">
        <v>83</v>
      </c>
    </row>
    <row r="3" spans="2:5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83</v>
      </c>
      <c r="AZ3" s="227" t="s">
        <v>887</v>
      </c>
      <c r="BA3" s="227" t="s">
        <v>19</v>
      </c>
      <c r="BB3" s="227" t="s">
        <v>19</v>
      </c>
      <c r="BC3" s="227" t="s">
        <v>888</v>
      </c>
      <c r="BD3" s="227" t="s">
        <v>83</v>
      </c>
    </row>
    <row r="4" spans="2:56" s="1" customFormat="1" ht="24.95" customHeight="1">
      <c r="B4" s="20"/>
      <c r="D4" s="130" t="s">
        <v>90</v>
      </c>
      <c r="L4" s="20"/>
      <c r="M4" s="131" t="s">
        <v>10</v>
      </c>
      <c r="AT4" s="17" t="s">
        <v>4</v>
      </c>
      <c r="AZ4" s="227" t="s">
        <v>889</v>
      </c>
      <c r="BA4" s="227" t="s">
        <v>19</v>
      </c>
      <c r="BB4" s="227" t="s">
        <v>19</v>
      </c>
      <c r="BC4" s="227" t="s">
        <v>671</v>
      </c>
      <c r="BD4" s="227" t="s">
        <v>83</v>
      </c>
    </row>
    <row r="5" spans="2:56" s="1" customFormat="1" ht="6.95" customHeight="1">
      <c r="B5" s="20"/>
      <c r="L5" s="20"/>
      <c r="AZ5" s="227" t="s">
        <v>890</v>
      </c>
      <c r="BA5" s="227" t="s">
        <v>19</v>
      </c>
      <c r="BB5" s="227" t="s">
        <v>19</v>
      </c>
      <c r="BC5" s="227" t="s">
        <v>168</v>
      </c>
      <c r="BD5" s="227" t="s">
        <v>83</v>
      </c>
    </row>
    <row r="6" spans="2:56" s="1" customFormat="1" ht="12" customHeight="1">
      <c r="B6" s="20"/>
      <c r="D6" s="132" t="s">
        <v>16</v>
      </c>
      <c r="L6" s="20"/>
      <c r="AZ6" s="227" t="s">
        <v>891</v>
      </c>
      <c r="BA6" s="227" t="s">
        <v>19</v>
      </c>
      <c r="BB6" s="227" t="s">
        <v>19</v>
      </c>
      <c r="BC6" s="227" t="s">
        <v>888</v>
      </c>
      <c r="BD6" s="227" t="s">
        <v>83</v>
      </c>
    </row>
    <row r="7" spans="2:56" s="1" customFormat="1" ht="16.5" customHeight="1">
      <c r="B7" s="20"/>
      <c r="E7" s="133" t="str">
        <f>'Rekapitulace stavby'!K6</f>
        <v>Rekonstrukce MK Resslova, Děčín IV</v>
      </c>
      <c r="F7" s="132"/>
      <c r="G7" s="132"/>
      <c r="H7" s="132"/>
      <c r="L7" s="20"/>
      <c r="AZ7" s="227" t="s">
        <v>892</v>
      </c>
      <c r="BA7" s="227" t="s">
        <v>19</v>
      </c>
      <c r="BB7" s="227" t="s">
        <v>19</v>
      </c>
      <c r="BC7" s="227" t="s">
        <v>168</v>
      </c>
      <c r="BD7" s="227" t="s">
        <v>83</v>
      </c>
    </row>
    <row r="8" spans="1:56" s="2" customFormat="1" ht="12" customHeight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27" t="s">
        <v>893</v>
      </c>
      <c r="BA8" s="227" t="s">
        <v>19</v>
      </c>
      <c r="BB8" s="227" t="s">
        <v>19</v>
      </c>
      <c r="BC8" s="227" t="s">
        <v>894</v>
      </c>
      <c r="BD8" s="227" t="s">
        <v>83</v>
      </c>
    </row>
    <row r="9" spans="1:56" s="2" customFormat="1" ht="16.5" customHeight="1">
      <c r="A9" s="38"/>
      <c r="B9" s="44"/>
      <c r="C9" s="38"/>
      <c r="D9" s="38"/>
      <c r="E9" s="135" t="s">
        <v>895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27" t="s">
        <v>896</v>
      </c>
      <c r="BA9" s="227" t="s">
        <v>19</v>
      </c>
      <c r="BB9" s="227" t="s">
        <v>19</v>
      </c>
      <c r="BC9" s="227" t="s">
        <v>187</v>
      </c>
      <c r="BD9" s="227" t="s">
        <v>83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27" t="s">
        <v>897</v>
      </c>
      <c r="BA10" s="227" t="s">
        <v>19</v>
      </c>
      <c r="BB10" s="227" t="s">
        <v>19</v>
      </c>
      <c r="BC10" s="227" t="s">
        <v>137</v>
      </c>
      <c r="BD10" s="227" t="s">
        <v>83</v>
      </c>
    </row>
    <row r="11" spans="1:56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27" t="s">
        <v>233</v>
      </c>
      <c r="BA11" s="227" t="s">
        <v>19</v>
      </c>
      <c r="BB11" s="227" t="s">
        <v>19</v>
      </c>
      <c r="BC11" s="227" t="s">
        <v>8</v>
      </c>
      <c r="BD11" s="227" t="s">
        <v>83</v>
      </c>
    </row>
    <row r="12" spans="1:56" s="2" customFormat="1" ht="12" customHeight="1">
      <c r="A12" s="38"/>
      <c r="B12" s="44"/>
      <c r="C12" s="38"/>
      <c r="D12" s="132" t="s">
        <v>21</v>
      </c>
      <c r="E12" s="38"/>
      <c r="F12" s="136" t="s">
        <v>93</v>
      </c>
      <c r="G12" s="38"/>
      <c r="H12" s="38"/>
      <c r="I12" s="132" t="s">
        <v>23</v>
      </c>
      <c r="J12" s="137" t="str">
        <f>'Rekapitulace stavby'!AN8</f>
        <v>16. 12. 2021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27" t="s">
        <v>898</v>
      </c>
      <c r="BA12" s="227" t="s">
        <v>19</v>
      </c>
      <c r="BB12" s="227" t="s">
        <v>19</v>
      </c>
      <c r="BC12" s="227" t="s">
        <v>899</v>
      </c>
      <c r="BD12" s="227" t="s">
        <v>83</v>
      </c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94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95</v>
      </c>
      <c r="F21" s="38"/>
      <c r="G21" s="38"/>
      <c r="H21" s="38"/>
      <c r="I21" s="132" t="s">
        <v>29</v>
      </c>
      <c r="J21" s="136" t="s">
        <v>96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33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95</v>
      </c>
      <c r="F24" s="38"/>
      <c r="G24" s="38"/>
      <c r="H24" s="38"/>
      <c r="I24" s="132" t="s">
        <v>29</v>
      </c>
      <c r="J24" s="136" t="s">
        <v>96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37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39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41</v>
      </c>
      <c r="G32" s="38"/>
      <c r="H32" s="38"/>
      <c r="I32" s="145" t="s">
        <v>40</v>
      </c>
      <c r="J32" s="145" t="s">
        <v>42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43</v>
      </c>
      <c r="E33" s="132" t="s">
        <v>44</v>
      </c>
      <c r="F33" s="147">
        <f>ROUND((SUM(BE87:BE311)),2)</f>
        <v>0</v>
      </c>
      <c r="G33" s="38"/>
      <c r="H33" s="38"/>
      <c r="I33" s="148">
        <v>0.21</v>
      </c>
      <c r="J33" s="147">
        <f>ROUND(((SUM(BE87:BE311))*I33),2)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45</v>
      </c>
      <c r="F34" s="147">
        <f>ROUND((SUM(BF87:BF311)),2)</f>
        <v>0</v>
      </c>
      <c r="G34" s="38"/>
      <c r="H34" s="38"/>
      <c r="I34" s="148">
        <v>0.15</v>
      </c>
      <c r="J34" s="147">
        <f>ROUND(((SUM(BF87:BF311))*I34),2)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46</v>
      </c>
      <c r="F35" s="147">
        <f>ROUND((SUM(BG87:BG311)),2)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47</v>
      </c>
      <c r="F36" s="147">
        <f>ROUND((SUM(BH87:BH311)),2)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48</v>
      </c>
      <c r="F37" s="147">
        <f>ROUND((SUM(BI87:BI311)),2)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Rekonstrukce MK Resslova, Děčín IV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712/18-2 - SO 401 Veřejné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16. 12. 2021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NDCon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NDCon s.r.o.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71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292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298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299</v>
      </c>
      <c r="E62" s="168"/>
      <c r="F62" s="168"/>
      <c r="G62" s="168"/>
      <c r="H62" s="168"/>
      <c r="I62" s="168"/>
      <c r="J62" s="169">
        <f>J99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900</v>
      </c>
      <c r="E63" s="174"/>
      <c r="F63" s="174"/>
      <c r="G63" s="174"/>
      <c r="H63" s="174"/>
      <c r="I63" s="174"/>
      <c r="J63" s="175">
        <f>J100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303</v>
      </c>
      <c r="E64" s="168"/>
      <c r="F64" s="168"/>
      <c r="G64" s="168"/>
      <c r="H64" s="168"/>
      <c r="I64" s="168"/>
      <c r="J64" s="169">
        <f>J108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1"/>
      <c r="C65" s="172"/>
      <c r="D65" s="173" t="s">
        <v>901</v>
      </c>
      <c r="E65" s="174"/>
      <c r="F65" s="174"/>
      <c r="G65" s="174"/>
      <c r="H65" s="174"/>
      <c r="I65" s="174"/>
      <c r="J65" s="175">
        <f>J109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304</v>
      </c>
      <c r="E66" s="174"/>
      <c r="F66" s="174"/>
      <c r="G66" s="174"/>
      <c r="H66" s="174"/>
      <c r="I66" s="174"/>
      <c r="J66" s="175">
        <f>J204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101</v>
      </c>
      <c r="E67" s="168"/>
      <c r="F67" s="168"/>
      <c r="G67" s="168"/>
      <c r="H67" s="168"/>
      <c r="I67" s="168"/>
      <c r="J67" s="169">
        <f>J299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107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Rekonstrukce MK Resslova, Děčín IV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91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712/18-2 - SO 401 Veřejné osvětlení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 xml:space="preserve"> </v>
      </c>
      <c r="G81" s="40"/>
      <c r="H81" s="40"/>
      <c r="I81" s="32" t="s">
        <v>23</v>
      </c>
      <c r="J81" s="72" t="str">
        <f>IF(J12="","",J12)</f>
        <v>16. 12. 2021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Statutární město Děčín</v>
      </c>
      <c r="G83" s="40"/>
      <c r="H83" s="40"/>
      <c r="I83" s="32" t="s">
        <v>32</v>
      </c>
      <c r="J83" s="36" t="str">
        <f>E21</f>
        <v>NDCon s.r.o.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36</v>
      </c>
      <c r="J84" s="36" t="str">
        <f>E24</f>
        <v>NDCon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108</v>
      </c>
      <c r="D86" s="180" t="s">
        <v>58</v>
      </c>
      <c r="E86" s="180" t="s">
        <v>54</v>
      </c>
      <c r="F86" s="180" t="s">
        <v>55</v>
      </c>
      <c r="G86" s="180" t="s">
        <v>109</v>
      </c>
      <c r="H86" s="180" t="s">
        <v>110</v>
      </c>
      <c r="I86" s="180" t="s">
        <v>111</v>
      </c>
      <c r="J86" s="180" t="s">
        <v>99</v>
      </c>
      <c r="K86" s="181" t="s">
        <v>112</v>
      </c>
      <c r="L86" s="182"/>
      <c r="M86" s="92" t="s">
        <v>19</v>
      </c>
      <c r="N86" s="93" t="s">
        <v>43</v>
      </c>
      <c r="O86" s="93" t="s">
        <v>113</v>
      </c>
      <c r="P86" s="93" t="s">
        <v>114</v>
      </c>
      <c r="Q86" s="93" t="s">
        <v>115</v>
      </c>
      <c r="R86" s="93" t="s">
        <v>116</v>
      </c>
      <c r="S86" s="93" t="s">
        <v>117</v>
      </c>
      <c r="T86" s="94" t="s">
        <v>118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119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P88+P99+P108+P299</f>
        <v>0</v>
      </c>
      <c r="Q87" s="96"/>
      <c r="R87" s="185">
        <f>R88+R99+R108+R299</f>
        <v>7.9386982</v>
      </c>
      <c r="S87" s="96"/>
      <c r="T87" s="186">
        <f>T88+T99+T108+T299</f>
        <v>11.773000000000001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72</v>
      </c>
      <c r="AU87" s="17" t="s">
        <v>100</v>
      </c>
      <c r="BK87" s="187">
        <f>BK88+BK99+BK108+BK299</f>
        <v>0</v>
      </c>
    </row>
    <row r="88" spans="1:63" s="12" customFormat="1" ht="25.9" customHeight="1">
      <c r="A88" s="12"/>
      <c r="B88" s="188"/>
      <c r="C88" s="189"/>
      <c r="D88" s="190" t="s">
        <v>72</v>
      </c>
      <c r="E88" s="191" t="s">
        <v>305</v>
      </c>
      <c r="F88" s="191" t="s">
        <v>306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</f>
        <v>0</v>
      </c>
      <c r="Q88" s="196"/>
      <c r="R88" s="197">
        <f>R89</f>
        <v>0.1002</v>
      </c>
      <c r="S88" s="196"/>
      <c r="T88" s="198">
        <f>T89</f>
        <v>0.08750000000000001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81</v>
      </c>
      <c r="AT88" s="200" t="s">
        <v>72</v>
      </c>
      <c r="AU88" s="200" t="s">
        <v>73</v>
      </c>
      <c r="AY88" s="199" t="s">
        <v>123</v>
      </c>
      <c r="BK88" s="201">
        <f>BK89</f>
        <v>0</v>
      </c>
    </row>
    <row r="89" spans="1:63" s="12" customFormat="1" ht="22.8" customHeight="1">
      <c r="A89" s="12"/>
      <c r="B89" s="188"/>
      <c r="C89" s="189"/>
      <c r="D89" s="190" t="s">
        <v>72</v>
      </c>
      <c r="E89" s="202" t="s">
        <v>164</v>
      </c>
      <c r="F89" s="202" t="s">
        <v>650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SUM(P90:P98)</f>
        <v>0</v>
      </c>
      <c r="Q89" s="196"/>
      <c r="R89" s="197">
        <f>SUM(R90:R98)</f>
        <v>0.1002</v>
      </c>
      <c r="S89" s="196"/>
      <c r="T89" s="198">
        <f>SUM(T90:T98)</f>
        <v>0.08750000000000001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81</v>
      </c>
      <c r="AT89" s="200" t="s">
        <v>72</v>
      </c>
      <c r="AU89" s="200" t="s">
        <v>81</v>
      </c>
      <c r="AY89" s="199" t="s">
        <v>123</v>
      </c>
      <c r="BK89" s="201">
        <f>SUM(BK90:BK98)</f>
        <v>0</v>
      </c>
    </row>
    <row r="90" spans="1:65" s="2" customFormat="1" ht="16.5" customHeight="1">
      <c r="A90" s="38"/>
      <c r="B90" s="39"/>
      <c r="C90" s="204" t="s">
        <v>81</v>
      </c>
      <c r="D90" s="204" t="s">
        <v>126</v>
      </c>
      <c r="E90" s="205" t="s">
        <v>902</v>
      </c>
      <c r="F90" s="206" t="s">
        <v>903</v>
      </c>
      <c r="G90" s="207" t="s">
        <v>358</v>
      </c>
      <c r="H90" s="208">
        <v>2.5</v>
      </c>
      <c r="I90" s="209"/>
      <c r="J90" s="210">
        <f>ROUND(I90*H90,2)</f>
        <v>0</v>
      </c>
      <c r="K90" s="206" t="s">
        <v>311</v>
      </c>
      <c r="L90" s="44"/>
      <c r="M90" s="211" t="s">
        <v>19</v>
      </c>
      <c r="N90" s="212" t="s">
        <v>44</v>
      </c>
      <c r="O90" s="84"/>
      <c r="P90" s="213">
        <f>O90*H90</f>
        <v>0</v>
      </c>
      <c r="Q90" s="213">
        <v>0.04008</v>
      </c>
      <c r="R90" s="213">
        <f>Q90*H90</f>
        <v>0.1002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141</v>
      </c>
      <c r="AT90" s="215" t="s">
        <v>126</v>
      </c>
      <c r="AU90" s="215" t="s">
        <v>83</v>
      </c>
      <c r="AY90" s="17" t="s">
        <v>123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81</v>
      </c>
      <c r="BK90" s="216">
        <f>ROUND(I90*H90,2)</f>
        <v>0</v>
      </c>
      <c r="BL90" s="17" t="s">
        <v>141</v>
      </c>
      <c r="BM90" s="215" t="s">
        <v>904</v>
      </c>
    </row>
    <row r="91" spans="1:47" s="2" customFormat="1" ht="12">
      <c r="A91" s="38"/>
      <c r="B91" s="39"/>
      <c r="C91" s="40"/>
      <c r="D91" s="217" t="s">
        <v>132</v>
      </c>
      <c r="E91" s="40"/>
      <c r="F91" s="218" t="s">
        <v>903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132</v>
      </c>
      <c r="AU91" s="17" t="s">
        <v>83</v>
      </c>
    </row>
    <row r="92" spans="1:47" s="2" customFormat="1" ht="12">
      <c r="A92" s="38"/>
      <c r="B92" s="39"/>
      <c r="C92" s="40"/>
      <c r="D92" s="229" t="s">
        <v>314</v>
      </c>
      <c r="E92" s="40"/>
      <c r="F92" s="230" t="s">
        <v>905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314</v>
      </c>
      <c r="AU92" s="17" t="s">
        <v>83</v>
      </c>
    </row>
    <row r="93" spans="1:51" s="13" customFormat="1" ht="12">
      <c r="A93" s="13"/>
      <c r="B93" s="231"/>
      <c r="C93" s="232"/>
      <c r="D93" s="217" t="s">
        <v>316</v>
      </c>
      <c r="E93" s="233" t="s">
        <v>19</v>
      </c>
      <c r="F93" s="234" t="s">
        <v>898</v>
      </c>
      <c r="G93" s="232"/>
      <c r="H93" s="235">
        <v>2.5</v>
      </c>
      <c r="I93" s="236"/>
      <c r="J93" s="232"/>
      <c r="K93" s="232"/>
      <c r="L93" s="237"/>
      <c r="M93" s="238"/>
      <c r="N93" s="239"/>
      <c r="O93" s="239"/>
      <c r="P93" s="239"/>
      <c r="Q93" s="239"/>
      <c r="R93" s="239"/>
      <c r="S93" s="239"/>
      <c r="T93" s="24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1" t="s">
        <v>316</v>
      </c>
      <c r="AU93" s="241" t="s">
        <v>83</v>
      </c>
      <c r="AV93" s="13" t="s">
        <v>83</v>
      </c>
      <c r="AW93" s="13" t="s">
        <v>35</v>
      </c>
      <c r="AX93" s="13" t="s">
        <v>81</v>
      </c>
      <c r="AY93" s="241" t="s">
        <v>123</v>
      </c>
    </row>
    <row r="94" spans="1:65" s="2" customFormat="1" ht="16.5" customHeight="1">
      <c r="A94" s="38"/>
      <c r="B94" s="39"/>
      <c r="C94" s="204" t="s">
        <v>83</v>
      </c>
      <c r="D94" s="204" t="s">
        <v>126</v>
      </c>
      <c r="E94" s="205" t="s">
        <v>906</v>
      </c>
      <c r="F94" s="206" t="s">
        <v>907</v>
      </c>
      <c r="G94" s="207" t="s">
        <v>358</v>
      </c>
      <c r="H94" s="208">
        <v>2.5</v>
      </c>
      <c r="I94" s="209"/>
      <c r="J94" s="210">
        <f>ROUND(I94*H94,2)</f>
        <v>0</v>
      </c>
      <c r="K94" s="206" t="s">
        <v>311</v>
      </c>
      <c r="L94" s="44"/>
      <c r="M94" s="211" t="s">
        <v>19</v>
      </c>
      <c r="N94" s="212" t="s">
        <v>44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0.035</v>
      </c>
      <c r="T94" s="214">
        <f>S94*H94</f>
        <v>0.08750000000000001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141</v>
      </c>
      <c r="AT94" s="215" t="s">
        <v>126</v>
      </c>
      <c r="AU94" s="215" t="s">
        <v>83</v>
      </c>
      <c r="AY94" s="17" t="s">
        <v>123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81</v>
      </c>
      <c r="BK94" s="216">
        <f>ROUND(I94*H94,2)</f>
        <v>0</v>
      </c>
      <c r="BL94" s="17" t="s">
        <v>141</v>
      </c>
      <c r="BM94" s="215" t="s">
        <v>908</v>
      </c>
    </row>
    <row r="95" spans="1:47" s="2" customFormat="1" ht="12">
      <c r="A95" s="38"/>
      <c r="B95" s="39"/>
      <c r="C95" s="40"/>
      <c r="D95" s="217" t="s">
        <v>132</v>
      </c>
      <c r="E95" s="40"/>
      <c r="F95" s="218" t="s">
        <v>909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132</v>
      </c>
      <c r="AU95" s="17" t="s">
        <v>83</v>
      </c>
    </row>
    <row r="96" spans="1:47" s="2" customFormat="1" ht="12">
      <c r="A96" s="38"/>
      <c r="B96" s="39"/>
      <c r="C96" s="40"/>
      <c r="D96" s="229" t="s">
        <v>314</v>
      </c>
      <c r="E96" s="40"/>
      <c r="F96" s="230" t="s">
        <v>910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314</v>
      </c>
      <c r="AU96" s="17" t="s">
        <v>83</v>
      </c>
    </row>
    <row r="97" spans="1:47" s="2" customFormat="1" ht="12">
      <c r="A97" s="38"/>
      <c r="B97" s="39"/>
      <c r="C97" s="40"/>
      <c r="D97" s="217" t="s">
        <v>180</v>
      </c>
      <c r="E97" s="40"/>
      <c r="F97" s="222" t="s">
        <v>911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180</v>
      </c>
      <c r="AU97" s="17" t="s">
        <v>83</v>
      </c>
    </row>
    <row r="98" spans="1:51" s="13" customFormat="1" ht="12">
      <c r="A98" s="13"/>
      <c r="B98" s="231"/>
      <c r="C98" s="232"/>
      <c r="D98" s="217" t="s">
        <v>316</v>
      </c>
      <c r="E98" s="233" t="s">
        <v>898</v>
      </c>
      <c r="F98" s="234" t="s">
        <v>912</v>
      </c>
      <c r="G98" s="232"/>
      <c r="H98" s="235">
        <v>2.5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316</v>
      </c>
      <c r="AU98" s="241" t="s">
        <v>83</v>
      </c>
      <c r="AV98" s="13" t="s">
        <v>83</v>
      </c>
      <c r="AW98" s="13" t="s">
        <v>35</v>
      </c>
      <c r="AX98" s="13" t="s">
        <v>81</v>
      </c>
      <c r="AY98" s="241" t="s">
        <v>123</v>
      </c>
    </row>
    <row r="99" spans="1:63" s="12" customFormat="1" ht="25.9" customHeight="1">
      <c r="A99" s="12"/>
      <c r="B99" s="188"/>
      <c r="C99" s="189"/>
      <c r="D99" s="190" t="s">
        <v>72</v>
      </c>
      <c r="E99" s="191" t="s">
        <v>809</v>
      </c>
      <c r="F99" s="191" t="s">
        <v>810</v>
      </c>
      <c r="G99" s="189"/>
      <c r="H99" s="189"/>
      <c r="I99" s="192"/>
      <c r="J99" s="193">
        <f>BK99</f>
        <v>0</v>
      </c>
      <c r="K99" s="189"/>
      <c r="L99" s="194"/>
      <c r="M99" s="195"/>
      <c r="N99" s="196"/>
      <c r="O99" s="196"/>
      <c r="P99" s="197">
        <f>P100</f>
        <v>0</v>
      </c>
      <c r="Q99" s="196"/>
      <c r="R99" s="197">
        <f>R100</f>
        <v>0.018</v>
      </c>
      <c r="S99" s="196"/>
      <c r="T99" s="198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99" t="s">
        <v>83</v>
      </c>
      <c r="AT99" s="200" t="s">
        <v>72</v>
      </c>
      <c r="AU99" s="200" t="s">
        <v>73</v>
      </c>
      <c r="AY99" s="199" t="s">
        <v>123</v>
      </c>
      <c r="BK99" s="201">
        <f>BK100</f>
        <v>0</v>
      </c>
    </row>
    <row r="100" spans="1:63" s="12" customFormat="1" ht="22.8" customHeight="1">
      <c r="A100" s="12"/>
      <c r="B100" s="188"/>
      <c r="C100" s="189"/>
      <c r="D100" s="190" t="s">
        <v>72</v>
      </c>
      <c r="E100" s="202" t="s">
        <v>913</v>
      </c>
      <c r="F100" s="202" t="s">
        <v>914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SUM(P101:P107)</f>
        <v>0</v>
      </c>
      <c r="Q100" s="196"/>
      <c r="R100" s="197">
        <f>SUM(R101:R107)</f>
        <v>0.018</v>
      </c>
      <c r="S100" s="196"/>
      <c r="T100" s="198">
        <f>SUM(T101:T107)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83</v>
      </c>
      <c r="AT100" s="200" t="s">
        <v>72</v>
      </c>
      <c r="AU100" s="200" t="s">
        <v>81</v>
      </c>
      <c r="AY100" s="199" t="s">
        <v>123</v>
      </c>
      <c r="BK100" s="201">
        <f>SUM(BK101:BK107)</f>
        <v>0</v>
      </c>
    </row>
    <row r="101" spans="1:65" s="2" customFormat="1" ht="16.5" customHeight="1">
      <c r="A101" s="38"/>
      <c r="B101" s="39"/>
      <c r="C101" s="204" t="s">
        <v>137</v>
      </c>
      <c r="D101" s="204" t="s">
        <v>126</v>
      </c>
      <c r="E101" s="205" t="s">
        <v>915</v>
      </c>
      <c r="F101" s="206" t="s">
        <v>916</v>
      </c>
      <c r="G101" s="207" t="s">
        <v>178</v>
      </c>
      <c r="H101" s="208">
        <v>1</v>
      </c>
      <c r="I101" s="209"/>
      <c r="J101" s="210">
        <f>ROUND(I101*H101,2)</f>
        <v>0</v>
      </c>
      <c r="K101" s="206" t="s">
        <v>311</v>
      </c>
      <c r="L101" s="44"/>
      <c r="M101" s="211" t="s">
        <v>19</v>
      </c>
      <c r="N101" s="212" t="s">
        <v>44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203</v>
      </c>
      <c r="AT101" s="215" t="s">
        <v>126</v>
      </c>
      <c r="AU101" s="215" t="s">
        <v>83</v>
      </c>
      <c r="AY101" s="17" t="s">
        <v>123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81</v>
      </c>
      <c r="BK101" s="216">
        <f>ROUND(I101*H101,2)</f>
        <v>0</v>
      </c>
      <c r="BL101" s="17" t="s">
        <v>203</v>
      </c>
      <c r="BM101" s="215" t="s">
        <v>917</v>
      </c>
    </row>
    <row r="102" spans="1:47" s="2" customFormat="1" ht="12">
      <c r="A102" s="38"/>
      <c r="B102" s="39"/>
      <c r="C102" s="40"/>
      <c r="D102" s="217" t="s">
        <v>132</v>
      </c>
      <c r="E102" s="40"/>
      <c r="F102" s="218" t="s">
        <v>918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132</v>
      </c>
      <c r="AU102" s="17" t="s">
        <v>83</v>
      </c>
    </row>
    <row r="103" spans="1:47" s="2" customFormat="1" ht="12">
      <c r="A103" s="38"/>
      <c r="B103" s="39"/>
      <c r="C103" s="40"/>
      <c r="D103" s="229" t="s">
        <v>314</v>
      </c>
      <c r="E103" s="40"/>
      <c r="F103" s="230" t="s">
        <v>919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314</v>
      </c>
      <c r="AU103" s="17" t="s">
        <v>83</v>
      </c>
    </row>
    <row r="104" spans="1:51" s="13" customFormat="1" ht="12">
      <c r="A104" s="13"/>
      <c r="B104" s="231"/>
      <c r="C104" s="232"/>
      <c r="D104" s="217" t="s">
        <v>316</v>
      </c>
      <c r="E104" s="233" t="s">
        <v>886</v>
      </c>
      <c r="F104" s="234" t="s">
        <v>81</v>
      </c>
      <c r="G104" s="232"/>
      <c r="H104" s="235">
        <v>1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316</v>
      </c>
      <c r="AU104" s="241" t="s">
        <v>83</v>
      </c>
      <c r="AV104" s="13" t="s">
        <v>83</v>
      </c>
      <c r="AW104" s="13" t="s">
        <v>35</v>
      </c>
      <c r="AX104" s="13" t="s">
        <v>81</v>
      </c>
      <c r="AY104" s="241" t="s">
        <v>123</v>
      </c>
    </row>
    <row r="105" spans="1:65" s="2" customFormat="1" ht="24.15" customHeight="1">
      <c r="A105" s="38"/>
      <c r="B105" s="39"/>
      <c r="C105" s="253" t="s">
        <v>141</v>
      </c>
      <c r="D105" s="253" t="s">
        <v>405</v>
      </c>
      <c r="E105" s="254" t="s">
        <v>920</v>
      </c>
      <c r="F105" s="255" t="s">
        <v>921</v>
      </c>
      <c r="G105" s="256" t="s">
        <v>178</v>
      </c>
      <c r="H105" s="257">
        <v>1</v>
      </c>
      <c r="I105" s="258"/>
      <c r="J105" s="259">
        <f>ROUND(I105*H105,2)</f>
        <v>0</v>
      </c>
      <c r="K105" s="255" t="s">
        <v>311</v>
      </c>
      <c r="L105" s="260"/>
      <c r="M105" s="261" t="s">
        <v>19</v>
      </c>
      <c r="N105" s="262" t="s">
        <v>44</v>
      </c>
      <c r="O105" s="84"/>
      <c r="P105" s="213">
        <f>O105*H105</f>
        <v>0</v>
      </c>
      <c r="Q105" s="213">
        <v>0.018</v>
      </c>
      <c r="R105" s="213">
        <f>Q105*H105</f>
        <v>0.018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254</v>
      </c>
      <c r="AT105" s="215" t="s">
        <v>405</v>
      </c>
      <c r="AU105" s="215" t="s">
        <v>83</v>
      </c>
      <c r="AY105" s="17" t="s">
        <v>123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81</v>
      </c>
      <c r="BK105" s="216">
        <f>ROUND(I105*H105,2)</f>
        <v>0</v>
      </c>
      <c r="BL105" s="17" t="s">
        <v>254</v>
      </c>
      <c r="BM105" s="215" t="s">
        <v>922</v>
      </c>
    </row>
    <row r="106" spans="1:47" s="2" customFormat="1" ht="12">
      <c r="A106" s="38"/>
      <c r="B106" s="39"/>
      <c r="C106" s="40"/>
      <c r="D106" s="217" t="s">
        <v>132</v>
      </c>
      <c r="E106" s="40"/>
      <c r="F106" s="218" t="s">
        <v>921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132</v>
      </c>
      <c r="AU106" s="17" t="s">
        <v>83</v>
      </c>
    </row>
    <row r="107" spans="1:51" s="13" customFormat="1" ht="12">
      <c r="A107" s="13"/>
      <c r="B107" s="231"/>
      <c r="C107" s="232"/>
      <c r="D107" s="217" t="s">
        <v>316</v>
      </c>
      <c r="E107" s="233" t="s">
        <v>19</v>
      </c>
      <c r="F107" s="234" t="s">
        <v>886</v>
      </c>
      <c r="G107" s="232"/>
      <c r="H107" s="235">
        <v>1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316</v>
      </c>
      <c r="AU107" s="241" t="s">
        <v>83</v>
      </c>
      <c r="AV107" s="13" t="s">
        <v>83</v>
      </c>
      <c r="AW107" s="13" t="s">
        <v>35</v>
      </c>
      <c r="AX107" s="13" t="s">
        <v>81</v>
      </c>
      <c r="AY107" s="241" t="s">
        <v>123</v>
      </c>
    </row>
    <row r="108" spans="1:63" s="12" customFormat="1" ht="25.9" customHeight="1">
      <c r="A108" s="12"/>
      <c r="B108" s="188"/>
      <c r="C108" s="189"/>
      <c r="D108" s="190" t="s">
        <v>72</v>
      </c>
      <c r="E108" s="191" t="s">
        <v>405</v>
      </c>
      <c r="F108" s="191" t="s">
        <v>863</v>
      </c>
      <c r="G108" s="189"/>
      <c r="H108" s="189"/>
      <c r="I108" s="192"/>
      <c r="J108" s="193">
        <f>BK108</f>
        <v>0</v>
      </c>
      <c r="K108" s="189"/>
      <c r="L108" s="194"/>
      <c r="M108" s="195"/>
      <c r="N108" s="196"/>
      <c r="O108" s="196"/>
      <c r="P108" s="197">
        <f>P109+P204</f>
        <v>0</v>
      </c>
      <c r="Q108" s="196"/>
      <c r="R108" s="197">
        <f>R109+R204</f>
        <v>7.8204982</v>
      </c>
      <c r="S108" s="196"/>
      <c r="T108" s="198">
        <f>T109+T204</f>
        <v>11.685500000000001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137</v>
      </c>
      <c r="AT108" s="200" t="s">
        <v>72</v>
      </c>
      <c r="AU108" s="200" t="s">
        <v>73</v>
      </c>
      <c r="AY108" s="199" t="s">
        <v>123</v>
      </c>
      <c r="BK108" s="201">
        <f>BK109+BK204</f>
        <v>0</v>
      </c>
    </row>
    <row r="109" spans="1:63" s="12" customFormat="1" ht="22.8" customHeight="1">
      <c r="A109" s="12"/>
      <c r="B109" s="188"/>
      <c r="C109" s="189"/>
      <c r="D109" s="190" t="s">
        <v>72</v>
      </c>
      <c r="E109" s="202" t="s">
        <v>923</v>
      </c>
      <c r="F109" s="202" t="s">
        <v>924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SUM(P110:P203)</f>
        <v>0</v>
      </c>
      <c r="Q109" s="196"/>
      <c r="R109" s="197">
        <f>SUM(R110:R203)</f>
        <v>1.0415200000000002</v>
      </c>
      <c r="S109" s="196"/>
      <c r="T109" s="198">
        <f>SUM(T110:T203)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137</v>
      </c>
      <c r="AT109" s="200" t="s">
        <v>72</v>
      </c>
      <c r="AU109" s="200" t="s">
        <v>81</v>
      </c>
      <c r="AY109" s="199" t="s">
        <v>123</v>
      </c>
      <c r="BK109" s="201">
        <f>SUM(BK110:BK203)</f>
        <v>0</v>
      </c>
    </row>
    <row r="110" spans="1:65" s="2" customFormat="1" ht="16.5" customHeight="1">
      <c r="A110" s="38"/>
      <c r="B110" s="39"/>
      <c r="C110" s="204" t="s">
        <v>122</v>
      </c>
      <c r="D110" s="204" t="s">
        <v>126</v>
      </c>
      <c r="E110" s="205" t="s">
        <v>925</v>
      </c>
      <c r="F110" s="206" t="s">
        <v>926</v>
      </c>
      <c r="G110" s="207" t="s">
        <v>178</v>
      </c>
      <c r="H110" s="208">
        <v>100</v>
      </c>
      <c r="I110" s="209"/>
      <c r="J110" s="210">
        <f>ROUND(I110*H110,2)</f>
        <v>0</v>
      </c>
      <c r="K110" s="206" t="s">
        <v>311</v>
      </c>
      <c r="L110" s="44"/>
      <c r="M110" s="211" t="s">
        <v>19</v>
      </c>
      <c r="N110" s="212" t="s">
        <v>44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692</v>
      </c>
      <c r="AT110" s="215" t="s">
        <v>126</v>
      </c>
      <c r="AU110" s="215" t="s">
        <v>83</v>
      </c>
      <c r="AY110" s="17" t="s">
        <v>123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81</v>
      </c>
      <c r="BK110" s="216">
        <f>ROUND(I110*H110,2)</f>
        <v>0</v>
      </c>
      <c r="BL110" s="17" t="s">
        <v>692</v>
      </c>
      <c r="BM110" s="215" t="s">
        <v>927</v>
      </c>
    </row>
    <row r="111" spans="1:47" s="2" customFormat="1" ht="12">
      <c r="A111" s="38"/>
      <c r="B111" s="39"/>
      <c r="C111" s="40"/>
      <c r="D111" s="217" t="s">
        <v>132</v>
      </c>
      <c r="E111" s="40"/>
      <c r="F111" s="218" t="s">
        <v>928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132</v>
      </c>
      <c r="AU111" s="17" t="s">
        <v>83</v>
      </c>
    </row>
    <row r="112" spans="1:47" s="2" customFormat="1" ht="12">
      <c r="A112" s="38"/>
      <c r="B112" s="39"/>
      <c r="C112" s="40"/>
      <c r="D112" s="229" t="s">
        <v>314</v>
      </c>
      <c r="E112" s="40"/>
      <c r="F112" s="230" t="s">
        <v>929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314</v>
      </c>
      <c r="AU112" s="17" t="s">
        <v>83</v>
      </c>
    </row>
    <row r="113" spans="1:51" s="13" customFormat="1" ht="12">
      <c r="A113" s="13"/>
      <c r="B113" s="231"/>
      <c r="C113" s="232"/>
      <c r="D113" s="217" t="s">
        <v>316</v>
      </c>
      <c r="E113" s="233" t="s">
        <v>19</v>
      </c>
      <c r="F113" s="234" t="s">
        <v>930</v>
      </c>
      <c r="G113" s="232"/>
      <c r="H113" s="235">
        <v>100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316</v>
      </c>
      <c r="AU113" s="241" t="s">
        <v>83</v>
      </c>
      <c r="AV113" s="13" t="s">
        <v>83</v>
      </c>
      <c r="AW113" s="13" t="s">
        <v>35</v>
      </c>
      <c r="AX113" s="13" t="s">
        <v>81</v>
      </c>
      <c r="AY113" s="241" t="s">
        <v>123</v>
      </c>
    </row>
    <row r="114" spans="1:65" s="2" customFormat="1" ht="16.5" customHeight="1">
      <c r="A114" s="38"/>
      <c r="B114" s="39"/>
      <c r="C114" s="204" t="s">
        <v>149</v>
      </c>
      <c r="D114" s="204" t="s">
        <v>126</v>
      </c>
      <c r="E114" s="205" t="s">
        <v>931</v>
      </c>
      <c r="F114" s="206" t="s">
        <v>932</v>
      </c>
      <c r="G114" s="207" t="s">
        <v>178</v>
      </c>
      <c r="H114" s="208">
        <v>90</v>
      </c>
      <c r="I114" s="209"/>
      <c r="J114" s="210">
        <f>ROUND(I114*H114,2)</f>
        <v>0</v>
      </c>
      <c r="K114" s="206" t="s">
        <v>311</v>
      </c>
      <c r="L114" s="44"/>
      <c r="M114" s="211" t="s">
        <v>19</v>
      </c>
      <c r="N114" s="212" t="s">
        <v>44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692</v>
      </c>
      <c r="AT114" s="215" t="s">
        <v>126</v>
      </c>
      <c r="AU114" s="215" t="s">
        <v>83</v>
      </c>
      <c r="AY114" s="17" t="s">
        <v>123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81</v>
      </c>
      <c r="BK114" s="216">
        <f>ROUND(I114*H114,2)</f>
        <v>0</v>
      </c>
      <c r="BL114" s="17" t="s">
        <v>692</v>
      </c>
      <c r="BM114" s="215" t="s">
        <v>933</v>
      </c>
    </row>
    <row r="115" spans="1:47" s="2" customFormat="1" ht="12">
      <c r="A115" s="38"/>
      <c r="B115" s="39"/>
      <c r="C115" s="40"/>
      <c r="D115" s="217" t="s">
        <v>132</v>
      </c>
      <c r="E115" s="40"/>
      <c r="F115" s="218" t="s">
        <v>934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132</v>
      </c>
      <c r="AU115" s="17" t="s">
        <v>83</v>
      </c>
    </row>
    <row r="116" spans="1:47" s="2" customFormat="1" ht="12">
      <c r="A116" s="38"/>
      <c r="B116" s="39"/>
      <c r="C116" s="40"/>
      <c r="D116" s="229" t="s">
        <v>314</v>
      </c>
      <c r="E116" s="40"/>
      <c r="F116" s="230" t="s">
        <v>935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314</v>
      </c>
      <c r="AU116" s="17" t="s">
        <v>83</v>
      </c>
    </row>
    <row r="117" spans="1:51" s="13" customFormat="1" ht="12">
      <c r="A117" s="13"/>
      <c r="B117" s="231"/>
      <c r="C117" s="232"/>
      <c r="D117" s="217" t="s">
        <v>316</v>
      </c>
      <c r="E117" s="233" t="s">
        <v>19</v>
      </c>
      <c r="F117" s="234" t="s">
        <v>866</v>
      </c>
      <c r="G117" s="232"/>
      <c r="H117" s="235">
        <v>90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316</v>
      </c>
      <c r="AU117" s="241" t="s">
        <v>83</v>
      </c>
      <c r="AV117" s="13" t="s">
        <v>83</v>
      </c>
      <c r="AW117" s="13" t="s">
        <v>35</v>
      </c>
      <c r="AX117" s="13" t="s">
        <v>81</v>
      </c>
      <c r="AY117" s="241" t="s">
        <v>123</v>
      </c>
    </row>
    <row r="118" spans="1:65" s="2" customFormat="1" ht="21.75" customHeight="1">
      <c r="A118" s="38"/>
      <c r="B118" s="39"/>
      <c r="C118" s="204" t="s">
        <v>156</v>
      </c>
      <c r="D118" s="204" t="s">
        <v>126</v>
      </c>
      <c r="E118" s="205" t="s">
        <v>936</v>
      </c>
      <c r="F118" s="206" t="s">
        <v>937</v>
      </c>
      <c r="G118" s="207" t="s">
        <v>178</v>
      </c>
      <c r="H118" s="208">
        <v>22</v>
      </c>
      <c r="I118" s="209"/>
      <c r="J118" s="210">
        <f>ROUND(I118*H118,2)</f>
        <v>0</v>
      </c>
      <c r="K118" s="206" t="s">
        <v>311</v>
      </c>
      <c r="L118" s="44"/>
      <c r="M118" s="211" t="s">
        <v>19</v>
      </c>
      <c r="N118" s="212" t="s">
        <v>44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692</v>
      </c>
      <c r="AT118" s="215" t="s">
        <v>126</v>
      </c>
      <c r="AU118" s="215" t="s">
        <v>83</v>
      </c>
      <c r="AY118" s="17" t="s">
        <v>123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81</v>
      </c>
      <c r="BK118" s="216">
        <f>ROUND(I118*H118,2)</f>
        <v>0</v>
      </c>
      <c r="BL118" s="17" t="s">
        <v>692</v>
      </c>
      <c r="BM118" s="215" t="s">
        <v>938</v>
      </c>
    </row>
    <row r="119" spans="1:47" s="2" customFormat="1" ht="12">
      <c r="A119" s="38"/>
      <c r="B119" s="39"/>
      <c r="C119" s="40"/>
      <c r="D119" s="217" t="s">
        <v>132</v>
      </c>
      <c r="E119" s="40"/>
      <c r="F119" s="218" t="s">
        <v>939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132</v>
      </c>
      <c r="AU119" s="17" t="s">
        <v>83</v>
      </c>
    </row>
    <row r="120" spans="1:47" s="2" customFormat="1" ht="12">
      <c r="A120" s="38"/>
      <c r="B120" s="39"/>
      <c r="C120" s="40"/>
      <c r="D120" s="229" t="s">
        <v>314</v>
      </c>
      <c r="E120" s="40"/>
      <c r="F120" s="230" t="s">
        <v>940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314</v>
      </c>
      <c r="AU120" s="17" t="s">
        <v>83</v>
      </c>
    </row>
    <row r="121" spans="1:51" s="13" customFormat="1" ht="12">
      <c r="A121" s="13"/>
      <c r="B121" s="231"/>
      <c r="C121" s="232"/>
      <c r="D121" s="217" t="s">
        <v>316</v>
      </c>
      <c r="E121" s="233" t="s">
        <v>19</v>
      </c>
      <c r="F121" s="234" t="s">
        <v>444</v>
      </c>
      <c r="G121" s="232"/>
      <c r="H121" s="235">
        <v>22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316</v>
      </c>
      <c r="AU121" s="241" t="s">
        <v>83</v>
      </c>
      <c r="AV121" s="13" t="s">
        <v>83</v>
      </c>
      <c r="AW121" s="13" t="s">
        <v>35</v>
      </c>
      <c r="AX121" s="13" t="s">
        <v>81</v>
      </c>
      <c r="AY121" s="241" t="s">
        <v>123</v>
      </c>
    </row>
    <row r="122" spans="1:65" s="2" customFormat="1" ht="16.5" customHeight="1">
      <c r="A122" s="38"/>
      <c r="B122" s="39"/>
      <c r="C122" s="204" t="s">
        <v>159</v>
      </c>
      <c r="D122" s="204" t="s">
        <v>126</v>
      </c>
      <c r="E122" s="205" t="s">
        <v>941</v>
      </c>
      <c r="F122" s="206" t="s">
        <v>942</v>
      </c>
      <c r="G122" s="207" t="s">
        <v>178</v>
      </c>
      <c r="H122" s="208">
        <v>20</v>
      </c>
      <c r="I122" s="209"/>
      <c r="J122" s="210">
        <f>ROUND(I122*H122,2)</f>
        <v>0</v>
      </c>
      <c r="K122" s="206" t="s">
        <v>311</v>
      </c>
      <c r="L122" s="44"/>
      <c r="M122" s="211" t="s">
        <v>19</v>
      </c>
      <c r="N122" s="212" t="s">
        <v>44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692</v>
      </c>
      <c r="AT122" s="215" t="s">
        <v>126</v>
      </c>
      <c r="AU122" s="215" t="s">
        <v>83</v>
      </c>
      <c r="AY122" s="17" t="s">
        <v>123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81</v>
      </c>
      <c r="BK122" s="216">
        <f>ROUND(I122*H122,2)</f>
        <v>0</v>
      </c>
      <c r="BL122" s="17" t="s">
        <v>692</v>
      </c>
      <c r="BM122" s="215" t="s">
        <v>943</v>
      </c>
    </row>
    <row r="123" spans="1:47" s="2" customFormat="1" ht="12">
      <c r="A123" s="38"/>
      <c r="B123" s="39"/>
      <c r="C123" s="40"/>
      <c r="D123" s="217" t="s">
        <v>132</v>
      </c>
      <c r="E123" s="40"/>
      <c r="F123" s="218" t="s">
        <v>944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132</v>
      </c>
      <c r="AU123" s="17" t="s">
        <v>83</v>
      </c>
    </row>
    <row r="124" spans="1:47" s="2" customFormat="1" ht="12">
      <c r="A124" s="38"/>
      <c r="B124" s="39"/>
      <c r="C124" s="40"/>
      <c r="D124" s="229" t="s">
        <v>314</v>
      </c>
      <c r="E124" s="40"/>
      <c r="F124" s="230" t="s">
        <v>945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314</v>
      </c>
      <c r="AU124" s="17" t="s">
        <v>83</v>
      </c>
    </row>
    <row r="125" spans="1:51" s="13" customFormat="1" ht="12">
      <c r="A125" s="13"/>
      <c r="B125" s="231"/>
      <c r="C125" s="232"/>
      <c r="D125" s="217" t="s">
        <v>316</v>
      </c>
      <c r="E125" s="233" t="s">
        <v>19</v>
      </c>
      <c r="F125" s="234" t="s">
        <v>430</v>
      </c>
      <c r="G125" s="232"/>
      <c r="H125" s="235">
        <v>20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316</v>
      </c>
      <c r="AU125" s="241" t="s">
        <v>83</v>
      </c>
      <c r="AV125" s="13" t="s">
        <v>83</v>
      </c>
      <c r="AW125" s="13" t="s">
        <v>35</v>
      </c>
      <c r="AX125" s="13" t="s">
        <v>81</v>
      </c>
      <c r="AY125" s="241" t="s">
        <v>123</v>
      </c>
    </row>
    <row r="126" spans="1:65" s="2" customFormat="1" ht="16.5" customHeight="1">
      <c r="A126" s="38"/>
      <c r="B126" s="39"/>
      <c r="C126" s="204" t="s">
        <v>164</v>
      </c>
      <c r="D126" s="204" t="s">
        <v>126</v>
      </c>
      <c r="E126" s="205" t="s">
        <v>946</v>
      </c>
      <c r="F126" s="206" t="s">
        <v>947</v>
      </c>
      <c r="G126" s="207" t="s">
        <v>178</v>
      </c>
      <c r="H126" s="208">
        <v>10</v>
      </c>
      <c r="I126" s="209"/>
      <c r="J126" s="210">
        <f>ROUND(I126*H126,2)</f>
        <v>0</v>
      </c>
      <c r="K126" s="206" t="s">
        <v>311</v>
      </c>
      <c r="L126" s="44"/>
      <c r="M126" s="211" t="s">
        <v>19</v>
      </c>
      <c r="N126" s="212" t="s">
        <v>44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692</v>
      </c>
      <c r="AT126" s="215" t="s">
        <v>126</v>
      </c>
      <c r="AU126" s="215" t="s">
        <v>83</v>
      </c>
      <c r="AY126" s="17" t="s">
        <v>123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81</v>
      </c>
      <c r="BK126" s="216">
        <f>ROUND(I126*H126,2)</f>
        <v>0</v>
      </c>
      <c r="BL126" s="17" t="s">
        <v>692</v>
      </c>
      <c r="BM126" s="215" t="s">
        <v>948</v>
      </c>
    </row>
    <row r="127" spans="1:47" s="2" customFormat="1" ht="12">
      <c r="A127" s="38"/>
      <c r="B127" s="39"/>
      <c r="C127" s="40"/>
      <c r="D127" s="217" t="s">
        <v>132</v>
      </c>
      <c r="E127" s="40"/>
      <c r="F127" s="218" t="s">
        <v>949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132</v>
      </c>
      <c r="AU127" s="17" t="s">
        <v>83</v>
      </c>
    </row>
    <row r="128" spans="1:47" s="2" customFormat="1" ht="12">
      <c r="A128" s="38"/>
      <c r="B128" s="39"/>
      <c r="C128" s="40"/>
      <c r="D128" s="229" t="s">
        <v>314</v>
      </c>
      <c r="E128" s="40"/>
      <c r="F128" s="230" t="s">
        <v>950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314</v>
      </c>
      <c r="AU128" s="17" t="s">
        <v>83</v>
      </c>
    </row>
    <row r="129" spans="1:51" s="13" customFormat="1" ht="12">
      <c r="A129" s="13"/>
      <c r="B129" s="231"/>
      <c r="C129" s="232"/>
      <c r="D129" s="217" t="s">
        <v>316</v>
      </c>
      <c r="E129" s="233" t="s">
        <v>890</v>
      </c>
      <c r="F129" s="234" t="s">
        <v>168</v>
      </c>
      <c r="G129" s="232"/>
      <c r="H129" s="235">
        <v>10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316</v>
      </c>
      <c r="AU129" s="241" t="s">
        <v>83</v>
      </c>
      <c r="AV129" s="13" t="s">
        <v>83</v>
      </c>
      <c r="AW129" s="13" t="s">
        <v>35</v>
      </c>
      <c r="AX129" s="13" t="s">
        <v>81</v>
      </c>
      <c r="AY129" s="241" t="s">
        <v>123</v>
      </c>
    </row>
    <row r="130" spans="1:65" s="2" customFormat="1" ht="16.5" customHeight="1">
      <c r="A130" s="38"/>
      <c r="B130" s="39"/>
      <c r="C130" s="253" t="s">
        <v>168</v>
      </c>
      <c r="D130" s="253" t="s">
        <v>405</v>
      </c>
      <c r="E130" s="254" t="s">
        <v>951</v>
      </c>
      <c r="F130" s="255" t="s">
        <v>952</v>
      </c>
      <c r="G130" s="256" t="s">
        <v>178</v>
      </c>
      <c r="H130" s="257">
        <v>10</v>
      </c>
      <c r="I130" s="258"/>
      <c r="J130" s="259">
        <f>ROUND(I130*H130,2)</f>
        <v>0</v>
      </c>
      <c r="K130" s="255" t="s">
        <v>19</v>
      </c>
      <c r="L130" s="260"/>
      <c r="M130" s="261" t="s">
        <v>19</v>
      </c>
      <c r="N130" s="262" t="s">
        <v>44</v>
      </c>
      <c r="O130" s="84"/>
      <c r="P130" s="213">
        <f>O130*H130</f>
        <v>0</v>
      </c>
      <c r="Q130" s="213">
        <v>0.0075</v>
      </c>
      <c r="R130" s="213">
        <f>Q130*H130</f>
        <v>0.075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953</v>
      </c>
      <c r="AT130" s="215" t="s">
        <v>405</v>
      </c>
      <c r="AU130" s="215" t="s">
        <v>83</v>
      </c>
      <c r="AY130" s="17" t="s">
        <v>123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81</v>
      </c>
      <c r="BK130" s="216">
        <f>ROUND(I130*H130,2)</f>
        <v>0</v>
      </c>
      <c r="BL130" s="17" t="s">
        <v>692</v>
      </c>
      <c r="BM130" s="215" t="s">
        <v>954</v>
      </c>
    </row>
    <row r="131" spans="1:47" s="2" customFormat="1" ht="12">
      <c r="A131" s="38"/>
      <c r="B131" s="39"/>
      <c r="C131" s="40"/>
      <c r="D131" s="217" t="s">
        <v>132</v>
      </c>
      <c r="E131" s="40"/>
      <c r="F131" s="218" t="s">
        <v>955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132</v>
      </c>
      <c r="AU131" s="17" t="s">
        <v>83</v>
      </c>
    </row>
    <row r="132" spans="1:51" s="13" customFormat="1" ht="12">
      <c r="A132" s="13"/>
      <c r="B132" s="231"/>
      <c r="C132" s="232"/>
      <c r="D132" s="217" t="s">
        <v>316</v>
      </c>
      <c r="E132" s="233" t="s">
        <v>19</v>
      </c>
      <c r="F132" s="234" t="s">
        <v>890</v>
      </c>
      <c r="G132" s="232"/>
      <c r="H132" s="235">
        <v>10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316</v>
      </c>
      <c r="AU132" s="241" t="s">
        <v>83</v>
      </c>
      <c r="AV132" s="13" t="s">
        <v>83</v>
      </c>
      <c r="AW132" s="13" t="s">
        <v>35</v>
      </c>
      <c r="AX132" s="13" t="s">
        <v>81</v>
      </c>
      <c r="AY132" s="241" t="s">
        <v>123</v>
      </c>
    </row>
    <row r="133" spans="1:65" s="2" customFormat="1" ht="16.5" customHeight="1">
      <c r="A133" s="38"/>
      <c r="B133" s="39"/>
      <c r="C133" s="204" t="s">
        <v>175</v>
      </c>
      <c r="D133" s="204" t="s">
        <v>126</v>
      </c>
      <c r="E133" s="205" t="s">
        <v>956</v>
      </c>
      <c r="F133" s="206" t="s">
        <v>957</v>
      </c>
      <c r="G133" s="207" t="s">
        <v>178</v>
      </c>
      <c r="H133" s="208">
        <v>10</v>
      </c>
      <c r="I133" s="209"/>
      <c r="J133" s="210">
        <f>ROUND(I133*H133,2)</f>
        <v>0</v>
      </c>
      <c r="K133" s="206" t="s">
        <v>311</v>
      </c>
      <c r="L133" s="44"/>
      <c r="M133" s="211" t="s">
        <v>19</v>
      </c>
      <c r="N133" s="212" t="s">
        <v>44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692</v>
      </c>
      <c r="AT133" s="215" t="s">
        <v>126</v>
      </c>
      <c r="AU133" s="215" t="s">
        <v>83</v>
      </c>
      <c r="AY133" s="17" t="s">
        <v>123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81</v>
      </c>
      <c r="BK133" s="216">
        <f>ROUND(I133*H133,2)</f>
        <v>0</v>
      </c>
      <c r="BL133" s="17" t="s">
        <v>692</v>
      </c>
      <c r="BM133" s="215" t="s">
        <v>958</v>
      </c>
    </row>
    <row r="134" spans="1:47" s="2" customFormat="1" ht="12">
      <c r="A134" s="38"/>
      <c r="B134" s="39"/>
      <c r="C134" s="40"/>
      <c r="D134" s="217" t="s">
        <v>132</v>
      </c>
      <c r="E134" s="40"/>
      <c r="F134" s="218" t="s">
        <v>957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132</v>
      </c>
      <c r="AU134" s="17" t="s">
        <v>83</v>
      </c>
    </row>
    <row r="135" spans="1:47" s="2" customFormat="1" ht="12">
      <c r="A135" s="38"/>
      <c r="B135" s="39"/>
      <c r="C135" s="40"/>
      <c r="D135" s="229" t="s">
        <v>314</v>
      </c>
      <c r="E135" s="40"/>
      <c r="F135" s="230" t="s">
        <v>959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314</v>
      </c>
      <c r="AU135" s="17" t="s">
        <v>83</v>
      </c>
    </row>
    <row r="136" spans="1:51" s="13" customFormat="1" ht="12">
      <c r="A136" s="13"/>
      <c r="B136" s="231"/>
      <c r="C136" s="232"/>
      <c r="D136" s="217" t="s">
        <v>316</v>
      </c>
      <c r="E136" s="233" t="s">
        <v>19</v>
      </c>
      <c r="F136" s="234" t="s">
        <v>890</v>
      </c>
      <c r="G136" s="232"/>
      <c r="H136" s="235">
        <v>10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316</v>
      </c>
      <c r="AU136" s="241" t="s">
        <v>83</v>
      </c>
      <c r="AV136" s="13" t="s">
        <v>83</v>
      </c>
      <c r="AW136" s="13" t="s">
        <v>35</v>
      </c>
      <c r="AX136" s="13" t="s">
        <v>81</v>
      </c>
      <c r="AY136" s="241" t="s">
        <v>123</v>
      </c>
    </row>
    <row r="137" spans="1:65" s="2" customFormat="1" ht="16.5" customHeight="1">
      <c r="A137" s="38"/>
      <c r="B137" s="39"/>
      <c r="C137" s="253" t="s">
        <v>182</v>
      </c>
      <c r="D137" s="253" t="s">
        <v>405</v>
      </c>
      <c r="E137" s="254" t="s">
        <v>960</v>
      </c>
      <c r="F137" s="255" t="s">
        <v>961</v>
      </c>
      <c r="G137" s="256" t="s">
        <v>178</v>
      </c>
      <c r="H137" s="257">
        <v>10</v>
      </c>
      <c r="I137" s="258"/>
      <c r="J137" s="259">
        <f>ROUND(I137*H137,2)</f>
        <v>0</v>
      </c>
      <c r="K137" s="255" t="s">
        <v>19</v>
      </c>
      <c r="L137" s="260"/>
      <c r="M137" s="261" t="s">
        <v>19</v>
      </c>
      <c r="N137" s="262" t="s">
        <v>44</v>
      </c>
      <c r="O137" s="84"/>
      <c r="P137" s="213">
        <f>O137*H137</f>
        <v>0</v>
      </c>
      <c r="Q137" s="213">
        <v>0.04</v>
      </c>
      <c r="R137" s="213">
        <f>Q137*H137</f>
        <v>0.4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130</v>
      </c>
      <c r="AT137" s="215" t="s">
        <v>405</v>
      </c>
      <c r="AU137" s="215" t="s">
        <v>83</v>
      </c>
      <c r="AY137" s="17" t="s">
        <v>123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81</v>
      </c>
      <c r="BK137" s="216">
        <f>ROUND(I137*H137,2)</f>
        <v>0</v>
      </c>
      <c r="BL137" s="17" t="s">
        <v>130</v>
      </c>
      <c r="BM137" s="215" t="s">
        <v>962</v>
      </c>
    </row>
    <row r="138" spans="1:47" s="2" customFormat="1" ht="12">
      <c r="A138" s="38"/>
      <c r="B138" s="39"/>
      <c r="C138" s="40"/>
      <c r="D138" s="217" t="s">
        <v>132</v>
      </c>
      <c r="E138" s="40"/>
      <c r="F138" s="218" t="s">
        <v>961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132</v>
      </c>
      <c r="AU138" s="17" t="s">
        <v>83</v>
      </c>
    </row>
    <row r="139" spans="1:51" s="13" customFormat="1" ht="12">
      <c r="A139" s="13"/>
      <c r="B139" s="231"/>
      <c r="C139" s="232"/>
      <c r="D139" s="217" t="s">
        <v>316</v>
      </c>
      <c r="E139" s="233" t="s">
        <v>19</v>
      </c>
      <c r="F139" s="234" t="s">
        <v>890</v>
      </c>
      <c r="G139" s="232"/>
      <c r="H139" s="235">
        <v>10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316</v>
      </c>
      <c r="AU139" s="241" t="s">
        <v>83</v>
      </c>
      <c r="AV139" s="13" t="s">
        <v>83</v>
      </c>
      <c r="AW139" s="13" t="s">
        <v>35</v>
      </c>
      <c r="AX139" s="13" t="s">
        <v>81</v>
      </c>
      <c r="AY139" s="241" t="s">
        <v>123</v>
      </c>
    </row>
    <row r="140" spans="1:65" s="2" customFormat="1" ht="16.5" customHeight="1">
      <c r="A140" s="38"/>
      <c r="B140" s="39"/>
      <c r="C140" s="204" t="s">
        <v>187</v>
      </c>
      <c r="D140" s="204" t="s">
        <v>126</v>
      </c>
      <c r="E140" s="205" t="s">
        <v>963</v>
      </c>
      <c r="F140" s="206" t="s">
        <v>964</v>
      </c>
      <c r="G140" s="207" t="s">
        <v>178</v>
      </c>
      <c r="H140" s="208">
        <v>1</v>
      </c>
      <c r="I140" s="209"/>
      <c r="J140" s="210">
        <f>ROUND(I140*H140,2)</f>
        <v>0</v>
      </c>
      <c r="K140" s="206" t="s">
        <v>311</v>
      </c>
      <c r="L140" s="44"/>
      <c r="M140" s="211" t="s">
        <v>19</v>
      </c>
      <c r="N140" s="212" t="s">
        <v>44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692</v>
      </c>
      <c r="AT140" s="215" t="s">
        <v>126</v>
      </c>
      <c r="AU140" s="215" t="s">
        <v>83</v>
      </c>
      <c r="AY140" s="17" t="s">
        <v>123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81</v>
      </c>
      <c r="BK140" s="216">
        <f>ROUND(I140*H140,2)</f>
        <v>0</v>
      </c>
      <c r="BL140" s="17" t="s">
        <v>692</v>
      </c>
      <c r="BM140" s="215" t="s">
        <v>965</v>
      </c>
    </row>
    <row r="141" spans="1:47" s="2" customFormat="1" ht="12">
      <c r="A141" s="38"/>
      <c r="B141" s="39"/>
      <c r="C141" s="40"/>
      <c r="D141" s="217" t="s">
        <v>132</v>
      </c>
      <c r="E141" s="40"/>
      <c r="F141" s="218" t="s">
        <v>964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132</v>
      </c>
      <c r="AU141" s="17" t="s">
        <v>83</v>
      </c>
    </row>
    <row r="142" spans="1:47" s="2" customFormat="1" ht="12">
      <c r="A142" s="38"/>
      <c r="B142" s="39"/>
      <c r="C142" s="40"/>
      <c r="D142" s="229" t="s">
        <v>314</v>
      </c>
      <c r="E142" s="40"/>
      <c r="F142" s="230" t="s">
        <v>966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314</v>
      </c>
      <c r="AU142" s="17" t="s">
        <v>83</v>
      </c>
    </row>
    <row r="143" spans="1:51" s="13" customFormat="1" ht="12">
      <c r="A143" s="13"/>
      <c r="B143" s="231"/>
      <c r="C143" s="232"/>
      <c r="D143" s="217" t="s">
        <v>316</v>
      </c>
      <c r="E143" s="233" t="s">
        <v>19</v>
      </c>
      <c r="F143" s="234" t="s">
        <v>81</v>
      </c>
      <c r="G143" s="232"/>
      <c r="H143" s="235">
        <v>1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316</v>
      </c>
      <c r="AU143" s="241" t="s">
        <v>83</v>
      </c>
      <c r="AV143" s="13" t="s">
        <v>83</v>
      </c>
      <c r="AW143" s="13" t="s">
        <v>35</v>
      </c>
      <c r="AX143" s="13" t="s">
        <v>81</v>
      </c>
      <c r="AY143" s="241" t="s">
        <v>123</v>
      </c>
    </row>
    <row r="144" spans="1:65" s="2" customFormat="1" ht="16.5" customHeight="1">
      <c r="A144" s="38"/>
      <c r="B144" s="39"/>
      <c r="C144" s="204" t="s">
        <v>194</v>
      </c>
      <c r="D144" s="204" t="s">
        <v>126</v>
      </c>
      <c r="E144" s="205" t="s">
        <v>967</v>
      </c>
      <c r="F144" s="206" t="s">
        <v>968</v>
      </c>
      <c r="G144" s="207" t="s">
        <v>178</v>
      </c>
      <c r="H144" s="208">
        <v>9</v>
      </c>
      <c r="I144" s="209"/>
      <c r="J144" s="210">
        <f>ROUND(I144*H144,2)</f>
        <v>0</v>
      </c>
      <c r="K144" s="206" t="s">
        <v>311</v>
      </c>
      <c r="L144" s="44"/>
      <c r="M144" s="211" t="s">
        <v>19</v>
      </c>
      <c r="N144" s="212" t="s">
        <v>44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692</v>
      </c>
      <c r="AT144" s="215" t="s">
        <v>126</v>
      </c>
      <c r="AU144" s="215" t="s">
        <v>83</v>
      </c>
      <c r="AY144" s="17" t="s">
        <v>123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81</v>
      </c>
      <c r="BK144" s="216">
        <f>ROUND(I144*H144,2)</f>
        <v>0</v>
      </c>
      <c r="BL144" s="17" t="s">
        <v>692</v>
      </c>
      <c r="BM144" s="215" t="s">
        <v>969</v>
      </c>
    </row>
    <row r="145" spans="1:47" s="2" customFormat="1" ht="12">
      <c r="A145" s="38"/>
      <c r="B145" s="39"/>
      <c r="C145" s="40"/>
      <c r="D145" s="217" t="s">
        <v>132</v>
      </c>
      <c r="E145" s="40"/>
      <c r="F145" s="218" t="s">
        <v>968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132</v>
      </c>
      <c r="AU145" s="17" t="s">
        <v>83</v>
      </c>
    </row>
    <row r="146" spans="1:47" s="2" customFormat="1" ht="12">
      <c r="A146" s="38"/>
      <c r="B146" s="39"/>
      <c r="C146" s="40"/>
      <c r="D146" s="229" t="s">
        <v>314</v>
      </c>
      <c r="E146" s="40"/>
      <c r="F146" s="230" t="s">
        <v>970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314</v>
      </c>
      <c r="AU146" s="17" t="s">
        <v>83</v>
      </c>
    </row>
    <row r="147" spans="1:51" s="13" customFormat="1" ht="12">
      <c r="A147" s="13"/>
      <c r="B147" s="231"/>
      <c r="C147" s="232"/>
      <c r="D147" s="217" t="s">
        <v>316</v>
      </c>
      <c r="E147" s="233" t="s">
        <v>19</v>
      </c>
      <c r="F147" s="234" t="s">
        <v>164</v>
      </c>
      <c r="G147" s="232"/>
      <c r="H147" s="235">
        <v>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316</v>
      </c>
      <c r="AU147" s="241" t="s">
        <v>83</v>
      </c>
      <c r="AV147" s="13" t="s">
        <v>83</v>
      </c>
      <c r="AW147" s="13" t="s">
        <v>35</v>
      </c>
      <c r="AX147" s="13" t="s">
        <v>81</v>
      </c>
      <c r="AY147" s="241" t="s">
        <v>123</v>
      </c>
    </row>
    <row r="148" spans="1:65" s="2" customFormat="1" ht="16.5" customHeight="1">
      <c r="A148" s="38"/>
      <c r="B148" s="39"/>
      <c r="C148" s="253" t="s">
        <v>8</v>
      </c>
      <c r="D148" s="253" t="s">
        <v>405</v>
      </c>
      <c r="E148" s="254" t="s">
        <v>971</v>
      </c>
      <c r="F148" s="255" t="s">
        <v>972</v>
      </c>
      <c r="G148" s="256" t="s">
        <v>178</v>
      </c>
      <c r="H148" s="257">
        <v>10</v>
      </c>
      <c r="I148" s="258"/>
      <c r="J148" s="259">
        <f>ROUND(I148*H148,2)</f>
        <v>0</v>
      </c>
      <c r="K148" s="255" t="s">
        <v>19</v>
      </c>
      <c r="L148" s="260"/>
      <c r="M148" s="261" t="s">
        <v>19</v>
      </c>
      <c r="N148" s="262" t="s">
        <v>44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953</v>
      </c>
      <c r="AT148" s="215" t="s">
        <v>405</v>
      </c>
      <c r="AU148" s="215" t="s">
        <v>83</v>
      </c>
      <c r="AY148" s="17" t="s">
        <v>123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81</v>
      </c>
      <c r="BK148" s="216">
        <f>ROUND(I148*H148,2)</f>
        <v>0</v>
      </c>
      <c r="BL148" s="17" t="s">
        <v>692</v>
      </c>
      <c r="BM148" s="215" t="s">
        <v>973</v>
      </c>
    </row>
    <row r="149" spans="1:47" s="2" customFormat="1" ht="12">
      <c r="A149" s="38"/>
      <c r="B149" s="39"/>
      <c r="C149" s="40"/>
      <c r="D149" s="217" t="s">
        <v>132</v>
      </c>
      <c r="E149" s="40"/>
      <c r="F149" s="218" t="s">
        <v>972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132</v>
      </c>
      <c r="AU149" s="17" t="s">
        <v>83</v>
      </c>
    </row>
    <row r="150" spans="1:51" s="13" customFormat="1" ht="12">
      <c r="A150" s="13"/>
      <c r="B150" s="231"/>
      <c r="C150" s="232"/>
      <c r="D150" s="217" t="s">
        <v>316</v>
      </c>
      <c r="E150" s="233" t="s">
        <v>19</v>
      </c>
      <c r="F150" s="234" t="s">
        <v>890</v>
      </c>
      <c r="G150" s="232"/>
      <c r="H150" s="235">
        <v>10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316</v>
      </c>
      <c r="AU150" s="241" t="s">
        <v>83</v>
      </c>
      <c r="AV150" s="13" t="s">
        <v>83</v>
      </c>
      <c r="AW150" s="13" t="s">
        <v>35</v>
      </c>
      <c r="AX150" s="13" t="s">
        <v>81</v>
      </c>
      <c r="AY150" s="241" t="s">
        <v>123</v>
      </c>
    </row>
    <row r="151" spans="1:65" s="2" customFormat="1" ht="21.75" customHeight="1">
      <c r="A151" s="38"/>
      <c r="B151" s="39"/>
      <c r="C151" s="204" t="s">
        <v>203</v>
      </c>
      <c r="D151" s="204" t="s">
        <v>126</v>
      </c>
      <c r="E151" s="205" t="s">
        <v>974</v>
      </c>
      <c r="F151" s="206" t="s">
        <v>975</v>
      </c>
      <c r="G151" s="207" t="s">
        <v>358</v>
      </c>
      <c r="H151" s="208">
        <v>284</v>
      </c>
      <c r="I151" s="209"/>
      <c r="J151" s="210">
        <f>ROUND(I151*H151,2)</f>
        <v>0</v>
      </c>
      <c r="K151" s="206" t="s">
        <v>311</v>
      </c>
      <c r="L151" s="44"/>
      <c r="M151" s="211" t="s">
        <v>19</v>
      </c>
      <c r="N151" s="212" t="s">
        <v>44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692</v>
      </c>
      <c r="AT151" s="215" t="s">
        <v>126</v>
      </c>
      <c r="AU151" s="215" t="s">
        <v>83</v>
      </c>
      <c r="AY151" s="17" t="s">
        <v>123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81</v>
      </c>
      <c r="BK151" s="216">
        <f>ROUND(I151*H151,2)</f>
        <v>0</v>
      </c>
      <c r="BL151" s="17" t="s">
        <v>692</v>
      </c>
      <c r="BM151" s="215" t="s">
        <v>976</v>
      </c>
    </row>
    <row r="152" spans="1:47" s="2" customFormat="1" ht="12">
      <c r="A152" s="38"/>
      <c r="B152" s="39"/>
      <c r="C152" s="40"/>
      <c r="D152" s="217" t="s">
        <v>132</v>
      </c>
      <c r="E152" s="40"/>
      <c r="F152" s="218" t="s">
        <v>977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132</v>
      </c>
      <c r="AU152" s="17" t="s">
        <v>83</v>
      </c>
    </row>
    <row r="153" spans="1:47" s="2" customFormat="1" ht="12">
      <c r="A153" s="38"/>
      <c r="B153" s="39"/>
      <c r="C153" s="40"/>
      <c r="D153" s="229" t="s">
        <v>314</v>
      </c>
      <c r="E153" s="40"/>
      <c r="F153" s="230" t="s">
        <v>978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314</v>
      </c>
      <c r="AU153" s="17" t="s">
        <v>83</v>
      </c>
    </row>
    <row r="154" spans="1:51" s="13" customFormat="1" ht="12">
      <c r="A154" s="13"/>
      <c r="B154" s="231"/>
      <c r="C154" s="232"/>
      <c r="D154" s="217" t="s">
        <v>316</v>
      </c>
      <c r="E154" s="233" t="s">
        <v>891</v>
      </c>
      <c r="F154" s="234" t="s">
        <v>888</v>
      </c>
      <c r="G154" s="232"/>
      <c r="H154" s="235">
        <v>284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316</v>
      </c>
      <c r="AU154" s="241" t="s">
        <v>83</v>
      </c>
      <c r="AV154" s="13" t="s">
        <v>83</v>
      </c>
      <c r="AW154" s="13" t="s">
        <v>35</v>
      </c>
      <c r="AX154" s="13" t="s">
        <v>81</v>
      </c>
      <c r="AY154" s="241" t="s">
        <v>123</v>
      </c>
    </row>
    <row r="155" spans="1:65" s="2" customFormat="1" ht="16.5" customHeight="1">
      <c r="A155" s="38"/>
      <c r="B155" s="39"/>
      <c r="C155" s="253" t="s">
        <v>207</v>
      </c>
      <c r="D155" s="253" t="s">
        <v>405</v>
      </c>
      <c r="E155" s="254" t="s">
        <v>979</v>
      </c>
      <c r="F155" s="255" t="s">
        <v>980</v>
      </c>
      <c r="G155" s="256" t="s">
        <v>981</v>
      </c>
      <c r="H155" s="257">
        <v>284</v>
      </c>
      <c r="I155" s="258"/>
      <c r="J155" s="259">
        <f>ROUND(I155*H155,2)</f>
        <v>0</v>
      </c>
      <c r="K155" s="255" t="s">
        <v>311</v>
      </c>
      <c r="L155" s="260"/>
      <c r="M155" s="261" t="s">
        <v>19</v>
      </c>
      <c r="N155" s="262" t="s">
        <v>44</v>
      </c>
      <c r="O155" s="84"/>
      <c r="P155" s="213">
        <f>O155*H155</f>
        <v>0</v>
      </c>
      <c r="Q155" s="213">
        <v>0.001</v>
      </c>
      <c r="R155" s="213">
        <f>Q155*H155</f>
        <v>0.28400000000000003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953</v>
      </c>
      <c r="AT155" s="215" t="s">
        <v>405</v>
      </c>
      <c r="AU155" s="215" t="s">
        <v>83</v>
      </c>
      <c r="AY155" s="17" t="s">
        <v>123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81</v>
      </c>
      <c r="BK155" s="216">
        <f>ROUND(I155*H155,2)</f>
        <v>0</v>
      </c>
      <c r="BL155" s="17" t="s">
        <v>692</v>
      </c>
      <c r="BM155" s="215" t="s">
        <v>982</v>
      </c>
    </row>
    <row r="156" spans="1:47" s="2" customFormat="1" ht="12">
      <c r="A156" s="38"/>
      <c r="B156" s="39"/>
      <c r="C156" s="40"/>
      <c r="D156" s="217" t="s">
        <v>132</v>
      </c>
      <c r="E156" s="40"/>
      <c r="F156" s="218" t="s">
        <v>980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132</v>
      </c>
      <c r="AU156" s="17" t="s">
        <v>83</v>
      </c>
    </row>
    <row r="157" spans="1:51" s="13" customFormat="1" ht="12">
      <c r="A157" s="13"/>
      <c r="B157" s="231"/>
      <c r="C157" s="232"/>
      <c r="D157" s="217" t="s">
        <v>316</v>
      </c>
      <c r="E157" s="233" t="s">
        <v>19</v>
      </c>
      <c r="F157" s="234" t="s">
        <v>891</v>
      </c>
      <c r="G157" s="232"/>
      <c r="H157" s="235">
        <v>284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316</v>
      </c>
      <c r="AU157" s="241" t="s">
        <v>83</v>
      </c>
      <c r="AV157" s="13" t="s">
        <v>83</v>
      </c>
      <c r="AW157" s="13" t="s">
        <v>35</v>
      </c>
      <c r="AX157" s="13" t="s">
        <v>81</v>
      </c>
      <c r="AY157" s="241" t="s">
        <v>123</v>
      </c>
    </row>
    <row r="158" spans="1:65" s="2" customFormat="1" ht="24.15" customHeight="1">
      <c r="A158" s="38"/>
      <c r="B158" s="39"/>
      <c r="C158" s="204" t="s">
        <v>211</v>
      </c>
      <c r="D158" s="204" t="s">
        <v>126</v>
      </c>
      <c r="E158" s="205" t="s">
        <v>983</v>
      </c>
      <c r="F158" s="206" t="s">
        <v>984</v>
      </c>
      <c r="G158" s="207" t="s">
        <v>358</v>
      </c>
      <c r="H158" s="208">
        <v>10</v>
      </c>
      <c r="I158" s="209"/>
      <c r="J158" s="210">
        <f>ROUND(I158*H158,2)</f>
        <v>0</v>
      </c>
      <c r="K158" s="206" t="s">
        <v>311</v>
      </c>
      <c r="L158" s="44"/>
      <c r="M158" s="211" t="s">
        <v>19</v>
      </c>
      <c r="N158" s="212" t="s">
        <v>44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692</v>
      </c>
      <c r="AT158" s="215" t="s">
        <v>126</v>
      </c>
      <c r="AU158" s="215" t="s">
        <v>83</v>
      </c>
      <c r="AY158" s="17" t="s">
        <v>123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81</v>
      </c>
      <c r="BK158" s="216">
        <f>ROUND(I158*H158,2)</f>
        <v>0</v>
      </c>
      <c r="BL158" s="17" t="s">
        <v>692</v>
      </c>
      <c r="BM158" s="215" t="s">
        <v>985</v>
      </c>
    </row>
    <row r="159" spans="1:47" s="2" customFormat="1" ht="12">
      <c r="A159" s="38"/>
      <c r="B159" s="39"/>
      <c r="C159" s="40"/>
      <c r="D159" s="217" t="s">
        <v>132</v>
      </c>
      <c r="E159" s="40"/>
      <c r="F159" s="218" t="s">
        <v>986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83</v>
      </c>
    </row>
    <row r="160" spans="1:47" s="2" customFormat="1" ht="12">
      <c r="A160" s="38"/>
      <c r="B160" s="39"/>
      <c r="C160" s="40"/>
      <c r="D160" s="229" t="s">
        <v>314</v>
      </c>
      <c r="E160" s="40"/>
      <c r="F160" s="230" t="s">
        <v>987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314</v>
      </c>
      <c r="AU160" s="17" t="s">
        <v>83</v>
      </c>
    </row>
    <row r="161" spans="1:51" s="13" customFormat="1" ht="12">
      <c r="A161" s="13"/>
      <c r="B161" s="231"/>
      <c r="C161" s="232"/>
      <c r="D161" s="217" t="s">
        <v>316</v>
      </c>
      <c r="E161" s="233" t="s">
        <v>892</v>
      </c>
      <c r="F161" s="234" t="s">
        <v>168</v>
      </c>
      <c r="G161" s="232"/>
      <c r="H161" s="235">
        <v>10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316</v>
      </c>
      <c r="AU161" s="241" t="s">
        <v>83</v>
      </c>
      <c r="AV161" s="13" t="s">
        <v>83</v>
      </c>
      <c r="AW161" s="13" t="s">
        <v>35</v>
      </c>
      <c r="AX161" s="13" t="s">
        <v>81</v>
      </c>
      <c r="AY161" s="241" t="s">
        <v>123</v>
      </c>
    </row>
    <row r="162" spans="1:65" s="2" customFormat="1" ht="16.5" customHeight="1">
      <c r="A162" s="38"/>
      <c r="B162" s="39"/>
      <c r="C162" s="253" t="s">
        <v>218</v>
      </c>
      <c r="D162" s="253" t="s">
        <v>405</v>
      </c>
      <c r="E162" s="254" t="s">
        <v>988</v>
      </c>
      <c r="F162" s="255" t="s">
        <v>989</v>
      </c>
      <c r="G162" s="256" t="s">
        <v>981</v>
      </c>
      <c r="H162" s="257">
        <v>10</v>
      </c>
      <c r="I162" s="258"/>
      <c r="J162" s="259">
        <f>ROUND(I162*H162,2)</f>
        <v>0</v>
      </c>
      <c r="K162" s="255" t="s">
        <v>311</v>
      </c>
      <c r="L162" s="260"/>
      <c r="M162" s="261" t="s">
        <v>19</v>
      </c>
      <c r="N162" s="262" t="s">
        <v>44</v>
      </c>
      <c r="O162" s="84"/>
      <c r="P162" s="213">
        <f>O162*H162</f>
        <v>0</v>
      </c>
      <c r="Q162" s="213">
        <v>0.001</v>
      </c>
      <c r="R162" s="213">
        <f>Q162*H162</f>
        <v>0.01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953</v>
      </c>
      <c r="AT162" s="215" t="s">
        <v>405</v>
      </c>
      <c r="AU162" s="215" t="s">
        <v>83</v>
      </c>
      <c r="AY162" s="17" t="s">
        <v>123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81</v>
      </c>
      <c r="BK162" s="216">
        <f>ROUND(I162*H162,2)</f>
        <v>0</v>
      </c>
      <c r="BL162" s="17" t="s">
        <v>692</v>
      </c>
      <c r="BM162" s="215" t="s">
        <v>990</v>
      </c>
    </row>
    <row r="163" spans="1:47" s="2" customFormat="1" ht="12">
      <c r="A163" s="38"/>
      <c r="B163" s="39"/>
      <c r="C163" s="40"/>
      <c r="D163" s="217" t="s">
        <v>132</v>
      </c>
      <c r="E163" s="40"/>
      <c r="F163" s="218" t="s">
        <v>989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132</v>
      </c>
      <c r="AU163" s="17" t="s">
        <v>83</v>
      </c>
    </row>
    <row r="164" spans="1:51" s="13" customFormat="1" ht="12">
      <c r="A164" s="13"/>
      <c r="B164" s="231"/>
      <c r="C164" s="232"/>
      <c r="D164" s="217" t="s">
        <v>316</v>
      </c>
      <c r="E164" s="233" t="s">
        <v>19</v>
      </c>
      <c r="F164" s="234" t="s">
        <v>892</v>
      </c>
      <c r="G164" s="232"/>
      <c r="H164" s="235">
        <v>10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316</v>
      </c>
      <c r="AU164" s="241" t="s">
        <v>83</v>
      </c>
      <c r="AV164" s="13" t="s">
        <v>83</v>
      </c>
      <c r="AW164" s="13" t="s">
        <v>35</v>
      </c>
      <c r="AX164" s="13" t="s">
        <v>81</v>
      </c>
      <c r="AY164" s="241" t="s">
        <v>123</v>
      </c>
    </row>
    <row r="165" spans="1:65" s="2" customFormat="1" ht="16.5" customHeight="1">
      <c r="A165" s="38"/>
      <c r="B165" s="39"/>
      <c r="C165" s="204" t="s">
        <v>430</v>
      </c>
      <c r="D165" s="204" t="s">
        <v>126</v>
      </c>
      <c r="E165" s="205" t="s">
        <v>991</v>
      </c>
      <c r="F165" s="206" t="s">
        <v>992</v>
      </c>
      <c r="G165" s="207" t="s">
        <v>178</v>
      </c>
      <c r="H165" s="208">
        <v>10</v>
      </c>
      <c r="I165" s="209"/>
      <c r="J165" s="210">
        <f>ROUND(I165*H165,2)</f>
        <v>0</v>
      </c>
      <c r="K165" s="206" t="s">
        <v>311</v>
      </c>
      <c r="L165" s="44"/>
      <c r="M165" s="211" t="s">
        <v>19</v>
      </c>
      <c r="N165" s="212" t="s">
        <v>44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692</v>
      </c>
      <c r="AT165" s="215" t="s">
        <v>126</v>
      </c>
      <c r="AU165" s="215" t="s">
        <v>83</v>
      </c>
      <c r="AY165" s="17" t="s">
        <v>123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81</v>
      </c>
      <c r="BK165" s="216">
        <f>ROUND(I165*H165,2)</f>
        <v>0</v>
      </c>
      <c r="BL165" s="17" t="s">
        <v>692</v>
      </c>
      <c r="BM165" s="215" t="s">
        <v>993</v>
      </c>
    </row>
    <row r="166" spans="1:47" s="2" customFormat="1" ht="12">
      <c r="A166" s="38"/>
      <c r="B166" s="39"/>
      <c r="C166" s="40"/>
      <c r="D166" s="217" t="s">
        <v>132</v>
      </c>
      <c r="E166" s="40"/>
      <c r="F166" s="218" t="s">
        <v>994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132</v>
      </c>
      <c r="AU166" s="17" t="s">
        <v>83</v>
      </c>
    </row>
    <row r="167" spans="1:47" s="2" customFormat="1" ht="12">
      <c r="A167" s="38"/>
      <c r="B167" s="39"/>
      <c r="C167" s="40"/>
      <c r="D167" s="229" t="s">
        <v>314</v>
      </c>
      <c r="E167" s="40"/>
      <c r="F167" s="230" t="s">
        <v>995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314</v>
      </c>
      <c r="AU167" s="17" t="s">
        <v>83</v>
      </c>
    </row>
    <row r="168" spans="1:51" s="13" customFormat="1" ht="12">
      <c r="A168" s="13"/>
      <c r="B168" s="231"/>
      <c r="C168" s="232"/>
      <c r="D168" s="217" t="s">
        <v>316</v>
      </c>
      <c r="E168" s="233" t="s">
        <v>19</v>
      </c>
      <c r="F168" s="234" t="s">
        <v>890</v>
      </c>
      <c r="G168" s="232"/>
      <c r="H168" s="235">
        <v>10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316</v>
      </c>
      <c r="AU168" s="241" t="s">
        <v>83</v>
      </c>
      <c r="AV168" s="13" t="s">
        <v>83</v>
      </c>
      <c r="AW168" s="13" t="s">
        <v>35</v>
      </c>
      <c r="AX168" s="13" t="s">
        <v>81</v>
      </c>
      <c r="AY168" s="241" t="s">
        <v>123</v>
      </c>
    </row>
    <row r="169" spans="1:65" s="2" customFormat="1" ht="16.5" customHeight="1">
      <c r="A169" s="38"/>
      <c r="B169" s="39"/>
      <c r="C169" s="253" t="s">
        <v>7</v>
      </c>
      <c r="D169" s="253" t="s">
        <v>405</v>
      </c>
      <c r="E169" s="254" t="s">
        <v>996</v>
      </c>
      <c r="F169" s="255" t="s">
        <v>997</v>
      </c>
      <c r="G169" s="256" t="s">
        <v>178</v>
      </c>
      <c r="H169" s="257">
        <v>10</v>
      </c>
      <c r="I169" s="258"/>
      <c r="J169" s="259">
        <f>ROUND(I169*H169,2)</f>
        <v>0</v>
      </c>
      <c r="K169" s="255" t="s">
        <v>311</v>
      </c>
      <c r="L169" s="260"/>
      <c r="M169" s="261" t="s">
        <v>19</v>
      </c>
      <c r="N169" s="262" t="s">
        <v>44</v>
      </c>
      <c r="O169" s="84"/>
      <c r="P169" s="213">
        <f>O169*H169</f>
        <v>0</v>
      </c>
      <c r="Q169" s="213">
        <v>0.00016</v>
      </c>
      <c r="R169" s="213">
        <f>Q169*H169</f>
        <v>0.0016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254</v>
      </c>
      <c r="AT169" s="215" t="s">
        <v>405</v>
      </c>
      <c r="AU169" s="215" t="s">
        <v>83</v>
      </c>
      <c r="AY169" s="17" t="s">
        <v>123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81</v>
      </c>
      <c r="BK169" s="216">
        <f>ROUND(I169*H169,2)</f>
        <v>0</v>
      </c>
      <c r="BL169" s="17" t="s">
        <v>254</v>
      </c>
      <c r="BM169" s="215" t="s">
        <v>998</v>
      </c>
    </row>
    <row r="170" spans="1:47" s="2" customFormat="1" ht="12">
      <c r="A170" s="38"/>
      <c r="B170" s="39"/>
      <c r="C170" s="40"/>
      <c r="D170" s="217" t="s">
        <v>132</v>
      </c>
      <c r="E170" s="40"/>
      <c r="F170" s="218" t="s">
        <v>997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132</v>
      </c>
      <c r="AU170" s="17" t="s">
        <v>83</v>
      </c>
    </row>
    <row r="171" spans="1:47" s="2" customFormat="1" ht="12">
      <c r="A171" s="38"/>
      <c r="B171" s="39"/>
      <c r="C171" s="40"/>
      <c r="D171" s="217" t="s">
        <v>180</v>
      </c>
      <c r="E171" s="40"/>
      <c r="F171" s="222" t="s">
        <v>999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180</v>
      </c>
      <c r="AU171" s="17" t="s">
        <v>83</v>
      </c>
    </row>
    <row r="172" spans="1:51" s="13" customFormat="1" ht="12">
      <c r="A172" s="13"/>
      <c r="B172" s="231"/>
      <c r="C172" s="232"/>
      <c r="D172" s="217" t="s">
        <v>316</v>
      </c>
      <c r="E172" s="233" t="s">
        <v>19</v>
      </c>
      <c r="F172" s="234" t="s">
        <v>890</v>
      </c>
      <c r="G172" s="232"/>
      <c r="H172" s="235">
        <v>10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316</v>
      </c>
      <c r="AU172" s="241" t="s">
        <v>83</v>
      </c>
      <c r="AV172" s="13" t="s">
        <v>83</v>
      </c>
      <c r="AW172" s="13" t="s">
        <v>35</v>
      </c>
      <c r="AX172" s="13" t="s">
        <v>81</v>
      </c>
      <c r="AY172" s="241" t="s">
        <v>123</v>
      </c>
    </row>
    <row r="173" spans="1:65" s="2" customFormat="1" ht="16.5" customHeight="1">
      <c r="A173" s="38"/>
      <c r="B173" s="39"/>
      <c r="C173" s="204" t="s">
        <v>444</v>
      </c>
      <c r="D173" s="204" t="s">
        <v>126</v>
      </c>
      <c r="E173" s="205" t="s">
        <v>1000</v>
      </c>
      <c r="F173" s="206" t="s">
        <v>1001</v>
      </c>
      <c r="G173" s="207" t="s">
        <v>178</v>
      </c>
      <c r="H173" s="208">
        <v>22</v>
      </c>
      <c r="I173" s="209"/>
      <c r="J173" s="210">
        <f>ROUND(I173*H173,2)</f>
        <v>0</v>
      </c>
      <c r="K173" s="206" t="s">
        <v>311</v>
      </c>
      <c r="L173" s="44"/>
      <c r="M173" s="211" t="s">
        <v>19</v>
      </c>
      <c r="N173" s="212" t="s">
        <v>44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692</v>
      </c>
      <c r="AT173" s="215" t="s">
        <v>126</v>
      </c>
      <c r="AU173" s="215" t="s">
        <v>83</v>
      </c>
      <c r="AY173" s="17" t="s">
        <v>123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81</v>
      </c>
      <c r="BK173" s="216">
        <f>ROUND(I173*H173,2)</f>
        <v>0</v>
      </c>
      <c r="BL173" s="17" t="s">
        <v>692</v>
      </c>
      <c r="BM173" s="215" t="s">
        <v>1002</v>
      </c>
    </row>
    <row r="174" spans="1:47" s="2" customFormat="1" ht="12">
      <c r="A174" s="38"/>
      <c r="B174" s="39"/>
      <c r="C174" s="40"/>
      <c r="D174" s="217" t="s">
        <v>132</v>
      </c>
      <c r="E174" s="40"/>
      <c r="F174" s="218" t="s">
        <v>1003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132</v>
      </c>
      <c r="AU174" s="17" t="s">
        <v>83</v>
      </c>
    </row>
    <row r="175" spans="1:47" s="2" customFormat="1" ht="12">
      <c r="A175" s="38"/>
      <c r="B175" s="39"/>
      <c r="C175" s="40"/>
      <c r="D175" s="229" t="s">
        <v>314</v>
      </c>
      <c r="E175" s="40"/>
      <c r="F175" s="230" t="s">
        <v>1004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314</v>
      </c>
      <c r="AU175" s="17" t="s">
        <v>83</v>
      </c>
    </row>
    <row r="176" spans="1:51" s="13" customFormat="1" ht="12">
      <c r="A176" s="13"/>
      <c r="B176" s="231"/>
      <c r="C176" s="232"/>
      <c r="D176" s="217" t="s">
        <v>316</v>
      </c>
      <c r="E176" s="233" t="s">
        <v>19</v>
      </c>
      <c r="F176" s="234" t="s">
        <v>444</v>
      </c>
      <c r="G176" s="232"/>
      <c r="H176" s="235">
        <v>22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316</v>
      </c>
      <c r="AU176" s="241" t="s">
        <v>83</v>
      </c>
      <c r="AV176" s="13" t="s">
        <v>83</v>
      </c>
      <c r="AW176" s="13" t="s">
        <v>35</v>
      </c>
      <c r="AX176" s="13" t="s">
        <v>81</v>
      </c>
      <c r="AY176" s="241" t="s">
        <v>123</v>
      </c>
    </row>
    <row r="177" spans="1:65" s="2" customFormat="1" ht="16.5" customHeight="1">
      <c r="A177" s="38"/>
      <c r="B177" s="39"/>
      <c r="C177" s="253" t="s">
        <v>451</v>
      </c>
      <c r="D177" s="253" t="s">
        <v>405</v>
      </c>
      <c r="E177" s="254" t="s">
        <v>1005</v>
      </c>
      <c r="F177" s="255" t="s">
        <v>1006</v>
      </c>
      <c r="G177" s="256" t="s">
        <v>178</v>
      </c>
      <c r="H177" s="257">
        <v>22</v>
      </c>
      <c r="I177" s="258"/>
      <c r="J177" s="259">
        <f>ROUND(I177*H177,2)</f>
        <v>0</v>
      </c>
      <c r="K177" s="255" t="s">
        <v>311</v>
      </c>
      <c r="L177" s="260"/>
      <c r="M177" s="261" t="s">
        <v>19</v>
      </c>
      <c r="N177" s="262" t="s">
        <v>44</v>
      </c>
      <c r="O177" s="84"/>
      <c r="P177" s="213">
        <f>O177*H177</f>
        <v>0</v>
      </c>
      <c r="Q177" s="213">
        <v>0.00026</v>
      </c>
      <c r="R177" s="213">
        <f>Q177*H177</f>
        <v>0.005719999999999999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254</v>
      </c>
      <c r="AT177" s="215" t="s">
        <v>405</v>
      </c>
      <c r="AU177" s="215" t="s">
        <v>83</v>
      </c>
      <c r="AY177" s="17" t="s">
        <v>123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81</v>
      </c>
      <c r="BK177" s="216">
        <f>ROUND(I177*H177,2)</f>
        <v>0</v>
      </c>
      <c r="BL177" s="17" t="s">
        <v>254</v>
      </c>
      <c r="BM177" s="215" t="s">
        <v>1007</v>
      </c>
    </row>
    <row r="178" spans="1:47" s="2" customFormat="1" ht="12">
      <c r="A178" s="38"/>
      <c r="B178" s="39"/>
      <c r="C178" s="40"/>
      <c r="D178" s="217" t="s">
        <v>132</v>
      </c>
      <c r="E178" s="40"/>
      <c r="F178" s="218" t="s">
        <v>1006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132</v>
      </c>
      <c r="AU178" s="17" t="s">
        <v>83</v>
      </c>
    </row>
    <row r="179" spans="1:47" s="2" customFormat="1" ht="12">
      <c r="A179" s="38"/>
      <c r="B179" s="39"/>
      <c r="C179" s="40"/>
      <c r="D179" s="217" t="s">
        <v>180</v>
      </c>
      <c r="E179" s="40"/>
      <c r="F179" s="222" t="s">
        <v>1008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180</v>
      </c>
      <c r="AU179" s="17" t="s">
        <v>83</v>
      </c>
    </row>
    <row r="180" spans="1:51" s="13" customFormat="1" ht="12">
      <c r="A180" s="13"/>
      <c r="B180" s="231"/>
      <c r="C180" s="232"/>
      <c r="D180" s="217" t="s">
        <v>316</v>
      </c>
      <c r="E180" s="233" t="s">
        <v>19</v>
      </c>
      <c r="F180" s="234" t="s">
        <v>444</v>
      </c>
      <c r="G180" s="232"/>
      <c r="H180" s="235">
        <v>22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316</v>
      </c>
      <c r="AU180" s="241" t="s">
        <v>83</v>
      </c>
      <c r="AV180" s="13" t="s">
        <v>83</v>
      </c>
      <c r="AW180" s="13" t="s">
        <v>35</v>
      </c>
      <c r="AX180" s="13" t="s">
        <v>81</v>
      </c>
      <c r="AY180" s="241" t="s">
        <v>123</v>
      </c>
    </row>
    <row r="181" spans="1:65" s="2" customFormat="1" ht="24.15" customHeight="1">
      <c r="A181" s="38"/>
      <c r="B181" s="39"/>
      <c r="C181" s="204" t="s">
        <v>459</v>
      </c>
      <c r="D181" s="204" t="s">
        <v>126</v>
      </c>
      <c r="E181" s="205" t="s">
        <v>1009</v>
      </c>
      <c r="F181" s="206" t="s">
        <v>1010</v>
      </c>
      <c r="G181" s="207" t="s">
        <v>358</v>
      </c>
      <c r="H181" s="208">
        <v>284</v>
      </c>
      <c r="I181" s="209"/>
      <c r="J181" s="210">
        <f>ROUND(I181*H181,2)</f>
        <v>0</v>
      </c>
      <c r="K181" s="206" t="s">
        <v>311</v>
      </c>
      <c r="L181" s="44"/>
      <c r="M181" s="211" t="s">
        <v>19</v>
      </c>
      <c r="N181" s="212" t="s">
        <v>44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692</v>
      </c>
      <c r="AT181" s="215" t="s">
        <v>126</v>
      </c>
      <c r="AU181" s="215" t="s">
        <v>83</v>
      </c>
      <c r="AY181" s="17" t="s">
        <v>123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81</v>
      </c>
      <c r="BK181" s="216">
        <f>ROUND(I181*H181,2)</f>
        <v>0</v>
      </c>
      <c r="BL181" s="17" t="s">
        <v>692</v>
      </c>
      <c r="BM181" s="215" t="s">
        <v>1011</v>
      </c>
    </row>
    <row r="182" spans="1:47" s="2" customFormat="1" ht="12">
      <c r="A182" s="38"/>
      <c r="B182" s="39"/>
      <c r="C182" s="40"/>
      <c r="D182" s="217" t="s">
        <v>132</v>
      </c>
      <c r="E182" s="40"/>
      <c r="F182" s="218" t="s">
        <v>1012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132</v>
      </c>
      <c r="AU182" s="17" t="s">
        <v>83</v>
      </c>
    </row>
    <row r="183" spans="1:47" s="2" customFormat="1" ht="12">
      <c r="A183" s="38"/>
      <c r="B183" s="39"/>
      <c r="C183" s="40"/>
      <c r="D183" s="229" t="s">
        <v>314</v>
      </c>
      <c r="E183" s="40"/>
      <c r="F183" s="230" t="s">
        <v>1013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314</v>
      </c>
      <c r="AU183" s="17" t="s">
        <v>83</v>
      </c>
    </row>
    <row r="184" spans="1:51" s="13" customFormat="1" ht="12">
      <c r="A184" s="13"/>
      <c r="B184" s="231"/>
      <c r="C184" s="232"/>
      <c r="D184" s="217" t="s">
        <v>316</v>
      </c>
      <c r="E184" s="233" t="s">
        <v>887</v>
      </c>
      <c r="F184" s="234" t="s">
        <v>888</v>
      </c>
      <c r="G184" s="232"/>
      <c r="H184" s="235">
        <v>284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316</v>
      </c>
      <c r="AU184" s="241" t="s">
        <v>83</v>
      </c>
      <c r="AV184" s="13" t="s">
        <v>83</v>
      </c>
      <c r="AW184" s="13" t="s">
        <v>35</v>
      </c>
      <c r="AX184" s="13" t="s">
        <v>81</v>
      </c>
      <c r="AY184" s="241" t="s">
        <v>123</v>
      </c>
    </row>
    <row r="185" spans="1:65" s="2" customFormat="1" ht="16.5" customHeight="1">
      <c r="A185" s="38"/>
      <c r="B185" s="39"/>
      <c r="C185" s="253" t="s">
        <v>230</v>
      </c>
      <c r="D185" s="253" t="s">
        <v>405</v>
      </c>
      <c r="E185" s="254" t="s">
        <v>1014</v>
      </c>
      <c r="F185" s="255" t="s">
        <v>1015</v>
      </c>
      <c r="G185" s="256" t="s">
        <v>358</v>
      </c>
      <c r="H185" s="257">
        <v>284</v>
      </c>
      <c r="I185" s="258"/>
      <c r="J185" s="259">
        <f>ROUND(I185*H185,2)</f>
        <v>0</v>
      </c>
      <c r="K185" s="255" t="s">
        <v>311</v>
      </c>
      <c r="L185" s="260"/>
      <c r="M185" s="261" t="s">
        <v>19</v>
      </c>
      <c r="N185" s="262" t="s">
        <v>44</v>
      </c>
      <c r="O185" s="84"/>
      <c r="P185" s="213">
        <f>O185*H185</f>
        <v>0</v>
      </c>
      <c r="Q185" s="213">
        <v>0.0009</v>
      </c>
      <c r="R185" s="213">
        <f>Q185*H185</f>
        <v>0.2556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254</v>
      </c>
      <c r="AT185" s="215" t="s">
        <v>405</v>
      </c>
      <c r="AU185" s="215" t="s">
        <v>83</v>
      </c>
      <c r="AY185" s="17" t="s">
        <v>123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81</v>
      </c>
      <c r="BK185" s="216">
        <f>ROUND(I185*H185,2)</f>
        <v>0</v>
      </c>
      <c r="BL185" s="17" t="s">
        <v>254</v>
      </c>
      <c r="BM185" s="215" t="s">
        <v>1016</v>
      </c>
    </row>
    <row r="186" spans="1:47" s="2" customFormat="1" ht="12">
      <c r="A186" s="38"/>
      <c r="B186" s="39"/>
      <c r="C186" s="40"/>
      <c r="D186" s="217" t="s">
        <v>132</v>
      </c>
      <c r="E186" s="40"/>
      <c r="F186" s="218" t="s">
        <v>1015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132</v>
      </c>
      <c r="AU186" s="17" t="s">
        <v>83</v>
      </c>
    </row>
    <row r="187" spans="1:51" s="13" customFormat="1" ht="12">
      <c r="A187" s="13"/>
      <c r="B187" s="231"/>
      <c r="C187" s="232"/>
      <c r="D187" s="217" t="s">
        <v>316</v>
      </c>
      <c r="E187" s="233" t="s">
        <v>19</v>
      </c>
      <c r="F187" s="234" t="s">
        <v>887</v>
      </c>
      <c r="G187" s="232"/>
      <c r="H187" s="235">
        <v>284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316</v>
      </c>
      <c r="AU187" s="241" t="s">
        <v>83</v>
      </c>
      <c r="AV187" s="13" t="s">
        <v>83</v>
      </c>
      <c r="AW187" s="13" t="s">
        <v>35</v>
      </c>
      <c r="AX187" s="13" t="s">
        <v>81</v>
      </c>
      <c r="AY187" s="241" t="s">
        <v>123</v>
      </c>
    </row>
    <row r="188" spans="1:65" s="2" customFormat="1" ht="24.15" customHeight="1">
      <c r="A188" s="38"/>
      <c r="B188" s="39"/>
      <c r="C188" s="204" t="s">
        <v>470</v>
      </c>
      <c r="D188" s="204" t="s">
        <v>126</v>
      </c>
      <c r="E188" s="205" t="s">
        <v>1017</v>
      </c>
      <c r="F188" s="206" t="s">
        <v>1018</v>
      </c>
      <c r="G188" s="207" t="s">
        <v>358</v>
      </c>
      <c r="H188" s="208">
        <v>60</v>
      </c>
      <c r="I188" s="209"/>
      <c r="J188" s="210">
        <f>ROUND(I188*H188,2)</f>
        <v>0</v>
      </c>
      <c r="K188" s="206" t="s">
        <v>311</v>
      </c>
      <c r="L188" s="44"/>
      <c r="M188" s="211" t="s">
        <v>19</v>
      </c>
      <c r="N188" s="212" t="s">
        <v>44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692</v>
      </c>
      <c r="AT188" s="215" t="s">
        <v>126</v>
      </c>
      <c r="AU188" s="215" t="s">
        <v>83</v>
      </c>
      <c r="AY188" s="17" t="s">
        <v>123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81</v>
      </c>
      <c r="BK188" s="216">
        <f>ROUND(I188*H188,2)</f>
        <v>0</v>
      </c>
      <c r="BL188" s="17" t="s">
        <v>692</v>
      </c>
      <c r="BM188" s="215" t="s">
        <v>1019</v>
      </c>
    </row>
    <row r="189" spans="1:47" s="2" customFormat="1" ht="12">
      <c r="A189" s="38"/>
      <c r="B189" s="39"/>
      <c r="C189" s="40"/>
      <c r="D189" s="217" t="s">
        <v>132</v>
      </c>
      <c r="E189" s="40"/>
      <c r="F189" s="218" t="s">
        <v>1020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132</v>
      </c>
      <c r="AU189" s="17" t="s">
        <v>83</v>
      </c>
    </row>
    <row r="190" spans="1:47" s="2" customFormat="1" ht="12">
      <c r="A190" s="38"/>
      <c r="B190" s="39"/>
      <c r="C190" s="40"/>
      <c r="D190" s="229" t="s">
        <v>314</v>
      </c>
      <c r="E190" s="40"/>
      <c r="F190" s="230" t="s">
        <v>1021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314</v>
      </c>
      <c r="AU190" s="17" t="s">
        <v>83</v>
      </c>
    </row>
    <row r="191" spans="1:51" s="13" customFormat="1" ht="12">
      <c r="A191" s="13"/>
      <c r="B191" s="231"/>
      <c r="C191" s="232"/>
      <c r="D191" s="217" t="s">
        <v>316</v>
      </c>
      <c r="E191" s="233" t="s">
        <v>889</v>
      </c>
      <c r="F191" s="234" t="s">
        <v>671</v>
      </c>
      <c r="G191" s="232"/>
      <c r="H191" s="235">
        <v>60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316</v>
      </c>
      <c r="AU191" s="241" t="s">
        <v>83</v>
      </c>
      <c r="AV191" s="13" t="s">
        <v>83</v>
      </c>
      <c r="AW191" s="13" t="s">
        <v>35</v>
      </c>
      <c r="AX191" s="13" t="s">
        <v>81</v>
      </c>
      <c r="AY191" s="241" t="s">
        <v>123</v>
      </c>
    </row>
    <row r="192" spans="1:65" s="2" customFormat="1" ht="16.5" customHeight="1">
      <c r="A192" s="38"/>
      <c r="B192" s="39"/>
      <c r="C192" s="253" t="s">
        <v>477</v>
      </c>
      <c r="D192" s="253" t="s">
        <v>405</v>
      </c>
      <c r="E192" s="254" t="s">
        <v>1022</v>
      </c>
      <c r="F192" s="255" t="s">
        <v>1023</v>
      </c>
      <c r="G192" s="256" t="s">
        <v>358</v>
      </c>
      <c r="H192" s="257">
        <v>60</v>
      </c>
      <c r="I192" s="258"/>
      <c r="J192" s="259">
        <f>ROUND(I192*H192,2)</f>
        <v>0</v>
      </c>
      <c r="K192" s="255" t="s">
        <v>311</v>
      </c>
      <c r="L192" s="260"/>
      <c r="M192" s="261" t="s">
        <v>19</v>
      </c>
      <c r="N192" s="262" t="s">
        <v>44</v>
      </c>
      <c r="O192" s="84"/>
      <c r="P192" s="213">
        <f>O192*H192</f>
        <v>0</v>
      </c>
      <c r="Q192" s="213">
        <v>0.00016</v>
      </c>
      <c r="R192" s="213">
        <f>Q192*H192</f>
        <v>0.009600000000000001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254</v>
      </c>
      <c r="AT192" s="215" t="s">
        <v>405</v>
      </c>
      <c r="AU192" s="215" t="s">
        <v>83</v>
      </c>
      <c r="AY192" s="17" t="s">
        <v>123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81</v>
      </c>
      <c r="BK192" s="216">
        <f>ROUND(I192*H192,2)</f>
        <v>0</v>
      </c>
      <c r="BL192" s="17" t="s">
        <v>254</v>
      </c>
      <c r="BM192" s="215" t="s">
        <v>1024</v>
      </c>
    </row>
    <row r="193" spans="1:47" s="2" customFormat="1" ht="12">
      <c r="A193" s="38"/>
      <c r="B193" s="39"/>
      <c r="C193" s="40"/>
      <c r="D193" s="217" t="s">
        <v>132</v>
      </c>
      <c r="E193" s="40"/>
      <c r="F193" s="218" t="s">
        <v>1023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132</v>
      </c>
      <c r="AU193" s="17" t="s">
        <v>83</v>
      </c>
    </row>
    <row r="194" spans="1:51" s="13" customFormat="1" ht="12">
      <c r="A194" s="13"/>
      <c r="B194" s="231"/>
      <c r="C194" s="232"/>
      <c r="D194" s="217" t="s">
        <v>316</v>
      </c>
      <c r="E194" s="233" t="s">
        <v>19</v>
      </c>
      <c r="F194" s="234" t="s">
        <v>889</v>
      </c>
      <c r="G194" s="232"/>
      <c r="H194" s="235">
        <v>60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316</v>
      </c>
      <c r="AU194" s="241" t="s">
        <v>83</v>
      </c>
      <c r="AV194" s="13" t="s">
        <v>83</v>
      </c>
      <c r="AW194" s="13" t="s">
        <v>35</v>
      </c>
      <c r="AX194" s="13" t="s">
        <v>81</v>
      </c>
      <c r="AY194" s="241" t="s">
        <v>123</v>
      </c>
    </row>
    <row r="195" spans="1:65" s="2" customFormat="1" ht="16.5" customHeight="1">
      <c r="A195" s="38"/>
      <c r="B195" s="39"/>
      <c r="C195" s="253" t="s">
        <v>482</v>
      </c>
      <c r="D195" s="253" t="s">
        <v>405</v>
      </c>
      <c r="E195" s="254" t="s">
        <v>1025</v>
      </c>
      <c r="F195" s="255" t="s">
        <v>1026</v>
      </c>
      <c r="G195" s="256" t="s">
        <v>178</v>
      </c>
      <c r="H195" s="257">
        <v>10</v>
      </c>
      <c r="I195" s="258"/>
      <c r="J195" s="259">
        <f>ROUND(I195*H195,2)</f>
        <v>0</v>
      </c>
      <c r="K195" s="255" t="s">
        <v>19</v>
      </c>
      <c r="L195" s="260"/>
      <c r="M195" s="261" t="s">
        <v>19</v>
      </c>
      <c r="N195" s="262" t="s">
        <v>44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953</v>
      </c>
      <c r="AT195" s="215" t="s">
        <v>405</v>
      </c>
      <c r="AU195" s="215" t="s">
        <v>83</v>
      </c>
      <c r="AY195" s="17" t="s">
        <v>123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81</v>
      </c>
      <c r="BK195" s="216">
        <f>ROUND(I195*H195,2)</f>
        <v>0</v>
      </c>
      <c r="BL195" s="17" t="s">
        <v>692</v>
      </c>
      <c r="BM195" s="215" t="s">
        <v>1027</v>
      </c>
    </row>
    <row r="196" spans="1:47" s="2" customFormat="1" ht="12">
      <c r="A196" s="38"/>
      <c r="B196" s="39"/>
      <c r="C196" s="40"/>
      <c r="D196" s="217" t="s">
        <v>132</v>
      </c>
      <c r="E196" s="40"/>
      <c r="F196" s="218" t="s">
        <v>1026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132</v>
      </c>
      <c r="AU196" s="17" t="s">
        <v>83</v>
      </c>
    </row>
    <row r="197" spans="1:51" s="13" customFormat="1" ht="12">
      <c r="A197" s="13"/>
      <c r="B197" s="231"/>
      <c r="C197" s="232"/>
      <c r="D197" s="217" t="s">
        <v>316</v>
      </c>
      <c r="E197" s="233" t="s">
        <v>19</v>
      </c>
      <c r="F197" s="234" t="s">
        <v>890</v>
      </c>
      <c r="G197" s="232"/>
      <c r="H197" s="235">
        <v>10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316</v>
      </c>
      <c r="AU197" s="241" t="s">
        <v>83</v>
      </c>
      <c r="AV197" s="13" t="s">
        <v>83</v>
      </c>
      <c r="AW197" s="13" t="s">
        <v>35</v>
      </c>
      <c r="AX197" s="13" t="s">
        <v>81</v>
      </c>
      <c r="AY197" s="241" t="s">
        <v>123</v>
      </c>
    </row>
    <row r="198" spans="1:65" s="2" customFormat="1" ht="16.5" customHeight="1">
      <c r="A198" s="38"/>
      <c r="B198" s="39"/>
      <c r="C198" s="204" t="s">
        <v>486</v>
      </c>
      <c r="D198" s="204" t="s">
        <v>126</v>
      </c>
      <c r="E198" s="205" t="s">
        <v>169</v>
      </c>
      <c r="F198" s="206" t="s">
        <v>1028</v>
      </c>
      <c r="G198" s="207" t="s">
        <v>178</v>
      </c>
      <c r="H198" s="208">
        <v>10</v>
      </c>
      <c r="I198" s="209"/>
      <c r="J198" s="210">
        <f>ROUND(I198*H198,2)</f>
        <v>0</v>
      </c>
      <c r="K198" s="206" t="s">
        <v>19</v>
      </c>
      <c r="L198" s="44"/>
      <c r="M198" s="211" t="s">
        <v>19</v>
      </c>
      <c r="N198" s="212" t="s">
        <v>44</v>
      </c>
      <c r="O198" s="84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692</v>
      </c>
      <c r="AT198" s="215" t="s">
        <v>126</v>
      </c>
      <c r="AU198" s="215" t="s">
        <v>83</v>
      </c>
      <c r="AY198" s="17" t="s">
        <v>123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81</v>
      </c>
      <c r="BK198" s="216">
        <f>ROUND(I198*H198,2)</f>
        <v>0</v>
      </c>
      <c r="BL198" s="17" t="s">
        <v>692</v>
      </c>
      <c r="BM198" s="215" t="s">
        <v>1029</v>
      </c>
    </row>
    <row r="199" spans="1:47" s="2" customFormat="1" ht="12">
      <c r="A199" s="38"/>
      <c r="B199" s="39"/>
      <c r="C199" s="40"/>
      <c r="D199" s="217" t="s">
        <v>132</v>
      </c>
      <c r="E199" s="40"/>
      <c r="F199" s="218" t="s">
        <v>1028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132</v>
      </c>
      <c r="AU199" s="17" t="s">
        <v>83</v>
      </c>
    </row>
    <row r="200" spans="1:51" s="13" customFormat="1" ht="12">
      <c r="A200" s="13"/>
      <c r="B200" s="231"/>
      <c r="C200" s="232"/>
      <c r="D200" s="217" t="s">
        <v>316</v>
      </c>
      <c r="E200" s="233" t="s">
        <v>19</v>
      </c>
      <c r="F200" s="234" t="s">
        <v>890</v>
      </c>
      <c r="G200" s="232"/>
      <c r="H200" s="235">
        <v>10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316</v>
      </c>
      <c r="AU200" s="241" t="s">
        <v>83</v>
      </c>
      <c r="AV200" s="13" t="s">
        <v>83</v>
      </c>
      <c r="AW200" s="13" t="s">
        <v>35</v>
      </c>
      <c r="AX200" s="13" t="s">
        <v>81</v>
      </c>
      <c r="AY200" s="241" t="s">
        <v>123</v>
      </c>
    </row>
    <row r="201" spans="1:65" s="2" customFormat="1" ht="16.5" customHeight="1">
      <c r="A201" s="38"/>
      <c r="B201" s="39"/>
      <c r="C201" s="253" t="s">
        <v>494</v>
      </c>
      <c r="D201" s="253" t="s">
        <v>405</v>
      </c>
      <c r="E201" s="254" t="s">
        <v>1030</v>
      </c>
      <c r="F201" s="255" t="s">
        <v>1031</v>
      </c>
      <c r="G201" s="256" t="s">
        <v>178</v>
      </c>
      <c r="H201" s="257">
        <v>10</v>
      </c>
      <c r="I201" s="258"/>
      <c r="J201" s="259">
        <f>ROUND(I201*H201,2)</f>
        <v>0</v>
      </c>
      <c r="K201" s="255" t="s">
        <v>19</v>
      </c>
      <c r="L201" s="260"/>
      <c r="M201" s="261" t="s">
        <v>19</v>
      </c>
      <c r="N201" s="262" t="s">
        <v>44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953</v>
      </c>
      <c r="AT201" s="215" t="s">
        <v>405</v>
      </c>
      <c r="AU201" s="215" t="s">
        <v>83</v>
      </c>
      <c r="AY201" s="17" t="s">
        <v>123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81</v>
      </c>
      <c r="BK201" s="216">
        <f>ROUND(I201*H201,2)</f>
        <v>0</v>
      </c>
      <c r="BL201" s="17" t="s">
        <v>692</v>
      </c>
      <c r="BM201" s="215" t="s">
        <v>1032</v>
      </c>
    </row>
    <row r="202" spans="1:47" s="2" customFormat="1" ht="12">
      <c r="A202" s="38"/>
      <c r="B202" s="39"/>
      <c r="C202" s="40"/>
      <c r="D202" s="217" t="s">
        <v>132</v>
      </c>
      <c r="E202" s="40"/>
      <c r="F202" s="218" t="s">
        <v>1031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132</v>
      </c>
      <c r="AU202" s="17" t="s">
        <v>83</v>
      </c>
    </row>
    <row r="203" spans="1:51" s="13" customFormat="1" ht="12">
      <c r="A203" s="13"/>
      <c r="B203" s="231"/>
      <c r="C203" s="232"/>
      <c r="D203" s="217" t="s">
        <v>316</v>
      </c>
      <c r="E203" s="233" t="s">
        <v>19</v>
      </c>
      <c r="F203" s="234" t="s">
        <v>890</v>
      </c>
      <c r="G203" s="232"/>
      <c r="H203" s="235">
        <v>10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316</v>
      </c>
      <c r="AU203" s="241" t="s">
        <v>83</v>
      </c>
      <c r="AV203" s="13" t="s">
        <v>83</v>
      </c>
      <c r="AW203" s="13" t="s">
        <v>35</v>
      </c>
      <c r="AX203" s="13" t="s">
        <v>81</v>
      </c>
      <c r="AY203" s="241" t="s">
        <v>123</v>
      </c>
    </row>
    <row r="204" spans="1:63" s="12" customFormat="1" ht="22.8" customHeight="1">
      <c r="A204" s="12"/>
      <c r="B204" s="188"/>
      <c r="C204" s="189"/>
      <c r="D204" s="190" t="s">
        <v>72</v>
      </c>
      <c r="E204" s="202" t="s">
        <v>864</v>
      </c>
      <c r="F204" s="202" t="s">
        <v>865</v>
      </c>
      <c r="G204" s="189"/>
      <c r="H204" s="189"/>
      <c r="I204" s="192"/>
      <c r="J204" s="203">
        <f>BK204</f>
        <v>0</v>
      </c>
      <c r="K204" s="189"/>
      <c r="L204" s="194"/>
      <c r="M204" s="195"/>
      <c r="N204" s="196"/>
      <c r="O204" s="196"/>
      <c r="P204" s="197">
        <f>SUM(P205:P298)</f>
        <v>0</v>
      </c>
      <c r="Q204" s="196"/>
      <c r="R204" s="197">
        <f>SUM(R205:R298)</f>
        <v>6.7789782</v>
      </c>
      <c r="S204" s="196"/>
      <c r="T204" s="198">
        <f>SUM(T205:T298)</f>
        <v>11.685500000000001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9" t="s">
        <v>137</v>
      </c>
      <c r="AT204" s="200" t="s">
        <v>72</v>
      </c>
      <c r="AU204" s="200" t="s">
        <v>81</v>
      </c>
      <c r="AY204" s="199" t="s">
        <v>123</v>
      </c>
      <c r="BK204" s="201">
        <f>SUM(BK205:BK298)</f>
        <v>0</v>
      </c>
    </row>
    <row r="205" spans="1:65" s="2" customFormat="1" ht="16.5" customHeight="1">
      <c r="A205" s="38"/>
      <c r="B205" s="39"/>
      <c r="C205" s="204" t="s">
        <v>498</v>
      </c>
      <c r="D205" s="204" t="s">
        <v>126</v>
      </c>
      <c r="E205" s="205" t="s">
        <v>1033</v>
      </c>
      <c r="F205" s="206" t="s">
        <v>1034</v>
      </c>
      <c r="G205" s="207" t="s">
        <v>1035</v>
      </c>
      <c r="H205" s="208">
        <v>0.284</v>
      </c>
      <c r="I205" s="209"/>
      <c r="J205" s="210">
        <f>ROUND(I205*H205,2)</f>
        <v>0</v>
      </c>
      <c r="K205" s="206" t="s">
        <v>311</v>
      </c>
      <c r="L205" s="44"/>
      <c r="M205" s="211" t="s">
        <v>19</v>
      </c>
      <c r="N205" s="212" t="s">
        <v>44</v>
      </c>
      <c r="O205" s="84"/>
      <c r="P205" s="213">
        <f>O205*H205</f>
        <v>0</v>
      </c>
      <c r="Q205" s="213">
        <v>0.0088</v>
      </c>
      <c r="R205" s="213">
        <f>Q205*H205</f>
        <v>0.0024992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692</v>
      </c>
      <c r="AT205" s="215" t="s">
        <v>126</v>
      </c>
      <c r="AU205" s="215" t="s">
        <v>83</v>
      </c>
      <c r="AY205" s="17" t="s">
        <v>123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81</v>
      </c>
      <c r="BK205" s="216">
        <f>ROUND(I205*H205,2)</f>
        <v>0</v>
      </c>
      <c r="BL205" s="17" t="s">
        <v>692</v>
      </c>
      <c r="BM205" s="215" t="s">
        <v>1036</v>
      </c>
    </row>
    <row r="206" spans="1:47" s="2" customFormat="1" ht="12">
      <c r="A206" s="38"/>
      <c r="B206" s="39"/>
      <c r="C206" s="40"/>
      <c r="D206" s="217" t="s">
        <v>132</v>
      </c>
      <c r="E206" s="40"/>
      <c r="F206" s="218" t="s">
        <v>1037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132</v>
      </c>
      <c r="AU206" s="17" t="s">
        <v>83</v>
      </c>
    </row>
    <row r="207" spans="1:47" s="2" customFormat="1" ht="12">
      <c r="A207" s="38"/>
      <c r="B207" s="39"/>
      <c r="C207" s="40"/>
      <c r="D207" s="229" t="s">
        <v>314</v>
      </c>
      <c r="E207" s="40"/>
      <c r="F207" s="230" t="s">
        <v>1038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314</v>
      </c>
      <c r="AU207" s="17" t="s">
        <v>83</v>
      </c>
    </row>
    <row r="208" spans="1:51" s="13" customFormat="1" ht="12">
      <c r="A208" s="13"/>
      <c r="B208" s="231"/>
      <c r="C208" s="232"/>
      <c r="D208" s="217" t="s">
        <v>316</v>
      </c>
      <c r="E208" s="233" t="s">
        <v>19</v>
      </c>
      <c r="F208" s="234" t="s">
        <v>1039</v>
      </c>
      <c r="G208" s="232"/>
      <c r="H208" s="235">
        <v>0.284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316</v>
      </c>
      <c r="AU208" s="241" t="s">
        <v>83</v>
      </c>
      <c r="AV208" s="13" t="s">
        <v>83</v>
      </c>
      <c r="AW208" s="13" t="s">
        <v>35</v>
      </c>
      <c r="AX208" s="13" t="s">
        <v>81</v>
      </c>
      <c r="AY208" s="241" t="s">
        <v>123</v>
      </c>
    </row>
    <row r="209" spans="1:65" s="2" customFormat="1" ht="16.5" customHeight="1">
      <c r="A209" s="38"/>
      <c r="B209" s="39"/>
      <c r="C209" s="204" t="s">
        <v>502</v>
      </c>
      <c r="D209" s="204" t="s">
        <v>126</v>
      </c>
      <c r="E209" s="205" t="s">
        <v>1040</v>
      </c>
      <c r="F209" s="206" t="s">
        <v>1041</v>
      </c>
      <c r="G209" s="207" t="s">
        <v>365</v>
      </c>
      <c r="H209" s="208">
        <v>10</v>
      </c>
      <c r="I209" s="209"/>
      <c r="J209" s="210">
        <f>ROUND(I209*H209,2)</f>
        <v>0</v>
      </c>
      <c r="K209" s="206" t="s">
        <v>311</v>
      </c>
      <c r="L209" s="44"/>
      <c r="M209" s="211" t="s">
        <v>19</v>
      </c>
      <c r="N209" s="212" t="s">
        <v>44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692</v>
      </c>
      <c r="AT209" s="215" t="s">
        <v>126</v>
      </c>
      <c r="AU209" s="215" t="s">
        <v>83</v>
      </c>
      <c r="AY209" s="17" t="s">
        <v>123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81</v>
      </c>
      <c r="BK209" s="216">
        <f>ROUND(I209*H209,2)</f>
        <v>0</v>
      </c>
      <c r="BL209" s="17" t="s">
        <v>692</v>
      </c>
      <c r="BM209" s="215" t="s">
        <v>1042</v>
      </c>
    </row>
    <row r="210" spans="1:47" s="2" customFormat="1" ht="12">
      <c r="A210" s="38"/>
      <c r="B210" s="39"/>
      <c r="C210" s="40"/>
      <c r="D210" s="217" t="s">
        <v>132</v>
      </c>
      <c r="E210" s="40"/>
      <c r="F210" s="218" t="s">
        <v>1043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132</v>
      </c>
      <c r="AU210" s="17" t="s">
        <v>83</v>
      </c>
    </row>
    <row r="211" spans="1:47" s="2" customFormat="1" ht="12">
      <c r="A211" s="38"/>
      <c r="B211" s="39"/>
      <c r="C211" s="40"/>
      <c r="D211" s="229" t="s">
        <v>314</v>
      </c>
      <c r="E211" s="40"/>
      <c r="F211" s="230" t="s">
        <v>1044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314</v>
      </c>
      <c r="AU211" s="17" t="s">
        <v>83</v>
      </c>
    </row>
    <row r="212" spans="1:51" s="13" customFormat="1" ht="12">
      <c r="A212" s="13"/>
      <c r="B212" s="231"/>
      <c r="C212" s="232"/>
      <c r="D212" s="217" t="s">
        <v>316</v>
      </c>
      <c r="E212" s="233" t="s">
        <v>19</v>
      </c>
      <c r="F212" s="234" t="s">
        <v>890</v>
      </c>
      <c r="G212" s="232"/>
      <c r="H212" s="235">
        <v>10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316</v>
      </c>
      <c r="AU212" s="241" t="s">
        <v>83</v>
      </c>
      <c r="AV212" s="13" t="s">
        <v>83</v>
      </c>
      <c r="AW212" s="13" t="s">
        <v>35</v>
      </c>
      <c r="AX212" s="13" t="s">
        <v>81</v>
      </c>
      <c r="AY212" s="241" t="s">
        <v>123</v>
      </c>
    </row>
    <row r="213" spans="1:65" s="2" customFormat="1" ht="21.75" customHeight="1">
      <c r="A213" s="38"/>
      <c r="B213" s="39"/>
      <c r="C213" s="204" t="s">
        <v>510</v>
      </c>
      <c r="D213" s="204" t="s">
        <v>126</v>
      </c>
      <c r="E213" s="205" t="s">
        <v>1045</v>
      </c>
      <c r="F213" s="206" t="s">
        <v>1046</v>
      </c>
      <c r="G213" s="207" t="s">
        <v>358</v>
      </c>
      <c r="H213" s="208">
        <v>284</v>
      </c>
      <c r="I213" s="209"/>
      <c r="J213" s="210">
        <f>ROUND(I213*H213,2)</f>
        <v>0</v>
      </c>
      <c r="K213" s="206" t="s">
        <v>311</v>
      </c>
      <c r="L213" s="44"/>
      <c r="M213" s="211" t="s">
        <v>19</v>
      </c>
      <c r="N213" s="212" t="s">
        <v>44</v>
      </c>
      <c r="O213" s="8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692</v>
      </c>
      <c r="AT213" s="215" t="s">
        <v>126</v>
      </c>
      <c r="AU213" s="215" t="s">
        <v>83</v>
      </c>
      <c r="AY213" s="17" t="s">
        <v>123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81</v>
      </c>
      <c r="BK213" s="216">
        <f>ROUND(I213*H213,2)</f>
        <v>0</v>
      </c>
      <c r="BL213" s="17" t="s">
        <v>692</v>
      </c>
      <c r="BM213" s="215" t="s">
        <v>1047</v>
      </c>
    </row>
    <row r="214" spans="1:47" s="2" customFormat="1" ht="12">
      <c r="A214" s="38"/>
      <c r="B214" s="39"/>
      <c r="C214" s="40"/>
      <c r="D214" s="217" t="s">
        <v>132</v>
      </c>
      <c r="E214" s="40"/>
      <c r="F214" s="218" t="s">
        <v>1048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132</v>
      </c>
      <c r="AU214" s="17" t="s">
        <v>83</v>
      </c>
    </row>
    <row r="215" spans="1:47" s="2" customFormat="1" ht="12">
      <c r="A215" s="38"/>
      <c r="B215" s="39"/>
      <c r="C215" s="40"/>
      <c r="D215" s="229" t="s">
        <v>314</v>
      </c>
      <c r="E215" s="40"/>
      <c r="F215" s="230" t="s">
        <v>1049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314</v>
      </c>
      <c r="AU215" s="17" t="s">
        <v>83</v>
      </c>
    </row>
    <row r="216" spans="1:51" s="13" customFormat="1" ht="12">
      <c r="A216" s="13"/>
      <c r="B216" s="231"/>
      <c r="C216" s="232"/>
      <c r="D216" s="217" t="s">
        <v>316</v>
      </c>
      <c r="E216" s="233" t="s">
        <v>19</v>
      </c>
      <c r="F216" s="234" t="s">
        <v>887</v>
      </c>
      <c r="G216" s="232"/>
      <c r="H216" s="235">
        <v>284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316</v>
      </c>
      <c r="AU216" s="241" t="s">
        <v>83</v>
      </c>
      <c r="AV216" s="13" t="s">
        <v>83</v>
      </c>
      <c r="AW216" s="13" t="s">
        <v>35</v>
      </c>
      <c r="AX216" s="13" t="s">
        <v>81</v>
      </c>
      <c r="AY216" s="241" t="s">
        <v>123</v>
      </c>
    </row>
    <row r="217" spans="1:65" s="2" customFormat="1" ht="16.5" customHeight="1">
      <c r="A217" s="38"/>
      <c r="B217" s="39"/>
      <c r="C217" s="204" t="s">
        <v>516</v>
      </c>
      <c r="D217" s="204" t="s">
        <v>126</v>
      </c>
      <c r="E217" s="205" t="s">
        <v>1050</v>
      </c>
      <c r="F217" s="206" t="s">
        <v>1051</v>
      </c>
      <c r="G217" s="207" t="s">
        <v>358</v>
      </c>
      <c r="H217" s="208">
        <v>284</v>
      </c>
      <c r="I217" s="209"/>
      <c r="J217" s="210">
        <f>ROUND(I217*H217,2)</f>
        <v>0</v>
      </c>
      <c r="K217" s="206" t="s">
        <v>311</v>
      </c>
      <c r="L217" s="44"/>
      <c r="M217" s="211" t="s">
        <v>19</v>
      </c>
      <c r="N217" s="212" t="s">
        <v>44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692</v>
      </c>
      <c r="AT217" s="215" t="s">
        <v>126</v>
      </c>
      <c r="AU217" s="215" t="s">
        <v>83</v>
      </c>
      <c r="AY217" s="17" t="s">
        <v>123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81</v>
      </c>
      <c r="BK217" s="216">
        <f>ROUND(I217*H217,2)</f>
        <v>0</v>
      </c>
      <c r="BL217" s="17" t="s">
        <v>692</v>
      </c>
      <c r="BM217" s="215" t="s">
        <v>1052</v>
      </c>
    </row>
    <row r="218" spans="1:47" s="2" customFormat="1" ht="12">
      <c r="A218" s="38"/>
      <c r="B218" s="39"/>
      <c r="C218" s="40"/>
      <c r="D218" s="217" t="s">
        <v>132</v>
      </c>
      <c r="E218" s="40"/>
      <c r="F218" s="218" t="s">
        <v>1053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132</v>
      </c>
      <c r="AU218" s="17" t="s">
        <v>83</v>
      </c>
    </row>
    <row r="219" spans="1:47" s="2" customFormat="1" ht="12">
      <c r="A219" s="38"/>
      <c r="B219" s="39"/>
      <c r="C219" s="40"/>
      <c r="D219" s="229" t="s">
        <v>314</v>
      </c>
      <c r="E219" s="40"/>
      <c r="F219" s="230" t="s">
        <v>1054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314</v>
      </c>
      <c r="AU219" s="17" t="s">
        <v>83</v>
      </c>
    </row>
    <row r="220" spans="1:51" s="13" customFormat="1" ht="12">
      <c r="A220" s="13"/>
      <c r="B220" s="231"/>
      <c r="C220" s="232"/>
      <c r="D220" s="217" t="s">
        <v>316</v>
      </c>
      <c r="E220" s="233" t="s">
        <v>19</v>
      </c>
      <c r="F220" s="234" t="s">
        <v>887</v>
      </c>
      <c r="G220" s="232"/>
      <c r="H220" s="235">
        <v>284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316</v>
      </c>
      <c r="AU220" s="241" t="s">
        <v>83</v>
      </c>
      <c r="AV220" s="13" t="s">
        <v>83</v>
      </c>
      <c r="AW220" s="13" t="s">
        <v>35</v>
      </c>
      <c r="AX220" s="13" t="s">
        <v>81</v>
      </c>
      <c r="AY220" s="241" t="s">
        <v>123</v>
      </c>
    </row>
    <row r="221" spans="1:65" s="2" customFormat="1" ht="16.5" customHeight="1">
      <c r="A221" s="38"/>
      <c r="B221" s="39"/>
      <c r="C221" s="204" t="s">
        <v>524</v>
      </c>
      <c r="D221" s="204" t="s">
        <v>126</v>
      </c>
      <c r="E221" s="205" t="s">
        <v>1055</v>
      </c>
      <c r="F221" s="206" t="s">
        <v>1056</v>
      </c>
      <c r="G221" s="207" t="s">
        <v>365</v>
      </c>
      <c r="H221" s="208">
        <v>14.2</v>
      </c>
      <c r="I221" s="209"/>
      <c r="J221" s="210">
        <f>ROUND(I221*H221,2)</f>
        <v>0</v>
      </c>
      <c r="K221" s="206" t="s">
        <v>311</v>
      </c>
      <c r="L221" s="44"/>
      <c r="M221" s="211" t="s">
        <v>19</v>
      </c>
      <c r="N221" s="212" t="s">
        <v>44</v>
      </c>
      <c r="O221" s="84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692</v>
      </c>
      <c r="AT221" s="215" t="s">
        <v>126</v>
      </c>
      <c r="AU221" s="215" t="s">
        <v>83</v>
      </c>
      <c r="AY221" s="17" t="s">
        <v>123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81</v>
      </c>
      <c r="BK221" s="216">
        <f>ROUND(I221*H221,2)</f>
        <v>0</v>
      </c>
      <c r="BL221" s="17" t="s">
        <v>692</v>
      </c>
      <c r="BM221" s="215" t="s">
        <v>1057</v>
      </c>
    </row>
    <row r="222" spans="1:47" s="2" customFormat="1" ht="12">
      <c r="A222" s="38"/>
      <c r="B222" s="39"/>
      <c r="C222" s="40"/>
      <c r="D222" s="217" t="s">
        <v>132</v>
      </c>
      <c r="E222" s="40"/>
      <c r="F222" s="218" t="s">
        <v>1058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132</v>
      </c>
      <c r="AU222" s="17" t="s">
        <v>83</v>
      </c>
    </row>
    <row r="223" spans="1:47" s="2" customFormat="1" ht="12">
      <c r="A223" s="38"/>
      <c r="B223" s="39"/>
      <c r="C223" s="40"/>
      <c r="D223" s="229" t="s">
        <v>314</v>
      </c>
      <c r="E223" s="40"/>
      <c r="F223" s="230" t="s">
        <v>1059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314</v>
      </c>
      <c r="AU223" s="17" t="s">
        <v>83</v>
      </c>
    </row>
    <row r="224" spans="1:47" s="2" customFormat="1" ht="12">
      <c r="A224" s="38"/>
      <c r="B224" s="39"/>
      <c r="C224" s="40"/>
      <c r="D224" s="217" t="s">
        <v>180</v>
      </c>
      <c r="E224" s="40"/>
      <c r="F224" s="222" t="s">
        <v>1060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180</v>
      </c>
      <c r="AU224" s="17" t="s">
        <v>83</v>
      </c>
    </row>
    <row r="225" spans="1:51" s="13" customFormat="1" ht="12">
      <c r="A225" s="13"/>
      <c r="B225" s="231"/>
      <c r="C225" s="232"/>
      <c r="D225" s="217" t="s">
        <v>316</v>
      </c>
      <c r="E225" s="233" t="s">
        <v>19</v>
      </c>
      <c r="F225" s="234" t="s">
        <v>1061</v>
      </c>
      <c r="G225" s="232"/>
      <c r="H225" s="235">
        <v>14.2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316</v>
      </c>
      <c r="AU225" s="241" t="s">
        <v>83</v>
      </c>
      <c r="AV225" s="13" t="s">
        <v>83</v>
      </c>
      <c r="AW225" s="13" t="s">
        <v>35</v>
      </c>
      <c r="AX225" s="13" t="s">
        <v>81</v>
      </c>
      <c r="AY225" s="241" t="s">
        <v>123</v>
      </c>
    </row>
    <row r="226" spans="1:65" s="2" customFormat="1" ht="16.5" customHeight="1">
      <c r="A226" s="38"/>
      <c r="B226" s="39"/>
      <c r="C226" s="204" t="s">
        <v>530</v>
      </c>
      <c r="D226" s="204" t="s">
        <v>126</v>
      </c>
      <c r="E226" s="205" t="s">
        <v>1062</v>
      </c>
      <c r="F226" s="206" t="s">
        <v>1063</v>
      </c>
      <c r="G226" s="207" t="s">
        <v>365</v>
      </c>
      <c r="H226" s="208">
        <v>2</v>
      </c>
      <c r="I226" s="209"/>
      <c r="J226" s="210">
        <f>ROUND(I226*H226,2)</f>
        <v>0</v>
      </c>
      <c r="K226" s="206" t="s">
        <v>311</v>
      </c>
      <c r="L226" s="44"/>
      <c r="M226" s="211" t="s">
        <v>19</v>
      </c>
      <c r="N226" s="212" t="s">
        <v>44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692</v>
      </c>
      <c r="AT226" s="215" t="s">
        <v>126</v>
      </c>
      <c r="AU226" s="215" t="s">
        <v>83</v>
      </c>
      <c r="AY226" s="17" t="s">
        <v>123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81</v>
      </c>
      <c r="BK226" s="216">
        <f>ROUND(I226*H226,2)</f>
        <v>0</v>
      </c>
      <c r="BL226" s="17" t="s">
        <v>692</v>
      </c>
      <c r="BM226" s="215" t="s">
        <v>1064</v>
      </c>
    </row>
    <row r="227" spans="1:47" s="2" customFormat="1" ht="12">
      <c r="A227" s="38"/>
      <c r="B227" s="39"/>
      <c r="C227" s="40"/>
      <c r="D227" s="217" t="s">
        <v>132</v>
      </c>
      <c r="E227" s="40"/>
      <c r="F227" s="218" t="s">
        <v>1065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132</v>
      </c>
      <c r="AU227" s="17" t="s">
        <v>83</v>
      </c>
    </row>
    <row r="228" spans="1:47" s="2" customFormat="1" ht="12">
      <c r="A228" s="38"/>
      <c r="B228" s="39"/>
      <c r="C228" s="40"/>
      <c r="D228" s="229" t="s">
        <v>314</v>
      </c>
      <c r="E228" s="40"/>
      <c r="F228" s="230" t="s">
        <v>1066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314</v>
      </c>
      <c r="AU228" s="17" t="s">
        <v>83</v>
      </c>
    </row>
    <row r="229" spans="1:47" s="2" customFormat="1" ht="12">
      <c r="A229" s="38"/>
      <c r="B229" s="39"/>
      <c r="C229" s="40"/>
      <c r="D229" s="217" t="s">
        <v>180</v>
      </c>
      <c r="E229" s="40"/>
      <c r="F229" s="222" t="s">
        <v>1067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180</v>
      </c>
      <c r="AU229" s="17" t="s">
        <v>83</v>
      </c>
    </row>
    <row r="230" spans="1:51" s="13" customFormat="1" ht="12">
      <c r="A230" s="13"/>
      <c r="B230" s="231"/>
      <c r="C230" s="232"/>
      <c r="D230" s="217" t="s">
        <v>316</v>
      </c>
      <c r="E230" s="233" t="s">
        <v>19</v>
      </c>
      <c r="F230" s="234" t="s">
        <v>1068</v>
      </c>
      <c r="G230" s="232"/>
      <c r="H230" s="235">
        <v>2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316</v>
      </c>
      <c r="AU230" s="241" t="s">
        <v>83</v>
      </c>
      <c r="AV230" s="13" t="s">
        <v>83</v>
      </c>
      <c r="AW230" s="13" t="s">
        <v>35</v>
      </c>
      <c r="AX230" s="13" t="s">
        <v>81</v>
      </c>
      <c r="AY230" s="241" t="s">
        <v>123</v>
      </c>
    </row>
    <row r="231" spans="1:65" s="2" customFormat="1" ht="16.5" customHeight="1">
      <c r="A231" s="38"/>
      <c r="B231" s="39"/>
      <c r="C231" s="204" t="s">
        <v>535</v>
      </c>
      <c r="D231" s="204" t="s">
        <v>126</v>
      </c>
      <c r="E231" s="205" t="s">
        <v>1069</v>
      </c>
      <c r="F231" s="206" t="s">
        <v>1070</v>
      </c>
      <c r="G231" s="207" t="s">
        <v>358</v>
      </c>
      <c r="H231" s="208">
        <v>284</v>
      </c>
      <c r="I231" s="209"/>
      <c r="J231" s="210">
        <f>ROUND(I231*H231,2)</f>
        <v>0</v>
      </c>
      <c r="K231" s="206" t="s">
        <v>311</v>
      </c>
      <c r="L231" s="44"/>
      <c r="M231" s="211" t="s">
        <v>19</v>
      </c>
      <c r="N231" s="212" t="s">
        <v>44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692</v>
      </c>
      <c r="AT231" s="215" t="s">
        <v>126</v>
      </c>
      <c r="AU231" s="215" t="s">
        <v>83</v>
      </c>
      <c r="AY231" s="17" t="s">
        <v>123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81</v>
      </c>
      <c r="BK231" s="216">
        <f>ROUND(I231*H231,2)</f>
        <v>0</v>
      </c>
      <c r="BL231" s="17" t="s">
        <v>692</v>
      </c>
      <c r="BM231" s="215" t="s">
        <v>1071</v>
      </c>
    </row>
    <row r="232" spans="1:47" s="2" customFormat="1" ht="12">
      <c r="A232" s="38"/>
      <c r="B232" s="39"/>
      <c r="C232" s="40"/>
      <c r="D232" s="217" t="s">
        <v>132</v>
      </c>
      <c r="E232" s="40"/>
      <c r="F232" s="218" t="s">
        <v>1072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132</v>
      </c>
      <c r="AU232" s="17" t="s">
        <v>83</v>
      </c>
    </row>
    <row r="233" spans="1:47" s="2" customFormat="1" ht="12">
      <c r="A233" s="38"/>
      <c r="B233" s="39"/>
      <c r="C233" s="40"/>
      <c r="D233" s="229" t="s">
        <v>314</v>
      </c>
      <c r="E233" s="40"/>
      <c r="F233" s="230" t="s">
        <v>1073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314</v>
      </c>
      <c r="AU233" s="17" t="s">
        <v>83</v>
      </c>
    </row>
    <row r="234" spans="1:51" s="13" customFormat="1" ht="12">
      <c r="A234" s="13"/>
      <c r="B234" s="231"/>
      <c r="C234" s="232"/>
      <c r="D234" s="217" t="s">
        <v>316</v>
      </c>
      <c r="E234" s="233" t="s">
        <v>19</v>
      </c>
      <c r="F234" s="234" t="s">
        <v>887</v>
      </c>
      <c r="G234" s="232"/>
      <c r="H234" s="235">
        <v>284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316</v>
      </c>
      <c r="AU234" s="241" t="s">
        <v>83</v>
      </c>
      <c r="AV234" s="13" t="s">
        <v>83</v>
      </c>
      <c r="AW234" s="13" t="s">
        <v>35</v>
      </c>
      <c r="AX234" s="13" t="s">
        <v>81</v>
      </c>
      <c r="AY234" s="241" t="s">
        <v>123</v>
      </c>
    </row>
    <row r="235" spans="1:65" s="2" customFormat="1" ht="16.5" customHeight="1">
      <c r="A235" s="38"/>
      <c r="B235" s="39"/>
      <c r="C235" s="204" t="s">
        <v>542</v>
      </c>
      <c r="D235" s="204" t="s">
        <v>126</v>
      </c>
      <c r="E235" s="205" t="s">
        <v>867</v>
      </c>
      <c r="F235" s="206" t="s">
        <v>868</v>
      </c>
      <c r="G235" s="207" t="s">
        <v>358</v>
      </c>
      <c r="H235" s="208">
        <v>284</v>
      </c>
      <c r="I235" s="209"/>
      <c r="J235" s="210">
        <f>ROUND(I235*H235,2)</f>
        <v>0</v>
      </c>
      <c r="K235" s="206" t="s">
        <v>311</v>
      </c>
      <c r="L235" s="44"/>
      <c r="M235" s="211" t="s">
        <v>19</v>
      </c>
      <c r="N235" s="212" t="s">
        <v>44</v>
      </c>
      <c r="O235" s="84"/>
      <c r="P235" s="213">
        <f>O235*H235</f>
        <v>0</v>
      </c>
      <c r="Q235" s="213">
        <v>9E-05</v>
      </c>
      <c r="R235" s="213">
        <f>Q235*H235</f>
        <v>0.025560000000000003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692</v>
      </c>
      <c r="AT235" s="215" t="s">
        <v>126</v>
      </c>
      <c r="AU235" s="215" t="s">
        <v>83</v>
      </c>
      <c r="AY235" s="17" t="s">
        <v>123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81</v>
      </c>
      <c r="BK235" s="216">
        <f>ROUND(I235*H235,2)</f>
        <v>0</v>
      </c>
      <c r="BL235" s="17" t="s">
        <v>692</v>
      </c>
      <c r="BM235" s="215" t="s">
        <v>1074</v>
      </c>
    </row>
    <row r="236" spans="1:47" s="2" customFormat="1" ht="12">
      <c r="A236" s="38"/>
      <c r="B236" s="39"/>
      <c r="C236" s="40"/>
      <c r="D236" s="217" t="s">
        <v>132</v>
      </c>
      <c r="E236" s="40"/>
      <c r="F236" s="218" t="s">
        <v>870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132</v>
      </c>
      <c r="AU236" s="17" t="s">
        <v>83</v>
      </c>
    </row>
    <row r="237" spans="1:47" s="2" customFormat="1" ht="12">
      <c r="A237" s="38"/>
      <c r="B237" s="39"/>
      <c r="C237" s="40"/>
      <c r="D237" s="229" t="s">
        <v>314</v>
      </c>
      <c r="E237" s="40"/>
      <c r="F237" s="230" t="s">
        <v>871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314</v>
      </c>
      <c r="AU237" s="17" t="s">
        <v>83</v>
      </c>
    </row>
    <row r="238" spans="1:51" s="13" customFormat="1" ht="12">
      <c r="A238" s="13"/>
      <c r="B238" s="231"/>
      <c r="C238" s="232"/>
      <c r="D238" s="217" t="s">
        <v>316</v>
      </c>
      <c r="E238" s="233" t="s">
        <v>19</v>
      </c>
      <c r="F238" s="234" t="s">
        <v>887</v>
      </c>
      <c r="G238" s="232"/>
      <c r="H238" s="235">
        <v>284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316</v>
      </c>
      <c r="AU238" s="241" t="s">
        <v>83</v>
      </c>
      <c r="AV238" s="13" t="s">
        <v>83</v>
      </c>
      <c r="AW238" s="13" t="s">
        <v>35</v>
      </c>
      <c r="AX238" s="13" t="s">
        <v>81</v>
      </c>
      <c r="AY238" s="241" t="s">
        <v>123</v>
      </c>
    </row>
    <row r="239" spans="1:65" s="2" customFormat="1" ht="16.5" customHeight="1">
      <c r="A239" s="38"/>
      <c r="B239" s="39"/>
      <c r="C239" s="204" t="s">
        <v>551</v>
      </c>
      <c r="D239" s="204" t="s">
        <v>126</v>
      </c>
      <c r="E239" s="205" t="s">
        <v>1075</v>
      </c>
      <c r="F239" s="206" t="s">
        <v>1076</v>
      </c>
      <c r="G239" s="207" t="s">
        <v>358</v>
      </c>
      <c r="H239" s="208">
        <v>568</v>
      </c>
      <c r="I239" s="209"/>
      <c r="J239" s="210">
        <f>ROUND(I239*H239,2)</f>
        <v>0</v>
      </c>
      <c r="K239" s="206" t="s">
        <v>311</v>
      </c>
      <c r="L239" s="44"/>
      <c r="M239" s="211" t="s">
        <v>19</v>
      </c>
      <c r="N239" s="212" t="s">
        <v>44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692</v>
      </c>
      <c r="AT239" s="215" t="s">
        <v>126</v>
      </c>
      <c r="AU239" s="215" t="s">
        <v>83</v>
      </c>
      <c r="AY239" s="17" t="s">
        <v>123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81</v>
      </c>
      <c r="BK239" s="216">
        <f>ROUND(I239*H239,2)</f>
        <v>0</v>
      </c>
      <c r="BL239" s="17" t="s">
        <v>692</v>
      </c>
      <c r="BM239" s="215" t="s">
        <v>1077</v>
      </c>
    </row>
    <row r="240" spans="1:47" s="2" customFormat="1" ht="12">
      <c r="A240" s="38"/>
      <c r="B240" s="39"/>
      <c r="C240" s="40"/>
      <c r="D240" s="217" t="s">
        <v>132</v>
      </c>
      <c r="E240" s="40"/>
      <c r="F240" s="218" t="s">
        <v>1078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132</v>
      </c>
      <c r="AU240" s="17" t="s">
        <v>83</v>
      </c>
    </row>
    <row r="241" spans="1:47" s="2" customFormat="1" ht="12">
      <c r="A241" s="38"/>
      <c r="B241" s="39"/>
      <c r="C241" s="40"/>
      <c r="D241" s="229" t="s">
        <v>314</v>
      </c>
      <c r="E241" s="40"/>
      <c r="F241" s="230" t="s">
        <v>1079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314</v>
      </c>
      <c r="AU241" s="17" t="s">
        <v>83</v>
      </c>
    </row>
    <row r="242" spans="1:51" s="13" customFormat="1" ht="12">
      <c r="A242" s="13"/>
      <c r="B242" s="231"/>
      <c r="C242" s="232"/>
      <c r="D242" s="217" t="s">
        <v>316</v>
      </c>
      <c r="E242" s="233" t="s">
        <v>19</v>
      </c>
      <c r="F242" s="234" t="s">
        <v>887</v>
      </c>
      <c r="G242" s="232"/>
      <c r="H242" s="235">
        <v>284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316</v>
      </c>
      <c r="AU242" s="241" t="s">
        <v>83</v>
      </c>
      <c r="AV242" s="13" t="s">
        <v>83</v>
      </c>
      <c r="AW242" s="13" t="s">
        <v>35</v>
      </c>
      <c r="AX242" s="13" t="s">
        <v>73</v>
      </c>
      <c r="AY242" s="241" t="s">
        <v>123</v>
      </c>
    </row>
    <row r="243" spans="1:51" s="13" customFormat="1" ht="12">
      <c r="A243" s="13"/>
      <c r="B243" s="231"/>
      <c r="C243" s="232"/>
      <c r="D243" s="217" t="s">
        <v>316</v>
      </c>
      <c r="E243" s="233" t="s">
        <v>19</v>
      </c>
      <c r="F243" s="234" t="s">
        <v>1080</v>
      </c>
      <c r="G243" s="232"/>
      <c r="H243" s="235">
        <v>284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316</v>
      </c>
      <c r="AU243" s="241" t="s">
        <v>83</v>
      </c>
      <c r="AV243" s="13" t="s">
        <v>83</v>
      </c>
      <c r="AW243" s="13" t="s">
        <v>35</v>
      </c>
      <c r="AX243" s="13" t="s">
        <v>73</v>
      </c>
      <c r="AY243" s="241" t="s">
        <v>123</v>
      </c>
    </row>
    <row r="244" spans="1:51" s="14" customFormat="1" ht="12">
      <c r="A244" s="14"/>
      <c r="B244" s="242"/>
      <c r="C244" s="243"/>
      <c r="D244" s="217" t="s">
        <v>316</v>
      </c>
      <c r="E244" s="244" t="s">
        <v>19</v>
      </c>
      <c r="F244" s="245" t="s">
        <v>378</v>
      </c>
      <c r="G244" s="243"/>
      <c r="H244" s="246">
        <v>568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316</v>
      </c>
      <c r="AU244" s="252" t="s">
        <v>83</v>
      </c>
      <c r="AV244" s="14" t="s">
        <v>141</v>
      </c>
      <c r="AW244" s="14" t="s">
        <v>35</v>
      </c>
      <c r="AX244" s="14" t="s">
        <v>81</v>
      </c>
      <c r="AY244" s="252" t="s">
        <v>123</v>
      </c>
    </row>
    <row r="245" spans="1:65" s="2" customFormat="1" ht="16.5" customHeight="1">
      <c r="A245" s="38"/>
      <c r="B245" s="39"/>
      <c r="C245" s="253" t="s">
        <v>557</v>
      </c>
      <c r="D245" s="253" t="s">
        <v>405</v>
      </c>
      <c r="E245" s="254" t="s">
        <v>1081</v>
      </c>
      <c r="F245" s="255" t="s">
        <v>1082</v>
      </c>
      <c r="G245" s="256" t="s">
        <v>358</v>
      </c>
      <c r="H245" s="257">
        <v>585.04</v>
      </c>
      <c r="I245" s="258"/>
      <c r="J245" s="259">
        <f>ROUND(I245*H245,2)</f>
        <v>0</v>
      </c>
      <c r="K245" s="255" t="s">
        <v>311</v>
      </c>
      <c r="L245" s="260"/>
      <c r="M245" s="261" t="s">
        <v>19</v>
      </c>
      <c r="N245" s="262" t="s">
        <v>44</v>
      </c>
      <c r="O245" s="84"/>
      <c r="P245" s="213">
        <f>O245*H245</f>
        <v>0</v>
      </c>
      <c r="Q245" s="213">
        <v>0.00055</v>
      </c>
      <c r="R245" s="213">
        <f>Q245*H245</f>
        <v>0.321772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254</v>
      </c>
      <c r="AT245" s="215" t="s">
        <v>405</v>
      </c>
      <c r="AU245" s="215" t="s">
        <v>83</v>
      </c>
      <c r="AY245" s="17" t="s">
        <v>123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81</v>
      </c>
      <c r="BK245" s="216">
        <f>ROUND(I245*H245,2)</f>
        <v>0</v>
      </c>
      <c r="BL245" s="17" t="s">
        <v>254</v>
      </c>
      <c r="BM245" s="215" t="s">
        <v>1083</v>
      </c>
    </row>
    <row r="246" spans="1:47" s="2" customFormat="1" ht="12">
      <c r="A246" s="38"/>
      <c r="B246" s="39"/>
      <c r="C246" s="40"/>
      <c r="D246" s="217" t="s">
        <v>132</v>
      </c>
      <c r="E246" s="40"/>
      <c r="F246" s="218" t="s">
        <v>1082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132</v>
      </c>
      <c r="AU246" s="17" t="s">
        <v>83</v>
      </c>
    </row>
    <row r="247" spans="1:51" s="13" customFormat="1" ht="12">
      <c r="A247" s="13"/>
      <c r="B247" s="231"/>
      <c r="C247" s="232"/>
      <c r="D247" s="217" t="s">
        <v>316</v>
      </c>
      <c r="E247" s="233" t="s">
        <v>19</v>
      </c>
      <c r="F247" s="234" t="s">
        <v>887</v>
      </c>
      <c r="G247" s="232"/>
      <c r="H247" s="235">
        <v>284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316</v>
      </c>
      <c r="AU247" s="241" t="s">
        <v>83</v>
      </c>
      <c r="AV247" s="13" t="s">
        <v>83</v>
      </c>
      <c r="AW247" s="13" t="s">
        <v>35</v>
      </c>
      <c r="AX247" s="13" t="s">
        <v>73</v>
      </c>
      <c r="AY247" s="241" t="s">
        <v>123</v>
      </c>
    </row>
    <row r="248" spans="1:51" s="13" customFormat="1" ht="12">
      <c r="A248" s="13"/>
      <c r="B248" s="231"/>
      <c r="C248" s="232"/>
      <c r="D248" s="217" t="s">
        <v>316</v>
      </c>
      <c r="E248" s="233" t="s">
        <v>19</v>
      </c>
      <c r="F248" s="234" t="s">
        <v>1080</v>
      </c>
      <c r="G248" s="232"/>
      <c r="H248" s="235">
        <v>284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316</v>
      </c>
      <c r="AU248" s="241" t="s">
        <v>83</v>
      </c>
      <c r="AV248" s="13" t="s">
        <v>83</v>
      </c>
      <c r="AW248" s="13" t="s">
        <v>35</v>
      </c>
      <c r="AX248" s="13" t="s">
        <v>73</v>
      </c>
      <c r="AY248" s="241" t="s">
        <v>123</v>
      </c>
    </row>
    <row r="249" spans="1:51" s="14" customFormat="1" ht="12">
      <c r="A249" s="14"/>
      <c r="B249" s="242"/>
      <c r="C249" s="243"/>
      <c r="D249" s="217" t="s">
        <v>316</v>
      </c>
      <c r="E249" s="244" t="s">
        <v>19</v>
      </c>
      <c r="F249" s="245" t="s">
        <v>378</v>
      </c>
      <c r="G249" s="243"/>
      <c r="H249" s="246">
        <v>568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316</v>
      </c>
      <c r="AU249" s="252" t="s">
        <v>83</v>
      </c>
      <c r="AV249" s="14" t="s">
        <v>141</v>
      </c>
      <c r="AW249" s="14" t="s">
        <v>35</v>
      </c>
      <c r="AX249" s="14" t="s">
        <v>81</v>
      </c>
      <c r="AY249" s="252" t="s">
        <v>123</v>
      </c>
    </row>
    <row r="250" spans="1:51" s="13" customFormat="1" ht="12">
      <c r="A250" s="13"/>
      <c r="B250" s="231"/>
      <c r="C250" s="232"/>
      <c r="D250" s="217" t="s">
        <v>316</v>
      </c>
      <c r="E250" s="232"/>
      <c r="F250" s="234" t="s">
        <v>1084</v>
      </c>
      <c r="G250" s="232"/>
      <c r="H250" s="235">
        <v>585.04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316</v>
      </c>
      <c r="AU250" s="241" t="s">
        <v>83</v>
      </c>
      <c r="AV250" s="13" t="s">
        <v>83</v>
      </c>
      <c r="AW250" s="13" t="s">
        <v>4</v>
      </c>
      <c r="AX250" s="13" t="s">
        <v>81</v>
      </c>
      <c r="AY250" s="241" t="s">
        <v>123</v>
      </c>
    </row>
    <row r="251" spans="1:65" s="2" customFormat="1" ht="16.5" customHeight="1">
      <c r="A251" s="38"/>
      <c r="B251" s="39"/>
      <c r="C251" s="204" t="s">
        <v>565</v>
      </c>
      <c r="D251" s="204" t="s">
        <v>126</v>
      </c>
      <c r="E251" s="205" t="s">
        <v>876</v>
      </c>
      <c r="F251" s="206" t="s">
        <v>877</v>
      </c>
      <c r="G251" s="207" t="s">
        <v>358</v>
      </c>
      <c r="H251" s="208">
        <v>10</v>
      </c>
      <c r="I251" s="209"/>
      <c r="J251" s="210">
        <f>ROUND(I251*H251,2)</f>
        <v>0</v>
      </c>
      <c r="K251" s="206" t="s">
        <v>311</v>
      </c>
      <c r="L251" s="44"/>
      <c r="M251" s="211" t="s">
        <v>19</v>
      </c>
      <c r="N251" s="212" t="s">
        <v>44</v>
      </c>
      <c r="O251" s="8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692</v>
      </c>
      <c r="AT251" s="215" t="s">
        <v>126</v>
      </c>
      <c r="AU251" s="215" t="s">
        <v>83</v>
      </c>
      <c r="AY251" s="17" t="s">
        <v>123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81</v>
      </c>
      <c r="BK251" s="216">
        <f>ROUND(I251*H251,2)</f>
        <v>0</v>
      </c>
      <c r="BL251" s="17" t="s">
        <v>692</v>
      </c>
      <c r="BM251" s="215" t="s">
        <v>1085</v>
      </c>
    </row>
    <row r="252" spans="1:47" s="2" customFormat="1" ht="12">
      <c r="A252" s="38"/>
      <c r="B252" s="39"/>
      <c r="C252" s="40"/>
      <c r="D252" s="217" t="s">
        <v>132</v>
      </c>
      <c r="E252" s="40"/>
      <c r="F252" s="218" t="s">
        <v>879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132</v>
      </c>
      <c r="AU252" s="17" t="s">
        <v>83</v>
      </c>
    </row>
    <row r="253" spans="1:47" s="2" customFormat="1" ht="12">
      <c r="A253" s="38"/>
      <c r="B253" s="39"/>
      <c r="C253" s="40"/>
      <c r="D253" s="229" t="s">
        <v>314</v>
      </c>
      <c r="E253" s="40"/>
      <c r="F253" s="230" t="s">
        <v>880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314</v>
      </c>
      <c r="AU253" s="17" t="s">
        <v>83</v>
      </c>
    </row>
    <row r="254" spans="1:51" s="13" customFormat="1" ht="12">
      <c r="A254" s="13"/>
      <c r="B254" s="231"/>
      <c r="C254" s="232"/>
      <c r="D254" s="217" t="s">
        <v>316</v>
      </c>
      <c r="E254" s="233" t="s">
        <v>19</v>
      </c>
      <c r="F254" s="234" t="s">
        <v>890</v>
      </c>
      <c r="G254" s="232"/>
      <c r="H254" s="235">
        <v>10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316</v>
      </c>
      <c r="AU254" s="241" t="s">
        <v>83</v>
      </c>
      <c r="AV254" s="13" t="s">
        <v>83</v>
      </c>
      <c r="AW254" s="13" t="s">
        <v>35</v>
      </c>
      <c r="AX254" s="13" t="s">
        <v>81</v>
      </c>
      <c r="AY254" s="241" t="s">
        <v>123</v>
      </c>
    </row>
    <row r="255" spans="1:65" s="2" customFormat="1" ht="16.5" customHeight="1">
      <c r="A255" s="38"/>
      <c r="B255" s="39"/>
      <c r="C255" s="253" t="s">
        <v>570</v>
      </c>
      <c r="D255" s="253" t="s">
        <v>405</v>
      </c>
      <c r="E255" s="254" t="s">
        <v>883</v>
      </c>
      <c r="F255" s="255" t="s">
        <v>884</v>
      </c>
      <c r="G255" s="256" t="s">
        <v>358</v>
      </c>
      <c r="H255" s="257">
        <v>10.3</v>
      </c>
      <c r="I255" s="258"/>
      <c r="J255" s="259">
        <f>ROUND(I255*H255,2)</f>
        <v>0</v>
      </c>
      <c r="K255" s="255" t="s">
        <v>311</v>
      </c>
      <c r="L255" s="260"/>
      <c r="M255" s="261" t="s">
        <v>19</v>
      </c>
      <c r="N255" s="262" t="s">
        <v>44</v>
      </c>
      <c r="O255" s="84"/>
      <c r="P255" s="213">
        <f>O255*H255</f>
        <v>0</v>
      </c>
      <c r="Q255" s="213">
        <v>0.00069</v>
      </c>
      <c r="R255" s="213">
        <f>Q255*H255</f>
        <v>0.0071070000000000005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254</v>
      </c>
      <c r="AT255" s="215" t="s">
        <v>405</v>
      </c>
      <c r="AU255" s="215" t="s">
        <v>83</v>
      </c>
      <c r="AY255" s="17" t="s">
        <v>123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81</v>
      </c>
      <c r="BK255" s="216">
        <f>ROUND(I255*H255,2)</f>
        <v>0</v>
      </c>
      <c r="BL255" s="17" t="s">
        <v>254</v>
      </c>
      <c r="BM255" s="215" t="s">
        <v>1086</v>
      </c>
    </row>
    <row r="256" spans="1:47" s="2" customFormat="1" ht="12">
      <c r="A256" s="38"/>
      <c r="B256" s="39"/>
      <c r="C256" s="40"/>
      <c r="D256" s="217" t="s">
        <v>132</v>
      </c>
      <c r="E256" s="40"/>
      <c r="F256" s="218" t="s">
        <v>884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132</v>
      </c>
      <c r="AU256" s="17" t="s">
        <v>83</v>
      </c>
    </row>
    <row r="257" spans="1:51" s="13" customFormat="1" ht="12">
      <c r="A257" s="13"/>
      <c r="B257" s="231"/>
      <c r="C257" s="232"/>
      <c r="D257" s="217" t="s">
        <v>316</v>
      </c>
      <c r="E257" s="233" t="s">
        <v>19</v>
      </c>
      <c r="F257" s="234" t="s">
        <v>890</v>
      </c>
      <c r="G257" s="232"/>
      <c r="H257" s="235">
        <v>10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316</v>
      </c>
      <c r="AU257" s="241" t="s">
        <v>83</v>
      </c>
      <c r="AV257" s="13" t="s">
        <v>83</v>
      </c>
      <c r="AW257" s="13" t="s">
        <v>35</v>
      </c>
      <c r="AX257" s="13" t="s">
        <v>81</v>
      </c>
      <c r="AY257" s="241" t="s">
        <v>123</v>
      </c>
    </row>
    <row r="258" spans="1:51" s="13" customFormat="1" ht="12">
      <c r="A258" s="13"/>
      <c r="B258" s="231"/>
      <c r="C258" s="232"/>
      <c r="D258" s="217" t="s">
        <v>316</v>
      </c>
      <c r="E258" s="232"/>
      <c r="F258" s="234" t="s">
        <v>1087</v>
      </c>
      <c r="G258" s="232"/>
      <c r="H258" s="235">
        <v>10.3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316</v>
      </c>
      <c r="AU258" s="241" t="s">
        <v>83</v>
      </c>
      <c r="AV258" s="13" t="s">
        <v>83</v>
      </c>
      <c r="AW258" s="13" t="s">
        <v>4</v>
      </c>
      <c r="AX258" s="13" t="s">
        <v>81</v>
      </c>
      <c r="AY258" s="241" t="s">
        <v>123</v>
      </c>
    </row>
    <row r="259" spans="1:65" s="2" customFormat="1" ht="21.75" customHeight="1">
      <c r="A259" s="38"/>
      <c r="B259" s="39"/>
      <c r="C259" s="204" t="s">
        <v>577</v>
      </c>
      <c r="D259" s="204" t="s">
        <v>126</v>
      </c>
      <c r="E259" s="205" t="s">
        <v>1088</v>
      </c>
      <c r="F259" s="206" t="s">
        <v>1089</v>
      </c>
      <c r="G259" s="207" t="s">
        <v>310</v>
      </c>
      <c r="H259" s="208">
        <v>54</v>
      </c>
      <c r="I259" s="209"/>
      <c r="J259" s="210">
        <f>ROUND(I259*H259,2)</f>
        <v>0</v>
      </c>
      <c r="K259" s="206" t="s">
        <v>311</v>
      </c>
      <c r="L259" s="44"/>
      <c r="M259" s="211" t="s">
        <v>19</v>
      </c>
      <c r="N259" s="212" t="s">
        <v>44</v>
      </c>
      <c r="O259" s="8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692</v>
      </c>
      <c r="AT259" s="215" t="s">
        <v>126</v>
      </c>
      <c r="AU259" s="215" t="s">
        <v>83</v>
      </c>
      <c r="AY259" s="17" t="s">
        <v>123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81</v>
      </c>
      <c r="BK259" s="216">
        <f>ROUND(I259*H259,2)</f>
        <v>0</v>
      </c>
      <c r="BL259" s="17" t="s">
        <v>692</v>
      </c>
      <c r="BM259" s="215" t="s">
        <v>1090</v>
      </c>
    </row>
    <row r="260" spans="1:47" s="2" customFormat="1" ht="12">
      <c r="A260" s="38"/>
      <c r="B260" s="39"/>
      <c r="C260" s="40"/>
      <c r="D260" s="217" t="s">
        <v>132</v>
      </c>
      <c r="E260" s="40"/>
      <c r="F260" s="218" t="s">
        <v>1091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132</v>
      </c>
      <c r="AU260" s="17" t="s">
        <v>83</v>
      </c>
    </row>
    <row r="261" spans="1:47" s="2" customFormat="1" ht="12">
      <c r="A261" s="38"/>
      <c r="B261" s="39"/>
      <c r="C261" s="40"/>
      <c r="D261" s="229" t="s">
        <v>314</v>
      </c>
      <c r="E261" s="40"/>
      <c r="F261" s="230" t="s">
        <v>1092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314</v>
      </c>
      <c r="AU261" s="17" t="s">
        <v>83</v>
      </c>
    </row>
    <row r="262" spans="1:51" s="13" customFormat="1" ht="12">
      <c r="A262" s="13"/>
      <c r="B262" s="231"/>
      <c r="C262" s="232"/>
      <c r="D262" s="217" t="s">
        <v>316</v>
      </c>
      <c r="E262" s="233" t="s">
        <v>19</v>
      </c>
      <c r="F262" s="234" t="s">
        <v>1093</v>
      </c>
      <c r="G262" s="232"/>
      <c r="H262" s="235">
        <v>54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316</v>
      </c>
      <c r="AU262" s="241" t="s">
        <v>83</v>
      </c>
      <c r="AV262" s="13" t="s">
        <v>83</v>
      </c>
      <c r="AW262" s="13" t="s">
        <v>35</v>
      </c>
      <c r="AX262" s="13" t="s">
        <v>81</v>
      </c>
      <c r="AY262" s="241" t="s">
        <v>123</v>
      </c>
    </row>
    <row r="263" spans="1:65" s="2" customFormat="1" ht="16.5" customHeight="1">
      <c r="A263" s="38"/>
      <c r="B263" s="39"/>
      <c r="C263" s="204" t="s">
        <v>583</v>
      </c>
      <c r="D263" s="204" t="s">
        <v>126</v>
      </c>
      <c r="E263" s="205" t="s">
        <v>1094</v>
      </c>
      <c r="F263" s="206" t="s">
        <v>1095</v>
      </c>
      <c r="G263" s="207" t="s">
        <v>310</v>
      </c>
      <c r="H263" s="208">
        <v>6.5</v>
      </c>
      <c r="I263" s="209"/>
      <c r="J263" s="210">
        <f>ROUND(I263*H263,2)</f>
        <v>0</v>
      </c>
      <c r="K263" s="206" t="s">
        <v>311</v>
      </c>
      <c r="L263" s="44"/>
      <c r="M263" s="211" t="s">
        <v>19</v>
      </c>
      <c r="N263" s="212" t="s">
        <v>44</v>
      </c>
      <c r="O263" s="84"/>
      <c r="P263" s="213">
        <f>O263*H263</f>
        <v>0</v>
      </c>
      <c r="Q263" s="213">
        <v>0.1837</v>
      </c>
      <c r="R263" s="213">
        <f>Q263*H263</f>
        <v>1.19405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692</v>
      </c>
      <c r="AT263" s="215" t="s">
        <v>126</v>
      </c>
      <c r="AU263" s="215" t="s">
        <v>83</v>
      </c>
      <c r="AY263" s="17" t="s">
        <v>123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81</v>
      </c>
      <c r="BK263" s="216">
        <f>ROUND(I263*H263,2)</f>
        <v>0</v>
      </c>
      <c r="BL263" s="17" t="s">
        <v>692</v>
      </c>
      <c r="BM263" s="215" t="s">
        <v>1096</v>
      </c>
    </row>
    <row r="264" spans="1:47" s="2" customFormat="1" ht="12">
      <c r="A264" s="38"/>
      <c r="B264" s="39"/>
      <c r="C264" s="40"/>
      <c r="D264" s="217" t="s">
        <v>132</v>
      </c>
      <c r="E264" s="40"/>
      <c r="F264" s="218" t="s">
        <v>1097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132</v>
      </c>
      <c r="AU264" s="17" t="s">
        <v>83</v>
      </c>
    </row>
    <row r="265" spans="1:47" s="2" customFormat="1" ht="12">
      <c r="A265" s="38"/>
      <c r="B265" s="39"/>
      <c r="C265" s="40"/>
      <c r="D265" s="229" t="s">
        <v>314</v>
      </c>
      <c r="E265" s="40"/>
      <c r="F265" s="230" t="s">
        <v>1098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314</v>
      </c>
      <c r="AU265" s="17" t="s">
        <v>83</v>
      </c>
    </row>
    <row r="266" spans="1:47" s="2" customFormat="1" ht="12">
      <c r="A266" s="38"/>
      <c r="B266" s="39"/>
      <c r="C266" s="40"/>
      <c r="D266" s="217" t="s">
        <v>180</v>
      </c>
      <c r="E266" s="40"/>
      <c r="F266" s="222" t="s">
        <v>1099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180</v>
      </c>
      <c r="AU266" s="17" t="s">
        <v>83</v>
      </c>
    </row>
    <row r="267" spans="1:51" s="13" customFormat="1" ht="12">
      <c r="A267" s="13"/>
      <c r="B267" s="231"/>
      <c r="C267" s="232"/>
      <c r="D267" s="217" t="s">
        <v>316</v>
      </c>
      <c r="E267" s="233" t="s">
        <v>19</v>
      </c>
      <c r="F267" s="234" t="s">
        <v>893</v>
      </c>
      <c r="G267" s="232"/>
      <c r="H267" s="235">
        <v>6.5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316</v>
      </c>
      <c r="AU267" s="241" t="s">
        <v>83</v>
      </c>
      <c r="AV267" s="13" t="s">
        <v>83</v>
      </c>
      <c r="AW267" s="13" t="s">
        <v>35</v>
      </c>
      <c r="AX267" s="13" t="s">
        <v>81</v>
      </c>
      <c r="AY267" s="241" t="s">
        <v>123</v>
      </c>
    </row>
    <row r="268" spans="1:65" s="2" customFormat="1" ht="16.5" customHeight="1">
      <c r="A268" s="38"/>
      <c r="B268" s="39"/>
      <c r="C268" s="204" t="s">
        <v>589</v>
      </c>
      <c r="D268" s="204" t="s">
        <v>126</v>
      </c>
      <c r="E268" s="205" t="s">
        <v>1100</v>
      </c>
      <c r="F268" s="206" t="s">
        <v>1101</v>
      </c>
      <c r="G268" s="207" t="s">
        <v>310</v>
      </c>
      <c r="H268" s="208">
        <v>13</v>
      </c>
      <c r="I268" s="209"/>
      <c r="J268" s="210">
        <f>ROUND(I268*H268,2)</f>
        <v>0</v>
      </c>
      <c r="K268" s="206" t="s">
        <v>311</v>
      </c>
      <c r="L268" s="44"/>
      <c r="M268" s="211" t="s">
        <v>19</v>
      </c>
      <c r="N268" s="212" t="s">
        <v>44</v>
      </c>
      <c r="O268" s="84"/>
      <c r="P268" s="213">
        <f>O268*H268</f>
        <v>0</v>
      </c>
      <c r="Q268" s="213">
        <v>0.1837</v>
      </c>
      <c r="R268" s="213">
        <f>Q268*H268</f>
        <v>2.3881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692</v>
      </c>
      <c r="AT268" s="215" t="s">
        <v>126</v>
      </c>
      <c r="AU268" s="215" t="s">
        <v>83</v>
      </c>
      <c r="AY268" s="17" t="s">
        <v>123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81</v>
      </c>
      <c r="BK268" s="216">
        <f>ROUND(I268*H268,2)</f>
        <v>0</v>
      </c>
      <c r="BL268" s="17" t="s">
        <v>692</v>
      </c>
      <c r="BM268" s="215" t="s">
        <v>1102</v>
      </c>
    </row>
    <row r="269" spans="1:47" s="2" customFormat="1" ht="12">
      <c r="A269" s="38"/>
      <c r="B269" s="39"/>
      <c r="C269" s="40"/>
      <c r="D269" s="217" t="s">
        <v>132</v>
      </c>
      <c r="E269" s="40"/>
      <c r="F269" s="218" t="s">
        <v>1103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132</v>
      </c>
      <c r="AU269" s="17" t="s">
        <v>83</v>
      </c>
    </row>
    <row r="270" spans="1:47" s="2" customFormat="1" ht="12">
      <c r="A270" s="38"/>
      <c r="B270" s="39"/>
      <c r="C270" s="40"/>
      <c r="D270" s="229" t="s">
        <v>314</v>
      </c>
      <c r="E270" s="40"/>
      <c r="F270" s="230" t="s">
        <v>1104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314</v>
      </c>
      <c r="AU270" s="17" t="s">
        <v>83</v>
      </c>
    </row>
    <row r="271" spans="1:47" s="2" customFormat="1" ht="12">
      <c r="A271" s="38"/>
      <c r="B271" s="39"/>
      <c r="C271" s="40"/>
      <c r="D271" s="217" t="s">
        <v>180</v>
      </c>
      <c r="E271" s="40"/>
      <c r="F271" s="222" t="s">
        <v>1099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180</v>
      </c>
      <c r="AU271" s="17" t="s">
        <v>83</v>
      </c>
    </row>
    <row r="272" spans="1:51" s="13" customFormat="1" ht="12">
      <c r="A272" s="13"/>
      <c r="B272" s="231"/>
      <c r="C272" s="232"/>
      <c r="D272" s="217" t="s">
        <v>316</v>
      </c>
      <c r="E272" s="233" t="s">
        <v>19</v>
      </c>
      <c r="F272" s="234" t="s">
        <v>896</v>
      </c>
      <c r="G272" s="232"/>
      <c r="H272" s="235">
        <v>13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316</v>
      </c>
      <c r="AU272" s="241" t="s">
        <v>83</v>
      </c>
      <c r="AV272" s="13" t="s">
        <v>83</v>
      </c>
      <c r="AW272" s="13" t="s">
        <v>35</v>
      </c>
      <c r="AX272" s="13" t="s">
        <v>81</v>
      </c>
      <c r="AY272" s="241" t="s">
        <v>123</v>
      </c>
    </row>
    <row r="273" spans="1:65" s="2" customFormat="1" ht="21.75" customHeight="1">
      <c r="A273" s="38"/>
      <c r="B273" s="39"/>
      <c r="C273" s="204" t="s">
        <v>597</v>
      </c>
      <c r="D273" s="204" t="s">
        <v>126</v>
      </c>
      <c r="E273" s="205" t="s">
        <v>1105</v>
      </c>
      <c r="F273" s="206" t="s">
        <v>1106</v>
      </c>
      <c r="G273" s="207" t="s">
        <v>310</v>
      </c>
      <c r="H273" s="208">
        <v>15</v>
      </c>
      <c r="I273" s="209"/>
      <c r="J273" s="210">
        <f>ROUND(I273*H273,2)</f>
        <v>0</v>
      </c>
      <c r="K273" s="206" t="s">
        <v>311</v>
      </c>
      <c r="L273" s="44"/>
      <c r="M273" s="211" t="s">
        <v>19</v>
      </c>
      <c r="N273" s="212" t="s">
        <v>44</v>
      </c>
      <c r="O273" s="84"/>
      <c r="P273" s="213">
        <f>O273*H273</f>
        <v>0</v>
      </c>
      <c r="Q273" s="213">
        <v>0.167</v>
      </c>
      <c r="R273" s="213">
        <f>Q273*H273</f>
        <v>2.5050000000000003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692</v>
      </c>
      <c r="AT273" s="215" t="s">
        <v>126</v>
      </c>
      <c r="AU273" s="215" t="s">
        <v>83</v>
      </c>
      <c r="AY273" s="17" t="s">
        <v>123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81</v>
      </c>
      <c r="BK273" s="216">
        <f>ROUND(I273*H273,2)</f>
        <v>0</v>
      </c>
      <c r="BL273" s="17" t="s">
        <v>692</v>
      </c>
      <c r="BM273" s="215" t="s">
        <v>1107</v>
      </c>
    </row>
    <row r="274" spans="1:47" s="2" customFormat="1" ht="12">
      <c r="A274" s="38"/>
      <c r="B274" s="39"/>
      <c r="C274" s="40"/>
      <c r="D274" s="217" t="s">
        <v>132</v>
      </c>
      <c r="E274" s="40"/>
      <c r="F274" s="218" t="s">
        <v>1108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132</v>
      </c>
      <c r="AU274" s="17" t="s">
        <v>83</v>
      </c>
    </row>
    <row r="275" spans="1:47" s="2" customFormat="1" ht="12">
      <c r="A275" s="38"/>
      <c r="B275" s="39"/>
      <c r="C275" s="40"/>
      <c r="D275" s="229" t="s">
        <v>314</v>
      </c>
      <c r="E275" s="40"/>
      <c r="F275" s="230" t="s">
        <v>1109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314</v>
      </c>
      <c r="AU275" s="17" t="s">
        <v>83</v>
      </c>
    </row>
    <row r="276" spans="1:47" s="2" customFormat="1" ht="12">
      <c r="A276" s="38"/>
      <c r="B276" s="39"/>
      <c r="C276" s="40"/>
      <c r="D276" s="217" t="s">
        <v>180</v>
      </c>
      <c r="E276" s="40"/>
      <c r="F276" s="222" t="s">
        <v>1099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180</v>
      </c>
      <c r="AU276" s="17" t="s">
        <v>83</v>
      </c>
    </row>
    <row r="277" spans="1:51" s="13" customFormat="1" ht="12">
      <c r="A277" s="13"/>
      <c r="B277" s="231"/>
      <c r="C277" s="232"/>
      <c r="D277" s="217" t="s">
        <v>316</v>
      </c>
      <c r="E277" s="233" t="s">
        <v>19</v>
      </c>
      <c r="F277" s="234" t="s">
        <v>233</v>
      </c>
      <c r="G277" s="232"/>
      <c r="H277" s="235">
        <v>15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316</v>
      </c>
      <c r="AU277" s="241" t="s">
        <v>83</v>
      </c>
      <c r="AV277" s="13" t="s">
        <v>83</v>
      </c>
      <c r="AW277" s="13" t="s">
        <v>35</v>
      </c>
      <c r="AX277" s="13" t="s">
        <v>81</v>
      </c>
      <c r="AY277" s="241" t="s">
        <v>123</v>
      </c>
    </row>
    <row r="278" spans="1:65" s="2" customFormat="1" ht="16.5" customHeight="1">
      <c r="A278" s="38"/>
      <c r="B278" s="39"/>
      <c r="C278" s="204" t="s">
        <v>602</v>
      </c>
      <c r="D278" s="204" t="s">
        <v>126</v>
      </c>
      <c r="E278" s="205" t="s">
        <v>1110</v>
      </c>
      <c r="F278" s="206" t="s">
        <v>1111</v>
      </c>
      <c r="G278" s="207" t="s">
        <v>358</v>
      </c>
      <c r="H278" s="208">
        <v>3</v>
      </c>
      <c r="I278" s="209"/>
      <c r="J278" s="210">
        <f>ROUND(I278*H278,2)</f>
        <v>0</v>
      </c>
      <c r="K278" s="206" t="s">
        <v>311</v>
      </c>
      <c r="L278" s="44"/>
      <c r="M278" s="211" t="s">
        <v>19</v>
      </c>
      <c r="N278" s="212" t="s">
        <v>44</v>
      </c>
      <c r="O278" s="84"/>
      <c r="P278" s="213">
        <f>O278*H278</f>
        <v>0</v>
      </c>
      <c r="Q278" s="213">
        <v>0.11163</v>
      </c>
      <c r="R278" s="213">
        <f>Q278*H278</f>
        <v>0.33488999999999997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692</v>
      </c>
      <c r="AT278" s="215" t="s">
        <v>126</v>
      </c>
      <c r="AU278" s="215" t="s">
        <v>83</v>
      </c>
      <c r="AY278" s="17" t="s">
        <v>123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81</v>
      </c>
      <c r="BK278" s="216">
        <f>ROUND(I278*H278,2)</f>
        <v>0</v>
      </c>
      <c r="BL278" s="17" t="s">
        <v>692</v>
      </c>
      <c r="BM278" s="215" t="s">
        <v>1112</v>
      </c>
    </row>
    <row r="279" spans="1:47" s="2" customFormat="1" ht="12">
      <c r="A279" s="38"/>
      <c r="B279" s="39"/>
      <c r="C279" s="40"/>
      <c r="D279" s="217" t="s">
        <v>132</v>
      </c>
      <c r="E279" s="40"/>
      <c r="F279" s="218" t="s">
        <v>1113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132</v>
      </c>
      <c r="AU279" s="17" t="s">
        <v>83</v>
      </c>
    </row>
    <row r="280" spans="1:47" s="2" customFormat="1" ht="12">
      <c r="A280" s="38"/>
      <c r="B280" s="39"/>
      <c r="C280" s="40"/>
      <c r="D280" s="229" t="s">
        <v>314</v>
      </c>
      <c r="E280" s="40"/>
      <c r="F280" s="230" t="s">
        <v>1114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314</v>
      </c>
      <c r="AU280" s="17" t="s">
        <v>83</v>
      </c>
    </row>
    <row r="281" spans="1:47" s="2" customFormat="1" ht="12">
      <c r="A281" s="38"/>
      <c r="B281" s="39"/>
      <c r="C281" s="40"/>
      <c r="D281" s="217" t="s">
        <v>180</v>
      </c>
      <c r="E281" s="40"/>
      <c r="F281" s="222" t="s">
        <v>1115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180</v>
      </c>
      <c r="AU281" s="17" t="s">
        <v>83</v>
      </c>
    </row>
    <row r="282" spans="1:51" s="13" customFormat="1" ht="12">
      <c r="A282" s="13"/>
      <c r="B282" s="231"/>
      <c r="C282" s="232"/>
      <c r="D282" s="217" t="s">
        <v>316</v>
      </c>
      <c r="E282" s="233" t="s">
        <v>19</v>
      </c>
      <c r="F282" s="234" t="s">
        <v>897</v>
      </c>
      <c r="G282" s="232"/>
      <c r="H282" s="235">
        <v>3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316</v>
      </c>
      <c r="AU282" s="241" t="s">
        <v>83</v>
      </c>
      <c r="AV282" s="13" t="s">
        <v>83</v>
      </c>
      <c r="AW282" s="13" t="s">
        <v>35</v>
      </c>
      <c r="AX282" s="13" t="s">
        <v>81</v>
      </c>
      <c r="AY282" s="241" t="s">
        <v>123</v>
      </c>
    </row>
    <row r="283" spans="1:65" s="2" customFormat="1" ht="16.5" customHeight="1">
      <c r="A283" s="38"/>
      <c r="B283" s="39"/>
      <c r="C283" s="204" t="s">
        <v>607</v>
      </c>
      <c r="D283" s="204" t="s">
        <v>126</v>
      </c>
      <c r="E283" s="205" t="s">
        <v>1116</v>
      </c>
      <c r="F283" s="206" t="s">
        <v>1117</v>
      </c>
      <c r="G283" s="207" t="s">
        <v>310</v>
      </c>
      <c r="H283" s="208">
        <v>6.5</v>
      </c>
      <c r="I283" s="209"/>
      <c r="J283" s="210">
        <f>ROUND(I283*H283,2)</f>
        <v>0</v>
      </c>
      <c r="K283" s="206" t="s">
        <v>311</v>
      </c>
      <c r="L283" s="44"/>
      <c r="M283" s="211" t="s">
        <v>19</v>
      </c>
      <c r="N283" s="212" t="s">
        <v>44</v>
      </c>
      <c r="O283" s="84"/>
      <c r="P283" s="213">
        <f>O283*H283</f>
        <v>0</v>
      </c>
      <c r="Q283" s="213">
        <v>0</v>
      </c>
      <c r="R283" s="213">
        <f>Q283*H283</f>
        <v>0</v>
      </c>
      <c r="S283" s="213">
        <v>0.417</v>
      </c>
      <c r="T283" s="214">
        <f>S283*H283</f>
        <v>2.7104999999999997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15" t="s">
        <v>692</v>
      </c>
      <c r="AT283" s="215" t="s">
        <v>126</v>
      </c>
      <c r="AU283" s="215" t="s">
        <v>83</v>
      </c>
      <c r="AY283" s="17" t="s">
        <v>123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7" t="s">
        <v>81</v>
      </c>
      <c r="BK283" s="216">
        <f>ROUND(I283*H283,2)</f>
        <v>0</v>
      </c>
      <c r="BL283" s="17" t="s">
        <v>692</v>
      </c>
      <c r="BM283" s="215" t="s">
        <v>1118</v>
      </c>
    </row>
    <row r="284" spans="1:47" s="2" customFormat="1" ht="12">
      <c r="A284" s="38"/>
      <c r="B284" s="39"/>
      <c r="C284" s="40"/>
      <c r="D284" s="217" t="s">
        <v>132</v>
      </c>
      <c r="E284" s="40"/>
      <c r="F284" s="218" t="s">
        <v>1119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132</v>
      </c>
      <c r="AU284" s="17" t="s">
        <v>83</v>
      </c>
    </row>
    <row r="285" spans="1:47" s="2" customFormat="1" ht="12">
      <c r="A285" s="38"/>
      <c r="B285" s="39"/>
      <c r="C285" s="40"/>
      <c r="D285" s="229" t="s">
        <v>314</v>
      </c>
      <c r="E285" s="40"/>
      <c r="F285" s="230" t="s">
        <v>1120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314</v>
      </c>
      <c r="AU285" s="17" t="s">
        <v>83</v>
      </c>
    </row>
    <row r="286" spans="1:51" s="13" customFormat="1" ht="12">
      <c r="A286" s="13"/>
      <c r="B286" s="231"/>
      <c r="C286" s="232"/>
      <c r="D286" s="217" t="s">
        <v>316</v>
      </c>
      <c r="E286" s="233" t="s">
        <v>893</v>
      </c>
      <c r="F286" s="234" t="s">
        <v>894</v>
      </c>
      <c r="G286" s="232"/>
      <c r="H286" s="235">
        <v>6.5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316</v>
      </c>
      <c r="AU286" s="241" t="s">
        <v>83</v>
      </c>
      <c r="AV286" s="13" t="s">
        <v>83</v>
      </c>
      <c r="AW286" s="13" t="s">
        <v>35</v>
      </c>
      <c r="AX286" s="13" t="s">
        <v>81</v>
      </c>
      <c r="AY286" s="241" t="s">
        <v>123</v>
      </c>
    </row>
    <row r="287" spans="1:65" s="2" customFormat="1" ht="16.5" customHeight="1">
      <c r="A287" s="38"/>
      <c r="B287" s="39"/>
      <c r="C287" s="204" t="s">
        <v>614</v>
      </c>
      <c r="D287" s="204" t="s">
        <v>126</v>
      </c>
      <c r="E287" s="205" t="s">
        <v>1121</v>
      </c>
      <c r="F287" s="206" t="s">
        <v>1122</v>
      </c>
      <c r="G287" s="207" t="s">
        <v>310</v>
      </c>
      <c r="H287" s="208">
        <v>13</v>
      </c>
      <c r="I287" s="209"/>
      <c r="J287" s="210">
        <f>ROUND(I287*H287,2)</f>
        <v>0</v>
      </c>
      <c r="K287" s="206" t="s">
        <v>311</v>
      </c>
      <c r="L287" s="44"/>
      <c r="M287" s="211" t="s">
        <v>19</v>
      </c>
      <c r="N287" s="212" t="s">
        <v>44</v>
      </c>
      <c r="O287" s="84"/>
      <c r="P287" s="213">
        <f>O287*H287</f>
        <v>0</v>
      </c>
      <c r="Q287" s="213">
        <v>0</v>
      </c>
      <c r="R287" s="213">
        <f>Q287*H287</f>
        <v>0</v>
      </c>
      <c r="S287" s="213">
        <v>0.32</v>
      </c>
      <c r="T287" s="214">
        <f>S287*H287</f>
        <v>4.16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692</v>
      </c>
      <c r="AT287" s="215" t="s">
        <v>126</v>
      </c>
      <c r="AU287" s="215" t="s">
        <v>83</v>
      </c>
      <c r="AY287" s="17" t="s">
        <v>123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81</v>
      </c>
      <c r="BK287" s="216">
        <f>ROUND(I287*H287,2)</f>
        <v>0</v>
      </c>
      <c r="BL287" s="17" t="s">
        <v>692</v>
      </c>
      <c r="BM287" s="215" t="s">
        <v>1123</v>
      </c>
    </row>
    <row r="288" spans="1:47" s="2" customFormat="1" ht="12">
      <c r="A288" s="38"/>
      <c r="B288" s="39"/>
      <c r="C288" s="40"/>
      <c r="D288" s="217" t="s">
        <v>132</v>
      </c>
      <c r="E288" s="40"/>
      <c r="F288" s="218" t="s">
        <v>1124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132</v>
      </c>
      <c r="AU288" s="17" t="s">
        <v>83</v>
      </c>
    </row>
    <row r="289" spans="1:47" s="2" customFormat="1" ht="12">
      <c r="A289" s="38"/>
      <c r="B289" s="39"/>
      <c r="C289" s="40"/>
      <c r="D289" s="229" t="s">
        <v>314</v>
      </c>
      <c r="E289" s="40"/>
      <c r="F289" s="230" t="s">
        <v>1125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314</v>
      </c>
      <c r="AU289" s="17" t="s">
        <v>83</v>
      </c>
    </row>
    <row r="290" spans="1:51" s="13" customFormat="1" ht="12">
      <c r="A290" s="13"/>
      <c r="B290" s="231"/>
      <c r="C290" s="232"/>
      <c r="D290" s="217" t="s">
        <v>316</v>
      </c>
      <c r="E290" s="233" t="s">
        <v>896</v>
      </c>
      <c r="F290" s="234" t="s">
        <v>187</v>
      </c>
      <c r="G290" s="232"/>
      <c r="H290" s="235">
        <v>13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316</v>
      </c>
      <c r="AU290" s="241" t="s">
        <v>83</v>
      </c>
      <c r="AV290" s="13" t="s">
        <v>83</v>
      </c>
      <c r="AW290" s="13" t="s">
        <v>35</v>
      </c>
      <c r="AX290" s="13" t="s">
        <v>81</v>
      </c>
      <c r="AY290" s="241" t="s">
        <v>123</v>
      </c>
    </row>
    <row r="291" spans="1:65" s="2" customFormat="1" ht="16.5" customHeight="1">
      <c r="A291" s="38"/>
      <c r="B291" s="39"/>
      <c r="C291" s="204" t="s">
        <v>556</v>
      </c>
      <c r="D291" s="204" t="s">
        <v>126</v>
      </c>
      <c r="E291" s="205" t="s">
        <v>1126</v>
      </c>
      <c r="F291" s="206" t="s">
        <v>1127</v>
      </c>
      <c r="G291" s="207" t="s">
        <v>310</v>
      </c>
      <c r="H291" s="208">
        <v>15</v>
      </c>
      <c r="I291" s="209"/>
      <c r="J291" s="210">
        <f>ROUND(I291*H291,2)</f>
        <v>0</v>
      </c>
      <c r="K291" s="206" t="s">
        <v>311</v>
      </c>
      <c r="L291" s="44"/>
      <c r="M291" s="211" t="s">
        <v>19</v>
      </c>
      <c r="N291" s="212" t="s">
        <v>44</v>
      </c>
      <c r="O291" s="84"/>
      <c r="P291" s="213">
        <f>O291*H291</f>
        <v>0</v>
      </c>
      <c r="Q291" s="213">
        <v>0</v>
      </c>
      <c r="R291" s="213">
        <f>Q291*H291</f>
        <v>0</v>
      </c>
      <c r="S291" s="213">
        <v>0.281</v>
      </c>
      <c r="T291" s="214">
        <f>S291*H291</f>
        <v>4.215000000000001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692</v>
      </c>
      <c r="AT291" s="215" t="s">
        <v>126</v>
      </c>
      <c r="AU291" s="215" t="s">
        <v>83</v>
      </c>
      <c r="AY291" s="17" t="s">
        <v>123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81</v>
      </c>
      <c r="BK291" s="216">
        <f>ROUND(I291*H291,2)</f>
        <v>0</v>
      </c>
      <c r="BL291" s="17" t="s">
        <v>692</v>
      </c>
      <c r="BM291" s="215" t="s">
        <v>1128</v>
      </c>
    </row>
    <row r="292" spans="1:47" s="2" customFormat="1" ht="12">
      <c r="A292" s="38"/>
      <c r="B292" s="39"/>
      <c r="C292" s="40"/>
      <c r="D292" s="217" t="s">
        <v>132</v>
      </c>
      <c r="E292" s="40"/>
      <c r="F292" s="218" t="s">
        <v>1129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132</v>
      </c>
      <c r="AU292" s="17" t="s">
        <v>83</v>
      </c>
    </row>
    <row r="293" spans="1:47" s="2" customFormat="1" ht="12">
      <c r="A293" s="38"/>
      <c r="B293" s="39"/>
      <c r="C293" s="40"/>
      <c r="D293" s="229" t="s">
        <v>314</v>
      </c>
      <c r="E293" s="40"/>
      <c r="F293" s="230" t="s">
        <v>1130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314</v>
      </c>
      <c r="AU293" s="17" t="s">
        <v>83</v>
      </c>
    </row>
    <row r="294" spans="1:51" s="13" customFormat="1" ht="12">
      <c r="A294" s="13"/>
      <c r="B294" s="231"/>
      <c r="C294" s="232"/>
      <c r="D294" s="217" t="s">
        <v>316</v>
      </c>
      <c r="E294" s="233" t="s">
        <v>233</v>
      </c>
      <c r="F294" s="234" t="s">
        <v>8</v>
      </c>
      <c r="G294" s="232"/>
      <c r="H294" s="235">
        <v>15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1" t="s">
        <v>316</v>
      </c>
      <c r="AU294" s="241" t="s">
        <v>83</v>
      </c>
      <c r="AV294" s="13" t="s">
        <v>83</v>
      </c>
      <c r="AW294" s="13" t="s">
        <v>35</v>
      </c>
      <c r="AX294" s="13" t="s">
        <v>81</v>
      </c>
      <c r="AY294" s="241" t="s">
        <v>123</v>
      </c>
    </row>
    <row r="295" spans="1:65" s="2" customFormat="1" ht="24.15" customHeight="1">
      <c r="A295" s="38"/>
      <c r="B295" s="39"/>
      <c r="C295" s="204" t="s">
        <v>621</v>
      </c>
      <c r="D295" s="204" t="s">
        <v>126</v>
      </c>
      <c r="E295" s="205" t="s">
        <v>1131</v>
      </c>
      <c r="F295" s="206" t="s">
        <v>1132</v>
      </c>
      <c r="G295" s="207" t="s">
        <v>358</v>
      </c>
      <c r="H295" s="208">
        <v>3</v>
      </c>
      <c r="I295" s="209"/>
      <c r="J295" s="210">
        <f>ROUND(I295*H295,2)</f>
        <v>0</v>
      </c>
      <c r="K295" s="206" t="s">
        <v>311</v>
      </c>
      <c r="L295" s="44"/>
      <c r="M295" s="211" t="s">
        <v>19</v>
      </c>
      <c r="N295" s="212" t="s">
        <v>44</v>
      </c>
      <c r="O295" s="84"/>
      <c r="P295" s="213">
        <f>O295*H295</f>
        <v>0</v>
      </c>
      <c r="Q295" s="213">
        <v>0</v>
      </c>
      <c r="R295" s="213">
        <f>Q295*H295</f>
        <v>0</v>
      </c>
      <c r="S295" s="213">
        <v>0.2</v>
      </c>
      <c r="T295" s="214">
        <f>S295*H295</f>
        <v>0.6000000000000001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15" t="s">
        <v>692</v>
      </c>
      <c r="AT295" s="215" t="s">
        <v>126</v>
      </c>
      <c r="AU295" s="215" t="s">
        <v>83</v>
      </c>
      <c r="AY295" s="17" t="s">
        <v>123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81</v>
      </c>
      <c r="BK295" s="216">
        <f>ROUND(I295*H295,2)</f>
        <v>0</v>
      </c>
      <c r="BL295" s="17" t="s">
        <v>692</v>
      </c>
      <c r="BM295" s="215" t="s">
        <v>1133</v>
      </c>
    </row>
    <row r="296" spans="1:47" s="2" customFormat="1" ht="12">
      <c r="A296" s="38"/>
      <c r="B296" s="39"/>
      <c r="C296" s="40"/>
      <c r="D296" s="217" t="s">
        <v>132</v>
      </c>
      <c r="E296" s="40"/>
      <c r="F296" s="218" t="s">
        <v>1134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132</v>
      </c>
      <c r="AU296" s="17" t="s">
        <v>83</v>
      </c>
    </row>
    <row r="297" spans="1:47" s="2" customFormat="1" ht="12">
      <c r="A297" s="38"/>
      <c r="B297" s="39"/>
      <c r="C297" s="40"/>
      <c r="D297" s="229" t="s">
        <v>314</v>
      </c>
      <c r="E297" s="40"/>
      <c r="F297" s="230" t="s">
        <v>1135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314</v>
      </c>
      <c r="AU297" s="17" t="s">
        <v>83</v>
      </c>
    </row>
    <row r="298" spans="1:51" s="13" customFormat="1" ht="12">
      <c r="A298" s="13"/>
      <c r="B298" s="231"/>
      <c r="C298" s="232"/>
      <c r="D298" s="217" t="s">
        <v>316</v>
      </c>
      <c r="E298" s="233" t="s">
        <v>897</v>
      </c>
      <c r="F298" s="234" t="s">
        <v>137</v>
      </c>
      <c r="G298" s="232"/>
      <c r="H298" s="235">
        <v>3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1" t="s">
        <v>316</v>
      </c>
      <c r="AU298" s="241" t="s">
        <v>83</v>
      </c>
      <c r="AV298" s="13" t="s">
        <v>83</v>
      </c>
      <c r="AW298" s="13" t="s">
        <v>35</v>
      </c>
      <c r="AX298" s="13" t="s">
        <v>81</v>
      </c>
      <c r="AY298" s="241" t="s">
        <v>123</v>
      </c>
    </row>
    <row r="299" spans="1:63" s="12" customFormat="1" ht="25.9" customHeight="1">
      <c r="A299" s="12"/>
      <c r="B299" s="188"/>
      <c r="C299" s="189"/>
      <c r="D299" s="190" t="s">
        <v>72</v>
      </c>
      <c r="E299" s="191" t="s">
        <v>120</v>
      </c>
      <c r="F299" s="191" t="s">
        <v>121</v>
      </c>
      <c r="G299" s="189"/>
      <c r="H299" s="189"/>
      <c r="I299" s="192"/>
      <c r="J299" s="193">
        <f>BK299</f>
        <v>0</v>
      </c>
      <c r="K299" s="189"/>
      <c r="L299" s="194"/>
      <c r="M299" s="195"/>
      <c r="N299" s="196"/>
      <c r="O299" s="196"/>
      <c r="P299" s="197">
        <f>SUM(P300:P311)</f>
        <v>0</v>
      </c>
      <c r="Q299" s="196"/>
      <c r="R299" s="197">
        <f>SUM(R300:R311)</f>
        <v>0</v>
      </c>
      <c r="S299" s="196"/>
      <c r="T299" s="198">
        <f>SUM(T300:T311)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99" t="s">
        <v>122</v>
      </c>
      <c r="AT299" s="200" t="s">
        <v>72</v>
      </c>
      <c r="AU299" s="200" t="s">
        <v>73</v>
      </c>
      <c r="AY299" s="199" t="s">
        <v>123</v>
      </c>
      <c r="BK299" s="201">
        <f>SUM(BK300:BK311)</f>
        <v>0</v>
      </c>
    </row>
    <row r="300" spans="1:65" s="2" customFormat="1" ht="16.5" customHeight="1">
      <c r="A300" s="38"/>
      <c r="B300" s="39"/>
      <c r="C300" s="204" t="s">
        <v>625</v>
      </c>
      <c r="D300" s="204" t="s">
        <v>126</v>
      </c>
      <c r="E300" s="205" t="s">
        <v>1136</v>
      </c>
      <c r="F300" s="206" t="s">
        <v>1137</v>
      </c>
      <c r="G300" s="207" t="s">
        <v>1138</v>
      </c>
      <c r="H300" s="208">
        <v>24</v>
      </c>
      <c r="I300" s="209"/>
      <c r="J300" s="210">
        <f>ROUND(I300*H300,2)</f>
        <v>0</v>
      </c>
      <c r="K300" s="206" t="s">
        <v>311</v>
      </c>
      <c r="L300" s="44"/>
      <c r="M300" s="211" t="s">
        <v>19</v>
      </c>
      <c r="N300" s="212" t="s">
        <v>44</v>
      </c>
      <c r="O300" s="84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15" t="s">
        <v>130</v>
      </c>
      <c r="AT300" s="215" t="s">
        <v>126</v>
      </c>
      <c r="AU300" s="215" t="s">
        <v>81</v>
      </c>
      <c r="AY300" s="17" t="s">
        <v>123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7" t="s">
        <v>81</v>
      </c>
      <c r="BK300" s="216">
        <f>ROUND(I300*H300,2)</f>
        <v>0</v>
      </c>
      <c r="BL300" s="17" t="s">
        <v>130</v>
      </c>
      <c r="BM300" s="215" t="s">
        <v>1139</v>
      </c>
    </row>
    <row r="301" spans="1:47" s="2" customFormat="1" ht="12">
      <c r="A301" s="38"/>
      <c r="B301" s="39"/>
      <c r="C301" s="40"/>
      <c r="D301" s="217" t="s">
        <v>132</v>
      </c>
      <c r="E301" s="40"/>
      <c r="F301" s="218" t="s">
        <v>1137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132</v>
      </c>
      <c r="AU301" s="17" t="s">
        <v>81</v>
      </c>
    </row>
    <row r="302" spans="1:47" s="2" customFormat="1" ht="12">
      <c r="A302" s="38"/>
      <c r="B302" s="39"/>
      <c r="C302" s="40"/>
      <c r="D302" s="229" t="s">
        <v>314</v>
      </c>
      <c r="E302" s="40"/>
      <c r="F302" s="230" t="s">
        <v>1140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314</v>
      </c>
      <c r="AU302" s="17" t="s">
        <v>81</v>
      </c>
    </row>
    <row r="303" spans="1:47" s="2" customFormat="1" ht="12">
      <c r="A303" s="38"/>
      <c r="B303" s="39"/>
      <c r="C303" s="40"/>
      <c r="D303" s="217" t="s">
        <v>180</v>
      </c>
      <c r="E303" s="40"/>
      <c r="F303" s="222" t="s">
        <v>1141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180</v>
      </c>
      <c r="AU303" s="17" t="s">
        <v>81</v>
      </c>
    </row>
    <row r="304" spans="1:65" s="2" customFormat="1" ht="16.5" customHeight="1">
      <c r="A304" s="38"/>
      <c r="B304" s="39"/>
      <c r="C304" s="204" t="s">
        <v>629</v>
      </c>
      <c r="D304" s="204" t="s">
        <v>126</v>
      </c>
      <c r="E304" s="205" t="s">
        <v>1142</v>
      </c>
      <c r="F304" s="206" t="s">
        <v>1143</v>
      </c>
      <c r="G304" s="207" t="s">
        <v>1138</v>
      </c>
      <c r="H304" s="208">
        <v>8</v>
      </c>
      <c r="I304" s="209"/>
      <c r="J304" s="210">
        <f>ROUND(I304*H304,2)</f>
        <v>0</v>
      </c>
      <c r="K304" s="206" t="s">
        <v>19</v>
      </c>
      <c r="L304" s="44"/>
      <c r="M304" s="211" t="s">
        <v>19</v>
      </c>
      <c r="N304" s="212" t="s">
        <v>44</v>
      </c>
      <c r="O304" s="8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130</v>
      </c>
      <c r="AT304" s="215" t="s">
        <v>126</v>
      </c>
      <c r="AU304" s="215" t="s">
        <v>81</v>
      </c>
      <c r="AY304" s="17" t="s">
        <v>123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81</v>
      </c>
      <c r="BK304" s="216">
        <f>ROUND(I304*H304,2)</f>
        <v>0</v>
      </c>
      <c r="BL304" s="17" t="s">
        <v>130</v>
      </c>
      <c r="BM304" s="215" t="s">
        <v>1144</v>
      </c>
    </row>
    <row r="305" spans="1:47" s="2" customFormat="1" ht="12">
      <c r="A305" s="38"/>
      <c r="B305" s="39"/>
      <c r="C305" s="40"/>
      <c r="D305" s="217" t="s">
        <v>132</v>
      </c>
      <c r="E305" s="40"/>
      <c r="F305" s="218" t="s">
        <v>1145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132</v>
      </c>
      <c r="AU305" s="17" t="s">
        <v>81</v>
      </c>
    </row>
    <row r="306" spans="1:65" s="2" customFormat="1" ht="16.5" customHeight="1">
      <c r="A306" s="38"/>
      <c r="B306" s="39"/>
      <c r="C306" s="204" t="s">
        <v>634</v>
      </c>
      <c r="D306" s="204" t="s">
        <v>126</v>
      </c>
      <c r="E306" s="205" t="s">
        <v>183</v>
      </c>
      <c r="F306" s="206" t="s">
        <v>184</v>
      </c>
      <c r="G306" s="207" t="s">
        <v>1138</v>
      </c>
      <c r="H306" s="208">
        <v>16</v>
      </c>
      <c r="I306" s="209"/>
      <c r="J306" s="210">
        <f>ROUND(I306*H306,2)</f>
        <v>0</v>
      </c>
      <c r="K306" s="206" t="s">
        <v>586</v>
      </c>
      <c r="L306" s="44"/>
      <c r="M306" s="211" t="s">
        <v>19</v>
      </c>
      <c r="N306" s="212" t="s">
        <v>44</v>
      </c>
      <c r="O306" s="84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15" t="s">
        <v>130</v>
      </c>
      <c r="AT306" s="215" t="s">
        <v>126</v>
      </c>
      <c r="AU306" s="215" t="s">
        <v>81</v>
      </c>
      <c r="AY306" s="17" t="s">
        <v>123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7" t="s">
        <v>81</v>
      </c>
      <c r="BK306" s="216">
        <f>ROUND(I306*H306,2)</f>
        <v>0</v>
      </c>
      <c r="BL306" s="17" t="s">
        <v>130</v>
      </c>
      <c r="BM306" s="215" t="s">
        <v>1146</v>
      </c>
    </row>
    <row r="307" spans="1:47" s="2" customFormat="1" ht="12">
      <c r="A307" s="38"/>
      <c r="B307" s="39"/>
      <c r="C307" s="40"/>
      <c r="D307" s="217" t="s">
        <v>132</v>
      </c>
      <c r="E307" s="40"/>
      <c r="F307" s="218" t="s">
        <v>184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132</v>
      </c>
      <c r="AU307" s="17" t="s">
        <v>81</v>
      </c>
    </row>
    <row r="308" spans="1:47" s="2" customFormat="1" ht="12">
      <c r="A308" s="38"/>
      <c r="B308" s="39"/>
      <c r="C308" s="40"/>
      <c r="D308" s="229" t="s">
        <v>314</v>
      </c>
      <c r="E308" s="40"/>
      <c r="F308" s="230" t="s">
        <v>1147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314</v>
      </c>
      <c r="AU308" s="17" t="s">
        <v>81</v>
      </c>
    </row>
    <row r="309" spans="1:65" s="2" customFormat="1" ht="16.5" customHeight="1">
      <c r="A309" s="38"/>
      <c r="B309" s="39"/>
      <c r="C309" s="204" t="s">
        <v>638</v>
      </c>
      <c r="D309" s="204" t="s">
        <v>126</v>
      </c>
      <c r="E309" s="205" t="s">
        <v>1148</v>
      </c>
      <c r="F309" s="206" t="s">
        <v>1149</v>
      </c>
      <c r="G309" s="207" t="s">
        <v>1150</v>
      </c>
      <c r="H309" s="208">
        <v>1</v>
      </c>
      <c r="I309" s="209"/>
      <c r="J309" s="210">
        <f>ROUND(I309*H309,2)</f>
        <v>0</v>
      </c>
      <c r="K309" s="206" t="s">
        <v>586</v>
      </c>
      <c r="L309" s="44"/>
      <c r="M309" s="211" t="s">
        <v>19</v>
      </c>
      <c r="N309" s="212" t="s">
        <v>44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130</v>
      </c>
      <c r="AT309" s="215" t="s">
        <v>126</v>
      </c>
      <c r="AU309" s="215" t="s">
        <v>81</v>
      </c>
      <c r="AY309" s="17" t="s">
        <v>123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81</v>
      </c>
      <c r="BK309" s="216">
        <f>ROUND(I309*H309,2)</f>
        <v>0</v>
      </c>
      <c r="BL309" s="17" t="s">
        <v>130</v>
      </c>
      <c r="BM309" s="215" t="s">
        <v>1151</v>
      </c>
    </row>
    <row r="310" spans="1:47" s="2" customFormat="1" ht="12">
      <c r="A310" s="38"/>
      <c r="B310" s="39"/>
      <c r="C310" s="40"/>
      <c r="D310" s="217" t="s">
        <v>132</v>
      </c>
      <c r="E310" s="40"/>
      <c r="F310" s="218" t="s">
        <v>1149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132</v>
      </c>
      <c r="AU310" s="17" t="s">
        <v>81</v>
      </c>
    </row>
    <row r="311" spans="1:47" s="2" customFormat="1" ht="12">
      <c r="A311" s="38"/>
      <c r="B311" s="39"/>
      <c r="C311" s="40"/>
      <c r="D311" s="229" t="s">
        <v>314</v>
      </c>
      <c r="E311" s="40"/>
      <c r="F311" s="230" t="s">
        <v>1152</v>
      </c>
      <c r="G311" s="40"/>
      <c r="H311" s="40"/>
      <c r="I311" s="219"/>
      <c r="J311" s="40"/>
      <c r="K311" s="40"/>
      <c r="L311" s="44"/>
      <c r="M311" s="223"/>
      <c r="N311" s="224"/>
      <c r="O311" s="225"/>
      <c r="P311" s="225"/>
      <c r="Q311" s="225"/>
      <c r="R311" s="225"/>
      <c r="S311" s="225"/>
      <c r="T311" s="226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314</v>
      </c>
      <c r="AU311" s="17" t="s">
        <v>81</v>
      </c>
    </row>
    <row r="312" spans="1:31" s="2" customFormat="1" ht="6.95" customHeight="1">
      <c r="A312" s="38"/>
      <c r="B312" s="59"/>
      <c r="C312" s="60"/>
      <c r="D312" s="60"/>
      <c r="E312" s="60"/>
      <c r="F312" s="60"/>
      <c r="G312" s="60"/>
      <c r="H312" s="60"/>
      <c r="I312" s="60"/>
      <c r="J312" s="60"/>
      <c r="K312" s="60"/>
      <c r="L312" s="44"/>
      <c r="M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</row>
  </sheetData>
  <sheetProtection password="CC35" sheet="1" objects="1" scenarios="1" formatColumns="0" formatRows="0" autoFilter="0"/>
  <autoFilter ref="C86:K31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1_02/911111111"/>
    <hyperlink ref="F96" r:id="rId2" display="https://podminky.urs.cz/item/CS_URS_2021_02/966005111"/>
    <hyperlink ref="F103" r:id="rId3" display="https://podminky.urs.cz/item/CS_URS_2021_02/741210002"/>
    <hyperlink ref="F112" r:id="rId4" display="https://podminky.urs.cz/item/CS_URS_2021_02/210100001"/>
    <hyperlink ref="F116" r:id="rId5" display="https://podminky.urs.cz/item/CS_URS_2021_02/210100003"/>
    <hyperlink ref="F120" r:id="rId6" display="https://podminky.urs.cz/item/CS_URS_2021_02/210100151"/>
    <hyperlink ref="F124" r:id="rId7" display="https://podminky.urs.cz/item/CS_URS_2021_02/210100258"/>
    <hyperlink ref="F128" r:id="rId8" display="https://podminky.urs.cz/item/CS_URS_2021_02/210202016"/>
    <hyperlink ref="F135" r:id="rId9" display="https://podminky.urs.cz/item/CS_URS_2021_02/210204002"/>
    <hyperlink ref="F142" r:id="rId10" display="https://podminky.urs.cz/item/CS_URS_2021_02/210204201"/>
    <hyperlink ref="F146" r:id="rId11" display="https://podminky.urs.cz/item/CS_URS_2021_02/210204202"/>
    <hyperlink ref="F153" r:id="rId12" display="https://podminky.urs.cz/item/CS_URS_2021_02/210220020"/>
    <hyperlink ref="F160" r:id="rId13" display="https://podminky.urs.cz/item/CS_URS_2021_02/210220022"/>
    <hyperlink ref="F167" r:id="rId14" display="https://podminky.urs.cz/item/CS_URS_2021_02/210220301"/>
    <hyperlink ref="F175" r:id="rId15" display="https://podminky.urs.cz/item/CS_URS_2021_02/210220302"/>
    <hyperlink ref="F183" r:id="rId16" display="https://podminky.urs.cz/item/CS_URS_2021_02/210812035"/>
    <hyperlink ref="F190" r:id="rId17" display="https://podminky.urs.cz/item/CS_URS_2021_02/210812061"/>
    <hyperlink ref="F207" r:id="rId18" display="https://podminky.urs.cz/item/CS_URS_2021_02/460010024"/>
    <hyperlink ref="F211" r:id="rId19" display="https://podminky.urs.cz/item/CS_URS_2021_02/460131112"/>
    <hyperlink ref="F215" r:id="rId20" display="https://podminky.urs.cz/item/CS_URS_2021_02/460171321"/>
    <hyperlink ref="F219" r:id="rId21" display="https://podminky.urs.cz/item/CS_URS_2021_02/460431291"/>
    <hyperlink ref="F223" r:id="rId22" display="https://podminky.urs.cz/item/CS_URS_2021_02/460641111"/>
    <hyperlink ref="F228" r:id="rId23" display="https://podminky.urs.cz/item/CS_URS_2021_02/460641113"/>
    <hyperlink ref="F233" r:id="rId24" display="https://podminky.urs.cz/item/CS_URS_2021_02/460661112"/>
    <hyperlink ref="F237" r:id="rId25" display="https://podminky.urs.cz/item/CS_URS_2021_02/460671113"/>
    <hyperlink ref="F241" r:id="rId26" display="https://podminky.urs.cz/item/CS_URS_2021_02/460742111"/>
    <hyperlink ref="F253" r:id="rId27" display="https://podminky.urs.cz/item/CS_URS_2021_02/460742112"/>
    <hyperlink ref="F261" r:id="rId28" display="https://podminky.urs.cz/item/CS_URS_2021_02/460871143"/>
    <hyperlink ref="F265" r:id="rId29" display="https://podminky.urs.cz/item/CS_URS_2021_02/460881511"/>
    <hyperlink ref="F270" r:id="rId30" display="https://podminky.urs.cz/item/CS_URS_2021_02/460881512"/>
    <hyperlink ref="F275" r:id="rId31" display="https://podminky.urs.cz/item/CS_URS_2021_02/460881513"/>
    <hyperlink ref="F280" r:id="rId32" display="https://podminky.urs.cz/item/CS_URS_2021_02/460894221"/>
    <hyperlink ref="F285" r:id="rId33" display="https://podminky.urs.cz/item/CS_URS_2021_02/468021111"/>
    <hyperlink ref="F289" r:id="rId34" display="https://podminky.urs.cz/item/CS_URS_2021_02/468021121"/>
    <hyperlink ref="F293" r:id="rId35" display="https://podminky.urs.cz/item/CS_URS_2021_02/468021132"/>
    <hyperlink ref="F297" r:id="rId36" display="https://podminky.urs.cz/item/CS_URS_2021_02/468031211"/>
    <hyperlink ref="F302" r:id="rId37" display="https://podminky.urs.cz/item/CS_URS_2021_02/023002000"/>
    <hyperlink ref="F308" r:id="rId38" display="https://podminky.urs.cz/item/CS_URS_2021_01/044002000"/>
    <hyperlink ref="F311" r:id="rId39" display="https://podminky.urs.cz/item/CS_URS_2021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8"/>
      <c r="C3" s="129"/>
      <c r="D3" s="129"/>
      <c r="E3" s="129"/>
      <c r="F3" s="129"/>
      <c r="G3" s="129"/>
      <c r="H3" s="20"/>
    </row>
    <row r="4" spans="2:8" s="1" customFormat="1" ht="24.95" customHeight="1">
      <c r="B4" s="20"/>
      <c r="C4" s="130" t="s">
        <v>1153</v>
      </c>
      <c r="H4" s="20"/>
    </row>
    <row r="5" spans="2:8" s="1" customFormat="1" ht="12" customHeight="1">
      <c r="B5" s="20"/>
      <c r="C5" s="266" t="s">
        <v>13</v>
      </c>
      <c r="D5" s="140" t="s">
        <v>14</v>
      </c>
      <c r="E5" s="1"/>
      <c r="F5" s="1"/>
      <c r="H5" s="20"/>
    </row>
    <row r="6" spans="2:8" s="1" customFormat="1" ht="36.95" customHeight="1">
      <c r="B6" s="20"/>
      <c r="C6" s="267" t="s">
        <v>16</v>
      </c>
      <c r="D6" s="268" t="s">
        <v>17</v>
      </c>
      <c r="E6" s="1"/>
      <c r="F6" s="1"/>
      <c r="H6" s="20"/>
    </row>
    <row r="7" spans="2:8" s="1" customFormat="1" ht="16.5" customHeight="1">
      <c r="B7" s="20"/>
      <c r="C7" s="132" t="s">
        <v>23</v>
      </c>
      <c r="D7" s="137" t="str">
        <f>'Rekapitulace stavby'!AN8</f>
        <v>16. 12. 2021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77"/>
      <c r="B9" s="269"/>
      <c r="C9" s="270" t="s">
        <v>54</v>
      </c>
      <c r="D9" s="271" t="s">
        <v>55</v>
      </c>
      <c r="E9" s="271" t="s">
        <v>109</v>
      </c>
      <c r="F9" s="272" t="s">
        <v>1154</v>
      </c>
      <c r="G9" s="177"/>
      <c r="H9" s="269"/>
    </row>
    <row r="10" spans="1:8" s="2" customFormat="1" ht="26.4" customHeight="1">
      <c r="A10" s="38"/>
      <c r="B10" s="44"/>
      <c r="C10" s="273" t="s">
        <v>1155</v>
      </c>
      <c r="D10" s="273" t="s">
        <v>85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74" t="s">
        <v>280</v>
      </c>
      <c r="D11" s="275" t="s">
        <v>19</v>
      </c>
      <c r="E11" s="276" t="s">
        <v>19</v>
      </c>
      <c r="F11" s="277">
        <v>276</v>
      </c>
      <c r="G11" s="38"/>
      <c r="H11" s="44"/>
    </row>
    <row r="12" spans="1:8" s="2" customFormat="1" ht="16.8" customHeight="1">
      <c r="A12" s="38"/>
      <c r="B12" s="44"/>
      <c r="C12" s="278" t="s">
        <v>280</v>
      </c>
      <c r="D12" s="278" t="s">
        <v>874</v>
      </c>
      <c r="E12" s="17" t="s">
        <v>19</v>
      </c>
      <c r="F12" s="279">
        <v>276</v>
      </c>
      <c r="G12" s="38"/>
      <c r="H12" s="44"/>
    </row>
    <row r="13" spans="1:8" s="2" customFormat="1" ht="16.8" customHeight="1">
      <c r="A13" s="38"/>
      <c r="B13" s="44"/>
      <c r="C13" s="280" t="s">
        <v>1156</v>
      </c>
      <c r="D13" s="38"/>
      <c r="E13" s="38"/>
      <c r="F13" s="38"/>
      <c r="G13" s="38"/>
      <c r="H13" s="44"/>
    </row>
    <row r="14" spans="1:8" s="2" customFormat="1" ht="16.8" customHeight="1">
      <c r="A14" s="38"/>
      <c r="B14" s="44"/>
      <c r="C14" s="278" t="s">
        <v>867</v>
      </c>
      <c r="D14" s="278" t="s">
        <v>868</v>
      </c>
      <c r="E14" s="17" t="s">
        <v>358</v>
      </c>
      <c r="F14" s="279">
        <v>686</v>
      </c>
      <c r="G14" s="38"/>
      <c r="H14" s="44"/>
    </row>
    <row r="15" spans="1:8" s="2" customFormat="1" ht="16.8" customHeight="1">
      <c r="A15" s="38"/>
      <c r="B15" s="44"/>
      <c r="C15" s="278" t="s">
        <v>876</v>
      </c>
      <c r="D15" s="278" t="s">
        <v>877</v>
      </c>
      <c r="E15" s="17" t="s">
        <v>358</v>
      </c>
      <c r="F15" s="279">
        <v>276</v>
      </c>
      <c r="G15" s="38"/>
      <c r="H15" s="44"/>
    </row>
    <row r="16" spans="1:8" s="2" customFormat="1" ht="16.8" customHeight="1">
      <c r="A16" s="38"/>
      <c r="B16" s="44"/>
      <c r="C16" s="278" t="s">
        <v>794</v>
      </c>
      <c r="D16" s="278" t="s">
        <v>795</v>
      </c>
      <c r="E16" s="17" t="s">
        <v>358</v>
      </c>
      <c r="F16" s="279">
        <v>686</v>
      </c>
      <c r="G16" s="38"/>
      <c r="H16" s="44"/>
    </row>
    <row r="17" spans="1:8" s="2" customFormat="1" ht="16.8" customHeight="1">
      <c r="A17" s="38"/>
      <c r="B17" s="44"/>
      <c r="C17" s="278" t="s">
        <v>883</v>
      </c>
      <c r="D17" s="278" t="s">
        <v>884</v>
      </c>
      <c r="E17" s="17" t="s">
        <v>358</v>
      </c>
      <c r="F17" s="279">
        <v>276</v>
      </c>
      <c r="G17" s="38"/>
      <c r="H17" s="44"/>
    </row>
    <row r="18" spans="1:8" s="2" customFormat="1" ht="16.8" customHeight="1">
      <c r="A18" s="38"/>
      <c r="B18" s="44"/>
      <c r="C18" s="274" t="s">
        <v>284</v>
      </c>
      <c r="D18" s="275" t="s">
        <v>19</v>
      </c>
      <c r="E18" s="276" t="s">
        <v>19</v>
      </c>
      <c r="F18" s="277">
        <v>190</v>
      </c>
      <c r="G18" s="38"/>
      <c r="H18" s="44"/>
    </row>
    <row r="19" spans="1:8" s="2" customFormat="1" ht="16.8" customHeight="1">
      <c r="A19" s="38"/>
      <c r="B19" s="44"/>
      <c r="C19" s="278" t="s">
        <v>284</v>
      </c>
      <c r="D19" s="278" t="s">
        <v>873</v>
      </c>
      <c r="E19" s="17" t="s">
        <v>19</v>
      </c>
      <c r="F19" s="279">
        <v>190</v>
      </c>
      <c r="G19" s="38"/>
      <c r="H19" s="44"/>
    </row>
    <row r="20" spans="1:8" s="2" customFormat="1" ht="16.8" customHeight="1">
      <c r="A20" s="38"/>
      <c r="B20" s="44"/>
      <c r="C20" s="280" t="s">
        <v>1156</v>
      </c>
      <c r="D20" s="38"/>
      <c r="E20" s="38"/>
      <c r="F20" s="38"/>
      <c r="G20" s="38"/>
      <c r="H20" s="44"/>
    </row>
    <row r="21" spans="1:8" s="2" customFormat="1" ht="16.8" customHeight="1">
      <c r="A21" s="38"/>
      <c r="B21" s="44"/>
      <c r="C21" s="278" t="s">
        <v>867</v>
      </c>
      <c r="D21" s="278" t="s">
        <v>868</v>
      </c>
      <c r="E21" s="17" t="s">
        <v>358</v>
      </c>
      <c r="F21" s="279">
        <v>686</v>
      </c>
      <c r="G21" s="38"/>
      <c r="H21" s="44"/>
    </row>
    <row r="22" spans="1:8" s="2" customFormat="1" ht="16.8" customHeight="1">
      <c r="A22" s="38"/>
      <c r="B22" s="44"/>
      <c r="C22" s="278" t="s">
        <v>794</v>
      </c>
      <c r="D22" s="278" t="s">
        <v>795</v>
      </c>
      <c r="E22" s="17" t="s">
        <v>358</v>
      </c>
      <c r="F22" s="279">
        <v>686</v>
      </c>
      <c r="G22" s="38"/>
      <c r="H22" s="44"/>
    </row>
    <row r="23" spans="1:8" s="2" customFormat="1" ht="16.8" customHeight="1">
      <c r="A23" s="38"/>
      <c r="B23" s="44"/>
      <c r="C23" s="274" t="s">
        <v>282</v>
      </c>
      <c r="D23" s="275" t="s">
        <v>19</v>
      </c>
      <c r="E23" s="276" t="s">
        <v>19</v>
      </c>
      <c r="F23" s="277">
        <v>220</v>
      </c>
      <c r="G23" s="38"/>
      <c r="H23" s="44"/>
    </row>
    <row r="24" spans="1:8" s="2" customFormat="1" ht="16.8" customHeight="1">
      <c r="A24" s="38"/>
      <c r="B24" s="44"/>
      <c r="C24" s="278" t="s">
        <v>282</v>
      </c>
      <c r="D24" s="278" t="s">
        <v>872</v>
      </c>
      <c r="E24" s="17" t="s">
        <v>19</v>
      </c>
      <c r="F24" s="279">
        <v>220</v>
      </c>
      <c r="G24" s="38"/>
      <c r="H24" s="44"/>
    </row>
    <row r="25" spans="1:8" s="2" customFormat="1" ht="16.8" customHeight="1">
      <c r="A25" s="38"/>
      <c r="B25" s="44"/>
      <c r="C25" s="280" t="s">
        <v>1156</v>
      </c>
      <c r="D25" s="38"/>
      <c r="E25" s="38"/>
      <c r="F25" s="38"/>
      <c r="G25" s="38"/>
      <c r="H25" s="44"/>
    </row>
    <row r="26" spans="1:8" s="2" customFormat="1" ht="16.8" customHeight="1">
      <c r="A26" s="38"/>
      <c r="B26" s="44"/>
      <c r="C26" s="278" t="s">
        <v>867</v>
      </c>
      <c r="D26" s="278" t="s">
        <v>868</v>
      </c>
      <c r="E26" s="17" t="s">
        <v>358</v>
      </c>
      <c r="F26" s="279">
        <v>686</v>
      </c>
      <c r="G26" s="38"/>
      <c r="H26" s="44"/>
    </row>
    <row r="27" spans="1:8" s="2" customFormat="1" ht="16.8" customHeight="1">
      <c r="A27" s="38"/>
      <c r="B27" s="44"/>
      <c r="C27" s="278" t="s">
        <v>794</v>
      </c>
      <c r="D27" s="278" t="s">
        <v>795</v>
      </c>
      <c r="E27" s="17" t="s">
        <v>358</v>
      </c>
      <c r="F27" s="279">
        <v>686</v>
      </c>
      <c r="G27" s="38"/>
      <c r="H27" s="44"/>
    </row>
    <row r="28" spans="1:8" s="2" customFormat="1" ht="16.8" customHeight="1">
      <c r="A28" s="38"/>
      <c r="B28" s="44"/>
      <c r="C28" s="274" t="s">
        <v>288</v>
      </c>
      <c r="D28" s="275" t="s">
        <v>19</v>
      </c>
      <c r="E28" s="276" t="s">
        <v>19</v>
      </c>
      <c r="F28" s="277">
        <v>275.5</v>
      </c>
      <c r="G28" s="38"/>
      <c r="H28" s="44"/>
    </row>
    <row r="29" spans="1:8" s="2" customFormat="1" ht="16.8" customHeight="1">
      <c r="A29" s="38"/>
      <c r="B29" s="44"/>
      <c r="C29" s="278" t="s">
        <v>288</v>
      </c>
      <c r="D29" s="278" t="s">
        <v>492</v>
      </c>
      <c r="E29" s="17" t="s">
        <v>19</v>
      </c>
      <c r="F29" s="279">
        <v>275.5</v>
      </c>
      <c r="G29" s="38"/>
      <c r="H29" s="44"/>
    </row>
    <row r="30" spans="1:8" s="2" customFormat="1" ht="16.8" customHeight="1">
      <c r="A30" s="38"/>
      <c r="B30" s="44"/>
      <c r="C30" s="280" t="s">
        <v>1156</v>
      </c>
      <c r="D30" s="38"/>
      <c r="E30" s="38"/>
      <c r="F30" s="38"/>
      <c r="G30" s="38"/>
      <c r="H30" s="44"/>
    </row>
    <row r="31" spans="1:8" s="2" customFormat="1" ht="16.8" customHeight="1">
      <c r="A31" s="38"/>
      <c r="B31" s="44"/>
      <c r="C31" s="278" t="s">
        <v>487</v>
      </c>
      <c r="D31" s="278" t="s">
        <v>488</v>
      </c>
      <c r="E31" s="17" t="s">
        <v>310</v>
      </c>
      <c r="F31" s="279">
        <v>390.5</v>
      </c>
      <c r="G31" s="38"/>
      <c r="H31" s="44"/>
    </row>
    <row r="32" spans="1:8" s="2" customFormat="1" ht="16.8" customHeight="1">
      <c r="A32" s="38"/>
      <c r="B32" s="44"/>
      <c r="C32" s="278" t="s">
        <v>740</v>
      </c>
      <c r="D32" s="278" t="s">
        <v>741</v>
      </c>
      <c r="E32" s="17" t="s">
        <v>310</v>
      </c>
      <c r="F32" s="279">
        <v>275.5</v>
      </c>
      <c r="G32" s="38"/>
      <c r="H32" s="44"/>
    </row>
    <row r="33" spans="1:8" s="2" customFormat="1" ht="16.8" customHeight="1">
      <c r="A33" s="38"/>
      <c r="B33" s="44"/>
      <c r="C33" s="274" t="s">
        <v>227</v>
      </c>
      <c r="D33" s="275" t="s">
        <v>19</v>
      </c>
      <c r="E33" s="276" t="s">
        <v>19</v>
      </c>
      <c r="F33" s="277">
        <v>112</v>
      </c>
      <c r="G33" s="38"/>
      <c r="H33" s="44"/>
    </row>
    <row r="34" spans="1:8" s="2" customFormat="1" ht="16.8" customHeight="1">
      <c r="A34" s="38"/>
      <c r="B34" s="44"/>
      <c r="C34" s="278" t="s">
        <v>227</v>
      </c>
      <c r="D34" s="278" t="s">
        <v>563</v>
      </c>
      <c r="E34" s="17" t="s">
        <v>19</v>
      </c>
      <c r="F34" s="279">
        <v>112</v>
      </c>
      <c r="G34" s="38"/>
      <c r="H34" s="44"/>
    </row>
    <row r="35" spans="1:8" s="2" customFormat="1" ht="16.8" customHeight="1">
      <c r="A35" s="38"/>
      <c r="B35" s="44"/>
      <c r="C35" s="280" t="s">
        <v>1156</v>
      </c>
      <c r="D35" s="38"/>
      <c r="E35" s="38"/>
      <c r="F35" s="38"/>
      <c r="G35" s="38"/>
      <c r="H35" s="44"/>
    </row>
    <row r="36" spans="1:8" s="2" customFormat="1" ht="16.8" customHeight="1">
      <c r="A36" s="38"/>
      <c r="B36" s="44"/>
      <c r="C36" s="278" t="s">
        <v>558</v>
      </c>
      <c r="D36" s="278" t="s">
        <v>559</v>
      </c>
      <c r="E36" s="17" t="s">
        <v>310</v>
      </c>
      <c r="F36" s="279">
        <v>181</v>
      </c>
      <c r="G36" s="38"/>
      <c r="H36" s="44"/>
    </row>
    <row r="37" spans="1:8" s="2" customFormat="1" ht="16.8" customHeight="1">
      <c r="A37" s="38"/>
      <c r="B37" s="44"/>
      <c r="C37" s="278" t="s">
        <v>566</v>
      </c>
      <c r="D37" s="278" t="s">
        <v>567</v>
      </c>
      <c r="E37" s="17" t="s">
        <v>310</v>
      </c>
      <c r="F37" s="279">
        <v>114.24</v>
      </c>
      <c r="G37" s="38"/>
      <c r="H37" s="44"/>
    </row>
    <row r="38" spans="1:8" s="2" customFormat="1" ht="16.8" customHeight="1">
      <c r="A38" s="38"/>
      <c r="B38" s="44"/>
      <c r="C38" s="274" t="s">
        <v>242</v>
      </c>
      <c r="D38" s="275" t="s">
        <v>19</v>
      </c>
      <c r="E38" s="276" t="s">
        <v>19</v>
      </c>
      <c r="F38" s="277">
        <v>69</v>
      </c>
      <c r="G38" s="38"/>
      <c r="H38" s="44"/>
    </row>
    <row r="39" spans="1:8" s="2" customFormat="1" ht="16.8" customHeight="1">
      <c r="A39" s="38"/>
      <c r="B39" s="44"/>
      <c r="C39" s="278" t="s">
        <v>242</v>
      </c>
      <c r="D39" s="278" t="s">
        <v>564</v>
      </c>
      <c r="E39" s="17" t="s">
        <v>19</v>
      </c>
      <c r="F39" s="279">
        <v>69</v>
      </c>
      <c r="G39" s="38"/>
      <c r="H39" s="44"/>
    </row>
    <row r="40" spans="1:8" s="2" customFormat="1" ht="16.8" customHeight="1">
      <c r="A40" s="38"/>
      <c r="B40" s="44"/>
      <c r="C40" s="280" t="s">
        <v>1156</v>
      </c>
      <c r="D40" s="38"/>
      <c r="E40" s="38"/>
      <c r="F40" s="38"/>
      <c r="G40" s="38"/>
      <c r="H40" s="44"/>
    </row>
    <row r="41" spans="1:8" s="2" customFormat="1" ht="16.8" customHeight="1">
      <c r="A41" s="38"/>
      <c r="B41" s="44"/>
      <c r="C41" s="278" t="s">
        <v>558</v>
      </c>
      <c r="D41" s="278" t="s">
        <v>559</v>
      </c>
      <c r="E41" s="17" t="s">
        <v>310</v>
      </c>
      <c r="F41" s="279">
        <v>181</v>
      </c>
      <c r="G41" s="38"/>
      <c r="H41" s="44"/>
    </row>
    <row r="42" spans="1:8" s="2" customFormat="1" ht="16.8" customHeight="1">
      <c r="A42" s="38"/>
      <c r="B42" s="44"/>
      <c r="C42" s="278" t="s">
        <v>471</v>
      </c>
      <c r="D42" s="278" t="s">
        <v>472</v>
      </c>
      <c r="E42" s="17" t="s">
        <v>310</v>
      </c>
      <c r="F42" s="279">
        <v>946</v>
      </c>
      <c r="G42" s="38"/>
      <c r="H42" s="44"/>
    </row>
    <row r="43" spans="1:8" s="2" customFormat="1" ht="16.8" customHeight="1">
      <c r="A43" s="38"/>
      <c r="B43" s="44"/>
      <c r="C43" s="274" t="s">
        <v>229</v>
      </c>
      <c r="D43" s="275" t="s">
        <v>19</v>
      </c>
      <c r="E43" s="276" t="s">
        <v>19</v>
      </c>
      <c r="F43" s="277">
        <v>25</v>
      </c>
      <c r="G43" s="38"/>
      <c r="H43" s="44"/>
    </row>
    <row r="44" spans="1:8" s="2" customFormat="1" ht="16.8" customHeight="1">
      <c r="A44" s="38"/>
      <c r="B44" s="44"/>
      <c r="C44" s="278" t="s">
        <v>229</v>
      </c>
      <c r="D44" s="278" t="s">
        <v>596</v>
      </c>
      <c r="E44" s="17" t="s">
        <v>19</v>
      </c>
      <c r="F44" s="279">
        <v>25</v>
      </c>
      <c r="G44" s="38"/>
      <c r="H44" s="44"/>
    </row>
    <row r="45" spans="1:8" s="2" customFormat="1" ht="16.8" customHeight="1">
      <c r="A45" s="38"/>
      <c r="B45" s="44"/>
      <c r="C45" s="280" t="s">
        <v>1156</v>
      </c>
      <c r="D45" s="38"/>
      <c r="E45" s="38"/>
      <c r="F45" s="38"/>
      <c r="G45" s="38"/>
      <c r="H45" s="44"/>
    </row>
    <row r="46" spans="1:8" s="2" customFormat="1" ht="16.8" customHeight="1">
      <c r="A46" s="38"/>
      <c r="B46" s="44"/>
      <c r="C46" s="278" t="s">
        <v>590</v>
      </c>
      <c r="D46" s="278" t="s">
        <v>591</v>
      </c>
      <c r="E46" s="17" t="s">
        <v>310</v>
      </c>
      <c r="F46" s="279">
        <v>25</v>
      </c>
      <c r="G46" s="38"/>
      <c r="H46" s="44"/>
    </row>
    <row r="47" spans="1:8" s="2" customFormat="1" ht="16.8" customHeight="1">
      <c r="A47" s="38"/>
      <c r="B47" s="44"/>
      <c r="C47" s="278" t="s">
        <v>598</v>
      </c>
      <c r="D47" s="278" t="s">
        <v>599</v>
      </c>
      <c r="E47" s="17" t="s">
        <v>310</v>
      </c>
      <c r="F47" s="279">
        <v>25</v>
      </c>
      <c r="G47" s="38"/>
      <c r="H47" s="44"/>
    </row>
    <row r="48" spans="1:8" s="2" customFormat="1" ht="16.8" customHeight="1">
      <c r="A48" s="38"/>
      <c r="B48" s="44"/>
      <c r="C48" s="274" t="s">
        <v>233</v>
      </c>
      <c r="D48" s="275" t="s">
        <v>19</v>
      </c>
      <c r="E48" s="276" t="s">
        <v>19</v>
      </c>
      <c r="F48" s="277">
        <v>180</v>
      </c>
      <c r="G48" s="38"/>
      <c r="H48" s="44"/>
    </row>
    <row r="49" spans="1:8" s="2" customFormat="1" ht="16.8" customHeight="1">
      <c r="A49" s="38"/>
      <c r="B49" s="44"/>
      <c r="C49" s="278" t="s">
        <v>233</v>
      </c>
      <c r="D49" s="278" t="s">
        <v>581</v>
      </c>
      <c r="E49" s="17" t="s">
        <v>19</v>
      </c>
      <c r="F49" s="279">
        <v>180</v>
      </c>
      <c r="G49" s="38"/>
      <c r="H49" s="44"/>
    </row>
    <row r="50" spans="1:8" s="2" customFormat="1" ht="16.8" customHeight="1">
      <c r="A50" s="38"/>
      <c r="B50" s="44"/>
      <c r="C50" s="280" t="s">
        <v>1156</v>
      </c>
      <c r="D50" s="38"/>
      <c r="E50" s="38"/>
      <c r="F50" s="38"/>
      <c r="G50" s="38"/>
      <c r="H50" s="44"/>
    </row>
    <row r="51" spans="1:8" s="2" customFormat="1" ht="16.8" customHeight="1">
      <c r="A51" s="38"/>
      <c r="B51" s="44"/>
      <c r="C51" s="278" t="s">
        <v>578</v>
      </c>
      <c r="D51" s="278" t="s">
        <v>579</v>
      </c>
      <c r="E51" s="17" t="s">
        <v>310</v>
      </c>
      <c r="F51" s="279">
        <v>180</v>
      </c>
      <c r="G51" s="38"/>
      <c r="H51" s="44"/>
    </row>
    <row r="52" spans="1:8" s="2" customFormat="1" ht="16.8" customHeight="1">
      <c r="A52" s="38"/>
      <c r="B52" s="44"/>
      <c r="C52" s="278" t="s">
        <v>571</v>
      </c>
      <c r="D52" s="278" t="s">
        <v>572</v>
      </c>
      <c r="E52" s="17" t="s">
        <v>310</v>
      </c>
      <c r="F52" s="279">
        <v>218.6</v>
      </c>
      <c r="G52" s="38"/>
      <c r="H52" s="44"/>
    </row>
    <row r="53" spans="1:8" s="2" customFormat="1" ht="16.8" customHeight="1">
      <c r="A53" s="38"/>
      <c r="B53" s="44"/>
      <c r="C53" s="274" t="s">
        <v>231</v>
      </c>
      <c r="D53" s="275" t="s">
        <v>19</v>
      </c>
      <c r="E53" s="276" t="s">
        <v>19</v>
      </c>
      <c r="F53" s="277">
        <v>38.6</v>
      </c>
      <c r="G53" s="38"/>
      <c r="H53" s="44"/>
    </row>
    <row r="54" spans="1:8" s="2" customFormat="1" ht="16.8" customHeight="1">
      <c r="A54" s="38"/>
      <c r="B54" s="44"/>
      <c r="C54" s="278" t="s">
        <v>231</v>
      </c>
      <c r="D54" s="278" t="s">
        <v>588</v>
      </c>
      <c r="E54" s="17" t="s">
        <v>19</v>
      </c>
      <c r="F54" s="279">
        <v>38.6</v>
      </c>
      <c r="G54" s="38"/>
      <c r="H54" s="44"/>
    </row>
    <row r="55" spans="1:8" s="2" customFormat="1" ht="16.8" customHeight="1">
      <c r="A55" s="38"/>
      <c r="B55" s="44"/>
      <c r="C55" s="280" t="s">
        <v>1156</v>
      </c>
      <c r="D55" s="38"/>
      <c r="E55" s="38"/>
      <c r="F55" s="38"/>
      <c r="G55" s="38"/>
      <c r="H55" s="44"/>
    </row>
    <row r="56" spans="1:8" s="2" customFormat="1" ht="16.8" customHeight="1">
      <c r="A56" s="38"/>
      <c r="B56" s="44"/>
      <c r="C56" s="278" t="s">
        <v>584</v>
      </c>
      <c r="D56" s="278" t="s">
        <v>585</v>
      </c>
      <c r="E56" s="17" t="s">
        <v>310</v>
      </c>
      <c r="F56" s="279">
        <v>38.6</v>
      </c>
      <c r="G56" s="38"/>
      <c r="H56" s="44"/>
    </row>
    <row r="57" spans="1:8" s="2" customFormat="1" ht="16.8" customHeight="1">
      <c r="A57" s="38"/>
      <c r="B57" s="44"/>
      <c r="C57" s="278" t="s">
        <v>571</v>
      </c>
      <c r="D57" s="278" t="s">
        <v>572</v>
      </c>
      <c r="E57" s="17" t="s">
        <v>310</v>
      </c>
      <c r="F57" s="279">
        <v>218.6</v>
      </c>
      <c r="G57" s="38"/>
      <c r="H57" s="44"/>
    </row>
    <row r="58" spans="1:8" s="2" customFormat="1" ht="16.8" customHeight="1">
      <c r="A58" s="38"/>
      <c r="B58" s="44"/>
      <c r="C58" s="274" t="s">
        <v>251</v>
      </c>
      <c r="D58" s="275" t="s">
        <v>19</v>
      </c>
      <c r="E58" s="276" t="s">
        <v>19</v>
      </c>
      <c r="F58" s="277">
        <v>204</v>
      </c>
      <c r="G58" s="38"/>
      <c r="H58" s="44"/>
    </row>
    <row r="59" spans="1:8" s="2" customFormat="1" ht="16.8" customHeight="1">
      <c r="A59" s="38"/>
      <c r="B59" s="44"/>
      <c r="C59" s="278" t="s">
        <v>251</v>
      </c>
      <c r="D59" s="278" t="s">
        <v>819</v>
      </c>
      <c r="E59" s="17" t="s">
        <v>19</v>
      </c>
      <c r="F59" s="279">
        <v>204</v>
      </c>
      <c r="G59" s="38"/>
      <c r="H59" s="44"/>
    </row>
    <row r="60" spans="1:8" s="2" customFormat="1" ht="16.8" customHeight="1">
      <c r="A60" s="38"/>
      <c r="B60" s="44"/>
      <c r="C60" s="280" t="s">
        <v>1156</v>
      </c>
      <c r="D60" s="38"/>
      <c r="E60" s="38"/>
      <c r="F60" s="38"/>
      <c r="G60" s="38"/>
      <c r="H60" s="44"/>
    </row>
    <row r="61" spans="1:8" s="2" customFormat="1" ht="16.8" customHeight="1">
      <c r="A61" s="38"/>
      <c r="B61" s="44"/>
      <c r="C61" s="278" t="s">
        <v>814</v>
      </c>
      <c r="D61" s="278" t="s">
        <v>815</v>
      </c>
      <c r="E61" s="17" t="s">
        <v>310</v>
      </c>
      <c r="F61" s="279">
        <v>204</v>
      </c>
      <c r="G61" s="38"/>
      <c r="H61" s="44"/>
    </row>
    <row r="62" spans="1:8" s="2" customFormat="1" ht="16.8" customHeight="1">
      <c r="A62" s="38"/>
      <c r="B62" s="44"/>
      <c r="C62" s="278" t="s">
        <v>821</v>
      </c>
      <c r="D62" s="278" t="s">
        <v>822</v>
      </c>
      <c r="E62" s="17" t="s">
        <v>310</v>
      </c>
      <c r="F62" s="279">
        <v>249.084</v>
      </c>
      <c r="G62" s="38"/>
      <c r="H62" s="44"/>
    </row>
    <row r="63" spans="1:8" s="2" customFormat="1" ht="16.8" customHeight="1">
      <c r="A63" s="38"/>
      <c r="B63" s="44"/>
      <c r="C63" s="274" t="s">
        <v>250</v>
      </c>
      <c r="D63" s="275" t="s">
        <v>19</v>
      </c>
      <c r="E63" s="276" t="s">
        <v>19</v>
      </c>
      <c r="F63" s="277">
        <v>8</v>
      </c>
      <c r="G63" s="38"/>
      <c r="H63" s="44"/>
    </row>
    <row r="64" spans="1:8" s="2" customFormat="1" ht="16.8" customHeight="1">
      <c r="A64" s="38"/>
      <c r="B64" s="44"/>
      <c r="C64" s="278" t="s">
        <v>250</v>
      </c>
      <c r="D64" s="278" t="s">
        <v>729</v>
      </c>
      <c r="E64" s="17" t="s">
        <v>19</v>
      </c>
      <c r="F64" s="279">
        <v>8</v>
      </c>
      <c r="G64" s="38"/>
      <c r="H64" s="44"/>
    </row>
    <row r="65" spans="1:8" s="2" customFormat="1" ht="16.8" customHeight="1">
      <c r="A65" s="38"/>
      <c r="B65" s="44"/>
      <c r="C65" s="280" t="s">
        <v>1156</v>
      </c>
      <c r="D65" s="38"/>
      <c r="E65" s="38"/>
      <c r="F65" s="38"/>
      <c r="G65" s="38"/>
      <c r="H65" s="44"/>
    </row>
    <row r="66" spans="1:8" s="2" customFormat="1" ht="16.8" customHeight="1">
      <c r="A66" s="38"/>
      <c r="B66" s="44"/>
      <c r="C66" s="278" t="s">
        <v>726</v>
      </c>
      <c r="D66" s="278" t="s">
        <v>727</v>
      </c>
      <c r="E66" s="17" t="s">
        <v>358</v>
      </c>
      <c r="F66" s="279">
        <v>8</v>
      </c>
      <c r="G66" s="38"/>
      <c r="H66" s="44"/>
    </row>
    <row r="67" spans="1:8" s="2" customFormat="1" ht="16.8" customHeight="1">
      <c r="A67" s="38"/>
      <c r="B67" s="44"/>
      <c r="C67" s="278" t="s">
        <v>714</v>
      </c>
      <c r="D67" s="278" t="s">
        <v>715</v>
      </c>
      <c r="E67" s="17" t="s">
        <v>358</v>
      </c>
      <c r="F67" s="279">
        <v>253</v>
      </c>
      <c r="G67" s="38"/>
      <c r="H67" s="44"/>
    </row>
    <row r="68" spans="1:8" s="2" customFormat="1" ht="16.8" customHeight="1">
      <c r="A68" s="38"/>
      <c r="B68" s="44"/>
      <c r="C68" s="274" t="s">
        <v>248</v>
      </c>
      <c r="D68" s="275" t="s">
        <v>19</v>
      </c>
      <c r="E68" s="276" t="s">
        <v>19</v>
      </c>
      <c r="F68" s="277">
        <v>230</v>
      </c>
      <c r="G68" s="38"/>
      <c r="H68" s="44"/>
    </row>
    <row r="69" spans="1:8" s="2" customFormat="1" ht="16.8" customHeight="1">
      <c r="A69" s="38"/>
      <c r="B69" s="44"/>
      <c r="C69" s="278" t="s">
        <v>248</v>
      </c>
      <c r="D69" s="278" t="s">
        <v>723</v>
      </c>
      <c r="E69" s="17" t="s">
        <v>19</v>
      </c>
      <c r="F69" s="279">
        <v>230</v>
      </c>
      <c r="G69" s="38"/>
      <c r="H69" s="44"/>
    </row>
    <row r="70" spans="1:8" s="2" customFormat="1" ht="16.8" customHeight="1">
      <c r="A70" s="38"/>
      <c r="B70" s="44"/>
      <c r="C70" s="280" t="s">
        <v>1156</v>
      </c>
      <c r="D70" s="38"/>
      <c r="E70" s="38"/>
      <c r="F70" s="38"/>
      <c r="G70" s="38"/>
      <c r="H70" s="44"/>
    </row>
    <row r="71" spans="1:8" s="2" customFormat="1" ht="16.8" customHeight="1">
      <c r="A71" s="38"/>
      <c r="B71" s="44"/>
      <c r="C71" s="278" t="s">
        <v>720</v>
      </c>
      <c r="D71" s="278" t="s">
        <v>721</v>
      </c>
      <c r="E71" s="17" t="s">
        <v>358</v>
      </c>
      <c r="F71" s="279">
        <v>230</v>
      </c>
      <c r="G71" s="38"/>
      <c r="H71" s="44"/>
    </row>
    <row r="72" spans="1:8" s="2" customFormat="1" ht="16.8" customHeight="1">
      <c r="A72" s="38"/>
      <c r="B72" s="44"/>
      <c r="C72" s="278" t="s">
        <v>714</v>
      </c>
      <c r="D72" s="278" t="s">
        <v>715</v>
      </c>
      <c r="E72" s="17" t="s">
        <v>358</v>
      </c>
      <c r="F72" s="279">
        <v>253</v>
      </c>
      <c r="G72" s="38"/>
      <c r="H72" s="44"/>
    </row>
    <row r="73" spans="1:8" s="2" customFormat="1" ht="16.8" customHeight="1">
      <c r="A73" s="38"/>
      <c r="B73" s="44"/>
      <c r="C73" s="274" t="s">
        <v>246</v>
      </c>
      <c r="D73" s="275" t="s">
        <v>19</v>
      </c>
      <c r="E73" s="276" t="s">
        <v>19</v>
      </c>
      <c r="F73" s="277">
        <v>414</v>
      </c>
      <c r="G73" s="38"/>
      <c r="H73" s="44"/>
    </row>
    <row r="74" spans="1:8" s="2" customFormat="1" ht="16.8" customHeight="1">
      <c r="A74" s="38"/>
      <c r="B74" s="44"/>
      <c r="C74" s="278" t="s">
        <v>246</v>
      </c>
      <c r="D74" s="278" t="s">
        <v>362</v>
      </c>
      <c r="E74" s="17" t="s">
        <v>19</v>
      </c>
      <c r="F74" s="279">
        <v>414</v>
      </c>
      <c r="G74" s="38"/>
      <c r="H74" s="44"/>
    </row>
    <row r="75" spans="1:8" s="2" customFormat="1" ht="16.8" customHeight="1">
      <c r="A75" s="38"/>
      <c r="B75" s="44"/>
      <c r="C75" s="280" t="s">
        <v>1156</v>
      </c>
      <c r="D75" s="38"/>
      <c r="E75" s="38"/>
      <c r="F75" s="38"/>
      <c r="G75" s="38"/>
      <c r="H75" s="44"/>
    </row>
    <row r="76" spans="1:8" s="2" customFormat="1" ht="16.8" customHeight="1">
      <c r="A76" s="38"/>
      <c r="B76" s="44"/>
      <c r="C76" s="278" t="s">
        <v>356</v>
      </c>
      <c r="D76" s="278" t="s">
        <v>357</v>
      </c>
      <c r="E76" s="17" t="s">
        <v>358</v>
      </c>
      <c r="F76" s="279">
        <v>414</v>
      </c>
      <c r="G76" s="38"/>
      <c r="H76" s="44"/>
    </row>
    <row r="77" spans="1:8" s="2" customFormat="1" ht="16.8" customHeight="1">
      <c r="A77" s="38"/>
      <c r="B77" s="44"/>
      <c r="C77" s="278" t="s">
        <v>788</v>
      </c>
      <c r="D77" s="278" t="s">
        <v>789</v>
      </c>
      <c r="E77" s="17" t="s">
        <v>358</v>
      </c>
      <c r="F77" s="279">
        <v>414</v>
      </c>
      <c r="G77" s="38"/>
      <c r="H77" s="44"/>
    </row>
    <row r="78" spans="1:8" s="2" customFormat="1" ht="16.8" customHeight="1">
      <c r="A78" s="38"/>
      <c r="B78" s="44"/>
      <c r="C78" s="278" t="s">
        <v>828</v>
      </c>
      <c r="D78" s="278" t="s">
        <v>829</v>
      </c>
      <c r="E78" s="17" t="s">
        <v>408</v>
      </c>
      <c r="F78" s="279">
        <v>84.87</v>
      </c>
      <c r="G78" s="38"/>
      <c r="H78" s="44"/>
    </row>
    <row r="79" spans="1:8" s="2" customFormat="1" ht="16.8" customHeight="1">
      <c r="A79" s="38"/>
      <c r="B79" s="44"/>
      <c r="C79" s="274" t="s">
        <v>238</v>
      </c>
      <c r="D79" s="275" t="s">
        <v>19</v>
      </c>
      <c r="E79" s="276" t="s">
        <v>19</v>
      </c>
      <c r="F79" s="277">
        <v>32.25</v>
      </c>
      <c r="G79" s="38"/>
      <c r="H79" s="44"/>
    </row>
    <row r="80" spans="1:8" s="2" customFormat="1" ht="16.8" customHeight="1">
      <c r="A80" s="38"/>
      <c r="B80" s="44"/>
      <c r="C80" s="278" t="s">
        <v>238</v>
      </c>
      <c r="D80" s="278" t="s">
        <v>404</v>
      </c>
      <c r="E80" s="17" t="s">
        <v>19</v>
      </c>
      <c r="F80" s="279">
        <v>32.25</v>
      </c>
      <c r="G80" s="38"/>
      <c r="H80" s="44"/>
    </row>
    <row r="81" spans="1:8" s="2" customFormat="1" ht="16.8" customHeight="1">
      <c r="A81" s="38"/>
      <c r="B81" s="44"/>
      <c r="C81" s="280" t="s">
        <v>1156</v>
      </c>
      <c r="D81" s="38"/>
      <c r="E81" s="38"/>
      <c r="F81" s="38"/>
      <c r="G81" s="38"/>
      <c r="H81" s="44"/>
    </row>
    <row r="82" spans="1:8" s="2" customFormat="1" ht="16.8" customHeight="1">
      <c r="A82" s="38"/>
      <c r="B82" s="44"/>
      <c r="C82" s="278" t="s">
        <v>398</v>
      </c>
      <c r="D82" s="278" t="s">
        <v>399</v>
      </c>
      <c r="E82" s="17" t="s">
        <v>365</v>
      </c>
      <c r="F82" s="279">
        <v>32.25</v>
      </c>
      <c r="G82" s="38"/>
      <c r="H82" s="44"/>
    </row>
    <row r="83" spans="1:8" s="2" customFormat="1" ht="16.8" customHeight="1">
      <c r="A83" s="38"/>
      <c r="B83" s="44"/>
      <c r="C83" s="278" t="s">
        <v>406</v>
      </c>
      <c r="D83" s="278" t="s">
        <v>407</v>
      </c>
      <c r="E83" s="17" t="s">
        <v>408</v>
      </c>
      <c r="F83" s="279">
        <v>64.5</v>
      </c>
      <c r="G83" s="38"/>
      <c r="H83" s="44"/>
    </row>
    <row r="84" spans="1:8" s="2" customFormat="1" ht="16.8" customHeight="1">
      <c r="A84" s="38"/>
      <c r="B84" s="44"/>
      <c r="C84" s="274" t="s">
        <v>286</v>
      </c>
      <c r="D84" s="275" t="s">
        <v>19</v>
      </c>
      <c r="E84" s="276" t="s">
        <v>19</v>
      </c>
      <c r="F84" s="277">
        <v>170</v>
      </c>
      <c r="G84" s="38"/>
      <c r="H84" s="44"/>
    </row>
    <row r="85" spans="1:8" s="2" customFormat="1" ht="16.8" customHeight="1">
      <c r="A85" s="38"/>
      <c r="B85" s="44"/>
      <c r="C85" s="278" t="s">
        <v>286</v>
      </c>
      <c r="D85" s="278" t="s">
        <v>377</v>
      </c>
      <c r="E85" s="17" t="s">
        <v>19</v>
      </c>
      <c r="F85" s="279">
        <v>170</v>
      </c>
      <c r="G85" s="38"/>
      <c r="H85" s="44"/>
    </row>
    <row r="86" spans="1:8" s="2" customFormat="1" ht="16.8" customHeight="1">
      <c r="A86" s="38"/>
      <c r="B86" s="44"/>
      <c r="C86" s="280" t="s">
        <v>1156</v>
      </c>
      <c r="D86" s="38"/>
      <c r="E86" s="38"/>
      <c r="F86" s="38"/>
      <c r="G86" s="38"/>
      <c r="H86" s="44"/>
    </row>
    <row r="87" spans="1:8" s="2" customFormat="1" ht="16.8" customHeight="1">
      <c r="A87" s="38"/>
      <c r="B87" s="44"/>
      <c r="C87" s="278" t="s">
        <v>371</v>
      </c>
      <c r="D87" s="278" t="s">
        <v>372</v>
      </c>
      <c r="E87" s="17" t="s">
        <v>365</v>
      </c>
      <c r="F87" s="279">
        <v>480</v>
      </c>
      <c r="G87" s="38"/>
      <c r="H87" s="44"/>
    </row>
    <row r="88" spans="1:8" s="2" customFormat="1" ht="16.8" customHeight="1">
      <c r="A88" s="38"/>
      <c r="B88" s="44"/>
      <c r="C88" s="278" t="s">
        <v>417</v>
      </c>
      <c r="D88" s="278" t="s">
        <v>418</v>
      </c>
      <c r="E88" s="17" t="s">
        <v>365</v>
      </c>
      <c r="F88" s="279">
        <v>506.64</v>
      </c>
      <c r="G88" s="38"/>
      <c r="H88" s="44"/>
    </row>
    <row r="89" spans="1:8" s="2" customFormat="1" ht="16.8" customHeight="1">
      <c r="A89" s="38"/>
      <c r="B89" s="44"/>
      <c r="C89" s="274" t="s">
        <v>267</v>
      </c>
      <c r="D89" s="275" t="s">
        <v>19</v>
      </c>
      <c r="E89" s="276" t="s">
        <v>19</v>
      </c>
      <c r="F89" s="277">
        <v>310</v>
      </c>
      <c r="G89" s="38"/>
      <c r="H89" s="44"/>
    </row>
    <row r="90" spans="1:8" s="2" customFormat="1" ht="16.8" customHeight="1">
      <c r="A90" s="38"/>
      <c r="B90" s="44"/>
      <c r="C90" s="278" t="s">
        <v>267</v>
      </c>
      <c r="D90" s="278" t="s">
        <v>376</v>
      </c>
      <c r="E90" s="17" t="s">
        <v>19</v>
      </c>
      <c r="F90" s="279">
        <v>310</v>
      </c>
      <c r="G90" s="38"/>
      <c r="H90" s="44"/>
    </row>
    <row r="91" spans="1:8" s="2" customFormat="1" ht="16.8" customHeight="1">
      <c r="A91" s="38"/>
      <c r="B91" s="44"/>
      <c r="C91" s="280" t="s">
        <v>1156</v>
      </c>
      <c r="D91" s="38"/>
      <c r="E91" s="38"/>
      <c r="F91" s="38"/>
      <c r="G91" s="38"/>
      <c r="H91" s="44"/>
    </row>
    <row r="92" spans="1:8" s="2" customFormat="1" ht="16.8" customHeight="1">
      <c r="A92" s="38"/>
      <c r="B92" s="44"/>
      <c r="C92" s="278" t="s">
        <v>371</v>
      </c>
      <c r="D92" s="278" t="s">
        <v>372</v>
      </c>
      <c r="E92" s="17" t="s">
        <v>365</v>
      </c>
      <c r="F92" s="279">
        <v>480</v>
      </c>
      <c r="G92" s="38"/>
      <c r="H92" s="44"/>
    </row>
    <row r="93" spans="1:8" s="2" customFormat="1" ht="16.8" customHeight="1">
      <c r="A93" s="38"/>
      <c r="B93" s="44"/>
      <c r="C93" s="278" t="s">
        <v>417</v>
      </c>
      <c r="D93" s="278" t="s">
        <v>418</v>
      </c>
      <c r="E93" s="17" t="s">
        <v>365</v>
      </c>
      <c r="F93" s="279">
        <v>506.64</v>
      </c>
      <c r="G93" s="38"/>
      <c r="H93" s="44"/>
    </row>
    <row r="94" spans="1:8" s="2" customFormat="1" ht="16.8" customHeight="1">
      <c r="A94" s="38"/>
      <c r="B94" s="44"/>
      <c r="C94" s="274" t="s">
        <v>269</v>
      </c>
      <c r="D94" s="275" t="s">
        <v>19</v>
      </c>
      <c r="E94" s="276" t="s">
        <v>19</v>
      </c>
      <c r="F94" s="277">
        <v>248</v>
      </c>
      <c r="G94" s="38"/>
      <c r="H94" s="44"/>
    </row>
    <row r="95" spans="1:8" s="2" customFormat="1" ht="16.8" customHeight="1">
      <c r="A95" s="38"/>
      <c r="B95" s="44"/>
      <c r="C95" s="278" t="s">
        <v>269</v>
      </c>
      <c r="D95" s="278" t="s">
        <v>384</v>
      </c>
      <c r="E95" s="17" t="s">
        <v>19</v>
      </c>
      <c r="F95" s="279">
        <v>248</v>
      </c>
      <c r="G95" s="38"/>
      <c r="H95" s="44"/>
    </row>
    <row r="96" spans="1:8" s="2" customFormat="1" ht="16.8" customHeight="1">
      <c r="A96" s="38"/>
      <c r="B96" s="44"/>
      <c r="C96" s="280" t="s">
        <v>1156</v>
      </c>
      <c r="D96" s="38"/>
      <c r="E96" s="38"/>
      <c r="F96" s="38"/>
      <c r="G96" s="38"/>
      <c r="H96" s="44"/>
    </row>
    <row r="97" spans="1:8" s="2" customFormat="1" ht="16.8" customHeight="1">
      <c r="A97" s="38"/>
      <c r="B97" s="44"/>
      <c r="C97" s="278" t="s">
        <v>379</v>
      </c>
      <c r="D97" s="278" t="s">
        <v>380</v>
      </c>
      <c r="E97" s="17" t="s">
        <v>365</v>
      </c>
      <c r="F97" s="279">
        <v>248</v>
      </c>
      <c r="G97" s="38"/>
      <c r="H97" s="44"/>
    </row>
    <row r="98" spans="1:8" s="2" customFormat="1" ht="16.8" customHeight="1">
      <c r="A98" s="38"/>
      <c r="B98" s="44"/>
      <c r="C98" s="278" t="s">
        <v>423</v>
      </c>
      <c r="D98" s="278" t="s">
        <v>424</v>
      </c>
      <c r="E98" s="17" t="s">
        <v>365</v>
      </c>
      <c r="F98" s="279">
        <v>248</v>
      </c>
      <c r="G98" s="38"/>
      <c r="H98" s="44"/>
    </row>
    <row r="99" spans="1:8" s="2" customFormat="1" ht="16.8" customHeight="1">
      <c r="A99" s="38"/>
      <c r="B99" s="44"/>
      <c r="C99" s="274" t="s">
        <v>271</v>
      </c>
      <c r="D99" s="275" t="s">
        <v>19</v>
      </c>
      <c r="E99" s="276" t="s">
        <v>19</v>
      </c>
      <c r="F99" s="277">
        <v>62</v>
      </c>
      <c r="G99" s="38"/>
      <c r="H99" s="44"/>
    </row>
    <row r="100" spans="1:8" s="2" customFormat="1" ht="16.8" customHeight="1">
      <c r="A100" s="38"/>
      <c r="B100" s="44"/>
      <c r="C100" s="278" t="s">
        <v>271</v>
      </c>
      <c r="D100" s="278" t="s">
        <v>390</v>
      </c>
      <c r="E100" s="17" t="s">
        <v>19</v>
      </c>
      <c r="F100" s="279">
        <v>62</v>
      </c>
      <c r="G100" s="38"/>
      <c r="H100" s="44"/>
    </row>
    <row r="101" spans="1:8" s="2" customFormat="1" ht="16.8" customHeight="1">
      <c r="A101" s="38"/>
      <c r="B101" s="44"/>
      <c r="C101" s="280" t="s">
        <v>1156</v>
      </c>
      <c r="D101" s="38"/>
      <c r="E101" s="38"/>
      <c r="F101" s="38"/>
      <c r="G101" s="38"/>
      <c r="H101" s="44"/>
    </row>
    <row r="102" spans="1:8" s="2" customFormat="1" ht="16.8" customHeight="1">
      <c r="A102" s="38"/>
      <c r="B102" s="44"/>
      <c r="C102" s="278" t="s">
        <v>385</v>
      </c>
      <c r="D102" s="278" t="s">
        <v>386</v>
      </c>
      <c r="E102" s="17" t="s">
        <v>365</v>
      </c>
      <c r="F102" s="279">
        <v>62</v>
      </c>
      <c r="G102" s="38"/>
      <c r="H102" s="44"/>
    </row>
    <row r="103" spans="1:8" s="2" customFormat="1" ht="16.8" customHeight="1">
      <c r="A103" s="38"/>
      <c r="B103" s="44"/>
      <c r="C103" s="278" t="s">
        <v>426</v>
      </c>
      <c r="D103" s="278" t="s">
        <v>427</v>
      </c>
      <c r="E103" s="17" t="s">
        <v>365</v>
      </c>
      <c r="F103" s="279">
        <v>62</v>
      </c>
      <c r="G103" s="38"/>
      <c r="H103" s="44"/>
    </row>
    <row r="104" spans="1:8" s="2" customFormat="1" ht="16.8" customHeight="1">
      <c r="A104" s="38"/>
      <c r="B104" s="44"/>
      <c r="C104" s="274" t="s">
        <v>290</v>
      </c>
      <c r="D104" s="275" t="s">
        <v>19</v>
      </c>
      <c r="E104" s="276" t="s">
        <v>19</v>
      </c>
      <c r="F104" s="277">
        <v>40.14</v>
      </c>
      <c r="G104" s="38"/>
      <c r="H104" s="44"/>
    </row>
    <row r="105" spans="1:8" s="2" customFormat="1" ht="16.8" customHeight="1">
      <c r="A105" s="38"/>
      <c r="B105" s="44"/>
      <c r="C105" s="278" t="s">
        <v>290</v>
      </c>
      <c r="D105" s="278" t="s">
        <v>370</v>
      </c>
      <c r="E105" s="17" t="s">
        <v>19</v>
      </c>
      <c r="F105" s="279">
        <v>40.14</v>
      </c>
      <c r="G105" s="38"/>
      <c r="H105" s="44"/>
    </row>
    <row r="106" spans="1:8" s="2" customFormat="1" ht="16.8" customHeight="1">
      <c r="A106" s="38"/>
      <c r="B106" s="44"/>
      <c r="C106" s="280" t="s">
        <v>1156</v>
      </c>
      <c r="D106" s="38"/>
      <c r="E106" s="38"/>
      <c r="F106" s="38"/>
      <c r="G106" s="38"/>
      <c r="H106" s="44"/>
    </row>
    <row r="107" spans="1:8" s="2" customFormat="1" ht="16.8" customHeight="1">
      <c r="A107" s="38"/>
      <c r="B107" s="44"/>
      <c r="C107" s="278" t="s">
        <v>363</v>
      </c>
      <c r="D107" s="278" t="s">
        <v>364</v>
      </c>
      <c r="E107" s="17" t="s">
        <v>365</v>
      </c>
      <c r="F107" s="279">
        <v>40.14</v>
      </c>
      <c r="G107" s="38"/>
      <c r="H107" s="44"/>
    </row>
    <row r="108" spans="1:8" s="2" customFormat="1" ht="16.8" customHeight="1">
      <c r="A108" s="38"/>
      <c r="B108" s="44"/>
      <c r="C108" s="278" t="s">
        <v>417</v>
      </c>
      <c r="D108" s="278" t="s">
        <v>418</v>
      </c>
      <c r="E108" s="17" t="s">
        <v>365</v>
      </c>
      <c r="F108" s="279">
        <v>506.64</v>
      </c>
      <c r="G108" s="38"/>
      <c r="H108" s="44"/>
    </row>
    <row r="109" spans="1:8" s="2" customFormat="1" ht="16.8" customHeight="1">
      <c r="A109" s="38"/>
      <c r="B109" s="44"/>
      <c r="C109" s="274" t="s">
        <v>275</v>
      </c>
      <c r="D109" s="275" t="s">
        <v>19</v>
      </c>
      <c r="E109" s="276" t="s">
        <v>19</v>
      </c>
      <c r="F109" s="277">
        <v>82.5</v>
      </c>
      <c r="G109" s="38"/>
      <c r="H109" s="44"/>
    </row>
    <row r="110" spans="1:8" s="2" customFormat="1" ht="16.8" customHeight="1">
      <c r="A110" s="38"/>
      <c r="B110" s="44"/>
      <c r="C110" s="278" t="s">
        <v>275</v>
      </c>
      <c r="D110" s="278" t="s">
        <v>523</v>
      </c>
      <c r="E110" s="17" t="s">
        <v>19</v>
      </c>
      <c r="F110" s="279">
        <v>82.5</v>
      </c>
      <c r="G110" s="38"/>
      <c r="H110" s="44"/>
    </row>
    <row r="111" spans="1:8" s="2" customFormat="1" ht="16.8" customHeight="1">
      <c r="A111" s="38"/>
      <c r="B111" s="44"/>
      <c r="C111" s="280" t="s">
        <v>1156</v>
      </c>
      <c r="D111" s="38"/>
      <c r="E111" s="38"/>
      <c r="F111" s="38"/>
      <c r="G111" s="38"/>
      <c r="H111" s="44"/>
    </row>
    <row r="112" spans="1:8" s="2" customFormat="1" ht="16.8" customHeight="1">
      <c r="A112" s="38"/>
      <c r="B112" s="44"/>
      <c r="C112" s="278" t="s">
        <v>517</v>
      </c>
      <c r="D112" s="278" t="s">
        <v>518</v>
      </c>
      <c r="E112" s="17" t="s">
        <v>310</v>
      </c>
      <c r="F112" s="279">
        <v>82.5</v>
      </c>
      <c r="G112" s="38"/>
      <c r="H112" s="44"/>
    </row>
    <row r="113" spans="1:8" s="2" customFormat="1" ht="16.8" customHeight="1">
      <c r="A113" s="38"/>
      <c r="B113" s="44"/>
      <c r="C113" s="278" t="s">
        <v>483</v>
      </c>
      <c r="D113" s="278" t="s">
        <v>472</v>
      </c>
      <c r="E113" s="17" t="s">
        <v>310</v>
      </c>
      <c r="F113" s="279">
        <v>82.5</v>
      </c>
      <c r="G113" s="38"/>
      <c r="H113" s="44"/>
    </row>
    <row r="114" spans="1:8" s="2" customFormat="1" ht="16.8" customHeight="1">
      <c r="A114" s="38"/>
      <c r="B114" s="44"/>
      <c r="C114" s="274" t="s">
        <v>273</v>
      </c>
      <c r="D114" s="275" t="s">
        <v>19</v>
      </c>
      <c r="E114" s="276" t="s">
        <v>19</v>
      </c>
      <c r="F114" s="277">
        <v>343</v>
      </c>
      <c r="G114" s="38"/>
      <c r="H114" s="44"/>
    </row>
    <row r="115" spans="1:8" s="2" customFormat="1" ht="16.8" customHeight="1">
      <c r="A115" s="38"/>
      <c r="B115" s="44"/>
      <c r="C115" s="278" t="s">
        <v>19</v>
      </c>
      <c r="D115" s="278" t="s">
        <v>508</v>
      </c>
      <c r="E115" s="17" t="s">
        <v>19</v>
      </c>
      <c r="F115" s="279">
        <v>156</v>
      </c>
      <c r="G115" s="38"/>
      <c r="H115" s="44"/>
    </row>
    <row r="116" spans="1:8" s="2" customFormat="1" ht="16.8" customHeight="1">
      <c r="A116" s="38"/>
      <c r="B116" s="44"/>
      <c r="C116" s="278" t="s">
        <v>19</v>
      </c>
      <c r="D116" s="278" t="s">
        <v>509</v>
      </c>
      <c r="E116" s="17" t="s">
        <v>19</v>
      </c>
      <c r="F116" s="279">
        <v>187</v>
      </c>
      <c r="G116" s="38"/>
      <c r="H116" s="44"/>
    </row>
    <row r="117" spans="1:8" s="2" customFormat="1" ht="16.8" customHeight="1">
      <c r="A117" s="38"/>
      <c r="B117" s="44"/>
      <c r="C117" s="278" t="s">
        <v>273</v>
      </c>
      <c r="D117" s="278" t="s">
        <v>378</v>
      </c>
      <c r="E117" s="17" t="s">
        <v>19</v>
      </c>
      <c r="F117" s="279">
        <v>343</v>
      </c>
      <c r="G117" s="38"/>
      <c r="H117" s="44"/>
    </row>
    <row r="118" spans="1:8" s="2" customFormat="1" ht="16.8" customHeight="1">
      <c r="A118" s="38"/>
      <c r="B118" s="44"/>
      <c r="C118" s="280" t="s">
        <v>1156</v>
      </c>
      <c r="D118" s="38"/>
      <c r="E118" s="38"/>
      <c r="F118" s="38"/>
      <c r="G118" s="38"/>
      <c r="H118" s="44"/>
    </row>
    <row r="119" spans="1:8" s="2" customFormat="1" ht="16.8" customHeight="1">
      <c r="A119" s="38"/>
      <c r="B119" s="44"/>
      <c r="C119" s="278" t="s">
        <v>503</v>
      </c>
      <c r="D119" s="278" t="s">
        <v>504</v>
      </c>
      <c r="E119" s="17" t="s">
        <v>310</v>
      </c>
      <c r="F119" s="279">
        <v>343</v>
      </c>
      <c r="G119" s="38"/>
      <c r="H119" s="44"/>
    </row>
    <row r="120" spans="1:8" s="2" customFormat="1" ht="16.8" customHeight="1">
      <c r="A120" s="38"/>
      <c r="B120" s="44"/>
      <c r="C120" s="278" t="s">
        <v>411</v>
      </c>
      <c r="D120" s="278" t="s">
        <v>412</v>
      </c>
      <c r="E120" s="17" t="s">
        <v>310</v>
      </c>
      <c r="F120" s="279">
        <v>1951.2</v>
      </c>
      <c r="G120" s="38"/>
      <c r="H120" s="44"/>
    </row>
    <row r="121" spans="1:8" s="2" customFormat="1" ht="16.8" customHeight="1">
      <c r="A121" s="38"/>
      <c r="B121" s="44"/>
      <c r="C121" s="278" t="s">
        <v>499</v>
      </c>
      <c r="D121" s="278" t="s">
        <v>488</v>
      </c>
      <c r="E121" s="17" t="s">
        <v>310</v>
      </c>
      <c r="F121" s="279">
        <v>1951.2</v>
      </c>
      <c r="G121" s="38"/>
      <c r="H121" s="44"/>
    </row>
    <row r="122" spans="1:8" s="2" customFormat="1" ht="16.8" customHeight="1">
      <c r="A122" s="38"/>
      <c r="B122" s="44"/>
      <c r="C122" s="274" t="s">
        <v>278</v>
      </c>
      <c r="D122" s="275" t="s">
        <v>19</v>
      </c>
      <c r="E122" s="276" t="s">
        <v>19</v>
      </c>
      <c r="F122" s="277">
        <v>390.5</v>
      </c>
      <c r="G122" s="38"/>
      <c r="H122" s="44"/>
    </row>
    <row r="123" spans="1:8" s="2" customFormat="1" ht="16.8" customHeight="1">
      <c r="A123" s="38"/>
      <c r="B123" s="44"/>
      <c r="C123" s="278" t="s">
        <v>288</v>
      </c>
      <c r="D123" s="278" t="s">
        <v>492</v>
      </c>
      <c r="E123" s="17" t="s">
        <v>19</v>
      </c>
      <c r="F123" s="279">
        <v>275.5</v>
      </c>
      <c r="G123" s="38"/>
      <c r="H123" s="44"/>
    </row>
    <row r="124" spans="1:8" s="2" customFormat="1" ht="16.8" customHeight="1">
      <c r="A124" s="38"/>
      <c r="B124" s="44"/>
      <c r="C124" s="278" t="s">
        <v>19</v>
      </c>
      <c r="D124" s="278" t="s">
        <v>493</v>
      </c>
      <c r="E124" s="17" t="s">
        <v>19</v>
      </c>
      <c r="F124" s="279">
        <v>115</v>
      </c>
      <c r="G124" s="38"/>
      <c r="H124" s="44"/>
    </row>
    <row r="125" spans="1:8" s="2" customFormat="1" ht="16.8" customHeight="1">
      <c r="A125" s="38"/>
      <c r="B125" s="44"/>
      <c r="C125" s="278" t="s">
        <v>278</v>
      </c>
      <c r="D125" s="278" t="s">
        <v>378</v>
      </c>
      <c r="E125" s="17" t="s">
        <v>19</v>
      </c>
      <c r="F125" s="279">
        <v>390.5</v>
      </c>
      <c r="G125" s="38"/>
      <c r="H125" s="44"/>
    </row>
    <row r="126" spans="1:8" s="2" customFormat="1" ht="16.8" customHeight="1">
      <c r="A126" s="38"/>
      <c r="B126" s="44"/>
      <c r="C126" s="280" t="s">
        <v>1156</v>
      </c>
      <c r="D126" s="38"/>
      <c r="E126" s="38"/>
      <c r="F126" s="38"/>
      <c r="G126" s="38"/>
      <c r="H126" s="44"/>
    </row>
    <row r="127" spans="1:8" s="2" customFormat="1" ht="16.8" customHeight="1">
      <c r="A127" s="38"/>
      <c r="B127" s="44"/>
      <c r="C127" s="278" t="s">
        <v>487</v>
      </c>
      <c r="D127" s="278" t="s">
        <v>488</v>
      </c>
      <c r="E127" s="17" t="s">
        <v>310</v>
      </c>
      <c r="F127" s="279">
        <v>390.5</v>
      </c>
      <c r="G127" s="38"/>
      <c r="H127" s="44"/>
    </row>
    <row r="128" spans="1:8" s="2" customFormat="1" ht="16.8" customHeight="1">
      <c r="A128" s="38"/>
      <c r="B128" s="44"/>
      <c r="C128" s="278" t="s">
        <v>411</v>
      </c>
      <c r="D128" s="278" t="s">
        <v>412</v>
      </c>
      <c r="E128" s="17" t="s">
        <v>310</v>
      </c>
      <c r="F128" s="279">
        <v>1951.2</v>
      </c>
      <c r="G128" s="38"/>
      <c r="H128" s="44"/>
    </row>
    <row r="129" spans="1:8" s="2" customFormat="1" ht="16.8" customHeight="1">
      <c r="A129" s="38"/>
      <c r="B129" s="44"/>
      <c r="C129" s="278" t="s">
        <v>499</v>
      </c>
      <c r="D129" s="278" t="s">
        <v>488</v>
      </c>
      <c r="E129" s="17" t="s">
        <v>310</v>
      </c>
      <c r="F129" s="279">
        <v>1951.2</v>
      </c>
      <c r="G129" s="38"/>
      <c r="H129" s="44"/>
    </row>
    <row r="130" spans="1:8" s="2" customFormat="1" ht="16.8" customHeight="1">
      <c r="A130" s="38"/>
      <c r="B130" s="44"/>
      <c r="C130" s="274" t="s">
        <v>277</v>
      </c>
      <c r="D130" s="275" t="s">
        <v>19</v>
      </c>
      <c r="E130" s="276" t="s">
        <v>19</v>
      </c>
      <c r="F130" s="277">
        <v>82.5</v>
      </c>
      <c r="G130" s="38"/>
      <c r="H130" s="44"/>
    </row>
    <row r="131" spans="1:8" s="2" customFormat="1" ht="16.8" customHeight="1">
      <c r="A131" s="38"/>
      <c r="B131" s="44"/>
      <c r="C131" s="278" t="s">
        <v>277</v>
      </c>
      <c r="D131" s="278" t="s">
        <v>275</v>
      </c>
      <c r="E131" s="17" t="s">
        <v>19</v>
      </c>
      <c r="F131" s="279">
        <v>82.5</v>
      </c>
      <c r="G131" s="38"/>
      <c r="H131" s="44"/>
    </row>
    <row r="132" spans="1:8" s="2" customFormat="1" ht="16.8" customHeight="1">
      <c r="A132" s="38"/>
      <c r="B132" s="44"/>
      <c r="C132" s="280" t="s">
        <v>1156</v>
      </c>
      <c r="D132" s="38"/>
      <c r="E132" s="38"/>
      <c r="F132" s="38"/>
      <c r="G132" s="38"/>
      <c r="H132" s="44"/>
    </row>
    <row r="133" spans="1:8" s="2" customFormat="1" ht="16.8" customHeight="1">
      <c r="A133" s="38"/>
      <c r="B133" s="44"/>
      <c r="C133" s="278" t="s">
        <v>483</v>
      </c>
      <c r="D133" s="278" t="s">
        <v>472</v>
      </c>
      <c r="E133" s="17" t="s">
        <v>310</v>
      </c>
      <c r="F133" s="279">
        <v>82.5</v>
      </c>
      <c r="G133" s="38"/>
      <c r="H133" s="44"/>
    </row>
    <row r="134" spans="1:8" s="2" customFormat="1" ht="16.8" customHeight="1">
      <c r="A134" s="38"/>
      <c r="B134" s="44"/>
      <c r="C134" s="278" t="s">
        <v>411</v>
      </c>
      <c r="D134" s="278" t="s">
        <v>412</v>
      </c>
      <c r="E134" s="17" t="s">
        <v>310</v>
      </c>
      <c r="F134" s="279">
        <v>1951.2</v>
      </c>
      <c r="G134" s="38"/>
      <c r="H134" s="44"/>
    </row>
    <row r="135" spans="1:8" s="2" customFormat="1" ht="16.8" customHeight="1">
      <c r="A135" s="38"/>
      <c r="B135" s="44"/>
      <c r="C135" s="278" t="s">
        <v>499</v>
      </c>
      <c r="D135" s="278" t="s">
        <v>488</v>
      </c>
      <c r="E135" s="17" t="s">
        <v>310</v>
      </c>
      <c r="F135" s="279">
        <v>1951.2</v>
      </c>
      <c r="G135" s="38"/>
      <c r="H135" s="44"/>
    </row>
    <row r="136" spans="1:8" s="2" customFormat="1" ht="16.8" customHeight="1">
      <c r="A136" s="38"/>
      <c r="B136" s="44"/>
      <c r="C136" s="274" t="s">
        <v>225</v>
      </c>
      <c r="D136" s="275" t="s">
        <v>19</v>
      </c>
      <c r="E136" s="276" t="s">
        <v>19</v>
      </c>
      <c r="F136" s="277">
        <v>1135.2</v>
      </c>
      <c r="G136" s="38"/>
      <c r="H136" s="44"/>
    </row>
    <row r="137" spans="1:8" s="2" customFormat="1" ht="16.8" customHeight="1">
      <c r="A137" s="38"/>
      <c r="B137" s="44"/>
      <c r="C137" s="278" t="s">
        <v>225</v>
      </c>
      <c r="D137" s="278" t="s">
        <v>481</v>
      </c>
      <c r="E137" s="17" t="s">
        <v>19</v>
      </c>
      <c r="F137" s="279">
        <v>1135.2</v>
      </c>
      <c r="G137" s="38"/>
      <c r="H137" s="44"/>
    </row>
    <row r="138" spans="1:8" s="2" customFormat="1" ht="16.8" customHeight="1">
      <c r="A138" s="38"/>
      <c r="B138" s="44"/>
      <c r="C138" s="280" t="s">
        <v>1156</v>
      </c>
      <c r="D138" s="38"/>
      <c r="E138" s="38"/>
      <c r="F138" s="38"/>
      <c r="G138" s="38"/>
      <c r="H138" s="44"/>
    </row>
    <row r="139" spans="1:8" s="2" customFormat="1" ht="16.8" customHeight="1">
      <c r="A139" s="38"/>
      <c r="B139" s="44"/>
      <c r="C139" s="278" t="s">
        <v>478</v>
      </c>
      <c r="D139" s="278" t="s">
        <v>472</v>
      </c>
      <c r="E139" s="17" t="s">
        <v>310</v>
      </c>
      <c r="F139" s="279">
        <v>1135.2</v>
      </c>
      <c r="G139" s="38"/>
      <c r="H139" s="44"/>
    </row>
    <row r="140" spans="1:8" s="2" customFormat="1" ht="16.8" customHeight="1">
      <c r="A140" s="38"/>
      <c r="B140" s="44"/>
      <c r="C140" s="278" t="s">
        <v>411</v>
      </c>
      <c r="D140" s="278" t="s">
        <v>412</v>
      </c>
      <c r="E140" s="17" t="s">
        <v>310</v>
      </c>
      <c r="F140" s="279">
        <v>1951.2</v>
      </c>
      <c r="G140" s="38"/>
      <c r="H140" s="44"/>
    </row>
    <row r="141" spans="1:8" s="2" customFormat="1" ht="16.8" customHeight="1">
      <c r="A141" s="38"/>
      <c r="B141" s="44"/>
      <c r="C141" s="278" t="s">
        <v>465</v>
      </c>
      <c r="D141" s="278" t="s">
        <v>466</v>
      </c>
      <c r="E141" s="17" t="s">
        <v>310</v>
      </c>
      <c r="F141" s="279">
        <v>1135.2</v>
      </c>
      <c r="G141" s="38"/>
      <c r="H141" s="44"/>
    </row>
    <row r="142" spans="1:8" s="2" customFormat="1" ht="16.8" customHeight="1">
      <c r="A142" s="38"/>
      <c r="B142" s="44"/>
      <c r="C142" s="278" t="s">
        <v>495</v>
      </c>
      <c r="D142" s="278" t="s">
        <v>488</v>
      </c>
      <c r="E142" s="17" t="s">
        <v>310</v>
      </c>
      <c r="F142" s="279">
        <v>1135.2</v>
      </c>
      <c r="G142" s="38"/>
      <c r="H142" s="44"/>
    </row>
    <row r="143" spans="1:8" s="2" customFormat="1" ht="16.8" customHeight="1">
      <c r="A143" s="38"/>
      <c r="B143" s="44"/>
      <c r="C143" s="278" t="s">
        <v>499</v>
      </c>
      <c r="D143" s="278" t="s">
        <v>488</v>
      </c>
      <c r="E143" s="17" t="s">
        <v>310</v>
      </c>
      <c r="F143" s="279">
        <v>1951.2</v>
      </c>
      <c r="G143" s="38"/>
      <c r="H143" s="44"/>
    </row>
    <row r="144" spans="1:8" s="2" customFormat="1" ht="16.8" customHeight="1">
      <c r="A144" s="38"/>
      <c r="B144" s="44"/>
      <c r="C144" s="278" t="s">
        <v>746</v>
      </c>
      <c r="D144" s="278" t="s">
        <v>747</v>
      </c>
      <c r="E144" s="17" t="s">
        <v>310</v>
      </c>
      <c r="F144" s="279">
        <v>1362.24</v>
      </c>
      <c r="G144" s="38"/>
      <c r="H144" s="44"/>
    </row>
    <row r="145" spans="1:8" s="2" customFormat="1" ht="16.8" customHeight="1">
      <c r="A145" s="38"/>
      <c r="B145" s="44"/>
      <c r="C145" s="274" t="s">
        <v>244</v>
      </c>
      <c r="D145" s="275" t="s">
        <v>19</v>
      </c>
      <c r="E145" s="276" t="s">
        <v>19</v>
      </c>
      <c r="F145" s="277">
        <v>946</v>
      </c>
      <c r="G145" s="38"/>
      <c r="H145" s="44"/>
    </row>
    <row r="146" spans="1:8" s="2" customFormat="1" ht="16.8" customHeight="1">
      <c r="A146" s="38"/>
      <c r="B146" s="44"/>
      <c r="C146" s="278" t="s">
        <v>19</v>
      </c>
      <c r="D146" s="278" t="s">
        <v>223</v>
      </c>
      <c r="E146" s="17" t="s">
        <v>19</v>
      </c>
      <c r="F146" s="279">
        <v>877</v>
      </c>
      <c r="G146" s="38"/>
      <c r="H146" s="44"/>
    </row>
    <row r="147" spans="1:8" s="2" customFormat="1" ht="16.8" customHeight="1">
      <c r="A147" s="38"/>
      <c r="B147" s="44"/>
      <c r="C147" s="278" t="s">
        <v>19</v>
      </c>
      <c r="D147" s="278" t="s">
        <v>242</v>
      </c>
      <c r="E147" s="17" t="s">
        <v>19</v>
      </c>
      <c r="F147" s="279">
        <v>69</v>
      </c>
      <c r="G147" s="38"/>
      <c r="H147" s="44"/>
    </row>
    <row r="148" spans="1:8" s="2" customFormat="1" ht="16.8" customHeight="1">
      <c r="A148" s="38"/>
      <c r="B148" s="44"/>
      <c r="C148" s="278" t="s">
        <v>244</v>
      </c>
      <c r="D148" s="278" t="s">
        <v>378</v>
      </c>
      <c r="E148" s="17" t="s">
        <v>19</v>
      </c>
      <c r="F148" s="279">
        <v>946</v>
      </c>
      <c r="G148" s="38"/>
      <c r="H148" s="44"/>
    </row>
    <row r="149" spans="1:8" s="2" customFormat="1" ht="16.8" customHeight="1">
      <c r="A149" s="38"/>
      <c r="B149" s="44"/>
      <c r="C149" s="280" t="s">
        <v>1156</v>
      </c>
      <c r="D149" s="38"/>
      <c r="E149" s="38"/>
      <c r="F149" s="38"/>
      <c r="G149" s="38"/>
      <c r="H149" s="44"/>
    </row>
    <row r="150" spans="1:8" s="2" customFormat="1" ht="16.8" customHeight="1">
      <c r="A150" s="38"/>
      <c r="B150" s="44"/>
      <c r="C150" s="278" t="s">
        <v>471</v>
      </c>
      <c r="D150" s="278" t="s">
        <v>472</v>
      </c>
      <c r="E150" s="17" t="s">
        <v>310</v>
      </c>
      <c r="F150" s="279">
        <v>946</v>
      </c>
      <c r="G150" s="38"/>
      <c r="H150" s="44"/>
    </row>
    <row r="151" spans="1:8" s="2" customFormat="1" ht="16.8" customHeight="1">
      <c r="A151" s="38"/>
      <c r="B151" s="44"/>
      <c r="C151" s="278" t="s">
        <v>478</v>
      </c>
      <c r="D151" s="278" t="s">
        <v>472</v>
      </c>
      <c r="E151" s="17" t="s">
        <v>310</v>
      </c>
      <c r="F151" s="279">
        <v>1135.2</v>
      </c>
      <c r="G151" s="38"/>
      <c r="H151" s="44"/>
    </row>
    <row r="152" spans="1:8" s="2" customFormat="1" ht="16.8" customHeight="1">
      <c r="A152" s="38"/>
      <c r="B152" s="44"/>
      <c r="C152" s="274" t="s">
        <v>235</v>
      </c>
      <c r="D152" s="275" t="s">
        <v>19</v>
      </c>
      <c r="E152" s="276" t="s">
        <v>19</v>
      </c>
      <c r="F152" s="277">
        <v>4</v>
      </c>
      <c r="G152" s="38"/>
      <c r="H152" s="44"/>
    </row>
    <row r="153" spans="1:8" s="2" customFormat="1" ht="16.8" customHeight="1">
      <c r="A153" s="38"/>
      <c r="B153" s="44"/>
      <c r="C153" s="278" t="s">
        <v>235</v>
      </c>
      <c r="D153" s="278" t="s">
        <v>708</v>
      </c>
      <c r="E153" s="17" t="s">
        <v>19</v>
      </c>
      <c r="F153" s="279">
        <v>4</v>
      </c>
      <c r="G153" s="38"/>
      <c r="H153" s="44"/>
    </row>
    <row r="154" spans="1:8" s="2" customFormat="1" ht="16.8" customHeight="1">
      <c r="A154" s="38"/>
      <c r="B154" s="44"/>
      <c r="C154" s="280" t="s">
        <v>1156</v>
      </c>
      <c r="D154" s="38"/>
      <c r="E154" s="38"/>
      <c r="F154" s="38"/>
      <c r="G154" s="38"/>
      <c r="H154" s="44"/>
    </row>
    <row r="155" spans="1:8" s="2" customFormat="1" ht="16.8" customHeight="1">
      <c r="A155" s="38"/>
      <c r="B155" s="44"/>
      <c r="C155" s="278" t="s">
        <v>703</v>
      </c>
      <c r="D155" s="278" t="s">
        <v>704</v>
      </c>
      <c r="E155" s="17" t="s">
        <v>178</v>
      </c>
      <c r="F155" s="279">
        <v>4</v>
      </c>
      <c r="G155" s="38"/>
      <c r="H155" s="44"/>
    </row>
    <row r="156" spans="1:8" s="2" customFormat="1" ht="16.8" customHeight="1">
      <c r="A156" s="38"/>
      <c r="B156" s="44"/>
      <c r="C156" s="278" t="s">
        <v>710</v>
      </c>
      <c r="D156" s="278" t="s">
        <v>711</v>
      </c>
      <c r="E156" s="17" t="s">
        <v>178</v>
      </c>
      <c r="F156" s="279">
        <v>4</v>
      </c>
      <c r="G156" s="38"/>
      <c r="H156" s="44"/>
    </row>
    <row r="157" spans="1:8" s="2" customFormat="1" ht="16.8" customHeight="1">
      <c r="A157" s="38"/>
      <c r="B157" s="44"/>
      <c r="C157" s="274" t="s">
        <v>257</v>
      </c>
      <c r="D157" s="275" t="s">
        <v>19</v>
      </c>
      <c r="E157" s="276" t="s">
        <v>19</v>
      </c>
      <c r="F157" s="277">
        <v>188.5</v>
      </c>
      <c r="G157" s="38"/>
      <c r="H157" s="44"/>
    </row>
    <row r="158" spans="1:8" s="2" customFormat="1" ht="16.8" customHeight="1">
      <c r="A158" s="38"/>
      <c r="B158" s="44"/>
      <c r="C158" s="278" t="s">
        <v>257</v>
      </c>
      <c r="D158" s="278" t="s">
        <v>342</v>
      </c>
      <c r="E158" s="17" t="s">
        <v>19</v>
      </c>
      <c r="F158" s="279">
        <v>188.5</v>
      </c>
      <c r="G158" s="38"/>
      <c r="H158" s="44"/>
    </row>
    <row r="159" spans="1:8" s="2" customFormat="1" ht="16.8" customHeight="1">
      <c r="A159" s="38"/>
      <c r="B159" s="44"/>
      <c r="C159" s="280" t="s">
        <v>1156</v>
      </c>
      <c r="D159" s="38"/>
      <c r="E159" s="38"/>
      <c r="F159" s="38"/>
      <c r="G159" s="38"/>
      <c r="H159" s="44"/>
    </row>
    <row r="160" spans="1:8" s="2" customFormat="1" ht="16.8" customHeight="1">
      <c r="A160" s="38"/>
      <c r="B160" s="44"/>
      <c r="C160" s="278" t="s">
        <v>336</v>
      </c>
      <c r="D160" s="278" t="s">
        <v>337</v>
      </c>
      <c r="E160" s="17" t="s">
        <v>310</v>
      </c>
      <c r="F160" s="279">
        <v>188.5</v>
      </c>
      <c r="G160" s="38"/>
      <c r="H160" s="44"/>
    </row>
    <row r="161" spans="1:8" s="2" customFormat="1" ht="16.8" customHeight="1">
      <c r="A161" s="38"/>
      <c r="B161" s="44"/>
      <c r="C161" s="278" t="s">
        <v>330</v>
      </c>
      <c r="D161" s="278" t="s">
        <v>331</v>
      </c>
      <c r="E161" s="17" t="s">
        <v>310</v>
      </c>
      <c r="F161" s="279">
        <v>473.6</v>
      </c>
      <c r="G161" s="38"/>
      <c r="H161" s="44"/>
    </row>
    <row r="162" spans="1:8" s="2" customFormat="1" ht="16.8" customHeight="1">
      <c r="A162" s="38"/>
      <c r="B162" s="44"/>
      <c r="C162" s="278" t="s">
        <v>842</v>
      </c>
      <c r="D162" s="278" t="s">
        <v>843</v>
      </c>
      <c r="E162" s="17" t="s">
        <v>408</v>
      </c>
      <c r="F162" s="279">
        <v>243.973</v>
      </c>
      <c r="G162" s="38"/>
      <c r="H162" s="44"/>
    </row>
    <row r="163" spans="1:8" s="2" customFormat="1" ht="16.8" customHeight="1">
      <c r="A163" s="38"/>
      <c r="B163" s="44"/>
      <c r="C163" s="274" t="s">
        <v>259</v>
      </c>
      <c r="D163" s="275" t="s">
        <v>19</v>
      </c>
      <c r="E163" s="276" t="s">
        <v>19</v>
      </c>
      <c r="F163" s="277">
        <v>1025</v>
      </c>
      <c r="G163" s="38"/>
      <c r="H163" s="44"/>
    </row>
    <row r="164" spans="1:8" s="2" customFormat="1" ht="16.8" customHeight="1">
      <c r="A164" s="38"/>
      <c r="B164" s="44"/>
      <c r="C164" s="278" t="s">
        <v>259</v>
      </c>
      <c r="D164" s="278" t="s">
        <v>355</v>
      </c>
      <c r="E164" s="17" t="s">
        <v>19</v>
      </c>
      <c r="F164" s="279">
        <v>1025</v>
      </c>
      <c r="G164" s="38"/>
      <c r="H164" s="44"/>
    </row>
    <row r="165" spans="1:8" s="2" customFormat="1" ht="16.8" customHeight="1">
      <c r="A165" s="38"/>
      <c r="B165" s="44"/>
      <c r="C165" s="280" t="s">
        <v>1156</v>
      </c>
      <c r="D165" s="38"/>
      <c r="E165" s="38"/>
      <c r="F165" s="38"/>
      <c r="G165" s="38"/>
      <c r="H165" s="44"/>
    </row>
    <row r="166" spans="1:8" s="2" customFormat="1" ht="16.8" customHeight="1">
      <c r="A166" s="38"/>
      <c r="B166" s="44"/>
      <c r="C166" s="278" t="s">
        <v>349</v>
      </c>
      <c r="D166" s="278" t="s">
        <v>350</v>
      </c>
      <c r="E166" s="17" t="s">
        <v>310</v>
      </c>
      <c r="F166" s="279">
        <v>1025</v>
      </c>
      <c r="G166" s="38"/>
      <c r="H166" s="44"/>
    </row>
    <row r="167" spans="1:8" s="2" customFormat="1" ht="16.8" customHeight="1">
      <c r="A167" s="38"/>
      <c r="B167" s="44"/>
      <c r="C167" s="278" t="s">
        <v>343</v>
      </c>
      <c r="D167" s="278" t="s">
        <v>344</v>
      </c>
      <c r="E167" s="17" t="s">
        <v>310</v>
      </c>
      <c r="F167" s="279">
        <v>1199</v>
      </c>
      <c r="G167" s="38"/>
      <c r="H167" s="44"/>
    </row>
    <row r="168" spans="1:8" s="2" customFormat="1" ht="16.8" customHeight="1">
      <c r="A168" s="38"/>
      <c r="B168" s="44"/>
      <c r="C168" s="278" t="s">
        <v>842</v>
      </c>
      <c r="D168" s="278" t="s">
        <v>843</v>
      </c>
      <c r="E168" s="17" t="s">
        <v>408</v>
      </c>
      <c r="F168" s="279">
        <v>243.973</v>
      </c>
      <c r="G168" s="38"/>
      <c r="H168" s="44"/>
    </row>
    <row r="169" spans="1:8" s="2" customFormat="1" ht="16.8" customHeight="1">
      <c r="A169" s="38"/>
      <c r="B169" s="44"/>
      <c r="C169" s="274" t="s">
        <v>255</v>
      </c>
      <c r="D169" s="275" t="s">
        <v>19</v>
      </c>
      <c r="E169" s="276" t="s">
        <v>19</v>
      </c>
      <c r="F169" s="277">
        <v>61.6</v>
      </c>
      <c r="G169" s="38"/>
      <c r="H169" s="44"/>
    </row>
    <row r="170" spans="1:8" s="2" customFormat="1" ht="16.8" customHeight="1">
      <c r="A170" s="38"/>
      <c r="B170" s="44"/>
      <c r="C170" s="278" t="s">
        <v>255</v>
      </c>
      <c r="D170" s="278" t="s">
        <v>329</v>
      </c>
      <c r="E170" s="17" t="s">
        <v>19</v>
      </c>
      <c r="F170" s="279">
        <v>61.6</v>
      </c>
      <c r="G170" s="38"/>
      <c r="H170" s="44"/>
    </row>
    <row r="171" spans="1:8" s="2" customFormat="1" ht="16.8" customHeight="1">
      <c r="A171" s="38"/>
      <c r="B171" s="44"/>
      <c r="C171" s="280" t="s">
        <v>1156</v>
      </c>
      <c r="D171" s="38"/>
      <c r="E171" s="38"/>
      <c r="F171" s="38"/>
      <c r="G171" s="38"/>
      <c r="H171" s="44"/>
    </row>
    <row r="172" spans="1:8" s="2" customFormat="1" ht="16.8" customHeight="1">
      <c r="A172" s="38"/>
      <c r="B172" s="44"/>
      <c r="C172" s="278" t="s">
        <v>324</v>
      </c>
      <c r="D172" s="278" t="s">
        <v>325</v>
      </c>
      <c r="E172" s="17" t="s">
        <v>310</v>
      </c>
      <c r="F172" s="279">
        <v>61.6</v>
      </c>
      <c r="G172" s="38"/>
      <c r="H172" s="44"/>
    </row>
    <row r="173" spans="1:8" s="2" customFormat="1" ht="16.8" customHeight="1">
      <c r="A173" s="38"/>
      <c r="B173" s="44"/>
      <c r="C173" s="278" t="s">
        <v>330</v>
      </c>
      <c r="D173" s="278" t="s">
        <v>331</v>
      </c>
      <c r="E173" s="17" t="s">
        <v>310</v>
      </c>
      <c r="F173" s="279">
        <v>473.6</v>
      </c>
      <c r="G173" s="38"/>
      <c r="H173" s="44"/>
    </row>
    <row r="174" spans="1:8" s="2" customFormat="1" ht="16.8" customHeight="1">
      <c r="A174" s="38"/>
      <c r="B174" s="44"/>
      <c r="C174" s="278" t="s">
        <v>834</v>
      </c>
      <c r="D174" s="278" t="s">
        <v>835</v>
      </c>
      <c r="E174" s="17" t="s">
        <v>408</v>
      </c>
      <c r="F174" s="279">
        <v>20.02</v>
      </c>
      <c r="G174" s="38"/>
      <c r="H174" s="44"/>
    </row>
    <row r="175" spans="1:8" s="2" customFormat="1" ht="16.8" customHeight="1">
      <c r="A175" s="38"/>
      <c r="B175" s="44"/>
      <c r="C175" s="274" t="s">
        <v>253</v>
      </c>
      <c r="D175" s="275" t="s">
        <v>19</v>
      </c>
      <c r="E175" s="276" t="s">
        <v>19</v>
      </c>
      <c r="F175" s="277">
        <v>128</v>
      </c>
      <c r="G175" s="38"/>
      <c r="H175" s="44"/>
    </row>
    <row r="176" spans="1:8" s="2" customFormat="1" ht="16.8" customHeight="1">
      <c r="A176" s="38"/>
      <c r="B176" s="44"/>
      <c r="C176" s="278" t="s">
        <v>253</v>
      </c>
      <c r="D176" s="278" t="s">
        <v>317</v>
      </c>
      <c r="E176" s="17" t="s">
        <v>19</v>
      </c>
      <c r="F176" s="279">
        <v>128</v>
      </c>
      <c r="G176" s="38"/>
      <c r="H176" s="44"/>
    </row>
    <row r="177" spans="1:8" s="2" customFormat="1" ht="16.8" customHeight="1">
      <c r="A177" s="38"/>
      <c r="B177" s="44"/>
      <c r="C177" s="280" t="s">
        <v>1156</v>
      </c>
      <c r="D177" s="38"/>
      <c r="E177" s="38"/>
      <c r="F177" s="38"/>
      <c r="G177" s="38"/>
      <c r="H177" s="44"/>
    </row>
    <row r="178" spans="1:8" s="2" customFormat="1" ht="16.8" customHeight="1">
      <c r="A178" s="38"/>
      <c r="B178" s="44"/>
      <c r="C178" s="278" t="s">
        <v>308</v>
      </c>
      <c r="D178" s="278" t="s">
        <v>309</v>
      </c>
      <c r="E178" s="17" t="s">
        <v>310</v>
      </c>
      <c r="F178" s="279">
        <v>128</v>
      </c>
      <c r="G178" s="38"/>
      <c r="H178" s="44"/>
    </row>
    <row r="179" spans="1:8" s="2" customFormat="1" ht="16.8" customHeight="1">
      <c r="A179" s="38"/>
      <c r="B179" s="44"/>
      <c r="C179" s="278" t="s">
        <v>330</v>
      </c>
      <c r="D179" s="278" t="s">
        <v>331</v>
      </c>
      <c r="E179" s="17" t="s">
        <v>310</v>
      </c>
      <c r="F179" s="279">
        <v>473.6</v>
      </c>
      <c r="G179" s="38"/>
      <c r="H179" s="44"/>
    </row>
    <row r="180" spans="1:8" s="2" customFormat="1" ht="16.8" customHeight="1">
      <c r="A180" s="38"/>
      <c r="B180" s="44"/>
      <c r="C180" s="278" t="s">
        <v>834</v>
      </c>
      <c r="D180" s="278" t="s">
        <v>835</v>
      </c>
      <c r="E180" s="17" t="s">
        <v>408</v>
      </c>
      <c r="F180" s="279">
        <v>20.02</v>
      </c>
      <c r="G180" s="38"/>
      <c r="H180" s="44"/>
    </row>
    <row r="181" spans="1:8" s="2" customFormat="1" ht="16.8" customHeight="1">
      <c r="A181" s="38"/>
      <c r="B181" s="44"/>
      <c r="C181" s="274" t="s">
        <v>263</v>
      </c>
      <c r="D181" s="275" t="s">
        <v>19</v>
      </c>
      <c r="E181" s="276" t="s">
        <v>19</v>
      </c>
      <c r="F181" s="277">
        <v>473.6</v>
      </c>
      <c r="G181" s="38"/>
      <c r="H181" s="44"/>
    </row>
    <row r="182" spans="1:8" s="2" customFormat="1" ht="16.8" customHeight="1">
      <c r="A182" s="38"/>
      <c r="B182" s="44"/>
      <c r="C182" s="278" t="s">
        <v>263</v>
      </c>
      <c r="D182" s="278" t="s">
        <v>335</v>
      </c>
      <c r="E182" s="17" t="s">
        <v>19</v>
      </c>
      <c r="F182" s="279">
        <v>473.6</v>
      </c>
      <c r="G182" s="38"/>
      <c r="H182" s="44"/>
    </row>
    <row r="183" spans="1:8" s="2" customFormat="1" ht="16.8" customHeight="1">
      <c r="A183" s="38"/>
      <c r="B183" s="44"/>
      <c r="C183" s="280" t="s">
        <v>1156</v>
      </c>
      <c r="D183" s="38"/>
      <c r="E183" s="38"/>
      <c r="F183" s="38"/>
      <c r="G183" s="38"/>
      <c r="H183" s="44"/>
    </row>
    <row r="184" spans="1:8" s="2" customFormat="1" ht="16.8" customHeight="1">
      <c r="A184" s="38"/>
      <c r="B184" s="44"/>
      <c r="C184" s="278" t="s">
        <v>330</v>
      </c>
      <c r="D184" s="278" t="s">
        <v>331</v>
      </c>
      <c r="E184" s="17" t="s">
        <v>310</v>
      </c>
      <c r="F184" s="279">
        <v>473.6</v>
      </c>
      <c r="G184" s="38"/>
      <c r="H184" s="44"/>
    </row>
    <row r="185" spans="1:8" s="2" customFormat="1" ht="16.8" customHeight="1">
      <c r="A185" s="38"/>
      <c r="B185" s="44"/>
      <c r="C185" s="278" t="s">
        <v>849</v>
      </c>
      <c r="D185" s="278" t="s">
        <v>850</v>
      </c>
      <c r="E185" s="17" t="s">
        <v>408</v>
      </c>
      <c r="F185" s="279">
        <v>832.764</v>
      </c>
      <c r="G185" s="38"/>
      <c r="H185" s="44"/>
    </row>
    <row r="186" spans="1:8" s="2" customFormat="1" ht="16.8" customHeight="1">
      <c r="A186" s="38"/>
      <c r="B186" s="44"/>
      <c r="C186" s="274" t="s">
        <v>265</v>
      </c>
      <c r="D186" s="275" t="s">
        <v>19</v>
      </c>
      <c r="E186" s="276" t="s">
        <v>19</v>
      </c>
      <c r="F186" s="277">
        <v>1199</v>
      </c>
      <c r="G186" s="38"/>
      <c r="H186" s="44"/>
    </row>
    <row r="187" spans="1:8" s="2" customFormat="1" ht="16.8" customHeight="1">
      <c r="A187" s="38"/>
      <c r="B187" s="44"/>
      <c r="C187" s="278" t="s">
        <v>265</v>
      </c>
      <c r="D187" s="278" t="s">
        <v>348</v>
      </c>
      <c r="E187" s="17" t="s">
        <v>19</v>
      </c>
      <c r="F187" s="279">
        <v>1199</v>
      </c>
      <c r="G187" s="38"/>
      <c r="H187" s="44"/>
    </row>
    <row r="188" spans="1:8" s="2" customFormat="1" ht="16.8" customHeight="1">
      <c r="A188" s="38"/>
      <c r="B188" s="44"/>
      <c r="C188" s="280" t="s">
        <v>1156</v>
      </c>
      <c r="D188" s="38"/>
      <c r="E188" s="38"/>
      <c r="F188" s="38"/>
      <c r="G188" s="38"/>
      <c r="H188" s="44"/>
    </row>
    <row r="189" spans="1:8" s="2" customFormat="1" ht="16.8" customHeight="1">
      <c r="A189" s="38"/>
      <c r="B189" s="44"/>
      <c r="C189" s="278" t="s">
        <v>343</v>
      </c>
      <c r="D189" s="278" t="s">
        <v>344</v>
      </c>
      <c r="E189" s="17" t="s">
        <v>310</v>
      </c>
      <c r="F189" s="279">
        <v>1199</v>
      </c>
      <c r="G189" s="38"/>
      <c r="H189" s="44"/>
    </row>
    <row r="190" spans="1:8" s="2" customFormat="1" ht="16.8" customHeight="1">
      <c r="A190" s="38"/>
      <c r="B190" s="44"/>
      <c r="C190" s="278" t="s">
        <v>849</v>
      </c>
      <c r="D190" s="278" t="s">
        <v>850</v>
      </c>
      <c r="E190" s="17" t="s">
        <v>408</v>
      </c>
      <c r="F190" s="279">
        <v>832.764</v>
      </c>
      <c r="G190" s="38"/>
      <c r="H190" s="44"/>
    </row>
    <row r="191" spans="1:8" s="2" customFormat="1" ht="16.8" customHeight="1">
      <c r="A191" s="38"/>
      <c r="B191" s="44"/>
      <c r="C191" s="274" t="s">
        <v>261</v>
      </c>
      <c r="D191" s="275" t="s">
        <v>19</v>
      </c>
      <c r="E191" s="276" t="s">
        <v>19</v>
      </c>
      <c r="F191" s="277">
        <v>95.5</v>
      </c>
      <c r="G191" s="38"/>
      <c r="H191" s="44"/>
    </row>
    <row r="192" spans="1:8" s="2" customFormat="1" ht="16.8" customHeight="1">
      <c r="A192" s="38"/>
      <c r="B192" s="44"/>
      <c r="C192" s="278" t="s">
        <v>261</v>
      </c>
      <c r="D192" s="278" t="s">
        <v>323</v>
      </c>
      <c r="E192" s="17" t="s">
        <v>19</v>
      </c>
      <c r="F192" s="279">
        <v>95.5</v>
      </c>
      <c r="G192" s="38"/>
      <c r="H192" s="44"/>
    </row>
    <row r="193" spans="1:8" s="2" customFormat="1" ht="16.8" customHeight="1">
      <c r="A193" s="38"/>
      <c r="B193" s="44"/>
      <c r="C193" s="280" t="s">
        <v>1156</v>
      </c>
      <c r="D193" s="38"/>
      <c r="E193" s="38"/>
      <c r="F193" s="38"/>
      <c r="G193" s="38"/>
      <c r="H193" s="44"/>
    </row>
    <row r="194" spans="1:8" s="2" customFormat="1" ht="16.8" customHeight="1">
      <c r="A194" s="38"/>
      <c r="B194" s="44"/>
      <c r="C194" s="278" t="s">
        <v>318</v>
      </c>
      <c r="D194" s="278" t="s">
        <v>319</v>
      </c>
      <c r="E194" s="17" t="s">
        <v>310</v>
      </c>
      <c r="F194" s="279">
        <v>95.5</v>
      </c>
      <c r="G194" s="38"/>
      <c r="H194" s="44"/>
    </row>
    <row r="195" spans="1:8" s="2" customFormat="1" ht="16.8" customHeight="1">
      <c r="A195" s="38"/>
      <c r="B195" s="44"/>
      <c r="C195" s="278" t="s">
        <v>330</v>
      </c>
      <c r="D195" s="278" t="s">
        <v>331</v>
      </c>
      <c r="E195" s="17" t="s">
        <v>310</v>
      </c>
      <c r="F195" s="279">
        <v>473.6</v>
      </c>
      <c r="G195" s="38"/>
      <c r="H195" s="44"/>
    </row>
    <row r="196" spans="1:8" s="2" customFormat="1" ht="16.8" customHeight="1">
      <c r="A196" s="38"/>
      <c r="B196" s="44"/>
      <c r="C196" s="274" t="s">
        <v>237</v>
      </c>
      <c r="D196" s="275" t="s">
        <v>19</v>
      </c>
      <c r="E196" s="276" t="s">
        <v>19</v>
      </c>
      <c r="F196" s="277">
        <v>5</v>
      </c>
      <c r="G196" s="38"/>
      <c r="H196" s="44"/>
    </row>
    <row r="197" spans="1:8" s="2" customFormat="1" ht="16.8" customHeight="1">
      <c r="A197" s="38"/>
      <c r="B197" s="44"/>
      <c r="C197" s="278" t="s">
        <v>237</v>
      </c>
      <c r="D197" s="278" t="s">
        <v>613</v>
      </c>
      <c r="E197" s="17" t="s">
        <v>19</v>
      </c>
      <c r="F197" s="279">
        <v>5</v>
      </c>
      <c r="G197" s="38"/>
      <c r="H197" s="44"/>
    </row>
    <row r="198" spans="1:8" s="2" customFormat="1" ht="16.8" customHeight="1">
      <c r="A198" s="38"/>
      <c r="B198" s="44"/>
      <c r="C198" s="280" t="s">
        <v>1156</v>
      </c>
      <c r="D198" s="38"/>
      <c r="E198" s="38"/>
      <c r="F198" s="38"/>
      <c r="G198" s="38"/>
      <c r="H198" s="44"/>
    </row>
    <row r="199" spans="1:8" s="2" customFormat="1" ht="16.8" customHeight="1">
      <c r="A199" s="38"/>
      <c r="B199" s="44"/>
      <c r="C199" s="278" t="s">
        <v>608</v>
      </c>
      <c r="D199" s="278" t="s">
        <v>609</v>
      </c>
      <c r="E199" s="17" t="s">
        <v>178</v>
      </c>
      <c r="F199" s="279">
        <v>5</v>
      </c>
      <c r="G199" s="38"/>
      <c r="H199" s="44"/>
    </row>
    <row r="200" spans="1:8" s="2" customFormat="1" ht="16.8" customHeight="1">
      <c r="A200" s="38"/>
      <c r="B200" s="44"/>
      <c r="C200" s="278" t="s">
        <v>630</v>
      </c>
      <c r="D200" s="278" t="s">
        <v>631</v>
      </c>
      <c r="E200" s="17" t="s">
        <v>178</v>
      </c>
      <c r="F200" s="279">
        <v>5</v>
      </c>
      <c r="G200" s="38"/>
      <c r="H200" s="44"/>
    </row>
    <row r="201" spans="1:8" s="2" customFormat="1" ht="16.8" customHeight="1">
      <c r="A201" s="38"/>
      <c r="B201" s="44"/>
      <c r="C201" s="278" t="s">
        <v>639</v>
      </c>
      <c r="D201" s="278" t="s">
        <v>640</v>
      </c>
      <c r="E201" s="17" t="s">
        <v>178</v>
      </c>
      <c r="F201" s="279">
        <v>5</v>
      </c>
      <c r="G201" s="38"/>
      <c r="H201" s="44"/>
    </row>
    <row r="202" spans="1:8" s="2" customFormat="1" ht="16.8" customHeight="1">
      <c r="A202" s="38"/>
      <c r="B202" s="44"/>
      <c r="C202" s="278" t="s">
        <v>635</v>
      </c>
      <c r="D202" s="278" t="s">
        <v>636</v>
      </c>
      <c r="E202" s="17" t="s">
        <v>178</v>
      </c>
      <c r="F202" s="279">
        <v>5</v>
      </c>
      <c r="G202" s="38"/>
      <c r="H202" s="44"/>
    </row>
    <row r="203" spans="1:8" s="2" customFormat="1" ht="16.8" customHeight="1">
      <c r="A203" s="38"/>
      <c r="B203" s="44"/>
      <c r="C203" s="278" t="s">
        <v>615</v>
      </c>
      <c r="D203" s="278" t="s">
        <v>616</v>
      </c>
      <c r="E203" s="17" t="s">
        <v>178</v>
      </c>
      <c r="F203" s="279">
        <v>5</v>
      </c>
      <c r="G203" s="38"/>
      <c r="H203" s="44"/>
    </row>
    <row r="204" spans="1:8" s="2" customFormat="1" ht="16.8" customHeight="1">
      <c r="A204" s="38"/>
      <c r="B204" s="44"/>
      <c r="C204" s="278" t="s">
        <v>622</v>
      </c>
      <c r="D204" s="278" t="s">
        <v>623</v>
      </c>
      <c r="E204" s="17" t="s">
        <v>178</v>
      </c>
      <c r="F204" s="279">
        <v>5</v>
      </c>
      <c r="G204" s="38"/>
      <c r="H204" s="44"/>
    </row>
    <row r="205" spans="1:8" s="2" customFormat="1" ht="16.8" customHeight="1">
      <c r="A205" s="38"/>
      <c r="B205" s="44"/>
      <c r="C205" s="278" t="s">
        <v>618</v>
      </c>
      <c r="D205" s="278" t="s">
        <v>619</v>
      </c>
      <c r="E205" s="17" t="s">
        <v>178</v>
      </c>
      <c r="F205" s="279">
        <v>5</v>
      </c>
      <c r="G205" s="38"/>
      <c r="H205" s="44"/>
    </row>
    <row r="206" spans="1:8" s="2" customFormat="1" ht="16.8" customHeight="1">
      <c r="A206" s="38"/>
      <c r="B206" s="44"/>
      <c r="C206" s="278" t="s">
        <v>626</v>
      </c>
      <c r="D206" s="278" t="s">
        <v>627</v>
      </c>
      <c r="E206" s="17" t="s">
        <v>178</v>
      </c>
      <c r="F206" s="279">
        <v>5</v>
      </c>
      <c r="G206" s="38"/>
      <c r="H206" s="44"/>
    </row>
    <row r="207" spans="1:8" s="2" customFormat="1" ht="16.8" customHeight="1">
      <c r="A207" s="38"/>
      <c r="B207" s="44"/>
      <c r="C207" s="274" t="s">
        <v>549</v>
      </c>
      <c r="D207" s="275" t="s">
        <v>19</v>
      </c>
      <c r="E207" s="276" t="s">
        <v>19</v>
      </c>
      <c r="F207" s="277">
        <v>476</v>
      </c>
      <c r="G207" s="38"/>
      <c r="H207" s="44"/>
    </row>
    <row r="208" spans="1:8" s="2" customFormat="1" ht="16.8" customHeight="1">
      <c r="A208" s="38"/>
      <c r="B208" s="44"/>
      <c r="C208" s="278" t="s">
        <v>549</v>
      </c>
      <c r="D208" s="278" t="s">
        <v>550</v>
      </c>
      <c r="E208" s="17" t="s">
        <v>19</v>
      </c>
      <c r="F208" s="279">
        <v>476</v>
      </c>
      <c r="G208" s="38"/>
      <c r="H208" s="44"/>
    </row>
    <row r="209" spans="1:8" s="2" customFormat="1" ht="16.8" customHeight="1">
      <c r="A209" s="38"/>
      <c r="B209" s="44"/>
      <c r="C209" s="274" t="s">
        <v>223</v>
      </c>
      <c r="D209" s="275" t="s">
        <v>19</v>
      </c>
      <c r="E209" s="276" t="s">
        <v>19</v>
      </c>
      <c r="F209" s="277">
        <v>877</v>
      </c>
      <c r="G209" s="38"/>
      <c r="H209" s="44"/>
    </row>
    <row r="210" spans="1:8" s="2" customFormat="1" ht="16.8" customHeight="1">
      <c r="A210" s="38"/>
      <c r="B210" s="44"/>
      <c r="C210" s="278" t="s">
        <v>223</v>
      </c>
      <c r="D210" s="278" t="s">
        <v>541</v>
      </c>
      <c r="E210" s="17" t="s">
        <v>19</v>
      </c>
      <c r="F210" s="279">
        <v>877</v>
      </c>
      <c r="G210" s="38"/>
      <c r="H210" s="44"/>
    </row>
    <row r="211" spans="1:8" s="2" customFormat="1" ht="16.8" customHeight="1">
      <c r="A211" s="38"/>
      <c r="B211" s="44"/>
      <c r="C211" s="280" t="s">
        <v>1156</v>
      </c>
      <c r="D211" s="38"/>
      <c r="E211" s="38"/>
      <c r="F211" s="38"/>
      <c r="G211" s="38"/>
      <c r="H211" s="44"/>
    </row>
    <row r="212" spans="1:8" s="2" customFormat="1" ht="16.8" customHeight="1">
      <c r="A212" s="38"/>
      <c r="B212" s="44"/>
      <c r="C212" s="278" t="s">
        <v>536</v>
      </c>
      <c r="D212" s="278" t="s">
        <v>537</v>
      </c>
      <c r="E212" s="17" t="s">
        <v>310</v>
      </c>
      <c r="F212" s="279">
        <v>877</v>
      </c>
      <c r="G212" s="38"/>
      <c r="H212" s="44"/>
    </row>
    <row r="213" spans="1:8" s="2" customFormat="1" ht="16.8" customHeight="1">
      <c r="A213" s="38"/>
      <c r="B213" s="44"/>
      <c r="C213" s="278" t="s">
        <v>471</v>
      </c>
      <c r="D213" s="278" t="s">
        <v>472</v>
      </c>
      <c r="E213" s="17" t="s">
        <v>310</v>
      </c>
      <c r="F213" s="279">
        <v>946</v>
      </c>
      <c r="G213" s="38"/>
      <c r="H213" s="44"/>
    </row>
    <row r="214" spans="1:8" s="2" customFormat="1" ht="16.8" customHeight="1">
      <c r="A214" s="38"/>
      <c r="B214" s="44"/>
      <c r="C214" s="278" t="s">
        <v>511</v>
      </c>
      <c r="D214" s="278" t="s">
        <v>512</v>
      </c>
      <c r="E214" s="17" t="s">
        <v>310</v>
      </c>
      <c r="F214" s="279">
        <v>877</v>
      </c>
      <c r="G214" s="38"/>
      <c r="H214" s="44"/>
    </row>
    <row r="215" spans="1:8" s="2" customFormat="1" ht="16.8" customHeight="1">
      <c r="A215" s="38"/>
      <c r="B215" s="44"/>
      <c r="C215" s="278" t="s">
        <v>525</v>
      </c>
      <c r="D215" s="278" t="s">
        <v>526</v>
      </c>
      <c r="E215" s="17" t="s">
        <v>310</v>
      </c>
      <c r="F215" s="279">
        <v>877</v>
      </c>
      <c r="G215" s="38"/>
      <c r="H215" s="44"/>
    </row>
    <row r="216" spans="1:8" s="2" customFormat="1" ht="16.8" customHeight="1">
      <c r="A216" s="38"/>
      <c r="B216" s="44"/>
      <c r="C216" s="278" t="s">
        <v>531</v>
      </c>
      <c r="D216" s="278" t="s">
        <v>532</v>
      </c>
      <c r="E216" s="17" t="s">
        <v>310</v>
      </c>
      <c r="F216" s="279">
        <v>877</v>
      </c>
      <c r="G216" s="38"/>
      <c r="H216" s="44"/>
    </row>
    <row r="217" spans="1:8" s="2" customFormat="1" ht="16.8" customHeight="1">
      <c r="A217" s="38"/>
      <c r="B217" s="44"/>
      <c r="C217" s="278" t="s">
        <v>761</v>
      </c>
      <c r="D217" s="278" t="s">
        <v>762</v>
      </c>
      <c r="E217" s="17" t="s">
        <v>310</v>
      </c>
      <c r="F217" s="279">
        <v>877</v>
      </c>
      <c r="G217" s="38"/>
      <c r="H217" s="44"/>
    </row>
    <row r="218" spans="1:8" s="2" customFormat="1" ht="16.8" customHeight="1">
      <c r="A218" s="38"/>
      <c r="B218" s="44"/>
      <c r="C218" s="278" t="s">
        <v>768</v>
      </c>
      <c r="D218" s="278" t="s">
        <v>769</v>
      </c>
      <c r="E218" s="17" t="s">
        <v>310</v>
      </c>
      <c r="F218" s="279">
        <v>877</v>
      </c>
      <c r="G218" s="38"/>
      <c r="H218" s="44"/>
    </row>
    <row r="219" spans="1:8" s="2" customFormat="1" ht="16.8" customHeight="1">
      <c r="A219" s="38"/>
      <c r="B219" s="44"/>
      <c r="C219" s="274" t="s">
        <v>898</v>
      </c>
      <c r="D219" s="275" t="s">
        <v>19</v>
      </c>
      <c r="E219" s="276" t="s">
        <v>19</v>
      </c>
      <c r="F219" s="277">
        <v>2.5</v>
      </c>
      <c r="G219" s="38"/>
      <c r="H219" s="44"/>
    </row>
    <row r="220" spans="1:8" s="2" customFormat="1" ht="16.8" customHeight="1">
      <c r="A220" s="38"/>
      <c r="B220" s="44"/>
      <c r="C220" s="278" t="s">
        <v>898</v>
      </c>
      <c r="D220" s="278" t="s">
        <v>912</v>
      </c>
      <c r="E220" s="17" t="s">
        <v>19</v>
      </c>
      <c r="F220" s="279">
        <v>2.5</v>
      </c>
      <c r="G220" s="38"/>
      <c r="H220" s="44"/>
    </row>
    <row r="221" spans="1:8" s="2" customFormat="1" ht="16.8" customHeight="1">
      <c r="A221" s="38"/>
      <c r="B221" s="44"/>
      <c r="C221" s="274" t="s">
        <v>240</v>
      </c>
      <c r="D221" s="275" t="s">
        <v>19</v>
      </c>
      <c r="E221" s="276" t="s">
        <v>19</v>
      </c>
      <c r="F221" s="277">
        <v>13.5</v>
      </c>
      <c r="G221" s="38"/>
      <c r="H221" s="44"/>
    </row>
    <row r="222" spans="1:8" s="2" customFormat="1" ht="16.8" customHeight="1">
      <c r="A222" s="38"/>
      <c r="B222" s="44"/>
      <c r="C222" s="278" t="s">
        <v>240</v>
      </c>
      <c r="D222" s="278" t="s">
        <v>397</v>
      </c>
      <c r="E222" s="17" t="s">
        <v>19</v>
      </c>
      <c r="F222" s="279">
        <v>13.5</v>
      </c>
      <c r="G222" s="38"/>
      <c r="H222" s="44"/>
    </row>
    <row r="223" spans="1:8" s="2" customFormat="1" ht="16.8" customHeight="1">
      <c r="A223" s="38"/>
      <c r="B223" s="44"/>
      <c r="C223" s="280" t="s">
        <v>1156</v>
      </c>
      <c r="D223" s="38"/>
      <c r="E223" s="38"/>
      <c r="F223" s="38"/>
      <c r="G223" s="38"/>
      <c r="H223" s="44"/>
    </row>
    <row r="224" spans="1:8" s="2" customFormat="1" ht="16.8" customHeight="1">
      <c r="A224" s="38"/>
      <c r="B224" s="44"/>
      <c r="C224" s="278" t="s">
        <v>391</v>
      </c>
      <c r="D224" s="278" t="s">
        <v>392</v>
      </c>
      <c r="E224" s="17" t="s">
        <v>365</v>
      </c>
      <c r="F224" s="279">
        <v>13.5</v>
      </c>
      <c r="G224" s="38"/>
      <c r="H224" s="44"/>
    </row>
    <row r="225" spans="1:8" s="2" customFormat="1" ht="16.8" customHeight="1">
      <c r="A225" s="38"/>
      <c r="B225" s="44"/>
      <c r="C225" s="278" t="s">
        <v>417</v>
      </c>
      <c r="D225" s="278" t="s">
        <v>418</v>
      </c>
      <c r="E225" s="17" t="s">
        <v>365</v>
      </c>
      <c r="F225" s="279">
        <v>506.64</v>
      </c>
      <c r="G225" s="38"/>
      <c r="H225" s="44"/>
    </row>
    <row r="226" spans="1:8" s="2" customFormat="1" ht="26.4" customHeight="1">
      <c r="A226" s="38"/>
      <c r="B226" s="44"/>
      <c r="C226" s="273" t="s">
        <v>1157</v>
      </c>
      <c r="D226" s="273" t="s">
        <v>88</v>
      </c>
      <c r="E226" s="38"/>
      <c r="F226" s="38"/>
      <c r="G226" s="38"/>
      <c r="H226" s="44"/>
    </row>
    <row r="227" spans="1:8" s="2" customFormat="1" ht="16.8" customHeight="1">
      <c r="A227" s="38"/>
      <c r="B227" s="44"/>
      <c r="C227" s="274" t="s">
        <v>892</v>
      </c>
      <c r="D227" s="275" t="s">
        <v>19</v>
      </c>
      <c r="E227" s="276" t="s">
        <v>19</v>
      </c>
      <c r="F227" s="277">
        <v>10</v>
      </c>
      <c r="G227" s="38"/>
      <c r="H227" s="44"/>
    </row>
    <row r="228" spans="1:8" s="2" customFormat="1" ht="16.8" customHeight="1">
      <c r="A228" s="38"/>
      <c r="B228" s="44"/>
      <c r="C228" s="278" t="s">
        <v>892</v>
      </c>
      <c r="D228" s="278" t="s">
        <v>168</v>
      </c>
      <c r="E228" s="17" t="s">
        <v>19</v>
      </c>
      <c r="F228" s="279">
        <v>10</v>
      </c>
      <c r="G228" s="38"/>
      <c r="H228" s="44"/>
    </row>
    <row r="229" spans="1:8" s="2" customFormat="1" ht="16.8" customHeight="1">
      <c r="A229" s="38"/>
      <c r="B229" s="44"/>
      <c r="C229" s="280" t="s">
        <v>1156</v>
      </c>
      <c r="D229" s="38"/>
      <c r="E229" s="38"/>
      <c r="F229" s="38"/>
      <c r="G229" s="38"/>
      <c r="H229" s="44"/>
    </row>
    <row r="230" spans="1:8" s="2" customFormat="1" ht="16.8" customHeight="1">
      <c r="A230" s="38"/>
      <c r="B230" s="44"/>
      <c r="C230" s="278" t="s">
        <v>983</v>
      </c>
      <c r="D230" s="278" t="s">
        <v>984</v>
      </c>
      <c r="E230" s="17" t="s">
        <v>358</v>
      </c>
      <c r="F230" s="279">
        <v>10</v>
      </c>
      <c r="G230" s="38"/>
      <c r="H230" s="44"/>
    </row>
    <row r="231" spans="1:8" s="2" customFormat="1" ht="16.8" customHeight="1">
      <c r="A231" s="38"/>
      <c r="B231" s="44"/>
      <c r="C231" s="278" t="s">
        <v>988</v>
      </c>
      <c r="D231" s="278" t="s">
        <v>989</v>
      </c>
      <c r="E231" s="17" t="s">
        <v>981</v>
      </c>
      <c r="F231" s="279">
        <v>10</v>
      </c>
      <c r="G231" s="38"/>
      <c r="H231" s="44"/>
    </row>
    <row r="232" spans="1:8" s="2" customFormat="1" ht="16.8" customHeight="1">
      <c r="A232" s="38"/>
      <c r="B232" s="44"/>
      <c r="C232" s="274" t="s">
        <v>887</v>
      </c>
      <c r="D232" s="275" t="s">
        <v>19</v>
      </c>
      <c r="E232" s="276" t="s">
        <v>19</v>
      </c>
      <c r="F232" s="277">
        <v>284</v>
      </c>
      <c r="G232" s="38"/>
      <c r="H232" s="44"/>
    </row>
    <row r="233" spans="1:8" s="2" customFormat="1" ht="16.8" customHeight="1">
      <c r="A233" s="38"/>
      <c r="B233" s="44"/>
      <c r="C233" s="278" t="s">
        <v>887</v>
      </c>
      <c r="D233" s="278" t="s">
        <v>888</v>
      </c>
      <c r="E233" s="17" t="s">
        <v>19</v>
      </c>
      <c r="F233" s="279">
        <v>284</v>
      </c>
      <c r="G233" s="38"/>
      <c r="H233" s="44"/>
    </row>
    <row r="234" spans="1:8" s="2" customFormat="1" ht="16.8" customHeight="1">
      <c r="A234" s="38"/>
      <c r="B234" s="44"/>
      <c r="C234" s="280" t="s">
        <v>1156</v>
      </c>
      <c r="D234" s="38"/>
      <c r="E234" s="38"/>
      <c r="F234" s="38"/>
      <c r="G234" s="38"/>
      <c r="H234" s="44"/>
    </row>
    <row r="235" spans="1:8" s="2" customFormat="1" ht="16.8" customHeight="1">
      <c r="A235" s="38"/>
      <c r="B235" s="44"/>
      <c r="C235" s="278" t="s">
        <v>1009</v>
      </c>
      <c r="D235" s="278" t="s">
        <v>1010</v>
      </c>
      <c r="E235" s="17" t="s">
        <v>358</v>
      </c>
      <c r="F235" s="279">
        <v>284</v>
      </c>
      <c r="G235" s="38"/>
      <c r="H235" s="44"/>
    </row>
    <row r="236" spans="1:8" s="2" customFormat="1" ht="16.8" customHeight="1">
      <c r="A236" s="38"/>
      <c r="B236" s="44"/>
      <c r="C236" s="278" t="s">
        <v>1045</v>
      </c>
      <c r="D236" s="278" t="s">
        <v>1046</v>
      </c>
      <c r="E236" s="17" t="s">
        <v>358</v>
      </c>
      <c r="F236" s="279">
        <v>284</v>
      </c>
      <c r="G236" s="38"/>
      <c r="H236" s="44"/>
    </row>
    <row r="237" spans="1:8" s="2" customFormat="1" ht="16.8" customHeight="1">
      <c r="A237" s="38"/>
      <c r="B237" s="44"/>
      <c r="C237" s="278" t="s">
        <v>1050</v>
      </c>
      <c r="D237" s="278" t="s">
        <v>1051</v>
      </c>
      <c r="E237" s="17" t="s">
        <v>358</v>
      </c>
      <c r="F237" s="279">
        <v>284</v>
      </c>
      <c r="G237" s="38"/>
      <c r="H237" s="44"/>
    </row>
    <row r="238" spans="1:8" s="2" customFormat="1" ht="16.8" customHeight="1">
      <c r="A238" s="38"/>
      <c r="B238" s="44"/>
      <c r="C238" s="278" t="s">
        <v>1055</v>
      </c>
      <c r="D238" s="278" t="s">
        <v>1056</v>
      </c>
      <c r="E238" s="17" t="s">
        <v>365</v>
      </c>
      <c r="F238" s="279">
        <v>14.2</v>
      </c>
      <c r="G238" s="38"/>
      <c r="H238" s="44"/>
    </row>
    <row r="239" spans="1:8" s="2" customFormat="1" ht="16.8" customHeight="1">
      <c r="A239" s="38"/>
      <c r="B239" s="44"/>
      <c r="C239" s="278" t="s">
        <v>1069</v>
      </c>
      <c r="D239" s="278" t="s">
        <v>1070</v>
      </c>
      <c r="E239" s="17" t="s">
        <v>358</v>
      </c>
      <c r="F239" s="279">
        <v>284</v>
      </c>
      <c r="G239" s="38"/>
      <c r="H239" s="44"/>
    </row>
    <row r="240" spans="1:8" s="2" customFormat="1" ht="16.8" customHeight="1">
      <c r="A240" s="38"/>
      <c r="B240" s="44"/>
      <c r="C240" s="278" t="s">
        <v>867</v>
      </c>
      <c r="D240" s="278" t="s">
        <v>868</v>
      </c>
      <c r="E240" s="17" t="s">
        <v>358</v>
      </c>
      <c r="F240" s="279">
        <v>284</v>
      </c>
      <c r="G240" s="38"/>
      <c r="H240" s="44"/>
    </row>
    <row r="241" spans="1:8" s="2" customFormat="1" ht="16.8" customHeight="1">
      <c r="A241" s="38"/>
      <c r="B241" s="44"/>
      <c r="C241" s="278" t="s">
        <v>1075</v>
      </c>
      <c r="D241" s="278" t="s">
        <v>1076</v>
      </c>
      <c r="E241" s="17" t="s">
        <v>358</v>
      </c>
      <c r="F241" s="279">
        <v>568</v>
      </c>
      <c r="G241" s="38"/>
      <c r="H241" s="44"/>
    </row>
    <row r="242" spans="1:8" s="2" customFormat="1" ht="16.8" customHeight="1">
      <c r="A242" s="38"/>
      <c r="B242" s="44"/>
      <c r="C242" s="278" t="s">
        <v>1014</v>
      </c>
      <c r="D242" s="278" t="s">
        <v>1015</v>
      </c>
      <c r="E242" s="17" t="s">
        <v>358</v>
      </c>
      <c r="F242" s="279">
        <v>284</v>
      </c>
      <c r="G242" s="38"/>
      <c r="H242" s="44"/>
    </row>
    <row r="243" spans="1:8" s="2" customFormat="1" ht="16.8" customHeight="1">
      <c r="A243" s="38"/>
      <c r="B243" s="44"/>
      <c r="C243" s="278" t="s">
        <v>1081</v>
      </c>
      <c r="D243" s="278" t="s">
        <v>1082</v>
      </c>
      <c r="E243" s="17" t="s">
        <v>358</v>
      </c>
      <c r="F243" s="279">
        <v>585.04</v>
      </c>
      <c r="G243" s="38"/>
      <c r="H243" s="44"/>
    </row>
    <row r="244" spans="1:8" s="2" customFormat="1" ht="16.8" customHeight="1">
      <c r="A244" s="38"/>
      <c r="B244" s="44"/>
      <c r="C244" s="274" t="s">
        <v>889</v>
      </c>
      <c r="D244" s="275" t="s">
        <v>19</v>
      </c>
      <c r="E244" s="276" t="s">
        <v>19</v>
      </c>
      <c r="F244" s="277">
        <v>60</v>
      </c>
      <c r="G244" s="38"/>
      <c r="H244" s="44"/>
    </row>
    <row r="245" spans="1:8" s="2" customFormat="1" ht="16.8" customHeight="1">
      <c r="A245" s="38"/>
      <c r="B245" s="44"/>
      <c r="C245" s="278" t="s">
        <v>889</v>
      </c>
      <c r="D245" s="278" t="s">
        <v>671</v>
      </c>
      <c r="E245" s="17" t="s">
        <v>19</v>
      </c>
      <c r="F245" s="279">
        <v>60</v>
      </c>
      <c r="G245" s="38"/>
      <c r="H245" s="44"/>
    </row>
    <row r="246" spans="1:8" s="2" customFormat="1" ht="16.8" customHeight="1">
      <c r="A246" s="38"/>
      <c r="B246" s="44"/>
      <c r="C246" s="280" t="s">
        <v>1156</v>
      </c>
      <c r="D246" s="38"/>
      <c r="E246" s="38"/>
      <c r="F246" s="38"/>
      <c r="G246" s="38"/>
      <c r="H246" s="44"/>
    </row>
    <row r="247" spans="1:8" s="2" customFormat="1" ht="16.8" customHeight="1">
      <c r="A247" s="38"/>
      <c r="B247" s="44"/>
      <c r="C247" s="278" t="s">
        <v>1017</v>
      </c>
      <c r="D247" s="278" t="s">
        <v>1018</v>
      </c>
      <c r="E247" s="17" t="s">
        <v>358</v>
      </c>
      <c r="F247" s="279">
        <v>60</v>
      </c>
      <c r="G247" s="38"/>
      <c r="H247" s="44"/>
    </row>
    <row r="248" spans="1:8" s="2" customFormat="1" ht="16.8" customHeight="1">
      <c r="A248" s="38"/>
      <c r="B248" s="44"/>
      <c r="C248" s="278" t="s">
        <v>1022</v>
      </c>
      <c r="D248" s="278" t="s">
        <v>1023</v>
      </c>
      <c r="E248" s="17" t="s">
        <v>358</v>
      </c>
      <c r="F248" s="279">
        <v>60</v>
      </c>
      <c r="G248" s="38"/>
      <c r="H248" s="44"/>
    </row>
    <row r="249" spans="1:8" s="2" customFormat="1" ht="16.8" customHeight="1">
      <c r="A249" s="38"/>
      <c r="B249" s="44"/>
      <c r="C249" s="274" t="s">
        <v>896</v>
      </c>
      <c r="D249" s="275" t="s">
        <v>19</v>
      </c>
      <c r="E249" s="276" t="s">
        <v>19</v>
      </c>
      <c r="F249" s="277">
        <v>13</v>
      </c>
      <c r="G249" s="38"/>
      <c r="H249" s="44"/>
    </row>
    <row r="250" spans="1:8" s="2" customFormat="1" ht="16.8" customHeight="1">
      <c r="A250" s="38"/>
      <c r="B250" s="44"/>
      <c r="C250" s="278" t="s">
        <v>896</v>
      </c>
      <c r="D250" s="278" t="s">
        <v>187</v>
      </c>
      <c r="E250" s="17" t="s">
        <v>19</v>
      </c>
      <c r="F250" s="279">
        <v>13</v>
      </c>
      <c r="G250" s="38"/>
      <c r="H250" s="44"/>
    </row>
    <row r="251" spans="1:8" s="2" customFormat="1" ht="16.8" customHeight="1">
      <c r="A251" s="38"/>
      <c r="B251" s="44"/>
      <c r="C251" s="280" t="s">
        <v>1156</v>
      </c>
      <c r="D251" s="38"/>
      <c r="E251" s="38"/>
      <c r="F251" s="38"/>
      <c r="G251" s="38"/>
      <c r="H251" s="44"/>
    </row>
    <row r="252" spans="1:8" s="2" customFormat="1" ht="16.8" customHeight="1">
      <c r="A252" s="38"/>
      <c r="B252" s="44"/>
      <c r="C252" s="278" t="s">
        <v>1121</v>
      </c>
      <c r="D252" s="278" t="s">
        <v>1122</v>
      </c>
      <c r="E252" s="17" t="s">
        <v>310</v>
      </c>
      <c r="F252" s="279">
        <v>13</v>
      </c>
      <c r="G252" s="38"/>
      <c r="H252" s="44"/>
    </row>
    <row r="253" spans="1:8" s="2" customFormat="1" ht="16.8" customHeight="1">
      <c r="A253" s="38"/>
      <c r="B253" s="44"/>
      <c r="C253" s="278" t="s">
        <v>1088</v>
      </c>
      <c r="D253" s="278" t="s">
        <v>1089</v>
      </c>
      <c r="E253" s="17" t="s">
        <v>310</v>
      </c>
      <c r="F253" s="279">
        <v>54</v>
      </c>
      <c r="G253" s="38"/>
      <c r="H253" s="44"/>
    </row>
    <row r="254" spans="1:8" s="2" customFormat="1" ht="16.8" customHeight="1">
      <c r="A254" s="38"/>
      <c r="B254" s="44"/>
      <c r="C254" s="278" t="s">
        <v>1100</v>
      </c>
      <c r="D254" s="278" t="s">
        <v>1101</v>
      </c>
      <c r="E254" s="17" t="s">
        <v>310</v>
      </c>
      <c r="F254" s="279">
        <v>13</v>
      </c>
      <c r="G254" s="38"/>
      <c r="H254" s="44"/>
    </row>
    <row r="255" spans="1:8" s="2" customFormat="1" ht="16.8" customHeight="1">
      <c r="A255" s="38"/>
      <c r="B255" s="44"/>
      <c r="C255" s="274" t="s">
        <v>893</v>
      </c>
      <c r="D255" s="275" t="s">
        <v>19</v>
      </c>
      <c r="E255" s="276" t="s">
        <v>19</v>
      </c>
      <c r="F255" s="277">
        <v>6.5</v>
      </c>
      <c r="G255" s="38"/>
      <c r="H255" s="44"/>
    </row>
    <row r="256" spans="1:8" s="2" customFormat="1" ht="16.8" customHeight="1">
      <c r="A256" s="38"/>
      <c r="B256" s="44"/>
      <c r="C256" s="278" t="s">
        <v>893</v>
      </c>
      <c r="D256" s="278" t="s">
        <v>894</v>
      </c>
      <c r="E256" s="17" t="s">
        <v>19</v>
      </c>
      <c r="F256" s="279">
        <v>6.5</v>
      </c>
      <c r="G256" s="38"/>
      <c r="H256" s="44"/>
    </row>
    <row r="257" spans="1:8" s="2" customFormat="1" ht="16.8" customHeight="1">
      <c r="A257" s="38"/>
      <c r="B257" s="44"/>
      <c r="C257" s="280" t="s">
        <v>1156</v>
      </c>
      <c r="D257" s="38"/>
      <c r="E257" s="38"/>
      <c r="F257" s="38"/>
      <c r="G257" s="38"/>
      <c r="H257" s="44"/>
    </row>
    <row r="258" spans="1:8" s="2" customFormat="1" ht="16.8" customHeight="1">
      <c r="A258" s="38"/>
      <c r="B258" s="44"/>
      <c r="C258" s="278" t="s">
        <v>1116</v>
      </c>
      <c r="D258" s="278" t="s">
        <v>1117</v>
      </c>
      <c r="E258" s="17" t="s">
        <v>310</v>
      </c>
      <c r="F258" s="279">
        <v>6.5</v>
      </c>
      <c r="G258" s="38"/>
      <c r="H258" s="44"/>
    </row>
    <row r="259" spans="1:8" s="2" customFormat="1" ht="16.8" customHeight="1">
      <c r="A259" s="38"/>
      <c r="B259" s="44"/>
      <c r="C259" s="278" t="s">
        <v>1088</v>
      </c>
      <c r="D259" s="278" t="s">
        <v>1089</v>
      </c>
      <c r="E259" s="17" t="s">
        <v>310</v>
      </c>
      <c r="F259" s="279">
        <v>54</v>
      </c>
      <c r="G259" s="38"/>
      <c r="H259" s="44"/>
    </row>
    <row r="260" spans="1:8" s="2" customFormat="1" ht="16.8" customHeight="1">
      <c r="A260" s="38"/>
      <c r="B260" s="44"/>
      <c r="C260" s="278" t="s">
        <v>1094</v>
      </c>
      <c r="D260" s="278" t="s">
        <v>1095</v>
      </c>
      <c r="E260" s="17" t="s">
        <v>310</v>
      </c>
      <c r="F260" s="279">
        <v>6.5</v>
      </c>
      <c r="G260" s="38"/>
      <c r="H260" s="44"/>
    </row>
    <row r="261" spans="1:8" s="2" customFormat="1" ht="16.8" customHeight="1">
      <c r="A261" s="38"/>
      <c r="B261" s="44"/>
      <c r="C261" s="274" t="s">
        <v>890</v>
      </c>
      <c r="D261" s="275" t="s">
        <v>19</v>
      </c>
      <c r="E261" s="276" t="s">
        <v>19</v>
      </c>
      <c r="F261" s="277">
        <v>10</v>
      </c>
      <c r="G261" s="38"/>
      <c r="H261" s="44"/>
    </row>
    <row r="262" spans="1:8" s="2" customFormat="1" ht="16.8" customHeight="1">
      <c r="A262" s="38"/>
      <c r="B262" s="44"/>
      <c r="C262" s="278" t="s">
        <v>890</v>
      </c>
      <c r="D262" s="278" t="s">
        <v>168</v>
      </c>
      <c r="E262" s="17" t="s">
        <v>19</v>
      </c>
      <c r="F262" s="279">
        <v>10</v>
      </c>
      <c r="G262" s="38"/>
      <c r="H262" s="44"/>
    </row>
    <row r="263" spans="1:8" s="2" customFormat="1" ht="16.8" customHeight="1">
      <c r="A263" s="38"/>
      <c r="B263" s="44"/>
      <c r="C263" s="280" t="s">
        <v>1156</v>
      </c>
      <c r="D263" s="38"/>
      <c r="E263" s="38"/>
      <c r="F263" s="38"/>
      <c r="G263" s="38"/>
      <c r="H263" s="44"/>
    </row>
    <row r="264" spans="1:8" s="2" customFormat="1" ht="16.8" customHeight="1">
      <c r="A264" s="38"/>
      <c r="B264" s="44"/>
      <c r="C264" s="278" t="s">
        <v>946</v>
      </c>
      <c r="D264" s="278" t="s">
        <v>947</v>
      </c>
      <c r="E264" s="17" t="s">
        <v>178</v>
      </c>
      <c r="F264" s="279">
        <v>10</v>
      </c>
      <c r="G264" s="38"/>
      <c r="H264" s="44"/>
    </row>
    <row r="265" spans="1:8" s="2" customFormat="1" ht="16.8" customHeight="1">
      <c r="A265" s="38"/>
      <c r="B265" s="44"/>
      <c r="C265" s="278" t="s">
        <v>956</v>
      </c>
      <c r="D265" s="278" t="s">
        <v>957</v>
      </c>
      <c r="E265" s="17" t="s">
        <v>178</v>
      </c>
      <c r="F265" s="279">
        <v>10</v>
      </c>
      <c r="G265" s="38"/>
      <c r="H265" s="44"/>
    </row>
    <row r="266" spans="1:8" s="2" customFormat="1" ht="16.8" customHeight="1">
      <c r="A266" s="38"/>
      <c r="B266" s="44"/>
      <c r="C266" s="278" t="s">
        <v>991</v>
      </c>
      <c r="D266" s="278" t="s">
        <v>992</v>
      </c>
      <c r="E266" s="17" t="s">
        <v>178</v>
      </c>
      <c r="F266" s="279">
        <v>10</v>
      </c>
      <c r="G266" s="38"/>
      <c r="H266" s="44"/>
    </row>
    <row r="267" spans="1:8" s="2" customFormat="1" ht="16.8" customHeight="1">
      <c r="A267" s="38"/>
      <c r="B267" s="44"/>
      <c r="C267" s="278" t="s">
        <v>1040</v>
      </c>
      <c r="D267" s="278" t="s">
        <v>1041</v>
      </c>
      <c r="E267" s="17" t="s">
        <v>365</v>
      </c>
      <c r="F267" s="279">
        <v>10</v>
      </c>
      <c r="G267" s="38"/>
      <c r="H267" s="44"/>
    </row>
    <row r="268" spans="1:8" s="2" customFormat="1" ht="16.8" customHeight="1">
      <c r="A268" s="38"/>
      <c r="B268" s="44"/>
      <c r="C268" s="278" t="s">
        <v>1062</v>
      </c>
      <c r="D268" s="278" t="s">
        <v>1063</v>
      </c>
      <c r="E268" s="17" t="s">
        <v>365</v>
      </c>
      <c r="F268" s="279">
        <v>2</v>
      </c>
      <c r="G268" s="38"/>
      <c r="H268" s="44"/>
    </row>
    <row r="269" spans="1:8" s="2" customFormat="1" ht="16.8" customHeight="1">
      <c r="A269" s="38"/>
      <c r="B269" s="44"/>
      <c r="C269" s="278" t="s">
        <v>876</v>
      </c>
      <c r="D269" s="278" t="s">
        <v>877</v>
      </c>
      <c r="E269" s="17" t="s">
        <v>358</v>
      </c>
      <c r="F269" s="279">
        <v>10</v>
      </c>
      <c r="G269" s="38"/>
      <c r="H269" s="44"/>
    </row>
    <row r="270" spans="1:8" s="2" customFormat="1" ht="16.8" customHeight="1">
      <c r="A270" s="38"/>
      <c r="B270" s="44"/>
      <c r="C270" s="278" t="s">
        <v>169</v>
      </c>
      <c r="D270" s="278" t="s">
        <v>1028</v>
      </c>
      <c r="E270" s="17" t="s">
        <v>178</v>
      </c>
      <c r="F270" s="279">
        <v>10</v>
      </c>
      <c r="G270" s="38"/>
      <c r="H270" s="44"/>
    </row>
    <row r="271" spans="1:8" s="2" customFormat="1" ht="16.8" customHeight="1">
      <c r="A271" s="38"/>
      <c r="B271" s="44"/>
      <c r="C271" s="278" t="s">
        <v>960</v>
      </c>
      <c r="D271" s="278" t="s">
        <v>961</v>
      </c>
      <c r="E271" s="17" t="s">
        <v>178</v>
      </c>
      <c r="F271" s="279">
        <v>10</v>
      </c>
      <c r="G271" s="38"/>
      <c r="H271" s="44"/>
    </row>
    <row r="272" spans="1:8" s="2" customFormat="1" ht="16.8" customHeight="1">
      <c r="A272" s="38"/>
      <c r="B272" s="44"/>
      <c r="C272" s="278" t="s">
        <v>883</v>
      </c>
      <c r="D272" s="278" t="s">
        <v>884</v>
      </c>
      <c r="E272" s="17" t="s">
        <v>358</v>
      </c>
      <c r="F272" s="279">
        <v>10.3</v>
      </c>
      <c r="G272" s="38"/>
      <c r="H272" s="44"/>
    </row>
    <row r="273" spans="1:8" s="2" customFormat="1" ht="16.8" customHeight="1">
      <c r="A273" s="38"/>
      <c r="B273" s="44"/>
      <c r="C273" s="278" t="s">
        <v>951</v>
      </c>
      <c r="D273" s="278" t="s">
        <v>952</v>
      </c>
      <c r="E273" s="17" t="s">
        <v>178</v>
      </c>
      <c r="F273" s="279">
        <v>10</v>
      </c>
      <c r="G273" s="38"/>
      <c r="H273" s="44"/>
    </row>
    <row r="274" spans="1:8" s="2" customFormat="1" ht="16.8" customHeight="1">
      <c r="A274" s="38"/>
      <c r="B274" s="44"/>
      <c r="C274" s="278" t="s">
        <v>996</v>
      </c>
      <c r="D274" s="278" t="s">
        <v>997</v>
      </c>
      <c r="E274" s="17" t="s">
        <v>178</v>
      </c>
      <c r="F274" s="279">
        <v>10</v>
      </c>
      <c r="G274" s="38"/>
      <c r="H274" s="44"/>
    </row>
    <row r="275" spans="1:8" s="2" customFormat="1" ht="16.8" customHeight="1">
      <c r="A275" s="38"/>
      <c r="B275" s="44"/>
      <c r="C275" s="278" t="s">
        <v>971</v>
      </c>
      <c r="D275" s="278" t="s">
        <v>972</v>
      </c>
      <c r="E275" s="17" t="s">
        <v>178</v>
      </c>
      <c r="F275" s="279">
        <v>10</v>
      </c>
      <c r="G275" s="38"/>
      <c r="H275" s="44"/>
    </row>
    <row r="276" spans="1:8" s="2" customFormat="1" ht="16.8" customHeight="1">
      <c r="A276" s="38"/>
      <c r="B276" s="44"/>
      <c r="C276" s="278" t="s">
        <v>1025</v>
      </c>
      <c r="D276" s="278" t="s">
        <v>1026</v>
      </c>
      <c r="E276" s="17" t="s">
        <v>178</v>
      </c>
      <c r="F276" s="279">
        <v>10</v>
      </c>
      <c r="G276" s="38"/>
      <c r="H276" s="44"/>
    </row>
    <row r="277" spans="1:8" s="2" customFormat="1" ht="16.8" customHeight="1">
      <c r="A277" s="38"/>
      <c r="B277" s="44"/>
      <c r="C277" s="278" t="s">
        <v>1030</v>
      </c>
      <c r="D277" s="278" t="s">
        <v>1031</v>
      </c>
      <c r="E277" s="17" t="s">
        <v>178</v>
      </c>
      <c r="F277" s="279">
        <v>10</v>
      </c>
      <c r="G277" s="38"/>
      <c r="H277" s="44"/>
    </row>
    <row r="278" spans="1:8" s="2" customFormat="1" ht="16.8" customHeight="1">
      <c r="A278" s="38"/>
      <c r="B278" s="44"/>
      <c r="C278" s="274" t="s">
        <v>233</v>
      </c>
      <c r="D278" s="275" t="s">
        <v>19</v>
      </c>
      <c r="E278" s="276" t="s">
        <v>19</v>
      </c>
      <c r="F278" s="277">
        <v>15</v>
      </c>
      <c r="G278" s="38"/>
      <c r="H278" s="44"/>
    </row>
    <row r="279" spans="1:8" s="2" customFormat="1" ht="16.8" customHeight="1">
      <c r="A279" s="38"/>
      <c r="B279" s="44"/>
      <c r="C279" s="278" t="s">
        <v>233</v>
      </c>
      <c r="D279" s="278" t="s">
        <v>8</v>
      </c>
      <c r="E279" s="17" t="s">
        <v>19</v>
      </c>
      <c r="F279" s="279">
        <v>15</v>
      </c>
      <c r="G279" s="38"/>
      <c r="H279" s="44"/>
    </row>
    <row r="280" spans="1:8" s="2" customFormat="1" ht="16.8" customHeight="1">
      <c r="A280" s="38"/>
      <c r="B280" s="44"/>
      <c r="C280" s="280" t="s">
        <v>1156</v>
      </c>
      <c r="D280" s="38"/>
      <c r="E280" s="38"/>
      <c r="F280" s="38"/>
      <c r="G280" s="38"/>
      <c r="H280" s="44"/>
    </row>
    <row r="281" spans="1:8" s="2" customFormat="1" ht="16.8" customHeight="1">
      <c r="A281" s="38"/>
      <c r="B281" s="44"/>
      <c r="C281" s="278" t="s">
        <v>1126</v>
      </c>
      <c r="D281" s="278" t="s">
        <v>1127</v>
      </c>
      <c r="E281" s="17" t="s">
        <v>310</v>
      </c>
      <c r="F281" s="279">
        <v>15</v>
      </c>
      <c r="G281" s="38"/>
      <c r="H281" s="44"/>
    </row>
    <row r="282" spans="1:8" s="2" customFormat="1" ht="16.8" customHeight="1">
      <c r="A282" s="38"/>
      <c r="B282" s="44"/>
      <c r="C282" s="278" t="s">
        <v>1088</v>
      </c>
      <c r="D282" s="278" t="s">
        <v>1089</v>
      </c>
      <c r="E282" s="17" t="s">
        <v>310</v>
      </c>
      <c r="F282" s="279">
        <v>54</v>
      </c>
      <c r="G282" s="38"/>
      <c r="H282" s="44"/>
    </row>
    <row r="283" spans="1:8" s="2" customFormat="1" ht="16.8" customHeight="1">
      <c r="A283" s="38"/>
      <c r="B283" s="44"/>
      <c r="C283" s="278" t="s">
        <v>1105</v>
      </c>
      <c r="D283" s="278" t="s">
        <v>1106</v>
      </c>
      <c r="E283" s="17" t="s">
        <v>310</v>
      </c>
      <c r="F283" s="279">
        <v>15</v>
      </c>
      <c r="G283" s="38"/>
      <c r="H283" s="44"/>
    </row>
    <row r="284" spans="1:8" s="2" customFormat="1" ht="16.8" customHeight="1">
      <c r="A284" s="38"/>
      <c r="B284" s="44"/>
      <c r="C284" s="274" t="s">
        <v>897</v>
      </c>
      <c r="D284" s="275" t="s">
        <v>19</v>
      </c>
      <c r="E284" s="276" t="s">
        <v>19</v>
      </c>
      <c r="F284" s="277">
        <v>3</v>
      </c>
      <c r="G284" s="38"/>
      <c r="H284" s="44"/>
    </row>
    <row r="285" spans="1:8" s="2" customFormat="1" ht="16.8" customHeight="1">
      <c r="A285" s="38"/>
      <c r="B285" s="44"/>
      <c r="C285" s="278" t="s">
        <v>897</v>
      </c>
      <c r="D285" s="278" t="s">
        <v>137</v>
      </c>
      <c r="E285" s="17" t="s">
        <v>19</v>
      </c>
      <c r="F285" s="279">
        <v>3</v>
      </c>
      <c r="G285" s="38"/>
      <c r="H285" s="44"/>
    </row>
    <row r="286" spans="1:8" s="2" customFormat="1" ht="16.8" customHeight="1">
      <c r="A286" s="38"/>
      <c r="B286" s="44"/>
      <c r="C286" s="280" t="s">
        <v>1156</v>
      </c>
      <c r="D286" s="38"/>
      <c r="E286" s="38"/>
      <c r="F286" s="38"/>
      <c r="G286" s="38"/>
      <c r="H286" s="44"/>
    </row>
    <row r="287" spans="1:8" s="2" customFormat="1" ht="16.8" customHeight="1">
      <c r="A287" s="38"/>
      <c r="B287" s="44"/>
      <c r="C287" s="278" t="s">
        <v>1131</v>
      </c>
      <c r="D287" s="278" t="s">
        <v>1132</v>
      </c>
      <c r="E287" s="17" t="s">
        <v>358</v>
      </c>
      <c r="F287" s="279">
        <v>3</v>
      </c>
      <c r="G287" s="38"/>
      <c r="H287" s="44"/>
    </row>
    <row r="288" spans="1:8" s="2" customFormat="1" ht="16.8" customHeight="1">
      <c r="A288" s="38"/>
      <c r="B288" s="44"/>
      <c r="C288" s="278" t="s">
        <v>1110</v>
      </c>
      <c r="D288" s="278" t="s">
        <v>1111</v>
      </c>
      <c r="E288" s="17" t="s">
        <v>358</v>
      </c>
      <c r="F288" s="279">
        <v>3</v>
      </c>
      <c r="G288" s="38"/>
      <c r="H288" s="44"/>
    </row>
    <row r="289" spans="1:8" s="2" customFormat="1" ht="16.8" customHeight="1">
      <c r="A289" s="38"/>
      <c r="B289" s="44"/>
      <c r="C289" s="274" t="s">
        <v>891</v>
      </c>
      <c r="D289" s="275" t="s">
        <v>19</v>
      </c>
      <c r="E289" s="276" t="s">
        <v>19</v>
      </c>
      <c r="F289" s="277">
        <v>284</v>
      </c>
      <c r="G289" s="38"/>
      <c r="H289" s="44"/>
    </row>
    <row r="290" spans="1:8" s="2" customFormat="1" ht="16.8" customHeight="1">
      <c r="A290" s="38"/>
      <c r="B290" s="44"/>
      <c r="C290" s="278" t="s">
        <v>891</v>
      </c>
      <c r="D290" s="278" t="s">
        <v>888</v>
      </c>
      <c r="E290" s="17" t="s">
        <v>19</v>
      </c>
      <c r="F290" s="279">
        <v>284</v>
      </c>
      <c r="G290" s="38"/>
      <c r="H290" s="44"/>
    </row>
    <row r="291" spans="1:8" s="2" customFormat="1" ht="16.8" customHeight="1">
      <c r="A291" s="38"/>
      <c r="B291" s="44"/>
      <c r="C291" s="280" t="s">
        <v>1156</v>
      </c>
      <c r="D291" s="38"/>
      <c r="E291" s="38"/>
      <c r="F291" s="38"/>
      <c r="G291" s="38"/>
      <c r="H291" s="44"/>
    </row>
    <row r="292" spans="1:8" s="2" customFormat="1" ht="16.8" customHeight="1">
      <c r="A292" s="38"/>
      <c r="B292" s="44"/>
      <c r="C292" s="278" t="s">
        <v>974</v>
      </c>
      <c r="D292" s="278" t="s">
        <v>975</v>
      </c>
      <c r="E292" s="17" t="s">
        <v>358</v>
      </c>
      <c r="F292" s="279">
        <v>284</v>
      </c>
      <c r="G292" s="38"/>
      <c r="H292" s="44"/>
    </row>
    <row r="293" spans="1:8" s="2" customFormat="1" ht="16.8" customHeight="1">
      <c r="A293" s="38"/>
      <c r="B293" s="44"/>
      <c r="C293" s="278" t="s">
        <v>979</v>
      </c>
      <c r="D293" s="278" t="s">
        <v>980</v>
      </c>
      <c r="E293" s="17" t="s">
        <v>981</v>
      </c>
      <c r="F293" s="279">
        <v>284</v>
      </c>
      <c r="G293" s="38"/>
      <c r="H293" s="44"/>
    </row>
    <row r="294" spans="1:8" s="2" customFormat="1" ht="16.8" customHeight="1">
      <c r="A294" s="38"/>
      <c r="B294" s="44"/>
      <c r="C294" s="274" t="s">
        <v>886</v>
      </c>
      <c r="D294" s="275" t="s">
        <v>19</v>
      </c>
      <c r="E294" s="276" t="s">
        <v>19</v>
      </c>
      <c r="F294" s="277">
        <v>1</v>
      </c>
      <c r="G294" s="38"/>
      <c r="H294" s="44"/>
    </row>
    <row r="295" spans="1:8" s="2" customFormat="1" ht="16.8" customHeight="1">
      <c r="A295" s="38"/>
      <c r="B295" s="44"/>
      <c r="C295" s="278" t="s">
        <v>886</v>
      </c>
      <c r="D295" s="278" t="s">
        <v>81</v>
      </c>
      <c r="E295" s="17" t="s">
        <v>19</v>
      </c>
      <c r="F295" s="279">
        <v>1</v>
      </c>
      <c r="G295" s="38"/>
      <c r="H295" s="44"/>
    </row>
    <row r="296" spans="1:8" s="2" customFormat="1" ht="16.8" customHeight="1">
      <c r="A296" s="38"/>
      <c r="B296" s="44"/>
      <c r="C296" s="280" t="s">
        <v>1156</v>
      </c>
      <c r="D296" s="38"/>
      <c r="E296" s="38"/>
      <c r="F296" s="38"/>
      <c r="G296" s="38"/>
      <c r="H296" s="44"/>
    </row>
    <row r="297" spans="1:8" s="2" customFormat="1" ht="16.8" customHeight="1">
      <c r="A297" s="38"/>
      <c r="B297" s="44"/>
      <c r="C297" s="278" t="s">
        <v>915</v>
      </c>
      <c r="D297" s="278" t="s">
        <v>916</v>
      </c>
      <c r="E297" s="17" t="s">
        <v>178</v>
      </c>
      <c r="F297" s="279">
        <v>1</v>
      </c>
      <c r="G297" s="38"/>
      <c r="H297" s="44"/>
    </row>
    <row r="298" spans="1:8" s="2" customFormat="1" ht="16.8" customHeight="1">
      <c r="A298" s="38"/>
      <c r="B298" s="44"/>
      <c r="C298" s="278" t="s">
        <v>920</v>
      </c>
      <c r="D298" s="278" t="s">
        <v>921</v>
      </c>
      <c r="E298" s="17" t="s">
        <v>178</v>
      </c>
      <c r="F298" s="279">
        <v>1</v>
      </c>
      <c r="G298" s="38"/>
      <c r="H298" s="44"/>
    </row>
    <row r="299" spans="1:8" s="2" customFormat="1" ht="16.8" customHeight="1">
      <c r="A299" s="38"/>
      <c r="B299" s="44"/>
      <c r="C299" s="274" t="s">
        <v>898</v>
      </c>
      <c r="D299" s="275" t="s">
        <v>19</v>
      </c>
      <c r="E299" s="276" t="s">
        <v>19</v>
      </c>
      <c r="F299" s="277">
        <v>2.5</v>
      </c>
      <c r="G299" s="38"/>
      <c r="H299" s="44"/>
    </row>
    <row r="300" spans="1:8" s="2" customFormat="1" ht="16.8" customHeight="1">
      <c r="A300" s="38"/>
      <c r="B300" s="44"/>
      <c r="C300" s="278" t="s">
        <v>898</v>
      </c>
      <c r="D300" s="278" t="s">
        <v>912</v>
      </c>
      <c r="E300" s="17" t="s">
        <v>19</v>
      </c>
      <c r="F300" s="279">
        <v>2.5</v>
      </c>
      <c r="G300" s="38"/>
      <c r="H300" s="44"/>
    </row>
    <row r="301" spans="1:8" s="2" customFormat="1" ht="16.8" customHeight="1">
      <c r="A301" s="38"/>
      <c r="B301" s="44"/>
      <c r="C301" s="280" t="s">
        <v>1156</v>
      </c>
      <c r="D301" s="38"/>
      <c r="E301" s="38"/>
      <c r="F301" s="38"/>
      <c r="G301" s="38"/>
      <c r="H301" s="44"/>
    </row>
    <row r="302" spans="1:8" s="2" customFormat="1" ht="16.8" customHeight="1">
      <c r="A302" s="38"/>
      <c r="B302" s="44"/>
      <c r="C302" s="278" t="s">
        <v>906</v>
      </c>
      <c r="D302" s="278" t="s">
        <v>907</v>
      </c>
      <c r="E302" s="17" t="s">
        <v>358</v>
      </c>
      <c r="F302" s="279">
        <v>2.5</v>
      </c>
      <c r="G302" s="38"/>
      <c r="H302" s="44"/>
    </row>
    <row r="303" spans="1:8" s="2" customFormat="1" ht="16.8" customHeight="1">
      <c r="A303" s="38"/>
      <c r="B303" s="44"/>
      <c r="C303" s="278" t="s">
        <v>902</v>
      </c>
      <c r="D303" s="278" t="s">
        <v>903</v>
      </c>
      <c r="E303" s="17" t="s">
        <v>358</v>
      </c>
      <c r="F303" s="279">
        <v>2.5</v>
      </c>
      <c r="G303" s="38"/>
      <c r="H303" s="44"/>
    </row>
    <row r="304" spans="1:8" s="2" customFormat="1" ht="7.4" customHeight="1">
      <c r="A304" s="38"/>
      <c r="B304" s="156"/>
      <c r="C304" s="157"/>
      <c r="D304" s="157"/>
      <c r="E304" s="157"/>
      <c r="F304" s="157"/>
      <c r="G304" s="157"/>
      <c r="H304" s="44"/>
    </row>
    <row r="305" spans="1:8" s="2" customFormat="1" ht="12">
      <c r="A305" s="38"/>
      <c r="B305" s="38"/>
      <c r="C305" s="38"/>
      <c r="D305" s="38"/>
      <c r="E305" s="38"/>
      <c r="F305" s="38"/>
      <c r="G305" s="38"/>
      <c r="H305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5" customFormat="1" ht="45" customHeight="1">
      <c r="B3" s="285"/>
      <c r="C3" s="286" t="s">
        <v>1158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1159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1160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1161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1162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1163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1164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1165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1166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1167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1168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80</v>
      </c>
      <c r="F18" s="292" t="s">
        <v>1169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1170</v>
      </c>
      <c r="F19" s="292" t="s">
        <v>1171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1172</v>
      </c>
      <c r="F20" s="292" t="s">
        <v>1173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1174</v>
      </c>
      <c r="F21" s="292" t="s">
        <v>1175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1176</v>
      </c>
      <c r="F22" s="292" t="s">
        <v>1177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1178</v>
      </c>
      <c r="F23" s="292" t="s">
        <v>1179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1180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1181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1182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1183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1184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1185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1186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1187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1188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108</v>
      </c>
      <c r="F36" s="292"/>
      <c r="G36" s="292" t="s">
        <v>1189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1190</v>
      </c>
      <c r="F37" s="292"/>
      <c r="G37" s="292" t="s">
        <v>1191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54</v>
      </c>
      <c r="F38" s="292"/>
      <c r="G38" s="292" t="s">
        <v>1192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55</v>
      </c>
      <c r="F39" s="292"/>
      <c r="G39" s="292" t="s">
        <v>1193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109</v>
      </c>
      <c r="F40" s="292"/>
      <c r="G40" s="292" t="s">
        <v>1194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110</v>
      </c>
      <c r="F41" s="292"/>
      <c r="G41" s="292" t="s">
        <v>1195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1196</v>
      </c>
      <c r="F42" s="292"/>
      <c r="G42" s="292" t="s">
        <v>1197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1198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1199</v>
      </c>
      <c r="F44" s="292"/>
      <c r="G44" s="292" t="s">
        <v>1200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112</v>
      </c>
      <c r="F45" s="292"/>
      <c r="G45" s="292" t="s">
        <v>1201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1202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1203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1204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1205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1206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1207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1208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1209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1210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1211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1212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1213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1214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1215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1216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1217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1218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1219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1220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1221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1222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1223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1224</v>
      </c>
      <c r="D76" s="310"/>
      <c r="E76" s="310"/>
      <c r="F76" s="310" t="s">
        <v>1225</v>
      </c>
      <c r="G76" s="311"/>
      <c r="H76" s="310" t="s">
        <v>55</v>
      </c>
      <c r="I76" s="310" t="s">
        <v>58</v>
      </c>
      <c r="J76" s="310" t="s">
        <v>1226</v>
      </c>
      <c r="K76" s="309"/>
    </row>
    <row r="77" spans="2:11" s="1" customFormat="1" ht="17.25" customHeight="1">
      <c r="B77" s="307"/>
      <c r="C77" s="312" t="s">
        <v>1227</v>
      </c>
      <c r="D77" s="312"/>
      <c r="E77" s="312"/>
      <c r="F77" s="313" t="s">
        <v>1228</v>
      </c>
      <c r="G77" s="314"/>
      <c r="H77" s="312"/>
      <c r="I77" s="312"/>
      <c r="J77" s="312" t="s">
        <v>1229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54</v>
      </c>
      <c r="D79" s="317"/>
      <c r="E79" s="317"/>
      <c r="F79" s="318" t="s">
        <v>1230</v>
      </c>
      <c r="G79" s="319"/>
      <c r="H79" s="295" t="s">
        <v>1231</v>
      </c>
      <c r="I79" s="295" t="s">
        <v>1232</v>
      </c>
      <c r="J79" s="295">
        <v>20</v>
      </c>
      <c r="K79" s="309"/>
    </row>
    <row r="80" spans="2:11" s="1" customFormat="1" ht="15" customHeight="1">
      <c r="B80" s="307"/>
      <c r="C80" s="295" t="s">
        <v>1233</v>
      </c>
      <c r="D80" s="295"/>
      <c r="E80" s="295"/>
      <c r="F80" s="318" t="s">
        <v>1230</v>
      </c>
      <c r="G80" s="319"/>
      <c r="H80" s="295" t="s">
        <v>1234</v>
      </c>
      <c r="I80" s="295" t="s">
        <v>1232</v>
      </c>
      <c r="J80" s="295">
        <v>120</v>
      </c>
      <c r="K80" s="309"/>
    </row>
    <row r="81" spans="2:11" s="1" customFormat="1" ht="15" customHeight="1">
      <c r="B81" s="320"/>
      <c r="C81" s="295" t="s">
        <v>1235</v>
      </c>
      <c r="D81" s="295"/>
      <c r="E81" s="295"/>
      <c r="F81" s="318" t="s">
        <v>1236</v>
      </c>
      <c r="G81" s="319"/>
      <c r="H81" s="295" t="s">
        <v>1237</v>
      </c>
      <c r="I81" s="295" t="s">
        <v>1232</v>
      </c>
      <c r="J81" s="295">
        <v>50</v>
      </c>
      <c r="K81" s="309"/>
    </row>
    <row r="82" spans="2:11" s="1" customFormat="1" ht="15" customHeight="1">
      <c r="B82" s="320"/>
      <c r="C82" s="295" t="s">
        <v>1238</v>
      </c>
      <c r="D82" s="295"/>
      <c r="E82" s="295"/>
      <c r="F82" s="318" t="s">
        <v>1230</v>
      </c>
      <c r="G82" s="319"/>
      <c r="H82" s="295" t="s">
        <v>1239</v>
      </c>
      <c r="I82" s="295" t="s">
        <v>1240</v>
      </c>
      <c r="J82" s="295"/>
      <c r="K82" s="309"/>
    </row>
    <row r="83" spans="2:11" s="1" customFormat="1" ht="15" customHeight="1">
      <c r="B83" s="320"/>
      <c r="C83" s="321" t="s">
        <v>1241</v>
      </c>
      <c r="D83" s="321"/>
      <c r="E83" s="321"/>
      <c r="F83" s="322" t="s">
        <v>1236</v>
      </c>
      <c r="G83" s="321"/>
      <c r="H83" s="321" t="s">
        <v>1242</v>
      </c>
      <c r="I83" s="321" t="s">
        <v>1232</v>
      </c>
      <c r="J83" s="321">
        <v>15</v>
      </c>
      <c r="K83" s="309"/>
    </row>
    <row r="84" spans="2:11" s="1" customFormat="1" ht="15" customHeight="1">
      <c r="B84" s="320"/>
      <c r="C84" s="321" t="s">
        <v>1243</v>
      </c>
      <c r="D84" s="321"/>
      <c r="E84" s="321"/>
      <c r="F84" s="322" t="s">
        <v>1236</v>
      </c>
      <c r="G84" s="321"/>
      <c r="H84" s="321" t="s">
        <v>1244</v>
      </c>
      <c r="I84" s="321" t="s">
        <v>1232</v>
      </c>
      <c r="J84" s="321">
        <v>15</v>
      </c>
      <c r="K84" s="309"/>
    </row>
    <row r="85" spans="2:11" s="1" customFormat="1" ht="15" customHeight="1">
      <c r="B85" s="320"/>
      <c r="C85" s="321" t="s">
        <v>1245</v>
      </c>
      <c r="D85" s="321"/>
      <c r="E85" s="321"/>
      <c r="F85" s="322" t="s">
        <v>1236</v>
      </c>
      <c r="G85" s="321"/>
      <c r="H85" s="321" t="s">
        <v>1246</v>
      </c>
      <c r="I85" s="321" t="s">
        <v>1232</v>
      </c>
      <c r="J85" s="321">
        <v>20</v>
      </c>
      <c r="K85" s="309"/>
    </row>
    <row r="86" spans="2:11" s="1" customFormat="1" ht="15" customHeight="1">
      <c r="B86" s="320"/>
      <c r="C86" s="321" t="s">
        <v>1247</v>
      </c>
      <c r="D86" s="321"/>
      <c r="E86" s="321"/>
      <c r="F86" s="322" t="s">
        <v>1236</v>
      </c>
      <c r="G86" s="321"/>
      <c r="H86" s="321" t="s">
        <v>1248</v>
      </c>
      <c r="I86" s="321" t="s">
        <v>1232</v>
      </c>
      <c r="J86" s="321">
        <v>20</v>
      </c>
      <c r="K86" s="309"/>
    </row>
    <row r="87" spans="2:11" s="1" customFormat="1" ht="15" customHeight="1">
      <c r="B87" s="320"/>
      <c r="C87" s="295" t="s">
        <v>1249</v>
      </c>
      <c r="D87" s="295"/>
      <c r="E87" s="295"/>
      <c r="F87" s="318" t="s">
        <v>1236</v>
      </c>
      <c r="G87" s="319"/>
      <c r="H87" s="295" t="s">
        <v>1250</v>
      </c>
      <c r="I87" s="295" t="s">
        <v>1232</v>
      </c>
      <c r="J87" s="295">
        <v>50</v>
      </c>
      <c r="K87" s="309"/>
    </row>
    <row r="88" spans="2:11" s="1" customFormat="1" ht="15" customHeight="1">
      <c r="B88" s="320"/>
      <c r="C88" s="295" t="s">
        <v>1251</v>
      </c>
      <c r="D88" s="295"/>
      <c r="E88" s="295"/>
      <c r="F88" s="318" t="s">
        <v>1236</v>
      </c>
      <c r="G88" s="319"/>
      <c r="H88" s="295" t="s">
        <v>1252</v>
      </c>
      <c r="I88" s="295" t="s">
        <v>1232</v>
      </c>
      <c r="J88" s="295">
        <v>20</v>
      </c>
      <c r="K88" s="309"/>
    </row>
    <row r="89" spans="2:11" s="1" customFormat="1" ht="15" customHeight="1">
      <c r="B89" s="320"/>
      <c r="C89" s="295" t="s">
        <v>1253</v>
      </c>
      <c r="D89" s="295"/>
      <c r="E89" s="295"/>
      <c r="F89" s="318" t="s">
        <v>1236</v>
      </c>
      <c r="G89" s="319"/>
      <c r="H89" s="295" t="s">
        <v>1254</v>
      </c>
      <c r="I89" s="295" t="s">
        <v>1232</v>
      </c>
      <c r="J89" s="295">
        <v>20</v>
      </c>
      <c r="K89" s="309"/>
    </row>
    <row r="90" spans="2:11" s="1" customFormat="1" ht="15" customHeight="1">
      <c r="B90" s="320"/>
      <c r="C90" s="295" t="s">
        <v>1255</v>
      </c>
      <c r="D90" s="295"/>
      <c r="E90" s="295"/>
      <c r="F90" s="318" t="s">
        <v>1236</v>
      </c>
      <c r="G90" s="319"/>
      <c r="H90" s="295" t="s">
        <v>1256</v>
      </c>
      <c r="I90" s="295" t="s">
        <v>1232</v>
      </c>
      <c r="J90" s="295">
        <v>50</v>
      </c>
      <c r="K90" s="309"/>
    </row>
    <row r="91" spans="2:11" s="1" customFormat="1" ht="15" customHeight="1">
      <c r="B91" s="320"/>
      <c r="C91" s="295" t="s">
        <v>1257</v>
      </c>
      <c r="D91" s="295"/>
      <c r="E91" s="295"/>
      <c r="F91" s="318" t="s">
        <v>1236</v>
      </c>
      <c r="G91" s="319"/>
      <c r="H91" s="295" t="s">
        <v>1257</v>
      </c>
      <c r="I91" s="295" t="s">
        <v>1232</v>
      </c>
      <c r="J91" s="295">
        <v>50</v>
      </c>
      <c r="K91" s="309"/>
    </row>
    <row r="92" spans="2:11" s="1" customFormat="1" ht="15" customHeight="1">
      <c r="B92" s="320"/>
      <c r="C92" s="295" t="s">
        <v>1258</v>
      </c>
      <c r="D92" s="295"/>
      <c r="E92" s="295"/>
      <c r="F92" s="318" t="s">
        <v>1236</v>
      </c>
      <c r="G92" s="319"/>
      <c r="H92" s="295" t="s">
        <v>1259</v>
      </c>
      <c r="I92" s="295" t="s">
        <v>1232</v>
      </c>
      <c r="J92" s="295">
        <v>255</v>
      </c>
      <c r="K92" s="309"/>
    </row>
    <row r="93" spans="2:11" s="1" customFormat="1" ht="15" customHeight="1">
      <c r="B93" s="320"/>
      <c r="C93" s="295" t="s">
        <v>1260</v>
      </c>
      <c r="D93" s="295"/>
      <c r="E93" s="295"/>
      <c r="F93" s="318" t="s">
        <v>1230</v>
      </c>
      <c r="G93" s="319"/>
      <c r="H93" s="295" t="s">
        <v>1261</v>
      </c>
      <c r="I93" s="295" t="s">
        <v>1262</v>
      </c>
      <c r="J93" s="295"/>
      <c r="K93" s="309"/>
    </row>
    <row r="94" spans="2:11" s="1" customFormat="1" ht="15" customHeight="1">
      <c r="B94" s="320"/>
      <c r="C94" s="295" t="s">
        <v>1263</v>
      </c>
      <c r="D94" s="295"/>
      <c r="E94" s="295"/>
      <c r="F94" s="318" t="s">
        <v>1230</v>
      </c>
      <c r="G94" s="319"/>
      <c r="H94" s="295" t="s">
        <v>1264</v>
      </c>
      <c r="I94" s="295" t="s">
        <v>1265</v>
      </c>
      <c r="J94" s="295"/>
      <c r="K94" s="309"/>
    </row>
    <row r="95" spans="2:11" s="1" customFormat="1" ht="15" customHeight="1">
      <c r="B95" s="320"/>
      <c r="C95" s="295" t="s">
        <v>1266</v>
      </c>
      <c r="D95" s="295"/>
      <c r="E95" s="295"/>
      <c r="F95" s="318" t="s">
        <v>1230</v>
      </c>
      <c r="G95" s="319"/>
      <c r="H95" s="295" t="s">
        <v>1266</v>
      </c>
      <c r="I95" s="295" t="s">
        <v>1265</v>
      </c>
      <c r="J95" s="295"/>
      <c r="K95" s="309"/>
    </row>
    <row r="96" spans="2:11" s="1" customFormat="1" ht="15" customHeight="1">
      <c r="B96" s="320"/>
      <c r="C96" s="295" t="s">
        <v>39</v>
      </c>
      <c r="D96" s="295"/>
      <c r="E96" s="295"/>
      <c r="F96" s="318" t="s">
        <v>1230</v>
      </c>
      <c r="G96" s="319"/>
      <c r="H96" s="295" t="s">
        <v>1267</v>
      </c>
      <c r="I96" s="295" t="s">
        <v>1265</v>
      </c>
      <c r="J96" s="295"/>
      <c r="K96" s="309"/>
    </row>
    <row r="97" spans="2:11" s="1" customFormat="1" ht="15" customHeight="1">
      <c r="B97" s="320"/>
      <c r="C97" s="295" t="s">
        <v>49</v>
      </c>
      <c r="D97" s="295"/>
      <c r="E97" s="295"/>
      <c r="F97" s="318" t="s">
        <v>1230</v>
      </c>
      <c r="G97" s="319"/>
      <c r="H97" s="295" t="s">
        <v>1268</v>
      </c>
      <c r="I97" s="295" t="s">
        <v>1265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1269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1224</v>
      </c>
      <c r="D103" s="310"/>
      <c r="E103" s="310"/>
      <c r="F103" s="310" t="s">
        <v>1225</v>
      </c>
      <c r="G103" s="311"/>
      <c r="H103" s="310" t="s">
        <v>55</v>
      </c>
      <c r="I103" s="310" t="s">
        <v>58</v>
      </c>
      <c r="J103" s="310" t="s">
        <v>1226</v>
      </c>
      <c r="K103" s="309"/>
    </row>
    <row r="104" spans="2:11" s="1" customFormat="1" ht="17.25" customHeight="1">
      <c r="B104" s="307"/>
      <c r="C104" s="312" t="s">
        <v>1227</v>
      </c>
      <c r="D104" s="312"/>
      <c r="E104" s="312"/>
      <c r="F104" s="313" t="s">
        <v>1228</v>
      </c>
      <c r="G104" s="314"/>
      <c r="H104" s="312"/>
      <c r="I104" s="312"/>
      <c r="J104" s="312" t="s">
        <v>1229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54</v>
      </c>
      <c r="D106" s="317"/>
      <c r="E106" s="317"/>
      <c r="F106" s="318" t="s">
        <v>1230</v>
      </c>
      <c r="G106" s="295"/>
      <c r="H106" s="295" t="s">
        <v>1270</v>
      </c>
      <c r="I106" s="295" t="s">
        <v>1232</v>
      </c>
      <c r="J106" s="295">
        <v>20</v>
      </c>
      <c r="K106" s="309"/>
    </row>
    <row r="107" spans="2:11" s="1" customFormat="1" ht="15" customHeight="1">
      <c r="B107" s="307"/>
      <c r="C107" s="295" t="s">
        <v>1233</v>
      </c>
      <c r="D107" s="295"/>
      <c r="E107" s="295"/>
      <c r="F107" s="318" t="s">
        <v>1230</v>
      </c>
      <c r="G107" s="295"/>
      <c r="H107" s="295" t="s">
        <v>1270</v>
      </c>
      <c r="I107" s="295" t="s">
        <v>1232</v>
      </c>
      <c r="J107" s="295">
        <v>120</v>
      </c>
      <c r="K107" s="309"/>
    </row>
    <row r="108" spans="2:11" s="1" customFormat="1" ht="15" customHeight="1">
      <c r="B108" s="320"/>
      <c r="C108" s="295" t="s">
        <v>1235</v>
      </c>
      <c r="D108" s="295"/>
      <c r="E108" s="295"/>
      <c r="F108" s="318" t="s">
        <v>1236</v>
      </c>
      <c r="G108" s="295"/>
      <c r="H108" s="295" t="s">
        <v>1270</v>
      </c>
      <c r="I108" s="295" t="s">
        <v>1232</v>
      </c>
      <c r="J108" s="295">
        <v>50</v>
      </c>
      <c r="K108" s="309"/>
    </row>
    <row r="109" spans="2:11" s="1" customFormat="1" ht="15" customHeight="1">
      <c r="B109" s="320"/>
      <c r="C109" s="295" t="s">
        <v>1238</v>
      </c>
      <c r="D109" s="295"/>
      <c r="E109" s="295"/>
      <c r="F109" s="318" t="s">
        <v>1230</v>
      </c>
      <c r="G109" s="295"/>
      <c r="H109" s="295" t="s">
        <v>1270</v>
      </c>
      <c r="I109" s="295" t="s">
        <v>1240</v>
      </c>
      <c r="J109" s="295"/>
      <c r="K109" s="309"/>
    </row>
    <row r="110" spans="2:11" s="1" customFormat="1" ht="15" customHeight="1">
      <c r="B110" s="320"/>
      <c r="C110" s="295" t="s">
        <v>1249</v>
      </c>
      <c r="D110" s="295"/>
      <c r="E110" s="295"/>
      <c r="F110" s="318" t="s">
        <v>1236</v>
      </c>
      <c r="G110" s="295"/>
      <c r="H110" s="295" t="s">
        <v>1270</v>
      </c>
      <c r="I110" s="295" t="s">
        <v>1232</v>
      </c>
      <c r="J110" s="295">
        <v>50</v>
      </c>
      <c r="K110" s="309"/>
    </row>
    <row r="111" spans="2:11" s="1" customFormat="1" ht="15" customHeight="1">
      <c r="B111" s="320"/>
      <c r="C111" s="295" t="s">
        <v>1257</v>
      </c>
      <c r="D111" s="295"/>
      <c r="E111" s="295"/>
      <c r="F111" s="318" t="s">
        <v>1236</v>
      </c>
      <c r="G111" s="295"/>
      <c r="H111" s="295" t="s">
        <v>1270</v>
      </c>
      <c r="I111" s="295" t="s">
        <v>1232</v>
      </c>
      <c r="J111" s="295">
        <v>50</v>
      </c>
      <c r="K111" s="309"/>
    </row>
    <row r="112" spans="2:11" s="1" customFormat="1" ht="15" customHeight="1">
      <c r="B112" s="320"/>
      <c r="C112" s="295" t="s">
        <v>1255</v>
      </c>
      <c r="D112" s="295"/>
      <c r="E112" s="295"/>
      <c r="F112" s="318" t="s">
        <v>1236</v>
      </c>
      <c r="G112" s="295"/>
      <c r="H112" s="295" t="s">
        <v>1270</v>
      </c>
      <c r="I112" s="295" t="s">
        <v>1232</v>
      </c>
      <c r="J112" s="295">
        <v>50</v>
      </c>
      <c r="K112" s="309"/>
    </row>
    <row r="113" spans="2:11" s="1" customFormat="1" ht="15" customHeight="1">
      <c r="B113" s="320"/>
      <c r="C113" s="295" t="s">
        <v>54</v>
      </c>
      <c r="D113" s="295"/>
      <c r="E113" s="295"/>
      <c r="F113" s="318" t="s">
        <v>1230</v>
      </c>
      <c r="G113" s="295"/>
      <c r="H113" s="295" t="s">
        <v>1271</v>
      </c>
      <c r="I113" s="295" t="s">
        <v>1232</v>
      </c>
      <c r="J113" s="295">
        <v>20</v>
      </c>
      <c r="K113" s="309"/>
    </row>
    <row r="114" spans="2:11" s="1" customFormat="1" ht="15" customHeight="1">
      <c r="B114" s="320"/>
      <c r="C114" s="295" t="s">
        <v>1272</v>
      </c>
      <c r="D114" s="295"/>
      <c r="E114" s="295"/>
      <c r="F114" s="318" t="s">
        <v>1230</v>
      </c>
      <c r="G114" s="295"/>
      <c r="H114" s="295" t="s">
        <v>1273</v>
      </c>
      <c r="I114" s="295" t="s">
        <v>1232</v>
      </c>
      <c r="J114" s="295">
        <v>120</v>
      </c>
      <c r="K114" s="309"/>
    </row>
    <row r="115" spans="2:11" s="1" customFormat="1" ht="15" customHeight="1">
      <c r="B115" s="320"/>
      <c r="C115" s="295" t="s">
        <v>39</v>
      </c>
      <c r="D115" s="295"/>
      <c r="E115" s="295"/>
      <c r="F115" s="318" t="s">
        <v>1230</v>
      </c>
      <c r="G115" s="295"/>
      <c r="H115" s="295" t="s">
        <v>1274</v>
      </c>
      <c r="I115" s="295" t="s">
        <v>1265</v>
      </c>
      <c r="J115" s="295"/>
      <c r="K115" s="309"/>
    </row>
    <row r="116" spans="2:11" s="1" customFormat="1" ht="15" customHeight="1">
      <c r="B116" s="320"/>
      <c r="C116" s="295" t="s">
        <v>49</v>
      </c>
      <c r="D116" s="295"/>
      <c r="E116" s="295"/>
      <c r="F116" s="318" t="s">
        <v>1230</v>
      </c>
      <c r="G116" s="295"/>
      <c r="H116" s="295" t="s">
        <v>1275</v>
      </c>
      <c r="I116" s="295" t="s">
        <v>1265</v>
      </c>
      <c r="J116" s="295"/>
      <c r="K116" s="309"/>
    </row>
    <row r="117" spans="2:11" s="1" customFormat="1" ht="15" customHeight="1">
      <c r="B117" s="320"/>
      <c r="C117" s="295" t="s">
        <v>58</v>
      </c>
      <c r="D117" s="295"/>
      <c r="E117" s="295"/>
      <c r="F117" s="318" t="s">
        <v>1230</v>
      </c>
      <c r="G117" s="295"/>
      <c r="H117" s="295" t="s">
        <v>1276</v>
      </c>
      <c r="I117" s="295" t="s">
        <v>1277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1278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1224</v>
      </c>
      <c r="D123" s="310"/>
      <c r="E123" s="310"/>
      <c r="F123" s="310" t="s">
        <v>1225</v>
      </c>
      <c r="G123" s="311"/>
      <c r="H123" s="310" t="s">
        <v>55</v>
      </c>
      <c r="I123" s="310" t="s">
        <v>58</v>
      </c>
      <c r="J123" s="310" t="s">
        <v>1226</v>
      </c>
      <c r="K123" s="339"/>
    </row>
    <row r="124" spans="2:11" s="1" customFormat="1" ht="17.25" customHeight="1">
      <c r="B124" s="338"/>
      <c r="C124" s="312" t="s">
        <v>1227</v>
      </c>
      <c r="D124" s="312"/>
      <c r="E124" s="312"/>
      <c r="F124" s="313" t="s">
        <v>1228</v>
      </c>
      <c r="G124" s="314"/>
      <c r="H124" s="312"/>
      <c r="I124" s="312"/>
      <c r="J124" s="312" t="s">
        <v>1229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1233</v>
      </c>
      <c r="D126" s="317"/>
      <c r="E126" s="317"/>
      <c r="F126" s="318" t="s">
        <v>1230</v>
      </c>
      <c r="G126" s="295"/>
      <c r="H126" s="295" t="s">
        <v>1270</v>
      </c>
      <c r="I126" s="295" t="s">
        <v>1232</v>
      </c>
      <c r="J126" s="295">
        <v>120</v>
      </c>
      <c r="K126" s="343"/>
    </row>
    <row r="127" spans="2:11" s="1" customFormat="1" ht="15" customHeight="1">
      <c r="B127" s="340"/>
      <c r="C127" s="295" t="s">
        <v>1279</v>
      </c>
      <c r="D127" s="295"/>
      <c r="E127" s="295"/>
      <c r="F127" s="318" t="s">
        <v>1230</v>
      </c>
      <c r="G127" s="295"/>
      <c r="H127" s="295" t="s">
        <v>1280</v>
      </c>
      <c r="I127" s="295" t="s">
        <v>1232</v>
      </c>
      <c r="J127" s="295" t="s">
        <v>1281</v>
      </c>
      <c r="K127" s="343"/>
    </row>
    <row r="128" spans="2:11" s="1" customFormat="1" ht="15" customHeight="1">
      <c r="B128" s="340"/>
      <c r="C128" s="295" t="s">
        <v>1178</v>
      </c>
      <c r="D128" s="295"/>
      <c r="E128" s="295"/>
      <c r="F128" s="318" t="s">
        <v>1230</v>
      </c>
      <c r="G128" s="295"/>
      <c r="H128" s="295" t="s">
        <v>1282</v>
      </c>
      <c r="I128" s="295" t="s">
        <v>1232</v>
      </c>
      <c r="J128" s="295" t="s">
        <v>1281</v>
      </c>
      <c r="K128" s="343"/>
    </row>
    <row r="129" spans="2:11" s="1" customFormat="1" ht="15" customHeight="1">
      <c r="B129" s="340"/>
      <c r="C129" s="295" t="s">
        <v>1241</v>
      </c>
      <c r="D129" s="295"/>
      <c r="E129" s="295"/>
      <c r="F129" s="318" t="s">
        <v>1236</v>
      </c>
      <c r="G129" s="295"/>
      <c r="H129" s="295" t="s">
        <v>1242</v>
      </c>
      <c r="I129" s="295" t="s">
        <v>1232</v>
      </c>
      <c r="J129" s="295">
        <v>15</v>
      </c>
      <c r="K129" s="343"/>
    </row>
    <row r="130" spans="2:11" s="1" customFormat="1" ht="15" customHeight="1">
      <c r="B130" s="340"/>
      <c r="C130" s="321" t="s">
        <v>1243</v>
      </c>
      <c r="D130" s="321"/>
      <c r="E130" s="321"/>
      <c r="F130" s="322" t="s">
        <v>1236</v>
      </c>
      <c r="G130" s="321"/>
      <c r="H130" s="321" t="s">
        <v>1244</v>
      </c>
      <c r="I130" s="321" t="s">
        <v>1232</v>
      </c>
      <c r="J130" s="321">
        <v>15</v>
      </c>
      <c r="K130" s="343"/>
    </row>
    <row r="131" spans="2:11" s="1" customFormat="1" ht="15" customHeight="1">
      <c r="B131" s="340"/>
      <c r="C131" s="321" t="s">
        <v>1245</v>
      </c>
      <c r="D131" s="321"/>
      <c r="E131" s="321"/>
      <c r="F131" s="322" t="s">
        <v>1236</v>
      </c>
      <c r="G131" s="321"/>
      <c r="H131" s="321" t="s">
        <v>1246</v>
      </c>
      <c r="I131" s="321" t="s">
        <v>1232</v>
      </c>
      <c r="J131" s="321">
        <v>20</v>
      </c>
      <c r="K131" s="343"/>
    </row>
    <row r="132" spans="2:11" s="1" customFormat="1" ht="15" customHeight="1">
      <c r="B132" s="340"/>
      <c r="C132" s="321" t="s">
        <v>1247</v>
      </c>
      <c r="D132" s="321"/>
      <c r="E132" s="321"/>
      <c r="F132" s="322" t="s">
        <v>1236</v>
      </c>
      <c r="G132" s="321"/>
      <c r="H132" s="321" t="s">
        <v>1248</v>
      </c>
      <c r="I132" s="321" t="s">
        <v>1232</v>
      </c>
      <c r="J132" s="321">
        <v>20</v>
      </c>
      <c r="K132" s="343"/>
    </row>
    <row r="133" spans="2:11" s="1" customFormat="1" ht="15" customHeight="1">
      <c r="B133" s="340"/>
      <c r="C133" s="295" t="s">
        <v>1235</v>
      </c>
      <c r="D133" s="295"/>
      <c r="E133" s="295"/>
      <c r="F133" s="318" t="s">
        <v>1236</v>
      </c>
      <c r="G133" s="295"/>
      <c r="H133" s="295" t="s">
        <v>1270</v>
      </c>
      <c r="I133" s="295" t="s">
        <v>1232</v>
      </c>
      <c r="J133" s="295">
        <v>50</v>
      </c>
      <c r="K133" s="343"/>
    </row>
    <row r="134" spans="2:11" s="1" customFormat="1" ht="15" customHeight="1">
      <c r="B134" s="340"/>
      <c r="C134" s="295" t="s">
        <v>1249</v>
      </c>
      <c r="D134" s="295"/>
      <c r="E134" s="295"/>
      <c r="F134" s="318" t="s">
        <v>1236</v>
      </c>
      <c r="G134" s="295"/>
      <c r="H134" s="295" t="s">
        <v>1270</v>
      </c>
      <c r="I134" s="295" t="s">
        <v>1232</v>
      </c>
      <c r="J134" s="295">
        <v>50</v>
      </c>
      <c r="K134" s="343"/>
    </row>
    <row r="135" spans="2:11" s="1" customFormat="1" ht="15" customHeight="1">
      <c r="B135" s="340"/>
      <c r="C135" s="295" t="s">
        <v>1255</v>
      </c>
      <c r="D135" s="295"/>
      <c r="E135" s="295"/>
      <c r="F135" s="318" t="s">
        <v>1236</v>
      </c>
      <c r="G135" s="295"/>
      <c r="H135" s="295" t="s">
        <v>1270</v>
      </c>
      <c r="I135" s="295" t="s">
        <v>1232</v>
      </c>
      <c r="J135" s="295">
        <v>50</v>
      </c>
      <c r="K135" s="343"/>
    </row>
    <row r="136" spans="2:11" s="1" customFormat="1" ht="15" customHeight="1">
      <c r="B136" s="340"/>
      <c r="C136" s="295" t="s">
        <v>1257</v>
      </c>
      <c r="D136" s="295"/>
      <c r="E136" s="295"/>
      <c r="F136" s="318" t="s">
        <v>1236</v>
      </c>
      <c r="G136" s="295"/>
      <c r="H136" s="295" t="s">
        <v>1270</v>
      </c>
      <c r="I136" s="295" t="s">
        <v>1232</v>
      </c>
      <c r="J136" s="295">
        <v>50</v>
      </c>
      <c r="K136" s="343"/>
    </row>
    <row r="137" spans="2:11" s="1" customFormat="1" ht="15" customHeight="1">
      <c r="B137" s="340"/>
      <c r="C137" s="295" t="s">
        <v>1258</v>
      </c>
      <c r="D137" s="295"/>
      <c r="E137" s="295"/>
      <c r="F137" s="318" t="s">
        <v>1236</v>
      </c>
      <c r="G137" s="295"/>
      <c r="H137" s="295" t="s">
        <v>1283</v>
      </c>
      <c r="I137" s="295" t="s">
        <v>1232</v>
      </c>
      <c r="J137" s="295">
        <v>255</v>
      </c>
      <c r="K137" s="343"/>
    </row>
    <row r="138" spans="2:11" s="1" customFormat="1" ht="15" customHeight="1">
      <c r="B138" s="340"/>
      <c r="C138" s="295" t="s">
        <v>1260</v>
      </c>
      <c r="D138" s="295"/>
      <c r="E138" s="295"/>
      <c r="F138" s="318" t="s">
        <v>1230</v>
      </c>
      <c r="G138" s="295"/>
      <c r="H138" s="295" t="s">
        <v>1284</v>
      </c>
      <c r="I138" s="295" t="s">
        <v>1262</v>
      </c>
      <c r="J138" s="295"/>
      <c r="K138" s="343"/>
    </row>
    <row r="139" spans="2:11" s="1" customFormat="1" ht="15" customHeight="1">
      <c r="B139" s="340"/>
      <c r="C139" s="295" t="s">
        <v>1263</v>
      </c>
      <c r="D139" s="295"/>
      <c r="E139" s="295"/>
      <c r="F139" s="318" t="s">
        <v>1230</v>
      </c>
      <c r="G139" s="295"/>
      <c r="H139" s="295" t="s">
        <v>1285</v>
      </c>
      <c r="I139" s="295" t="s">
        <v>1265</v>
      </c>
      <c r="J139" s="295"/>
      <c r="K139" s="343"/>
    </row>
    <row r="140" spans="2:11" s="1" customFormat="1" ht="15" customHeight="1">
      <c r="B140" s="340"/>
      <c r="C140" s="295" t="s">
        <v>1266</v>
      </c>
      <c r="D140" s="295"/>
      <c r="E140" s="295"/>
      <c r="F140" s="318" t="s">
        <v>1230</v>
      </c>
      <c r="G140" s="295"/>
      <c r="H140" s="295" t="s">
        <v>1266</v>
      </c>
      <c r="I140" s="295" t="s">
        <v>1265</v>
      </c>
      <c r="J140" s="295"/>
      <c r="K140" s="343"/>
    </row>
    <row r="141" spans="2:11" s="1" customFormat="1" ht="15" customHeight="1">
      <c r="B141" s="340"/>
      <c r="C141" s="295" t="s">
        <v>39</v>
      </c>
      <c r="D141" s="295"/>
      <c r="E141" s="295"/>
      <c r="F141" s="318" t="s">
        <v>1230</v>
      </c>
      <c r="G141" s="295"/>
      <c r="H141" s="295" t="s">
        <v>1286</v>
      </c>
      <c r="I141" s="295" t="s">
        <v>1265</v>
      </c>
      <c r="J141" s="295"/>
      <c r="K141" s="343"/>
    </row>
    <row r="142" spans="2:11" s="1" customFormat="1" ht="15" customHeight="1">
      <c r="B142" s="340"/>
      <c r="C142" s="295" t="s">
        <v>1287</v>
      </c>
      <c r="D142" s="295"/>
      <c r="E142" s="295"/>
      <c r="F142" s="318" t="s">
        <v>1230</v>
      </c>
      <c r="G142" s="295"/>
      <c r="H142" s="295" t="s">
        <v>1288</v>
      </c>
      <c r="I142" s="295" t="s">
        <v>1265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1289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1224</v>
      </c>
      <c r="D148" s="310"/>
      <c r="E148" s="310"/>
      <c r="F148" s="310" t="s">
        <v>1225</v>
      </c>
      <c r="G148" s="311"/>
      <c r="H148" s="310" t="s">
        <v>55</v>
      </c>
      <c r="I148" s="310" t="s">
        <v>58</v>
      </c>
      <c r="J148" s="310" t="s">
        <v>1226</v>
      </c>
      <c r="K148" s="309"/>
    </row>
    <row r="149" spans="2:11" s="1" customFormat="1" ht="17.25" customHeight="1">
      <c r="B149" s="307"/>
      <c r="C149" s="312" t="s">
        <v>1227</v>
      </c>
      <c r="D149" s="312"/>
      <c r="E149" s="312"/>
      <c r="F149" s="313" t="s">
        <v>1228</v>
      </c>
      <c r="G149" s="314"/>
      <c r="H149" s="312"/>
      <c r="I149" s="312"/>
      <c r="J149" s="312" t="s">
        <v>1229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1233</v>
      </c>
      <c r="D151" s="295"/>
      <c r="E151" s="295"/>
      <c r="F151" s="348" t="s">
        <v>1230</v>
      </c>
      <c r="G151" s="295"/>
      <c r="H151" s="347" t="s">
        <v>1270</v>
      </c>
      <c r="I151" s="347" t="s">
        <v>1232</v>
      </c>
      <c r="J151" s="347">
        <v>120</v>
      </c>
      <c r="K151" s="343"/>
    </row>
    <row r="152" spans="2:11" s="1" customFormat="1" ht="15" customHeight="1">
      <c r="B152" s="320"/>
      <c r="C152" s="347" t="s">
        <v>1279</v>
      </c>
      <c r="D152" s="295"/>
      <c r="E152" s="295"/>
      <c r="F152" s="348" t="s">
        <v>1230</v>
      </c>
      <c r="G152" s="295"/>
      <c r="H152" s="347" t="s">
        <v>1290</v>
      </c>
      <c r="I152" s="347" t="s">
        <v>1232</v>
      </c>
      <c r="J152" s="347" t="s">
        <v>1281</v>
      </c>
      <c r="K152" s="343"/>
    </row>
    <row r="153" spans="2:11" s="1" customFormat="1" ht="15" customHeight="1">
      <c r="B153" s="320"/>
      <c r="C153" s="347" t="s">
        <v>1178</v>
      </c>
      <c r="D153" s="295"/>
      <c r="E153" s="295"/>
      <c r="F153" s="348" t="s">
        <v>1230</v>
      </c>
      <c r="G153" s="295"/>
      <c r="H153" s="347" t="s">
        <v>1291</v>
      </c>
      <c r="I153" s="347" t="s">
        <v>1232</v>
      </c>
      <c r="J153" s="347" t="s">
        <v>1281</v>
      </c>
      <c r="K153" s="343"/>
    </row>
    <row r="154" spans="2:11" s="1" customFormat="1" ht="15" customHeight="1">
      <c r="B154" s="320"/>
      <c r="C154" s="347" t="s">
        <v>1235</v>
      </c>
      <c r="D154" s="295"/>
      <c r="E154" s="295"/>
      <c r="F154" s="348" t="s">
        <v>1236</v>
      </c>
      <c r="G154" s="295"/>
      <c r="H154" s="347" t="s">
        <v>1270</v>
      </c>
      <c r="I154" s="347" t="s">
        <v>1232</v>
      </c>
      <c r="J154" s="347">
        <v>50</v>
      </c>
      <c r="K154" s="343"/>
    </row>
    <row r="155" spans="2:11" s="1" customFormat="1" ht="15" customHeight="1">
      <c r="B155" s="320"/>
      <c r="C155" s="347" t="s">
        <v>1238</v>
      </c>
      <c r="D155" s="295"/>
      <c r="E155" s="295"/>
      <c r="F155" s="348" t="s">
        <v>1230</v>
      </c>
      <c r="G155" s="295"/>
      <c r="H155" s="347" t="s">
        <v>1270</v>
      </c>
      <c r="I155" s="347" t="s">
        <v>1240</v>
      </c>
      <c r="J155" s="347"/>
      <c r="K155" s="343"/>
    </row>
    <row r="156" spans="2:11" s="1" customFormat="1" ht="15" customHeight="1">
      <c r="B156" s="320"/>
      <c r="C156" s="347" t="s">
        <v>1249</v>
      </c>
      <c r="D156" s="295"/>
      <c r="E156" s="295"/>
      <c r="F156" s="348" t="s">
        <v>1236</v>
      </c>
      <c r="G156" s="295"/>
      <c r="H156" s="347" t="s">
        <v>1270</v>
      </c>
      <c r="I156" s="347" t="s">
        <v>1232</v>
      </c>
      <c r="J156" s="347">
        <v>50</v>
      </c>
      <c r="K156" s="343"/>
    </row>
    <row r="157" spans="2:11" s="1" customFormat="1" ht="15" customHeight="1">
      <c r="B157" s="320"/>
      <c r="C157" s="347" t="s">
        <v>1257</v>
      </c>
      <c r="D157" s="295"/>
      <c r="E157" s="295"/>
      <c r="F157" s="348" t="s">
        <v>1236</v>
      </c>
      <c r="G157" s="295"/>
      <c r="H157" s="347" t="s">
        <v>1270</v>
      </c>
      <c r="I157" s="347" t="s">
        <v>1232</v>
      </c>
      <c r="J157" s="347">
        <v>50</v>
      </c>
      <c r="K157" s="343"/>
    </row>
    <row r="158" spans="2:11" s="1" customFormat="1" ht="15" customHeight="1">
      <c r="B158" s="320"/>
      <c r="C158" s="347" t="s">
        <v>1255</v>
      </c>
      <c r="D158" s="295"/>
      <c r="E158" s="295"/>
      <c r="F158" s="348" t="s">
        <v>1236</v>
      </c>
      <c r="G158" s="295"/>
      <c r="H158" s="347" t="s">
        <v>1270</v>
      </c>
      <c r="I158" s="347" t="s">
        <v>1232</v>
      </c>
      <c r="J158" s="347">
        <v>50</v>
      </c>
      <c r="K158" s="343"/>
    </row>
    <row r="159" spans="2:11" s="1" customFormat="1" ht="15" customHeight="1">
      <c r="B159" s="320"/>
      <c r="C159" s="347" t="s">
        <v>98</v>
      </c>
      <c r="D159" s="295"/>
      <c r="E159" s="295"/>
      <c r="F159" s="348" t="s">
        <v>1230</v>
      </c>
      <c r="G159" s="295"/>
      <c r="H159" s="347" t="s">
        <v>1292</v>
      </c>
      <c r="I159" s="347" t="s">
        <v>1232</v>
      </c>
      <c r="J159" s="347" t="s">
        <v>1293</v>
      </c>
      <c r="K159" s="343"/>
    </row>
    <row r="160" spans="2:11" s="1" customFormat="1" ht="15" customHeight="1">
      <c r="B160" s="320"/>
      <c r="C160" s="347" t="s">
        <v>1294</v>
      </c>
      <c r="D160" s="295"/>
      <c r="E160" s="295"/>
      <c r="F160" s="348" t="s">
        <v>1230</v>
      </c>
      <c r="G160" s="295"/>
      <c r="H160" s="347" t="s">
        <v>1295</v>
      </c>
      <c r="I160" s="347" t="s">
        <v>1265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1296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1224</v>
      </c>
      <c r="D166" s="310"/>
      <c r="E166" s="310"/>
      <c r="F166" s="310" t="s">
        <v>1225</v>
      </c>
      <c r="G166" s="352"/>
      <c r="H166" s="353" t="s">
        <v>55</v>
      </c>
      <c r="I166" s="353" t="s">
        <v>58</v>
      </c>
      <c r="J166" s="310" t="s">
        <v>1226</v>
      </c>
      <c r="K166" s="287"/>
    </row>
    <row r="167" spans="2:11" s="1" customFormat="1" ht="17.25" customHeight="1">
      <c r="B167" s="288"/>
      <c r="C167" s="312" t="s">
        <v>1227</v>
      </c>
      <c r="D167" s="312"/>
      <c r="E167" s="312"/>
      <c r="F167" s="313" t="s">
        <v>1228</v>
      </c>
      <c r="G167" s="354"/>
      <c r="H167" s="355"/>
      <c r="I167" s="355"/>
      <c r="J167" s="312" t="s">
        <v>1229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1233</v>
      </c>
      <c r="D169" s="295"/>
      <c r="E169" s="295"/>
      <c r="F169" s="318" t="s">
        <v>1230</v>
      </c>
      <c r="G169" s="295"/>
      <c r="H169" s="295" t="s">
        <v>1270</v>
      </c>
      <c r="I169" s="295" t="s">
        <v>1232</v>
      </c>
      <c r="J169" s="295">
        <v>120</v>
      </c>
      <c r="K169" s="343"/>
    </row>
    <row r="170" spans="2:11" s="1" customFormat="1" ht="15" customHeight="1">
      <c r="B170" s="320"/>
      <c r="C170" s="295" t="s">
        <v>1279</v>
      </c>
      <c r="D170" s="295"/>
      <c r="E170" s="295"/>
      <c r="F170" s="318" t="s">
        <v>1230</v>
      </c>
      <c r="G170" s="295"/>
      <c r="H170" s="295" t="s">
        <v>1280</v>
      </c>
      <c r="I170" s="295" t="s">
        <v>1232</v>
      </c>
      <c r="J170" s="295" t="s">
        <v>1281</v>
      </c>
      <c r="K170" s="343"/>
    </row>
    <row r="171" spans="2:11" s="1" customFormat="1" ht="15" customHeight="1">
      <c r="B171" s="320"/>
      <c r="C171" s="295" t="s">
        <v>1178</v>
      </c>
      <c r="D171" s="295"/>
      <c r="E171" s="295"/>
      <c r="F171" s="318" t="s">
        <v>1230</v>
      </c>
      <c r="G171" s="295"/>
      <c r="H171" s="295" t="s">
        <v>1297</v>
      </c>
      <c r="I171" s="295" t="s">
        <v>1232</v>
      </c>
      <c r="J171" s="295" t="s">
        <v>1281</v>
      </c>
      <c r="K171" s="343"/>
    </row>
    <row r="172" spans="2:11" s="1" customFormat="1" ht="15" customHeight="1">
      <c r="B172" s="320"/>
      <c r="C172" s="295" t="s">
        <v>1235</v>
      </c>
      <c r="D172" s="295"/>
      <c r="E172" s="295"/>
      <c r="F172" s="318" t="s">
        <v>1236</v>
      </c>
      <c r="G172" s="295"/>
      <c r="H172" s="295" t="s">
        <v>1297</v>
      </c>
      <c r="I172" s="295" t="s">
        <v>1232</v>
      </c>
      <c r="J172" s="295">
        <v>50</v>
      </c>
      <c r="K172" s="343"/>
    </row>
    <row r="173" spans="2:11" s="1" customFormat="1" ht="15" customHeight="1">
      <c r="B173" s="320"/>
      <c r="C173" s="295" t="s">
        <v>1238</v>
      </c>
      <c r="D173" s="295"/>
      <c r="E173" s="295"/>
      <c r="F173" s="318" t="s">
        <v>1230</v>
      </c>
      <c r="G173" s="295"/>
      <c r="H173" s="295" t="s">
        <v>1297</v>
      </c>
      <c r="I173" s="295" t="s">
        <v>1240</v>
      </c>
      <c r="J173" s="295"/>
      <c r="K173" s="343"/>
    </row>
    <row r="174" spans="2:11" s="1" customFormat="1" ht="15" customHeight="1">
      <c r="B174" s="320"/>
      <c r="C174" s="295" t="s">
        <v>1249</v>
      </c>
      <c r="D174" s="295"/>
      <c r="E174" s="295"/>
      <c r="F174" s="318" t="s">
        <v>1236</v>
      </c>
      <c r="G174" s="295"/>
      <c r="H174" s="295" t="s">
        <v>1297</v>
      </c>
      <c r="I174" s="295" t="s">
        <v>1232</v>
      </c>
      <c r="J174" s="295">
        <v>50</v>
      </c>
      <c r="K174" s="343"/>
    </row>
    <row r="175" spans="2:11" s="1" customFormat="1" ht="15" customHeight="1">
      <c r="B175" s="320"/>
      <c r="C175" s="295" t="s">
        <v>1257</v>
      </c>
      <c r="D175" s="295"/>
      <c r="E175" s="295"/>
      <c r="F175" s="318" t="s">
        <v>1236</v>
      </c>
      <c r="G175" s="295"/>
      <c r="H175" s="295" t="s">
        <v>1297</v>
      </c>
      <c r="I175" s="295" t="s">
        <v>1232</v>
      </c>
      <c r="J175" s="295">
        <v>50</v>
      </c>
      <c r="K175" s="343"/>
    </row>
    <row r="176" spans="2:11" s="1" customFormat="1" ht="15" customHeight="1">
      <c r="B176" s="320"/>
      <c r="C176" s="295" t="s">
        <v>1255</v>
      </c>
      <c r="D176" s="295"/>
      <c r="E176" s="295"/>
      <c r="F176" s="318" t="s">
        <v>1236</v>
      </c>
      <c r="G176" s="295"/>
      <c r="H176" s="295" t="s">
        <v>1297</v>
      </c>
      <c r="I176" s="295" t="s">
        <v>1232</v>
      </c>
      <c r="J176" s="295">
        <v>50</v>
      </c>
      <c r="K176" s="343"/>
    </row>
    <row r="177" spans="2:11" s="1" customFormat="1" ht="15" customHeight="1">
      <c r="B177" s="320"/>
      <c r="C177" s="295" t="s">
        <v>108</v>
      </c>
      <c r="D177" s="295"/>
      <c r="E177" s="295"/>
      <c r="F177" s="318" t="s">
        <v>1230</v>
      </c>
      <c r="G177" s="295"/>
      <c r="H177" s="295" t="s">
        <v>1298</v>
      </c>
      <c r="I177" s="295" t="s">
        <v>1299</v>
      </c>
      <c r="J177" s="295"/>
      <c r="K177" s="343"/>
    </row>
    <row r="178" spans="2:11" s="1" customFormat="1" ht="15" customHeight="1">
      <c r="B178" s="320"/>
      <c r="C178" s="295" t="s">
        <v>58</v>
      </c>
      <c r="D178" s="295"/>
      <c r="E178" s="295"/>
      <c r="F178" s="318" t="s">
        <v>1230</v>
      </c>
      <c r="G178" s="295"/>
      <c r="H178" s="295" t="s">
        <v>1300</v>
      </c>
      <c r="I178" s="295" t="s">
        <v>1301</v>
      </c>
      <c r="J178" s="295">
        <v>1</v>
      </c>
      <c r="K178" s="343"/>
    </row>
    <row r="179" spans="2:11" s="1" customFormat="1" ht="15" customHeight="1">
      <c r="B179" s="320"/>
      <c r="C179" s="295" t="s">
        <v>54</v>
      </c>
      <c r="D179" s="295"/>
      <c r="E179" s="295"/>
      <c r="F179" s="318" t="s">
        <v>1230</v>
      </c>
      <c r="G179" s="295"/>
      <c r="H179" s="295" t="s">
        <v>1302</v>
      </c>
      <c r="I179" s="295" t="s">
        <v>1232</v>
      </c>
      <c r="J179" s="295">
        <v>20</v>
      </c>
      <c r="K179" s="343"/>
    </row>
    <row r="180" spans="2:11" s="1" customFormat="1" ht="15" customHeight="1">
      <c r="B180" s="320"/>
      <c r="C180" s="295" t="s">
        <v>55</v>
      </c>
      <c r="D180" s="295"/>
      <c r="E180" s="295"/>
      <c r="F180" s="318" t="s">
        <v>1230</v>
      </c>
      <c r="G180" s="295"/>
      <c r="H180" s="295" t="s">
        <v>1303</v>
      </c>
      <c r="I180" s="295" t="s">
        <v>1232</v>
      </c>
      <c r="J180" s="295">
        <v>255</v>
      </c>
      <c r="K180" s="343"/>
    </row>
    <row r="181" spans="2:11" s="1" customFormat="1" ht="15" customHeight="1">
      <c r="B181" s="320"/>
      <c r="C181" s="295" t="s">
        <v>109</v>
      </c>
      <c r="D181" s="295"/>
      <c r="E181" s="295"/>
      <c r="F181" s="318" t="s">
        <v>1230</v>
      </c>
      <c r="G181" s="295"/>
      <c r="H181" s="295" t="s">
        <v>1194</v>
      </c>
      <c r="I181" s="295" t="s">
        <v>1232</v>
      </c>
      <c r="J181" s="295">
        <v>10</v>
      </c>
      <c r="K181" s="343"/>
    </row>
    <row r="182" spans="2:11" s="1" customFormat="1" ht="15" customHeight="1">
      <c r="B182" s="320"/>
      <c r="C182" s="295" t="s">
        <v>110</v>
      </c>
      <c r="D182" s="295"/>
      <c r="E182" s="295"/>
      <c r="F182" s="318" t="s">
        <v>1230</v>
      </c>
      <c r="G182" s="295"/>
      <c r="H182" s="295" t="s">
        <v>1304</v>
      </c>
      <c r="I182" s="295" t="s">
        <v>1265</v>
      </c>
      <c r="J182" s="295"/>
      <c r="K182" s="343"/>
    </row>
    <row r="183" spans="2:11" s="1" customFormat="1" ht="15" customHeight="1">
      <c r="B183" s="320"/>
      <c r="C183" s="295" t="s">
        <v>1305</v>
      </c>
      <c r="D183" s="295"/>
      <c r="E183" s="295"/>
      <c r="F183" s="318" t="s">
        <v>1230</v>
      </c>
      <c r="G183" s="295"/>
      <c r="H183" s="295" t="s">
        <v>1306</v>
      </c>
      <c r="I183" s="295" t="s">
        <v>1265</v>
      </c>
      <c r="J183" s="295"/>
      <c r="K183" s="343"/>
    </row>
    <row r="184" spans="2:11" s="1" customFormat="1" ht="15" customHeight="1">
      <c r="B184" s="320"/>
      <c r="C184" s="295" t="s">
        <v>1294</v>
      </c>
      <c r="D184" s="295"/>
      <c r="E184" s="295"/>
      <c r="F184" s="318" t="s">
        <v>1230</v>
      </c>
      <c r="G184" s="295"/>
      <c r="H184" s="295" t="s">
        <v>1307</v>
      </c>
      <c r="I184" s="295" t="s">
        <v>1265</v>
      </c>
      <c r="J184" s="295"/>
      <c r="K184" s="343"/>
    </row>
    <row r="185" spans="2:11" s="1" customFormat="1" ht="15" customHeight="1">
      <c r="B185" s="320"/>
      <c r="C185" s="295" t="s">
        <v>112</v>
      </c>
      <c r="D185" s="295"/>
      <c r="E185" s="295"/>
      <c r="F185" s="318" t="s">
        <v>1236</v>
      </c>
      <c r="G185" s="295"/>
      <c r="H185" s="295" t="s">
        <v>1308</v>
      </c>
      <c r="I185" s="295" t="s">
        <v>1232</v>
      </c>
      <c r="J185" s="295">
        <v>50</v>
      </c>
      <c r="K185" s="343"/>
    </row>
    <row r="186" spans="2:11" s="1" customFormat="1" ht="15" customHeight="1">
      <c r="B186" s="320"/>
      <c r="C186" s="295" t="s">
        <v>1309</v>
      </c>
      <c r="D186" s="295"/>
      <c r="E186" s="295"/>
      <c r="F186" s="318" t="s">
        <v>1236</v>
      </c>
      <c r="G186" s="295"/>
      <c r="H186" s="295" t="s">
        <v>1310</v>
      </c>
      <c r="I186" s="295" t="s">
        <v>1311</v>
      </c>
      <c r="J186" s="295"/>
      <c r="K186" s="343"/>
    </row>
    <row r="187" spans="2:11" s="1" customFormat="1" ht="15" customHeight="1">
      <c r="B187" s="320"/>
      <c r="C187" s="295" t="s">
        <v>1312</v>
      </c>
      <c r="D187" s="295"/>
      <c r="E187" s="295"/>
      <c r="F187" s="318" t="s">
        <v>1236</v>
      </c>
      <c r="G187" s="295"/>
      <c r="H187" s="295" t="s">
        <v>1313</v>
      </c>
      <c r="I187" s="295" t="s">
        <v>1311</v>
      </c>
      <c r="J187" s="295"/>
      <c r="K187" s="343"/>
    </row>
    <row r="188" spans="2:11" s="1" customFormat="1" ht="15" customHeight="1">
      <c r="B188" s="320"/>
      <c r="C188" s="295" t="s">
        <v>1314</v>
      </c>
      <c r="D188" s="295"/>
      <c r="E188" s="295"/>
      <c r="F188" s="318" t="s">
        <v>1236</v>
      </c>
      <c r="G188" s="295"/>
      <c r="H188" s="295" t="s">
        <v>1315</v>
      </c>
      <c r="I188" s="295" t="s">
        <v>1311</v>
      </c>
      <c r="J188" s="295"/>
      <c r="K188" s="343"/>
    </row>
    <row r="189" spans="2:11" s="1" customFormat="1" ht="15" customHeight="1">
      <c r="B189" s="320"/>
      <c r="C189" s="356" t="s">
        <v>1316</v>
      </c>
      <c r="D189" s="295"/>
      <c r="E189" s="295"/>
      <c r="F189" s="318" t="s">
        <v>1236</v>
      </c>
      <c r="G189" s="295"/>
      <c r="H189" s="295" t="s">
        <v>1317</v>
      </c>
      <c r="I189" s="295" t="s">
        <v>1318</v>
      </c>
      <c r="J189" s="357" t="s">
        <v>1319</v>
      </c>
      <c r="K189" s="343"/>
    </row>
    <row r="190" spans="2:11" s="1" customFormat="1" ht="15" customHeight="1">
      <c r="B190" s="320"/>
      <c r="C190" s="356" t="s">
        <v>43</v>
      </c>
      <c r="D190" s="295"/>
      <c r="E190" s="295"/>
      <c r="F190" s="318" t="s">
        <v>1230</v>
      </c>
      <c r="G190" s="295"/>
      <c r="H190" s="292" t="s">
        <v>1320</v>
      </c>
      <c r="I190" s="295" t="s">
        <v>1321</v>
      </c>
      <c r="J190" s="295"/>
      <c r="K190" s="343"/>
    </row>
    <row r="191" spans="2:11" s="1" customFormat="1" ht="15" customHeight="1">
      <c r="B191" s="320"/>
      <c r="C191" s="356" t="s">
        <v>1322</v>
      </c>
      <c r="D191" s="295"/>
      <c r="E191" s="295"/>
      <c r="F191" s="318" t="s">
        <v>1230</v>
      </c>
      <c r="G191" s="295"/>
      <c r="H191" s="295" t="s">
        <v>1323</v>
      </c>
      <c r="I191" s="295" t="s">
        <v>1265</v>
      </c>
      <c r="J191" s="295"/>
      <c r="K191" s="343"/>
    </row>
    <row r="192" spans="2:11" s="1" customFormat="1" ht="15" customHeight="1">
      <c r="B192" s="320"/>
      <c r="C192" s="356" t="s">
        <v>1324</v>
      </c>
      <c r="D192" s="295"/>
      <c r="E192" s="295"/>
      <c r="F192" s="318" t="s">
        <v>1230</v>
      </c>
      <c r="G192" s="295"/>
      <c r="H192" s="295" t="s">
        <v>1325</v>
      </c>
      <c r="I192" s="295" t="s">
        <v>1265</v>
      </c>
      <c r="J192" s="295"/>
      <c r="K192" s="343"/>
    </row>
    <row r="193" spans="2:11" s="1" customFormat="1" ht="15" customHeight="1">
      <c r="B193" s="320"/>
      <c r="C193" s="356" t="s">
        <v>1326</v>
      </c>
      <c r="D193" s="295"/>
      <c r="E193" s="295"/>
      <c r="F193" s="318" t="s">
        <v>1236</v>
      </c>
      <c r="G193" s="295"/>
      <c r="H193" s="295" t="s">
        <v>1327</v>
      </c>
      <c r="I193" s="295" t="s">
        <v>1265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1328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1329</v>
      </c>
      <c r="D200" s="359"/>
      <c r="E200" s="359"/>
      <c r="F200" s="359" t="s">
        <v>1330</v>
      </c>
      <c r="G200" s="360"/>
      <c r="H200" s="359" t="s">
        <v>1331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1321</v>
      </c>
      <c r="D202" s="295"/>
      <c r="E202" s="295"/>
      <c r="F202" s="318" t="s">
        <v>44</v>
      </c>
      <c r="G202" s="295"/>
      <c r="H202" s="295" t="s">
        <v>1332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45</v>
      </c>
      <c r="G203" s="295"/>
      <c r="H203" s="295" t="s">
        <v>1333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48</v>
      </c>
      <c r="G204" s="295"/>
      <c r="H204" s="295" t="s">
        <v>1334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46</v>
      </c>
      <c r="G205" s="295"/>
      <c r="H205" s="295" t="s">
        <v>1335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47</v>
      </c>
      <c r="G206" s="295"/>
      <c r="H206" s="295" t="s">
        <v>1336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1277</v>
      </c>
      <c r="D208" s="295"/>
      <c r="E208" s="295"/>
      <c r="F208" s="318" t="s">
        <v>80</v>
      </c>
      <c r="G208" s="295"/>
      <c r="H208" s="295" t="s">
        <v>1337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1172</v>
      </c>
      <c r="G209" s="295"/>
      <c r="H209" s="295" t="s">
        <v>1173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1170</v>
      </c>
      <c r="G210" s="295"/>
      <c r="H210" s="295" t="s">
        <v>1338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1174</v>
      </c>
      <c r="G211" s="356"/>
      <c r="H211" s="347" t="s">
        <v>1175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1176</v>
      </c>
      <c r="G212" s="356"/>
      <c r="H212" s="347" t="s">
        <v>217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1301</v>
      </c>
      <c r="D214" s="295"/>
      <c r="E214" s="295"/>
      <c r="F214" s="318">
        <v>1</v>
      </c>
      <c r="G214" s="356"/>
      <c r="H214" s="347" t="s">
        <v>1339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1340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1341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1342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Gallia</dc:creator>
  <cp:keywords/>
  <dc:description/>
  <cp:lastModifiedBy>Jan Gallia</cp:lastModifiedBy>
  <dcterms:created xsi:type="dcterms:W3CDTF">2022-03-17T12:42:50Z</dcterms:created>
  <dcterms:modified xsi:type="dcterms:W3CDTF">2022-03-17T12:42:58Z</dcterms:modified>
  <cp:category/>
  <cp:version/>
  <cp:contentType/>
  <cp:contentStatus/>
</cp:coreProperties>
</file>