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FLEŠKA NESAHAT!!!!\Zakázky\2022\Vláďa Polda\22-19 Dětské hřiště Škrabky\"/>
    </mc:Choice>
  </mc:AlternateContent>
  <bookViews>
    <workbookView xWindow="0" yWindow="0" windowWidth="0" windowHeight="0"/>
  </bookViews>
  <sheets>
    <sheet name="Rekapitulace stavby" sheetId="1" r:id="rId1"/>
    <sheet name="22-19 - Dětské hřiště, Dě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'22-19 - Dětské hřiště, Dě...'!$C$115:$K$140</definedName>
    <definedName name="_xlnm.Print_Area" localSheetId="1">'22-19 - Dětské hřiště, Dě...'!$C$4:$J$76,'22-19 - Dětské hřiště, Dě...'!$C$82:$J$99,'22-19 - Dětské hřiště, Dě...'!$C$105:$J$140</definedName>
    <definedName name="_xlnm.Print_Titles" localSheetId="1">'22-19 - Dětské hřiště, Dě...'!$115:$115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J113"/>
  <c r="J112"/>
  <c r="F112"/>
  <c r="F110"/>
  <c r="E108"/>
  <c r="J90"/>
  <c r="J89"/>
  <c r="F89"/>
  <c r="F87"/>
  <c r="E85"/>
  <c r="J16"/>
  <c r="E16"/>
  <c r="F113"/>
  <c r="J15"/>
  <c r="J10"/>
  <c r="J110"/>
  <c i="1" r="L90"/>
  <c r="AM90"/>
  <c r="AM89"/>
  <c r="L89"/>
  <c r="AM87"/>
  <c r="L87"/>
  <c r="L85"/>
  <c r="L84"/>
  <c i="2" r="J140"/>
  <c r="J134"/>
  <c r="J123"/>
  <c i="1" r="AS94"/>
  <c i="2" r="J136"/>
  <c r="J127"/>
  <c r="F34"/>
  <c r="J138"/>
  <c r="J132"/>
  <c r="J139"/>
  <c r="BK129"/>
  <c r="J119"/>
  <c r="BK139"/>
  <c r="BK138"/>
  <c r="BK136"/>
  <c r="BK123"/>
  <c r="BK137"/>
  <c r="BK127"/>
  <c r="J121"/>
  <c r="BK132"/>
  <c r="BK121"/>
  <c r="BK140"/>
  <c r="J137"/>
  <c r="BK134"/>
  <c r="J129"/>
  <c r="BK119"/>
  <c l="1" r="P118"/>
  <c r="R118"/>
  <c r="BK135"/>
  <c r="J135"/>
  <c r="J98"/>
  <c r="BK118"/>
  <c r="J118"/>
  <c r="J96"/>
  <c r="BK131"/>
  <c r="J131"/>
  <c r="J97"/>
  <c r="R131"/>
  <c r="P135"/>
  <c r="R135"/>
  <c r="T118"/>
  <c r="T117"/>
  <c r="T116"/>
  <c r="P131"/>
  <c r="T131"/>
  <c r="T135"/>
  <c r="J87"/>
  <c r="BE132"/>
  <c r="BE137"/>
  <c r="BE127"/>
  <c r="BE134"/>
  <c r="BE138"/>
  <c r="BE140"/>
  <c i="1" r="BC95"/>
  <c i="2" r="F90"/>
  <c r="BE119"/>
  <c r="BE121"/>
  <c r="BE123"/>
  <c r="BE129"/>
  <c r="BE136"/>
  <c r="BE139"/>
  <c r="F33"/>
  <c i="1" r="BB95"/>
  <c r="BB94"/>
  <c r="W31"/>
  <c r="BC94"/>
  <c r="AY94"/>
  <c i="2" r="F32"/>
  <c i="1" r="BA95"/>
  <c r="BA94"/>
  <c r="AW94"/>
  <c r="AK30"/>
  <c i="2" r="J32"/>
  <c i="1" r="AW95"/>
  <c i="2" r="F35"/>
  <c i="1" r="BD95"/>
  <c r="BD94"/>
  <c r="W33"/>
  <c i="2" l="1" r="R117"/>
  <c r="R116"/>
  <c r="P117"/>
  <c r="P116"/>
  <c i="1" r="AU95"/>
  <c i="2" r="BK117"/>
  <c r="J117"/>
  <c r="J95"/>
  <c i="1" r="W32"/>
  <c r="AX94"/>
  <c r="W30"/>
  <c i="2" r="F31"/>
  <c i="1" r="AZ95"/>
  <c r="AZ94"/>
  <c r="W29"/>
  <c r="AU94"/>
  <c i="2" r="J31"/>
  <c i="1" r="AV95"/>
  <c r="AT95"/>
  <c i="2" l="1" r="BK116"/>
  <c r="J116"/>
  <c r="J94"/>
  <c i="1" r="AV94"/>
  <c r="AK29"/>
  <c i="2" l="1" r="J28"/>
  <c i="1" r="AG95"/>
  <c r="AG94"/>
  <c r="AK26"/>
  <c r="AT94"/>
  <c i="2" l="1" r="J37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<sst xmlns="http://schemas.openxmlformats.org/spreadsheetml/2006/main">
  <si>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</si>
  <si>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</si>
  <si>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</si>
  <si>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</si>
  <si>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</si>
  <si>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{48788032-4b58-4116-a437-7632ced6d0bc}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</si>
  <si>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</si>
  <si>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</si>
  <si>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</si>
  <si>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</si>
  <si>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</si>
  <si>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</si>
  <si>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</si>
  <si>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</si>
  <si>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</si>
  <si>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</si>
  <si>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</si>
  <si>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Dětské hřiště, Děčín - Škrabky</t>
  </si>
  <si>
    <t>KSO:</t>
  </si>
  <si>
    <t>CC-CZ:</t>
  </si>
  <si>
    <t>Místo:</t>
  </si>
  <si>
    <t>p.p.č. 92/4</t>
  </si>
  <si>
    <t>Datum:</t>
  </si>
  <si>
    <t>3. 3. 2022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</si>
  <si>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</si>
  <si>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</si>
  <si>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</si>
  <si>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</si>
  <si>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</si>
  <si>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</si>
  <si>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</si>
  <si>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>Ing. Vladimír Polda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</si>
  <si>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</si>
  <si>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</si>
  <si>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</si>
  <si>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</si>
  <si>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</si>
  <si>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</si>
  <si>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</si>
  <si>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</si>
  <si>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</si>
  <si>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</si>
  <si>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</si>
  <si>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</si>
  <si>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</si>
  <si>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</si>
  <si>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</si>
  <si>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</si>
  <si>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</si>
  <si>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</si>
  <si>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</si>
  <si>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</si>
  <si>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</si>
  <si>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</si>
  <si>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</si>
  <si>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</si>
  <si>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</si>
  <si>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</si>
  <si>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</si>
  <si>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</si>
  <si>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</si>
  <si>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</si>
  <si>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</si>
  <si>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</si>
  <si>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</si>
  <si>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</si>
  <si>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</si>
  <si>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</si>
  <si>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</si>
  <si>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</si>
  <si>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</si>
  <si>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</si>
  <si>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</si>
  <si>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</si>
  <si>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</si>
  <si>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</si>
  <si>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</si>
  <si>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</si>
  <si>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</si>
  <si>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</si>
  <si>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</si>
  <si>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</si>
  <si>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</si>
  <si>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</si>
  <si>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</si>
  <si>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</si>
  <si>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</si>
  <si>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</si>
  <si>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</si>
  <si>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</si>
  <si>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</si>
  <si>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</si>
  <si>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</si>
  <si>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MDH - Mobiliář dětského hřiště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</si>
  <si>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</si>
  <si>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</si>
  <si>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</si>
  <si>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</si>
  <si>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</si>
  <si>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</si>
  <si>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</si>
  <si>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</si>
  <si>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</si>
  <si>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</si>
  <si>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</si>
  <si>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</si>
  <si>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</si>
  <si>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</si>
  <si>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</si>
  <si>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</si>
  <si>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</si>
  <si>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</si>
  <si>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</si>
  <si>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</si>
  <si>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</si>
  <si>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4</t>
  </si>
  <si>
    <t>-893281268</t>
  </si>
  <si>
    <t>VV</t>
  </si>
  <si>
    <t>"odtěžení stávající hlíny - skrývka v mocnosti 150 mm" 48</t>
  </si>
  <si>
    <t>122151101</t>
  </si>
  <si>
    <t>Odkopávky a prokopávky nezapažené v hornině třídy těžitelnosti I, skupiny 1 a 2 objem do 20 m3 strojně</t>
  </si>
  <si>
    <t>m3</t>
  </si>
  <si>
    <t>-2049808928</t>
  </si>
  <si>
    <t>"nový zářez pro vytvoření rovinné plochy" 0,2</t>
  </si>
  <si>
    <t>3</t>
  </si>
  <si>
    <t>171151111</t>
  </si>
  <si>
    <t>Uložení sypaniny z hornin nesoudržných sypkých do násypů zhutněných strojně</t>
  </si>
  <si>
    <t>-1198530166</t>
  </si>
  <si>
    <t>"násyp vytěženou zeminou - ze zářezu a patek pro herní prvky" 2</t>
  </si>
  <si>
    <t>"násyp dovezeným materiálem" 5</t>
  </si>
  <si>
    <t>Součet</t>
  </si>
  <si>
    <t>M</t>
  </si>
  <si>
    <t>58344171</t>
  </si>
  <si>
    <t>štěrkodrť frakce 0/32</t>
  </si>
  <si>
    <t>t</t>
  </si>
  <si>
    <t>8</t>
  </si>
  <si>
    <t>-1678365778</t>
  </si>
  <si>
    <t>"násyp dovezeným materiálem" 5*2</t>
  </si>
  <si>
    <t>5</t>
  </si>
  <si>
    <t>181351003</t>
  </si>
  <si>
    <t>Rozprostření ornice tl vrstvy do 200 mm pl do 100 m2 v rovině nebo ve svahu do 1:5 strojně</t>
  </si>
  <si>
    <t>-960477128</t>
  </si>
  <si>
    <t>"zpětné uložení původní hlíny" 48</t>
  </si>
  <si>
    <t>9</t>
  </si>
  <si>
    <t>Ostatní konstrukce a práce, bourání</t>
  </si>
  <si>
    <t>6</t>
  </si>
  <si>
    <t>936104211</t>
  </si>
  <si>
    <t>Montáž odpadkového koše do betonové patky</t>
  </si>
  <si>
    <t>kus</t>
  </si>
  <si>
    <t>-105159896</t>
  </si>
  <si>
    <t>"dle situace" 1</t>
  </si>
  <si>
    <t>7</t>
  </si>
  <si>
    <t>7491013R</t>
  </si>
  <si>
    <t>koš odpadkový betonový vzhled dřeva s pozinkovanou vložkou a stříškou bez popelníku - rozměr 800x400mm</t>
  </si>
  <si>
    <t>-1996531770</t>
  </si>
  <si>
    <t>MDH</t>
  </si>
  <si>
    <t>Mobiliář dětského hřiště</t>
  </si>
  <si>
    <t>MDH-1</t>
  </si>
  <si>
    <t>Infopanel 75 x 80 cm s provozním řádem - specifikace dle PD - včetně montáže</t>
  </si>
  <si>
    <t>soubor</t>
  </si>
  <si>
    <t>-1797929026</t>
  </si>
  <si>
    <t>MDH-2</t>
  </si>
  <si>
    <t>Lavička s opěrkou - specifikace dle PD - včetně montáže</t>
  </si>
  <si>
    <t>-96231513</t>
  </si>
  <si>
    <t>10</t>
  </si>
  <si>
    <t>MDH-3</t>
  </si>
  <si>
    <t>Lanová dráha - specifikace dle PD - včetně montáže</t>
  </si>
  <si>
    <t>1296719327</t>
  </si>
  <si>
    <t>11</t>
  </si>
  <si>
    <t>MDH-4</t>
  </si>
  <si>
    <t>Houpadlo pružinové KONÍK - specifikace dle PD - včetně montáže</t>
  </si>
  <si>
    <t>-1213522026</t>
  </si>
  <si>
    <t>12</t>
  </si>
  <si>
    <t>MDH-5</t>
  </si>
  <si>
    <t>Sestava LOĎ skluzavka plast (sestava zrcadlově otočená bez tabule) - specifikace dle PD - včetně montáže</t>
  </si>
  <si>
    <t>121894727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</si>
</sst>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22-19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Dětské hřiště, Děčín - Škrabky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p.p.č. 92/4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3. 3. 2022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Statutární město Děčín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Ing. Vladimír Polda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Ing. Jan Duben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7" t="s">
        <v>79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'22-19 - Dětské hřiště, Dě...'!J28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'22-19 - Dětské hřiště, Dě...'!P116</f>
        <v>0</v>
      </c>
      <c r="AV95" s="126">
        <f>'22-19 - Dětské hřiště, Dě...'!J31</f>
        <v>0</v>
      </c>
      <c r="AW95" s="126">
        <f>'22-19 - Dětské hřiště, Dě...'!J32</f>
        <v>0</v>
      </c>
      <c r="AX95" s="126">
        <f>'22-19 - Dětské hřiště, Dě...'!J33</f>
        <v>0</v>
      </c>
      <c r="AY95" s="126">
        <f>'22-19 - Dětské hřiště, Dě...'!J34</f>
        <v>0</v>
      </c>
      <c r="AZ95" s="126">
        <f>'22-19 - Dětské hřiště, Dě...'!F31</f>
        <v>0</v>
      </c>
      <c r="BA95" s="126">
        <f>'22-19 - Dětské hřiště, Dě...'!F32</f>
        <v>0</v>
      </c>
      <c r="BB95" s="126">
        <f>'22-19 - Dětské hřiště, Dě...'!F33</f>
        <v>0</v>
      </c>
      <c r="BC95" s="126">
        <f>'22-19 - Dětské hřiště, Dě...'!F34</f>
        <v>0</v>
      </c>
      <c r="BD95" s="128">
        <f>'22-19 - Dětské hřiště, Dě...'!F35</f>
        <v>0</v>
      </c>
      <c r="BE95" s="7"/>
      <c r="BT95" s="129" t="s">
        <v>81</v>
      </c>
      <c r="BU95" s="129" t="s">
        <v>82</v>
      </c>
      <c r="BV95" s="129" t="s">
        <v>77</v>
      </c>
      <c r="BW95" s="129" t="s">
        <v>5</v>
      </c>
      <c r="BX95" s="129" t="s">
        <v>78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sU9mH3nBM/23lwkMX03poURfdRPPN2kOOeJp3VXfszc0NvBxGmXO5f69sSKwT6clwVifyRoaOhRmbN3WXbGF7w==" hashValue="Bsx8vpU0XocypqkSmIoRDignaH7/MB/kzE7nIgPv4A0XEOh8EmQFwNcgnSKI+nHWoT6aGMqM5hBz754ec+JEP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2-19 - Dětské hřiště, Dě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83</v>
      </c>
    </row>
    <row r="4" s="1" customFormat="1" ht="24.96" customHeight="1">
      <c r="B4" s="19"/>
      <c r="D4" s="132" t="s">
        <v>84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3. 3. 2022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">
        <v>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">
        <v>26</v>
      </c>
      <c r="F13" s="37"/>
      <c r="G13" s="37"/>
      <c r="H13" s="37"/>
      <c r="I13" s="134" t="s">
        <v>27</v>
      </c>
      <c r="J13" s="136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28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30</v>
      </c>
      <c r="E18" s="37"/>
      <c r="F18" s="37"/>
      <c r="G18" s="37"/>
      <c r="H18" s="37"/>
      <c r="I18" s="134" t="s">
        <v>25</v>
      </c>
      <c r="J18" s="136" t="s">
        <v>1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">
        <v>31</v>
      </c>
      <c r="F19" s="37"/>
      <c r="G19" s="37"/>
      <c r="H19" s="37"/>
      <c r="I19" s="134" t="s">
        <v>27</v>
      </c>
      <c r="J19" s="136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33</v>
      </c>
      <c r="E21" s="37"/>
      <c r="F21" s="37"/>
      <c r="G21" s="37"/>
      <c r="H21" s="37"/>
      <c r="I21" s="134" t="s">
        <v>25</v>
      </c>
      <c r="J21" s="136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">
        <v>34</v>
      </c>
      <c r="F22" s="37"/>
      <c r="G22" s="37"/>
      <c r="H22" s="37"/>
      <c r="I22" s="134" t="s">
        <v>27</v>
      </c>
      <c r="J22" s="136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35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36</v>
      </c>
      <c r="E28" s="37"/>
      <c r="F28" s="37"/>
      <c r="G28" s="37"/>
      <c r="H28" s="37"/>
      <c r="I28" s="37"/>
      <c r="J28" s="144">
        <f>ROUND(J116,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38</v>
      </c>
      <c r="G30" s="37"/>
      <c r="H30" s="37"/>
      <c r="I30" s="145" t="s">
        <v>37</v>
      </c>
      <c r="J30" s="145" t="s">
        <v>39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40</v>
      </c>
      <c r="E31" s="134" t="s">
        <v>41</v>
      </c>
      <c r="F31" s="147">
        <f>ROUND((SUM(BE116:BE140)),  2)</f>
        <v>0</v>
      </c>
      <c r="G31" s="37"/>
      <c r="H31" s="37"/>
      <c r="I31" s="148">
        <v>0.20999999999999999</v>
      </c>
      <c r="J31" s="147">
        <f>ROUND(((SUM(BE116:BE140))*I31),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42</v>
      </c>
      <c r="F32" s="147">
        <f>ROUND((SUM(BF116:BF140)),  2)</f>
        <v>0</v>
      </c>
      <c r="G32" s="37"/>
      <c r="H32" s="37"/>
      <c r="I32" s="148">
        <v>0.14999999999999999</v>
      </c>
      <c r="J32" s="147">
        <f>ROUND(((SUM(BF116:BF140))*I32),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43</v>
      </c>
      <c r="F33" s="147">
        <f>ROUND((SUM(BG116:BG140)),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44</v>
      </c>
      <c r="F34" s="147">
        <f>ROUND((SUM(BH116:BH140)),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45</v>
      </c>
      <c r="F35" s="147">
        <f>ROUND((SUM(BI116:BI140)),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46</v>
      </c>
      <c r="E37" s="151"/>
      <c r="F37" s="151"/>
      <c r="G37" s="152" t="s">
        <v>47</v>
      </c>
      <c r="H37" s="153" t="s">
        <v>48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49</v>
      </c>
      <c r="E50" s="157"/>
      <c r="F50" s="157"/>
      <c r="G50" s="156" t="s">
        <v>50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51</v>
      </c>
      <c r="E61" s="159"/>
      <c r="F61" s="160" t="s">
        <v>52</v>
      </c>
      <c r="G61" s="158" t="s">
        <v>51</v>
      </c>
      <c r="H61" s="159"/>
      <c r="I61" s="159"/>
      <c r="J61" s="161" t="s">
        <v>52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53</v>
      </c>
      <c r="E65" s="162"/>
      <c r="F65" s="162"/>
      <c r="G65" s="156" t="s">
        <v>54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51</v>
      </c>
      <c r="E76" s="159"/>
      <c r="F76" s="160" t="s">
        <v>52</v>
      </c>
      <c r="G76" s="158" t="s">
        <v>51</v>
      </c>
      <c r="H76" s="159"/>
      <c r="I76" s="159"/>
      <c r="J76" s="161" t="s">
        <v>52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Dětské hřiště, Děčín - Škrabky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p.p.č. 92/4</v>
      </c>
      <c r="G87" s="39"/>
      <c r="H87" s="39"/>
      <c r="I87" s="31" t="s">
        <v>22</v>
      </c>
      <c r="J87" s="78" t="str">
        <f>IF(J10="","",J10)</f>
        <v>3. 3. 2022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>Statutární město Děčín</v>
      </c>
      <c r="G89" s="39"/>
      <c r="H89" s="39"/>
      <c r="I89" s="31" t="s">
        <v>30</v>
      </c>
      <c r="J89" s="35" t="str">
        <f>E19</f>
        <v>Ing. Vladimír Polda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33</v>
      </c>
      <c r="J90" s="35" t="str">
        <f>E22</f>
        <v>Ing. Jan Duben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86</v>
      </c>
      <c r="D92" s="168"/>
      <c r="E92" s="168"/>
      <c r="F92" s="168"/>
      <c r="G92" s="168"/>
      <c r="H92" s="168"/>
      <c r="I92" s="168"/>
      <c r="J92" s="169" t="s">
        <v>87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88</v>
      </c>
      <c r="D94" s="39"/>
      <c r="E94" s="39"/>
      <c r="F94" s="39"/>
      <c r="G94" s="39"/>
      <c r="H94" s="39"/>
      <c r="I94" s="39"/>
      <c r="J94" s="109">
        <f>J116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89</v>
      </c>
    </row>
    <row r="95" s="9" customFormat="1" ht="24.96" customHeight="1">
      <c r="A95" s="9"/>
      <c r="B95" s="171"/>
      <c r="C95" s="172"/>
      <c r="D95" s="173" t="s">
        <v>90</v>
      </c>
      <c r="E95" s="174"/>
      <c r="F95" s="174"/>
      <c r="G95" s="174"/>
      <c r="H95" s="174"/>
      <c r="I95" s="174"/>
      <c r="J95" s="175">
        <f>J117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91</v>
      </c>
      <c r="E96" s="180"/>
      <c r="F96" s="180"/>
      <c r="G96" s="180"/>
      <c r="H96" s="180"/>
      <c r="I96" s="180"/>
      <c r="J96" s="181">
        <f>J118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92</v>
      </c>
      <c r="E97" s="180"/>
      <c r="F97" s="180"/>
      <c r="G97" s="180"/>
      <c r="H97" s="180"/>
      <c r="I97" s="180"/>
      <c r="J97" s="181">
        <f>J131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93</v>
      </c>
      <c r="E98" s="180"/>
      <c r="F98" s="180"/>
      <c r="G98" s="180"/>
      <c r="H98" s="180"/>
      <c r="I98" s="180"/>
      <c r="J98" s="181">
        <f>J135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94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75" t="str">
        <f>E7</f>
        <v>Dětské hřiště, Děčín - Škrabky</v>
      </c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20</v>
      </c>
      <c r="D110" s="39"/>
      <c r="E110" s="39"/>
      <c r="F110" s="26" t="str">
        <f>F10</f>
        <v>p.p.č. 92/4</v>
      </c>
      <c r="G110" s="39"/>
      <c r="H110" s="39"/>
      <c r="I110" s="31" t="s">
        <v>22</v>
      </c>
      <c r="J110" s="78" t="str">
        <f>IF(J10="","",J10)</f>
        <v>3. 3. 2022</v>
      </c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15" customHeight="1">
      <c r="A112" s="37"/>
      <c r="B112" s="38"/>
      <c r="C112" s="31" t="s">
        <v>24</v>
      </c>
      <c r="D112" s="39"/>
      <c r="E112" s="39"/>
      <c r="F112" s="26" t="str">
        <f>E13</f>
        <v>Statutární město Děčín</v>
      </c>
      <c r="G112" s="39"/>
      <c r="H112" s="39"/>
      <c r="I112" s="31" t="s">
        <v>30</v>
      </c>
      <c r="J112" s="35" t="str">
        <f>E19</f>
        <v>Ing. Vladimír Polda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28</v>
      </c>
      <c r="D113" s="39"/>
      <c r="E113" s="39"/>
      <c r="F113" s="26" t="str">
        <f>IF(E16="","",E16)</f>
        <v>Vyplň údaj</v>
      </c>
      <c r="G113" s="39"/>
      <c r="H113" s="39"/>
      <c r="I113" s="31" t="s">
        <v>33</v>
      </c>
      <c r="J113" s="35" t="str">
        <f>E22</f>
        <v>Ing. Jan Duben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0.32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1" customFormat="1" ht="29.28" customHeight="1">
      <c r="A115" s="183"/>
      <c r="B115" s="184"/>
      <c r="C115" s="185" t="s">
        <v>95</v>
      </c>
      <c r="D115" s="186" t="s">
        <v>61</v>
      </c>
      <c r="E115" s="186" t="s">
        <v>57</v>
      </c>
      <c r="F115" s="186" t="s">
        <v>58</v>
      </c>
      <c r="G115" s="186" t="s">
        <v>96</v>
      </c>
      <c r="H115" s="186" t="s">
        <v>97</v>
      </c>
      <c r="I115" s="186" t="s">
        <v>98</v>
      </c>
      <c r="J115" s="187" t="s">
        <v>87</v>
      </c>
      <c r="K115" s="188" t="s">
        <v>99</v>
      </c>
      <c r="L115" s="189"/>
      <c r="M115" s="99" t="s">
        <v>1</v>
      </c>
      <c r="N115" s="100" t="s">
        <v>40</v>
      </c>
      <c r="O115" s="100" t="s">
        <v>100</v>
      </c>
      <c r="P115" s="100" t="s">
        <v>101</v>
      </c>
      <c r="Q115" s="100" t="s">
        <v>102</v>
      </c>
      <c r="R115" s="100" t="s">
        <v>103</v>
      </c>
      <c r="S115" s="100" t="s">
        <v>104</v>
      </c>
      <c r="T115" s="101" t="s">
        <v>105</v>
      </c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</row>
    <row r="116" s="2" customFormat="1" ht="22.8" customHeight="1">
      <c r="A116" s="37"/>
      <c r="B116" s="38"/>
      <c r="C116" s="106" t="s">
        <v>106</v>
      </c>
      <c r="D116" s="39"/>
      <c r="E116" s="39"/>
      <c r="F116" s="39"/>
      <c r="G116" s="39"/>
      <c r="H116" s="39"/>
      <c r="I116" s="39"/>
      <c r="J116" s="190">
        <f>BK116</f>
        <v>0</v>
      </c>
      <c r="K116" s="39"/>
      <c r="L116" s="43"/>
      <c r="M116" s="102"/>
      <c r="N116" s="191"/>
      <c r="O116" s="103"/>
      <c r="P116" s="192">
        <f>P117</f>
        <v>0</v>
      </c>
      <c r="Q116" s="103"/>
      <c r="R116" s="192">
        <f>R117</f>
        <v>10.07287</v>
      </c>
      <c r="S116" s="103"/>
      <c r="T116" s="193">
        <f>T117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75</v>
      </c>
      <c r="AU116" s="16" t="s">
        <v>89</v>
      </c>
      <c r="BK116" s="194">
        <f>BK117</f>
        <v>0</v>
      </c>
    </row>
    <row r="117" s="12" customFormat="1" ht="25.92" customHeight="1">
      <c r="A117" s="12"/>
      <c r="B117" s="195"/>
      <c r="C117" s="196"/>
      <c r="D117" s="197" t="s">
        <v>75</v>
      </c>
      <c r="E117" s="198" t="s">
        <v>107</v>
      </c>
      <c r="F117" s="198" t="s">
        <v>108</v>
      </c>
      <c r="G117" s="196"/>
      <c r="H117" s="196"/>
      <c r="I117" s="199"/>
      <c r="J117" s="200">
        <f>BK117</f>
        <v>0</v>
      </c>
      <c r="K117" s="196"/>
      <c r="L117" s="201"/>
      <c r="M117" s="202"/>
      <c r="N117" s="203"/>
      <c r="O117" s="203"/>
      <c r="P117" s="204">
        <f>P118+P131+P135</f>
        <v>0</v>
      </c>
      <c r="Q117" s="203"/>
      <c r="R117" s="204">
        <f>R118+R131+R135</f>
        <v>10.07287</v>
      </c>
      <c r="S117" s="203"/>
      <c r="T117" s="205">
        <f>T118+T131+T135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6" t="s">
        <v>81</v>
      </c>
      <c r="AT117" s="207" t="s">
        <v>75</v>
      </c>
      <c r="AU117" s="207" t="s">
        <v>76</v>
      </c>
      <c r="AY117" s="206" t="s">
        <v>109</v>
      </c>
      <c r="BK117" s="208">
        <f>BK118+BK131+BK135</f>
        <v>0</v>
      </c>
    </row>
    <row r="118" s="12" customFormat="1" ht="22.8" customHeight="1">
      <c r="A118" s="12"/>
      <c r="B118" s="195"/>
      <c r="C118" s="196"/>
      <c r="D118" s="197" t="s">
        <v>75</v>
      </c>
      <c r="E118" s="209" t="s">
        <v>81</v>
      </c>
      <c r="F118" s="209" t="s">
        <v>110</v>
      </c>
      <c r="G118" s="196"/>
      <c r="H118" s="196"/>
      <c r="I118" s="199"/>
      <c r="J118" s="210">
        <f>BK118</f>
        <v>0</v>
      </c>
      <c r="K118" s="196"/>
      <c r="L118" s="201"/>
      <c r="M118" s="202"/>
      <c r="N118" s="203"/>
      <c r="O118" s="203"/>
      <c r="P118" s="204">
        <f>SUM(P119:P130)</f>
        <v>0</v>
      </c>
      <c r="Q118" s="203"/>
      <c r="R118" s="204">
        <f>SUM(R119:R130)</f>
        <v>10</v>
      </c>
      <c r="S118" s="203"/>
      <c r="T118" s="205">
        <f>SUM(T119:T130)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6" t="s">
        <v>81</v>
      </c>
      <c r="AT118" s="207" t="s">
        <v>75</v>
      </c>
      <c r="AU118" s="207" t="s">
        <v>81</v>
      </c>
      <c r="AY118" s="206" t="s">
        <v>109</v>
      </c>
      <c r="BK118" s="208">
        <f>SUM(BK119:BK130)</f>
        <v>0</v>
      </c>
    </row>
    <row r="119" s="2" customFormat="1" ht="24.15" customHeight="1">
      <c r="A119" s="37"/>
      <c r="B119" s="38"/>
      <c r="C119" s="211" t="s">
        <v>81</v>
      </c>
      <c r="D119" s="211" t="s">
        <v>111</v>
      </c>
      <c r="E119" s="212" t="s">
        <v>112</v>
      </c>
      <c r="F119" s="213" t="s">
        <v>113</v>
      </c>
      <c r="G119" s="214" t="s">
        <v>114</v>
      </c>
      <c r="H119" s="215">
        <v>48</v>
      </c>
      <c r="I119" s="216"/>
      <c r="J119" s="217">
        <f>ROUND(I119*H119,2)</f>
        <v>0</v>
      </c>
      <c r="K119" s="218"/>
      <c r="L119" s="43"/>
      <c r="M119" s="219" t="s">
        <v>1</v>
      </c>
      <c r="N119" s="220" t="s">
        <v>41</v>
      </c>
      <c r="O119" s="90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3" t="s">
        <v>115</v>
      </c>
      <c r="AT119" s="223" t="s">
        <v>111</v>
      </c>
      <c r="AU119" s="223" t="s">
        <v>83</v>
      </c>
      <c r="AY119" s="16" t="s">
        <v>109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6" t="s">
        <v>81</v>
      </c>
      <c r="BK119" s="224">
        <f>ROUND(I119*H119,2)</f>
        <v>0</v>
      </c>
      <c r="BL119" s="16" t="s">
        <v>115</v>
      </c>
      <c r="BM119" s="223" t="s">
        <v>116</v>
      </c>
    </row>
    <row r="120" s="13" customFormat="1">
      <c r="A120" s="13"/>
      <c r="B120" s="225"/>
      <c r="C120" s="226"/>
      <c r="D120" s="227" t="s">
        <v>117</v>
      </c>
      <c r="E120" s="228" t="s">
        <v>1</v>
      </c>
      <c r="F120" s="229" t="s">
        <v>118</v>
      </c>
      <c r="G120" s="226"/>
      <c r="H120" s="230">
        <v>48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117</v>
      </c>
      <c r="AU120" s="236" t="s">
        <v>83</v>
      </c>
      <c r="AV120" s="13" t="s">
        <v>83</v>
      </c>
      <c r="AW120" s="13" t="s">
        <v>32</v>
      </c>
      <c r="AX120" s="13" t="s">
        <v>81</v>
      </c>
      <c r="AY120" s="236" t="s">
        <v>109</v>
      </c>
    </row>
    <row r="121" s="2" customFormat="1" ht="33" customHeight="1">
      <c r="A121" s="37"/>
      <c r="B121" s="38"/>
      <c r="C121" s="211" t="s">
        <v>83</v>
      </c>
      <c r="D121" s="211" t="s">
        <v>111</v>
      </c>
      <c r="E121" s="212" t="s">
        <v>119</v>
      </c>
      <c r="F121" s="213" t="s">
        <v>120</v>
      </c>
      <c r="G121" s="214" t="s">
        <v>121</v>
      </c>
      <c r="H121" s="215">
        <v>0.20000000000000001</v>
      </c>
      <c r="I121" s="216"/>
      <c r="J121" s="217">
        <f>ROUND(I121*H121,2)</f>
        <v>0</v>
      </c>
      <c r="K121" s="218"/>
      <c r="L121" s="43"/>
      <c r="M121" s="219" t="s">
        <v>1</v>
      </c>
      <c r="N121" s="220" t="s">
        <v>41</v>
      </c>
      <c r="O121" s="90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3" t="s">
        <v>115</v>
      </c>
      <c r="AT121" s="223" t="s">
        <v>111</v>
      </c>
      <c r="AU121" s="223" t="s">
        <v>83</v>
      </c>
      <c r="AY121" s="16" t="s">
        <v>109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6" t="s">
        <v>81</v>
      </c>
      <c r="BK121" s="224">
        <f>ROUND(I121*H121,2)</f>
        <v>0</v>
      </c>
      <c r="BL121" s="16" t="s">
        <v>115</v>
      </c>
      <c r="BM121" s="223" t="s">
        <v>122</v>
      </c>
    </row>
    <row r="122" s="13" customFormat="1">
      <c r="A122" s="13"/>
      <c r="B122" s="225"/>
      <c r="C122" s="226"/>
      <c r="D122" s="227" t="s">
        <v>117</v>
      </c>
      <c r="E122" s="228" t="s">
        <v>1</v>
      </c>
      <c r="F122" s="229" t="s">
        <v>123</v>
      </c>
      <c r="G122" s="226"/>
      <c r="H122" s="230">
        <v>0.20000000000000001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117</v>
      </c>
      <c r="AU122" s="236" t="s">
        <v>83</v>
      </c>
      <c r="AV122" s="13" t="s">
        <v>83</v>
      </c>
      <c r="AW122" s="13" t="s">
        <v>32</v>
      </c>
      <c r="AX122" s="13" t="s">
        <v>81</v>
      </c>
      <c r="AY122" s="236" t="s">
        <v>109</v>
      </c>
    </row>
    <row r="123" s="2" customFormat="1" ht="24.15" customHeight="1">
      <c r="A123" s="37"/>
      <c r="B123" s="38"/>
      <c r="C123" s="211" t="s">
        <v>124</v>
      </c>
      <c r="D123" s="211" t="s">
        <v>111</v>
      </c>
      <c r="E123" s="212" t="s">
        <v>125</v>
      </c>
      <c r="F123" s="213" t="s">
        <v>126</v>
      </c>
      <c r="G123" s="214" t="s">
        <v>121</v>
      </c>
      <c r="H123" s="215">
        <v>7</v>
      </c>
      <c r="I123" s="216"/>
      <c r="J123" s="217">
        <f>ROUND(I123*H123,2)</f>
        <v>0</v>
      </c>
      <c r="K123" s="218"/>
      <c r="L123" s="43"/>
      <c r="M123" s="219" t="s">
        <v>1</v>
      </c>
      <c r="N123" s="220" t="s">
        <v>41</v>
      </c>
      <c r="O123" s="90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3" t="s">
        <v>115</v>
      </c>
      <c r="AT123" s="223" t="s">
        <v>111</v>
      </c>
      <c r="AU123" s="223" t="s">
        <v>83</v>
      </c>
      <c r="AY123" s="16" t="s">
        <v>109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6" t="s">
        <v>81</v>
      </c>
      <c r="BK123" s="224">
        <f>ROUND(I123*H123,2)</f>
        <v>0</v>
      </c>
      <c r="BL123" s="16" t="s">
        <v>115</v>
      </c>
      <c r="BM123" s="223" t="s">
        <v>127</v>
      </c>
    </row>
    <row r="124" s="13" customFormat="1">
      <c r="A124" s="13"/>
      <c r="B124" s="225"/>
      <c r="C124" s="226"/>
      <c r="D124" s="227" t="s">
        <v>117</v>
      </c>
      <c r="E124" s="228" t="s">
        <v>1</v>
      </c>
      <c r="F124" s="229" t="s">
        <v>128</v>
      </c>
      <c r="G124" s="226"/>
      <c r="H124" s="230">
        <v>2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117</v>
      </c>
      <c r="AU124" s="236" t="s">
        <v>83</v>
      </c>
      <c r="AV124" s="13" t="s">
        <v>83</v>
      </c>
      <c r="AW124" s="13" t="s">
        <v>32</v>
      </c>
      <c r="AX124" s="13" t="s">
        <v>76</v>
      </c>
      <c r="AY124" s="236" t="s">
        <v>109</v>
      </c>
    </row>
    <row r="125" s="13" customFormat="1">
      <c r="A125" s="13"/>
      <c r="B125" s="225"/>
      <c r="C125" s="226"/>
      <c r="D125" s="227" t="s">
        <v>117</v>
      </c>
      <c r="E125" s="228" t="s">
        <v>1</v>
      </c>
      <c r="F125" s="229" t="s">
        <v>129</v>
      </c>
      <c r="G125" s="226"/>
      <c r="H125" s="230">
        <v>5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117</v>
      </c>
      <c r="AU125" s="236" t="s">
        <v>83</v>
      </c>
      <c r="AV125" s="13" t="s">
        <v>83</v>
      </c>
      <c r="AW125" s="13" t="s">
        <v>32</v>
      </c>
      <c r="AX125" s="13" t="s">
        <v>76</v>
      </c>
      <c r="AY125" s="236" t="s">
        <v>109</v>
      </c>
    </row>
    <row r="126" s="14" customFormat="1">
      <c r="A126" s="14"/>
      <c r="B126" s="237"/>
      <c r="C126" s="238"/>
      <c r="D126" s="227" t="s">
        <v>117</v>
      </c>
      <c r="E126" s="239" t="s">
        <v>1</v>
      </c>
      <c r="F126" s="240" t="s">
        <v>130</v>
      </c>
      <c r="G126" s="238"/>
      <c r="H126" s="241">
        <v>7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117</v>
      </c>
      <c r="AU126" s="247" t="s">
        <v>83</v>
      </c>
      <c r="AV126" s="14" t="s">
        <v>115</v>
      </c>
      <c r="AW126" s="14" t="s">
        <v>32</v>
      </c>
      <c r="AX126" s="14" t="s">
        <v>81</v>
      </c>
      <c r="AY126" s="247" t="s">
        <v>109</v>
      </c>
    </row>
    <row r="127" s="2" customFormat="1" ht="16.5" customHeight="1">
      <c r="A127" s="37"/>
      <c r="B127" s="38"/>
      <c r="C127" s="248" t="s">
        <v>115</v>
      </c>
      <c r="D127" s="248" t="s">
        <v>131</v>
      </c>
      <c r="E127" s="249" t="s">
        <v>132</v>
      </c>
      <c r="F127" s="250" t="s">
        <v>133</v>
      </c>
      <c r="G127" s="251" t="s">
        <v>134</v>
      </c>
      <c r="H127" s="252">
        <v>10</v>
      </c>
      <c r="I127" s="253"/>
      <c r="J127" s="254">
        <f>ROUND(I127*H127,2)</f>
        <v>0</v>
      </c>
      <c r="K127" s="255"/>
      <c r="L127" s="256"/>
      <c r="M127" s="257" t="s">
        <v>1</v>
      </c>
      <c r="N127" s="258" t="s">
        <v>41</v>
      </c>
      <c r="O127" s="90"/>
      <c r="P127" s="221">
        <f>O127*H127</f>
        <v>0</v>
      </c>
      <c r="Q127" s="221">
        <v>1</v>
      </c>
      <c r="R127" s="221">
        <f>Q127*H127</f>
        <v>10</v>
      </c>
      <c r="S127" s="221">
        <v>0</v>
      </c>
      <c r="T127" s="22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3" t="s">
        <v>135</v>
      </c>
      <c r="AT127" s="223" t="s">
        <v>131</v>
      </c>
      <c r="AU127" s="223" t="s">
        <v>83</v>
      </c>
      <c r="AY127" s="16" t="s">
        <v>109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6" t="s">
        <v>81</v>
      </c>
      <c r="BK127" s="224">
        <f>ROUND(I127*H127,2)</f>
        <v>0</v>
      </c>
      <c r="BL127" s="16" t="s">
        <v>115</v>
      </c>
      <c r="BM127" s="223" t="s">
        <v>136</v>
      </c>
    </row>
    <row r="128" s="13" customFormat="1">
      <c r="A128" s="13"/>
      <c r="B128" s="225"/>
      <c r="C128" s="226"/>
      <c r="D128" s="227" t="s">
        <v>117</v>
      </c>
      <c r="E128" s="228" t="s">
        <v>1</v>
      </c>
      <c r="F128" s="229" t="s">
        <v>137</v>
      </c>
      <c r="G128" s="226"/>
      <c r="H128" s="230">
        <v>10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117</v>
      </c>
      <c r="AU128" s="236" t="s">
        <v>83</v>
      </c>
      <c r="AV128" s="13" t="s">
        <v>83</v>
      </c>
      <c r="AW128" s="13" t="s">
        <v>32</v>
      </c>
      <c r="AX128" s="13" t="s">
        <v>81</v>
      </c>
      <c r="AY128" s="236" t="s">
        <v>109</v>
      </c>
    </row>
    <row r="129" s="2" customFormat="1" ht="24.15" customHeight="1">
      <c r="A129" s="37"/>
      <c r="B129" s="38"/>
      <c r="C129" s="211" t="s">
        <v>138</v>
      </c>
      <c r="D129" s="211" t="s">
        <v>111</v>
      </c>
      <c r="E129" s="212" t="s">
        <v>139</v>
      </c>
      <c r="F129" s="213" t="s">
        <v>140</v>
      </c>
      <c r="G129" s="214" t="s">
        <v>114</v>
      </c>
      <c r="H129" s="215">
        <v>48</v>
      </c>
      <c r="I129" s="216"/>
      <c r="J129" s="217">
        <f>ROUND(I129*H129,2)</f>
        <v>0</v>
      </c>
      <c r="K129" s="218"/>
      <c r="L129" s="43"/>
      <c r="M129" s="219" t="s">
        <v>1</v>
      </c>
      <c r="N129" s="220" t="s">
        <v>41</v>
      </c>
      <c r="O129" s="90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3" t="s">
        <v>115</v>
      </c>
      <c r="AT129" s="223" t="s">
        <v>111</v>
      </c>
      <c r="AU129" s="223" t="s">
        <v>83</v>
      </c>
      <c r="AY129" s="16" t="s">
        <v>109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6" t="s">
        <v>81</v>
      </c>
      <c r="BK129" s="224">
        <f>ROUND(I129*H129,2)</f>
        <v>0</v>
      </c>
      <c r="BL129" s="16" t="s">
        <v>115</v>
      </c>
      <c r="BM129" s="223" t="s">
        <v>141</v>
      </c>
    </row>
    <row r="130" s="13" customFormat="1">
      <c r="A130" s="13"/>
      <c r="B130" s="225"/>
      <c r="C130" s="226"/>
      <c r="D130" s="227" t="s">
        <v>117</v>
      </c>
      <c r="E130" s="228" t="s">
        <v>1</v>
      </c>
      <c r="F130" s="229" t="s">
        <v>142</v>
      </c>
      <c r="G130" s="226"/>
      <c r="H130" s="230">
        <v>48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117</v>
      </c>
      <c r="AU130" s="236" t="s">
        <v>83</v>
      </c>
      <c r="AV130" s="13" t="s">
        <v>83</v>
      </c>
      <c r="AW130" s="13" t="s">
        <v>32</v>
      </c>
      <c r="AX130" s="13" t="s">
        <v>81</v>
      </c>
      <c r="AY130" s="236" t="s">
        <v>109</v>
      </c>
    </row>
    <row r="131" s="12" customFormat="1" ht="22.8" customHeight="1">
      <c r="A131" s="12"/>
      <c r="B131" s="195"/>
      <c r="C131" s="196"/>
      <c r="D131" s="197" t="s">
        <v>75</v>
      </c>
      <c r="E131" s="209" t="s">
        <v>143</v>
      </c>
      <c r="F131" s="209" t="s">
        <v>144</v>
      </c>
      <c r="G131" s="196"/>
      <c r="H131" s="196"/>
      <c r="I131" s="199"/>
      <c r="J131" s="210">
        <f>BK131</f>
        <v>0</v>
      </c>
      <c r="K131" s="196"/>
      <c r="L131" s="201"/>
      <c r="M131" s="202"/>
      <c r="N131" s="203"/>
      <c r="O131" s="203"/>
      <c r="P131" s="204">
        <f>SUM(P132:P134)</f>
        <v>0</v>
      </c>
      <c r="Q131" s="203"/>
      <c r="R131" s="204">
        <f>SUM(R132:R134)</f>
        <v>0.072870000000000004</v>
      </c>
      <c r="S131" s="203"/>
      <c r="T131" s="205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6" t="s">
        <v>81</v>
      </c>
      <c r="AT131" s="207" t="s">
        <v>75</v>
      </c>
      <c r="AU131" s="207" t="s">
        <v>81</v>
      </c>
      <c r="AY131" s="206" t="s">
        <v>109</v>
      </c>
      <c r="BK131" s="208">
        <f>SUM(BK132:BK134)</f>
        <v>0</v>
      </c>
    </row>
    <row r="132" s="2" customFormat="1" ht="16.5" customHeight="1">
      <c r="A132" s="37"/>
      <c r="B132" s="38"/>
      <c r="C132" s="211" t="s">
        <v>145</v>
      </c>
      <c r="D132" s="211" t="s">
        <v>111</v>
      </c>
      <c r="E132" s="212" t="s">
        <v>146</v>
      </c>
      <c r="F132" s="213" t="s">
        <v>147</v>
      </c>
      <c r="G132" s="214" t="s">
        <v>148</v>
      </c>
      <c r="H132" s="215">
        <v>1</v>
      </c>
      <c r="I132" s="216"/>
      <c r="J132" s="217">
        <f>ROUND(I132*H132,2)</f>
        <v>0</v>
      </c>
      <c r="K132" s="218"/>
      <c r="L132" s="43"/>
      <c r="M132" s="219" t="s">
        <v>1</v>
      </c>
      <c r="N132" s="220" t="s">
        <v>41</v>
      </c>
      <c r="O132" s="90"/>
      <c r="P132" s="221">
        <f>O132*H132</f>
        <v>0</v>
      </c>
      <c r="Q132" s="221">
        <v>0.072870000000000004</v>
      </c>
      <c r="R132" s="221">
        <f>Q132*H132</f>
        <v>0.072870000000000004</v>
      </c>
      <c r="S132" s="221">
        <v>0</v>
      </c>
      <c r="T132" s="22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3" t="s">
        <v>115</v>
      </c>
      <c r="AT132" s="223" t="s">
        <v>111</v>
      </c>
      <c r="AU132" s="223" t="s">
        <v>83</v>
      </c>
      <c r="AY132" s="16" t="s">
        <v>109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6" t="s">
        <v>81</v>
      </c>
      <c r="BK132" s="224">
        <f>ROUND(I132*H132,2)</f>
        <v>0</v>
      </c>
      <c r="BL132" s="16" t="s">
        <v>115</v>
      </c>
      <c r="BM132" s="223" t="s">
        <v>149</v>
      </c>
    </row>
    <row r="133" s="13" customFormat="1">
      <c r="A133" s="13"/>
      <c r="B133" s="225"/>
      <c r="C133" s="226"/>
      <c r="D133" s="227" t="s">
        <v>117</v>
      </c>
      <c r="E133" s="228" t="s">
        <v>1</v>
      </c>
      <c r="F133" s="229" t="s">
        <v>150</v>
      </c>
      <c r="G133" s="226"/>
      <c r="H133" s="230">
        <v>1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117</v>
      </c>
      <c r="AU133" s="236" t="s">
        <v>83</v>
      </c>
      <c r="AV133" s="13" t="s">
        <v>83</v>
      </c>
      <c r="AW133" s="13" t="s">
        <v>32</v>
      </c>
      <c r="AX133" s="13" t="s">
        <v>81</v>
      </c>
      <c r="AY133" s="236" t="s">
        <v>109</v>
      </c>
    </row>
    <row r="134" s="2" customFormat="1" ht="33" customHeight="1">
      <c r="A134" s="37"/>
      <c r="B134" s="38"/>
      <c r="C134" s="248" t="s">
        <v>151</v>
      </c>
      <c r="D134" s="248" t="s">
        <v>131</v>
      </c>
      <c r="E134" s="249" t="s">
        <v>152</v>
      </c>
      <c r="F134" s="250" t="s">
        <v>153</v>
      </c>
      <c r="G134" s="251" t="s">
        <v>148</v>
      </c>
      <c r="H134" s="252">
        <v>1</v>
      </c>
      <c r="I134" s="253"/>
      <c r="J134" s="254">
        <f>ROUND(I134*H134,2)</f>
        <v>0</v>
      </c>
      <c r="K134" s="255"/>
      <c r="L134" s="256"/>
      <c r="M134" s="257" t="s">
        <v>1</v>
      </c>
      <c r="N134" s="258" t="s">
        <v>41</v>
      </c>
      <c r="O134" s="90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3" t="s">
        <v>135</v>
      </c>
      <c r="AT134" s="223" t="s">
        <v>131</v>
      </c>
      <c r="AU134" s="223" t="s">
        <v>83</v>
      </c>
      <c r="AY134" s="16" t="s">
        <v>109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6" t="s">
        <v>81</v>
      </c>
      <c r="BK134" s="224">
        <f>ROUND(I134*H134,2)</f>
        <v>0</v>
      </c>
      <c r="BL134" s="16" t="s">
        <v>115</v>
      </c>
      <c r="BM134" s="223" t="s">
        <v>154</v>
      </c>
    </row>
    <row r="135" s="12" customFormat="1" ht="22.8" customHeight="1">
      <c r="A135" s="12"/>
      <c r="B135" s="195"/>
      <c r="C135" s="196"/>
      <c r="D135" s="197" t="s">
        <v>75</v>
      </c>
      <c r="E135" s="209" t="s">
        <v>155</v>
      </c>
      <c r="F135" s="209" t="s">
        <v>156</v>
      </c>
      <c r="G135" s="196"/>
      <c r="H135" s="196"/>
      <c r="I135" s="199"/>
      <c r="J135" s="210">
        <f>BK135</f>
        <v>0</v>
      </c>
      <c r="K135" s="196"/>
      <c r="L135" s="201"/>
      <c r="M135" s="202"/>
      <c r="N135" s="203"/>
      <c r="O135" s="203"/>
      <c r="P135" s="204">
        <f>SUM(P136:P140)</f>
        <v>0</v>
      </c>
      <c r="Q135" s="203"/>
      <c r="R135" s="204">
        <f>SUM(R136:R140)</f>
        <v>0</v>
      </c>
      <c r="S135" s="203"/>
      <c r="T135" s="205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6" t="s">
        <v>81</v>
      </c>
      <c r="AT135" s="207" t="s">
        <v>75</v>
      </c>
      <c r="AU135" s="207" t="s">
        <v>81</v>
      </c>
      <c r="AY135" s="206" t="s">
        <v>109</v>
      </c>
      <c r="BK135" s="208">
        <f>SUM(BK136:BK140)</f>
        <v>0</v>
      </c>
    </row>
    <row r="136" s="2" customFormat="1" ht="24.15" customHeight="1">
      <c r="A136" s="37"/>
      <c r="B136" s="38"/>
      <c r="C136" s="211" t="s">
        <v>135</v>
      </c>
      <c r="D136" s="211" t="s">
        <v>111</v>
      </c>
      <c r="E136" s="212" t="s">
        <v>157</v>
      </c>
      <c r="F136" s="213" t="s">
        <v>158</v>
      </c>
      <c r="G136" s="214" t="s">
        <v>159</v>
      </c>
      <c r="H136" s="215">
        <v>1</v>
      </c>
      <c r="I136" s="216"/>
      <c r="J136" s="217">
        <f>ROUND(I136*H136,2)</f>
        <v>0</v>
      </c>
      <c r="K136" s="218"/>
      <c r="L136" s="43"/>
      <c r="M136" s="219" t="s">
        <v>1</v>
      </c>
      <c r="N136" s="220" t="s">
        <v>41</v>
      </c>
      <c r="O136" s="90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3" t="s">
        <v>115</v>
      </c>
      <c r="AT136" s="223" t="s">
        <v>111</v>
      </c>
      <c r="AU136" s="223" t="s">
        <v>83</v>
      </c>
      <c r="AY136" s="16" t="s">
        <v>109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6" t="s">
        <v>81</v>
      </c>
      <c r="BK136" s="224">
        <f>ROUND(I136*H136,2)</f>
        <v>0</v>
      </c>
      <c r="BL136" s="16" t="s">
        <v>115</v>
      </c>
      <c r="BM136" s="223" t="s">
        <v>160</v>
      </c>
    </row>
    <row r="137" s="2" customFormat="1" ht="24.15" customHeight="1">
      <c r="A137" s="37"/>
      <c r="B137" s="38"/>
      <c r="C137" s="211" t="s">
        <v>143</v>
      </c>
      <c r="D137" s="211" t="s">
        <v>111</v>
      </c>
      <c r="E137" s="212" t="s">
        <v>161</v>
      </c>
      <c r="F137" s="213" t="s">
        <v>162</v>
      </c>
      <c r="G137" s="214" t="s">
        <v>159</v>
      </c>
      <c r="H137" s="215">
        <v>2</v>
      </c>
      <c r="I137" s="216"/>
      <c r="J137" s="217">
        <f>ROUND(I137*H137,2)</f>
        <v>0</v>
      </c>
      <c r="K137" s="218"/>
      <c r="L137" s="43"/>
      <c r="M137" s="219" t="s">
        <v>1</v>
      </c>
      <c r="N137" s="220" t="s">
        <v>41</v>
      </c>
      <c r="O137" s="90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3" t="s">
        <v>115</v>
      </c>
      <c r="AT137" s="223" t="s">
        <v>111</v>
      </c>
      <c r="AU137" s="223" t="s">
        <v>83</v>
      </c>
      <c r="AY137" s="16" t="s">
        <v>109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6" t="s">
        <v>81</v>
      </c>
      <c r="BK137" s="224">
        <f>ROUND(I137*H137,2)</f>
        <v>0</v>
      </c>
      <c r="BL137" s="16" t="s">
        <v>115</v>
      </c>
      <c r="BM137" s="223" t="s">
        <v>163</v>
      </c>
    </row>
    <row r="138" s="2" customFormat="1" ht="21.75" customHeight="1">
      <c r="A138" s="37"/>
      <c r="B138" s="38"/>
      <c r="C138" s="211" t="s">
        <v>164</v>
      </c>
      <c r="D138" s="211" t="s">
        <v>111</v>
      </c>
      <c r="E138" s="212" t="s">
        <v>165</v>
      </c>
      <c r="F138" s="213" t="s">
        <v>166</v>
      </c>
      <c r="G138" s="214" t="s">
        <v>159</v>
      </c>
      <c r="H138" s="215">
        <v>1</v>
      </c>
      <c r="I138" s="216"/>
      <c r="J138" s="217">
        <f>ROUND(I138*H138,2)</f>
        <v>0</v>
      </c>
      <c r="K138" s="218"/>
      <c r="L138" s="43"/>
      <c r="M138" s="219" t="s">
        <v>1</v>
      </c>
      <c r="N138" s="220" t="s">
        <v>41</v>
      </c>
      <c r="O138" s="90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3" t="s">
        <v>115</v>
      </c>
      <c r="AT138" s="223" t="s">
        <v>111</v>
      </c>
      <c r="AU138" s="223" t="s">
        <v>83</v>
      </c>
      <c r="AY138" s="16" t="s">
        <v>109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6" t="s">
        <v>81</v>
      </c>
      <c r="BK138" s="224">
        <f>ROUND(I138*H138,2)</f>
        <v>0</v>
      </c>
      <c r="BL138" s="16" t="s">
        <v>115</v>
      </c>
      <c r="BM138" s="223" t="s">
        <v>167</v>
      </c>
    </row>
    <row r="139" s="2" customFormat="1" ht="24.15" customHeight="1">
      <c r="A139" s="37"/>
      <c r="B139" s="38"/>
      <c r="C139" s="211" t="s">
        <v>168</v>
      </c>
      <c r="D139" s="211" t="s">
        <v>111</v>
      </c>
      <c r="E139" s="212" t="s">
        <v>169</v>
      </c>
      <c r="F139" s="213" t="s">
        <v>170</v>
      </c>
      <c r="G139" s="214" t="s">
        <v>159</v>
      </c>
      <c r="H139" s="215">
        <v>1</v>
      </c>
      <c r="I139" s="216"/>
      <c r="J139" s="217">
        <f>ROUND(I139*H139,2)</f>
        <v>0</v>
      </c>
      <c r="K139" s="218"/>
      <c r="L139" s="43"/>
      <c r="M139" s="219" t="s">
        <v>1</v>
      </c>
      <c r="N139" s="220" t="s">
        <v>41</v>
      </c>
      <c r="O139" s="90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3" t="s">
        <v>115</v>
      </c>
      <c r="AT139" s="223" t="s">
        <v>111</v>
      </c>
      <c r="AU139" s="223" t="s">
        <v>83</v>
      </c>
      <c r="AY139" s="16" t="s">
        <v>109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6" t="s">
        <v>81</v>
      </c>
      <c r="BK139" s="224">
        <f>ROUND(I139*H139,2)</f>
        <v>0</v>
      </c>
      <c r="BL139" s="16" t="s">
        <v>115</v>
      </c>
      <c r="BM139" s="223" t="s">
        <v>171</v>
      </c>
    </row>
    <row r="140" s="2" customFormat="1" ht="37.8" customHeight="1">
      <c r="A140" s="37"/>
      <c r="B140" s="38"/>
      <c r="C140" s="211" t="s">
        <v>172</v>
      </c>
      <c r="D140" s="211" t="s">
        <v>111</v>
      </c>
      <c r="E140" s="212" t="s">
        <v>173</v>
      </c>
      <c r="F140" s="213" t="s">
        <v>174</v>
      </c>
      <c r="G140" s="214" t="s">
        <v>159</v>
      </c>
      <c r="H140" s="215">
        <v>1</v>
      </c>
      <c r="I140" s="216"/>
      <c r="J140" s="217">
        <f>ROUND(I140*H140,2)</f>
        <v>0</v>
      </c>
      <c r="K140" s="218"/>
      <c r="L140" s="43"/>
      <c r="M140" s="259" t="s">
        <v>1</v>
      </c>
      <c r="N140" s="260" t="s">
        <v>41</v>
      </c>
      <c r="O140" s="261"/>
      <c r="P140" s="262">
        <f>O140*H140</f>
        <v>0</v>
      </c>
      <c r="Q140" s="262">
        <v>0</v>
      </c>
      <c r="R140" s="262">
        <f>Q140*H140</f>
        <v>0</v>
      </c>
      <c r="S140" s="262">
        <v>0</v>
      </c>
      <c r="T140" s="26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3" t="s">
        <v>115</v>
      </c>
      <c r="AT140" s="223" t="s">
        <v>111</v>
      </c>
      <c r="AU140" s="223" t="s">
        <v>83</v>
      </c>
      <c r="AY140" s="16" t="s">
        <v>109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6" t="s">
        <v>81</v>
      </c>
      <c r="BK140" s="224">
        <f>ROUND(I140*H140,2)</f>
        <v>0</v>
      </c>
      <c r="BL140" s="16" t="s">
        <v>115</v>
      </c>
      <c r="BM140" s="223" t="s">
        <v>175</v>
      </c>
    </row>
    <row r="141" s="2" customFormat="1" ht="6.96" customHeight="1">
      <c r="A141" s="37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43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sheet="1" autoFilter="0" formatColumns="0" formatRows="0" objects="1" scenarios="1" spinCount="100000" saltValue="9DkhU/jBKobRUKczpOBXJfcBpMrsNjZT1ucsfPI7gkE848Zw1P94fhAzv33QWMkTpu047qOmq4vtT7aPLsHuRw==" hashValue="HK5ud9XCuB4W8tHZkiqjo7rtdSdt1AQr44y6QtOFmdTZDpmEut2FRtD2ve1vvaC+jvq3ekuJPygGpqp93H+x7g==" algorithmName="SHA-512" password="CC35"/>
  <autoFilter ref="C115:K140"/>
  <mergeCells count="6">
    <mergeCell ref="E7:H7"/>
    <mergeCell ref="E16:H16"/>
    <mergeCell ref="E25:H25"/>
    <mergeCell ref="E85:H85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Duben</dc:creator>
  <cp:lastModifiedBy>Jan Duben</cp:lastModifiedBy>
  <dcterms:created xsi:type="dcterms:W3CDTF">2022-03-10T14:58:56Z</dcterms:created>
  <dcterms:modified xsi:type="dcterms:W3CDTF">2022-03-10T14:58:58Z</dcterms:modified>
</cp:coreProperties>
</file>