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Částečná výměna oken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'1 - Částečná výměna oken'!$C$91:$K$373</definedName>
    <definedName name="_xlnm.Print_Area" localSheetId="1">'1 - Částečná výměna oken'!$C$4:$J$39,'1 - Částečná výměna oken'!$C$45:$J$73,'1 - Částečná výměna oken'!$C$79:$K$373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'1 - Částečná výměna oken'!$91:$91</definedName>
  </definedNames>
  <calcPr fullCalcOnLoad="1"/>
</workbook>
</file>

<file path=xl/sharedStrings.xml><?xml version="1.0" encoding="utf-8"?>
<sst xmlns="http://schemas.openxmlformats.org/spreadsheetml/2006/main" count="3319" uniqueCount="750">
  <si>
    <t>Export Komplet</t>
  </si>
  <si>
    <t>VZ</t>
  </si>
  <si>
    <t>2.0</t>
  </si>
  <si>
    <t>ZAMOK</t>
  </si>
  <si>
    <t>False</t>
  </si>
  <si>
    <t>{5c24febe-03fb-484f-b7ad-1e9786739967}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</si>
  <si>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</si>
  <si>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</si>
  <si>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</si>
  <si>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</si>
  <si>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</si>
  <si>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</si>
  <si>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</si>
  <si>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</si>
  <si>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079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</si>
  <si>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</si>
  <si>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</si>
  <si>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Částečná výměna oken a instalací ZŠ Kosmonautů Děčín – Březiny</t>
  </si>
  <si>
    <t>KSO:</t>
  </si>
  <si>
    <t/>
  </si>
  <si>
    <t>CC-CZ:</t>
  </si>
  <si>
    <t>Místo:</t>
  </si>
  <si>
    <t>ZŠ a MŠ Děčín, Kosmonautů 177, Děčín XXVII</t>
  </si>
  <si>
    <t>Datum:</t>
  </si>
  <si>
    <t>25. 1. 2022</t>
  </si>
  <si>
    <t>Zadavatel:</t>
  </si>
  <si>
    <t>IČ:</t>
  </si>
  <si>
    <t>261238</t>
  </si>
  <si>
    <t>Statutární město Děčín</t>
  </si>
  <si>
    <t>DIČ:</t>
  </si>
  <si>
    <t>Uchazeč:</t>
  </si>
  <si>
    <t>Vyplň údaj</t>
  </si>
  <si>
    <t>Projektant:</t>
  </si>
  <si>
    <t>69288992</t>
  </si>
  <si>
    <t>Vladimír Vidai</t>
  </si>
  <si>
    <t>CZ5705170625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</si>
  <si>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</si>
  <si>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</si>
  <si>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</si>
  <si>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</si>
  <si>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</si>
  <si>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</si>
  <si>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</si>
  <si>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</si>
  <si>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</si>
  <si>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</si>
  <si>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</si>
  <si>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</si>
  <si>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</si>
  <si>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</si>
  <si>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</si>
  <si>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</si>
  <si>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</si>
  <si>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</si>
  <si>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</si>
  <si>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</si>
  <si>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</si>
  <si>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</si>
  <si>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</si>
  <si>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</si>
  <si>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</si>
  <si>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</si>
  <si>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</si>
  <si>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</si>
  <si>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</si>
  <si>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</si>
  <si>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</si>
  <si>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</si>
  <si>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</si>
  <si>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</si>
  <si>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</si>
  <si>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</si>
  <si>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</si>
  <si>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</si>
  <si>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</si>
  <si>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</si>
  <si>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</si>
  <si>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</si>
  <si>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</si>
  <si>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</si>
  <si>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</si>
  <si>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Částečná výměna oken</t>
  </si>
  <si>
    <t>STA</t>
  </si>
  <si>
    <t>{be2f5baa-4dca-431b-880f-e5893499e438}</t>
  </si>
  <si>
    <t>2</t>
  </si>
  <si>
    <t>KRYCÍ LIST SOUPISU PRACÍ</t>
  </si>
  <si>
    <t>Objekt:</t>
  </si>
  <si>
    <t>1 - Částečná výměna oken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</si>
  <si>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</si>
  <si>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</si>
  <si>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</si>
  <si>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</si>
  <si>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</si>
  <si>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</si>
  <si>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61 - Úprava povrchů vnitřních</t>
  </si>
  <si>
    <t xml:space="preserve">    62 - Úprava povrchů vnějších</t>
  </si>
  <si>
    <t xml:space="preserve">    94 - Lešení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</si>
  <si>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</si>
  <si>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</si>
  <si>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</si>
  <si>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</si>
  <si>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</si>
  <si>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</si>
  <si>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784 - Dokončovací práce - malby a tapety</t>
  </si>
  <si>
    <t xml:space="preserve">    786 - Dokončovací práce - čalounické úpravy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</si>
  <si>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</si>
  <si>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</si>
  <si>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</si>
  <si>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</si>
  <si>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</si>
  <si>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</si>
  <si>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</si>
  <si>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</si>
  <si>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</si>
  <si>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</si>
  <si>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</si>
  <si>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</si>
  <si>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</si>
  <si>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</si>
  <si>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</si>
  <si>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</si>
  <si>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</si>
  <si>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</si>
  <si>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</si>
  <si>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311272211</t>
  </si>
  <si>
    <t>Zdivo z pórobetonových tvárnic na tenké maltové lože, tl. zdiva 300 mm pevnost tvárnic do P2, objemová hmotnost do 450 kg/m3 hladkých</t>
  </si>
  <si>
    <t>m2</t>
  </si>
  <si>
    <t>CS ÚRS 2022 01</t>
  </si>
  <si>
    <t>4</t>
  </si>
  <si>
    <t>-1235622456</t>
  </si>
  <si>
    <t>Online PSC</t>
  </si>
  <si>
    <t>https://podminky.urs.cz/item/CS_URS_2022_01/311272211</t>
  </si>
  <si>
    <t>VV</t>
  </si>
  <si>
    <t>4*0,30*2,40</t>
  </si>
  <si>
    <t>12*0,60*2,40</t>
  </si>
  <si>
    <t>2*1,20*8,31-2*1,00*1,93</t>
  </si>
  <si>
    <t>1*2,40*8,31-1*2,00*2,10</t>
  </si>
  <si>
    <t>18,20*0,60</t>
  </si>
  <si>
    <t>2*0,60*0,60</t>
  </si>
  <si>
    <t>5*1,20*0,60</t>
  </si>
  <si>
    <t>12,60*0,60</t>
  </si>
  <si>
    <t>4*1,20*0,60</t>
  </si>
  <si>
    <t>Mezisoučet S1</t>
  </si>
  <si>
    <t>1*0,60*1,93</t>
  </si>
  <si>
    <t>4*0,90*1,93</t>
  </si>
  <si>
    <t>4*0,60*2,40</t>
  </si>
  <si>
    <t>Mezisoučet CF</t>
  </si>
  <si>
    <t>1*6,40*2,40-1*2,00*2,10</t>
  </si>
  <si>
    <t>2*2,30*5,20-2*1,90*2,20</t>
  </si>
  <si>
    <t>Mezisoučet U12.1</t>
  </si>
  <si>
    <t>Součet</t>
  </si>
  <si>
    <t>317234410</t>
  </si>
  <si>
    <t>Vyzdívka mezi nosníky cihlami pálenými na maltu cementovou</t>
  </si>
  <si>
    <t>m3</t>
  </si>
  <si>
    <t>2123569215</t>
  </si>
  <si>
    <t>https://podminky.urs.cz/item/CS_URS_2022_01/317234410</t>
  </si>
  <si>
    <t>4*1,20*0,30*0,15</t>
  </si>
  <si>
    <t>4*2,40*0,30*0,20</t>
  </si>
  <si>
    <t>317941121</t>
  </si>
  <si>
    <t>Osazování ocelových válcovaných nosníků na zdivu I nebo IE nebo U nebo UE nebo L do č. 12 nebo výšky do 120 mm</t>
  </si>
  <si>
    <t>t</t>
  </si>
  <si>
    <t>-99003875</t>
  </si>
  <si>
    <t>https://podminky.urs.cz/item/CS_URS_2022_01/317941121</t>
  </si>
  <si>
    <t>8*1,20*0,0111</t>
  </si>
  <si>
    <t>M</t>
  </si>
  <si>
    <t>13010714</t>
  </si>
  <si>
    <t>ocel profilová jakost S235JR (11 375) průřez I (IPN) 120</t>
  </si>
  <si>
    <t>8</t>
  </si>
  <si>
    <t>2004678556</t>
  </si>
  <si>
    <t>0,107*1,08 'Přepočtené koeficientem množství</t>
  </si>
  <si>
    <t>5</t>
  </si>
  <si>
    <t>317941123</t>
  </si>
  <si>
    <t>Osazování ocelových válcovaných nosníků na zdivu I nebo IE nebo U nebo UE nebo L č. 14 až 22 nebo výšky do 220 mm</t>
  </si>
  <si>
    <t>1285818167</t>
  </si>
  <si>
    <t>https://podminky.urs.cz/item/CS_URS_2022_01/317941123</t>
  </si>
  <si>
    <t>8*2,40*0,0143</t>
  </si>
  <si>
    <t>6</t>
  </si>
  <si>
    <t>13010716</t>
  </si>
  <si>
    <t>ocel profilová jakost S235JR (11 375) průřez I (IPN) 140</t>
  </si>
  <si>
    <t>959616855</t>
  </si>
  <si>
    <t>0,275*1,08 'Přepočtené koeficientem množství</t>
  </si>
  <si>
    <t>7</t>
  </si>
  <si>
    <t>3422911-R</t>
  </si>
  <si>
    <t>Ukotvení zazdívek a přizdívek ostění do keramických obvodových panelů tl. 300 mm</t>
  </si>
  <si>
    <t>m</t>
  </si>
  <si>
    <t>R-položka</t>
  </si>
  <si>
    <t>-640226725</t>
  </si>
  <si>
    <t>P</t>
  </si>
  <si>
    <t>Poznámka k položce:
Přizdívky ostění a výplňové zdivo ve schodištích a ne severní straně pavilonu S1 budou kotvené do obvodových keramických panelů 2x ocelovými trny ø 10 mm na chemickou maltu do 250 mm od každého rohu a pak každých max. 500 mm</t>
  </si>
  <si>
    <t>4*8,31</t>
  </si>
  <si>
    <t>2*8,31</t>
  </si>
  <si>
    <t>2*6,40</t>
  </si>
  <si>
    <t>4*5,20</t>
  </si>
  <si>
    <t>346244381</t>
  </si>
  <si>
    <t>Plentování ocelových válcovaných nosníků jednostranné cihlami na maltu, výška stojiny do 200 mm</t>
  </si>
  <si>
    <t>1936397400</t>
  </si>
  <si>
    <t>https://podminky.urs.cz/item/CS_URS_2022_01/346244381</t>
  </si>
  <si>
    <t>8*1,20*0,15</t>
  </si>
  <si>
    <t>8*2,40*0,20</t>
  </si>
  <si>
    <t>9</t>
  </si>
  <si>
    <t>349231811</t>
  </si>
  <si>
    <t>Přizdívka z cihel ostění s ozubem ve vybouraných otvorech, s vysekáním kapes pro zavázaní přes 80 do 150 mm</t>
  </si>
  <si>
    <t>414129725</t>
  </si>
  <si>
    <t>https://podminky.urs.cz/item/CS_URS_2022_01/349231811</t>
  </si>
  <si>
    <t>4*0,30*2,00</t>
  </si>
  <si>
    <t>10</t>
  </si>
  <si>
    <t>349231821</t>
  </si>
  <si>
    <t>Přizdívka z cihel ostění s ozubem ve vybouraných otvorech, s vysekáním kapes pro zavázaní přes 150 do 300 mm</t>
  </si>
  <si>
    <t>-1681786403</t>
  </si>
  <si>
    <t>https://podminky.urs.cz/item/CS_URS_2022_01/349231821</t>
  </si>
  <si>
    <t>2*0,30*2,10</t>
  </si>
  <si>
    <t>6*0,30*2,20</t>
  </si>
  <si>
    <t>61</t>
  </si>
  <si>
    <t>Úprava povrchů vnitřních</t>
  </si>
  <si>
    <t>11</t>
  </si>
  <si>
    <t>612325302</t>
  </si>
  <si>
    <t>Vápenocementová omítka ostění nebo nadpraží štuková</t>
  </si>
  <si>
    <t>91685369</t>
  </si>
  <si>
    <t>https://podminky.urs.cz/item/CS_URS_2022_01/612325302</t>
  </si>
  <si>
    <t>4*(2*0,15+0,30)*2,00</t>
  </si>
  <si>
    <t>2*(2*0,30+0,30)*2,10</t>
  </si>
  <si>
    <t>6*(2*0,30+0,30)*2,20</t>
  </si>
  <si>
    <t>12</t>
  </si>
  <si>
    <t>613131121</t>
  </si>
  <si>
    <t>Podkladní a spojovací vrstva vnitřních omítaných ploch penetrace disperzní nanášená ručně pilířů nebo sloupů</t>
  </si>
  <si>
    <t>267118635</t>
  </si>
  <si>
    <t>https://podminky.urs.cz/item/CS_URS_2022_01/613131121</t>
  </si>
  <si>
    <t>4*0,60*2,00</t>
  </si>
  <si>
    <t>118,014*1,2 'Přepočtené koeficientem množství</t>
  </si>
  <si>
    <t>13</t>
  </si>
  <si>
    <t>613142001</t>
  </si>
  <si>
    <t>Potažení vnitřních ploch pletivem v ploše nebo pruzích, na plném podkladu sklovláknitým vtlačením do tmelu pilířů nebo sloupů</t>
  </si>
  <si>
    <t>-654892765</t>
  </si>
  <si>
    <t>https://podminky.urs.cz/item/CS_URS_2022_01/613142001</t>
  </si>
  <si>
    <t>14</t>
  </si>
  <si>
    <t>613311131</t>
  </si>
  <si>
    <t>Potažení vnitřních ploch vápenným štukem tloušťky do 3 mm svislých konstrukcí pilířů nebo sloupů</t>
  </si>
  <si>
    <t>-1291849462</t>
  </si>
  <si>
    <t>https://podminky.urs.cz/item/CS_URS_2022_01/613311131</t>
  </si>
  <si>
    <t>615142002</t>
  </si>
  <si>
    <t>Potažení vnitřních ploch pletivem v ploše nebo pruzích, na plném podkladu sklovláknitým provizorním přichycením nosníků</t>
  </si>
  <si>
    <t>698155043</t>
  </si>
  <si>
    <t>https://podminky.urs.cz/item/CS_URS_2022_01/615142002</t>
  </si>
  <si>
    <t>5,28*1,2 'Přepočtené koeficientem množství</t>
  </si>
  <si>
    <t>16</t>
  </si>
  <si>
    <t>619991001</t>
  </si>
  <si>
    <t>Zakrytí vnitřních ploch před znečištěním včetně pozdějšího odkrytí podlah fólií přilepenou lepící páskou</t>
  </si>
  <si>
    <t>323086524</t>
  </si>
  <si>
    <t>https://podminky.urs.cz/item/CS_URS_2022_01/619991001</t>
  </si>
  <si>
    <t>156,30*2,50</t>
  </si>
  <si>
    <t>62</t>
  </si>
  <si>
    <t>Úprava povrchů vnějších</t>
  </si>
  <si>
    <t>17</t>
  </si>
  <si>
    <t>623142001</t>
  </si>
  <si>
    <t>Potažení vnějších ploch pletivem v ploše nebo pruzích, na plném podkladu sklovláknitým vtlačením do tmelu pilířů nebo sloupů</t>
  </si>
  <si>
    <t>1889671412</t>
  </si>
  <si>
    <t>https://podminky.urs.cz/item/CS_URS_2022_01/623142001</t>
  </si>
  <si>
    <t>18</t>
  </si>
  <si>
    <t>623531012</t>
  </si>
  <si>
    <t>Omítka tenkovrstvá silikonová vnějších ploch probarvená bez penetrace zatíraná (škrábaná), zrnitost 1,5 mm pilířů a sloupů</t>
  </si>
  <si>
    <t>1115950594</t>
  </si>
  <si>
    <t>https://podminky.urs.cz/item/CS_URS_2022_01/623531012</t>
  </si>
  <si>
    <t>19</t>
  </si>
  <si>
    <t>629135101</t>
  </si>
  <si>
    <t>Vyrovnávací vrstva z cementové malty pod klempířskými prvky šířky do 150 mm</t>
  </si>
  <si>
    <t>-291235121</t>
  </si>
  <si>
    <t>https://podminky.urs.cz/item/CS_URS_2022_01/629135101</t>
  </si>
  <si>
    <t>94</t>
  </si>
  <si>
    <t>Lešení</t>
  </si>
  <si>
    <t>20</t>
  </si>
  <si>
    <t>941211111</t>
  </si>
  <si>
    <t>Montáž lešení řadového rámového lehkého pracovního s podlahami s provozním zatížením tř. 3 do 200 kg/m2 šířky tř. SW06 přes 0,6 do 0,9 m, výšky do 10 m</t>
  </si>
  <si>
    <t>-877300714</t>
  </si>
  <si>
    <t>https://podminky.urs.cz/item/CS_URS_2022_01/941211111</t>
  </si>
  <si>
    <t>2*(25,50+10,00)*7,00</t>
  </si>
  <si>
    <t>(13,80+15,00+20,00)*1,90</t>
  </si>
  <si>
    <t>3*5,00*10,00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</si>
  <si>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</si>
  <si>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</si>
  <si>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-581310880</t>
  </si>
  <si>
    <t>https://podminky.urs.cz/item/CS_URS_2022_01/941211211</t>
  </si>
  <si>
    <t>739,72*20 'Přepočtené koeficientem množství</t>
  </si>
  <si>
    <t>22</t>
  </si>
  <si>
    <t>941211811</t>
  </si>
  <si>
    <t>Demontáž lešení řadového rámového lehkého pracovního s provozním zatížením tř. 3 do 200 kg/m2 šířky tř. SW06 přes 0,6 do 0,9 m, výšky do 10 m</t>
  </si>
  <si>
    <t>-1161027734</t>
  </si>
  <si>
    <t>https://podminky.urs.cz/item/CS_URS_2022_01/941211811</t>
  </si>
  <si>
    <t>23</t>
  </si>
  <si>
    <t>944511111</t>
  </si>
  <si>
    <t>Montáž ochranné sítě zavěšené na konstrukci lešení z textilie z umělých vláken</t>
  </si>
  <si>
    <t>208504691</t>
  </si>
  <si>
    <t>https://podminky.urs.cz/item/CS_URS_2022_01/944511111</t>
  </si>
  <si>
    <t>2*25,50*7,00</t>
  </si>
  <si>
    <t>24</t>
  </si>
  <si>
    <t>944511211</t>
  </si>
  <si>
    <t>Montáž ochranné sítě Příplatek za první a každý další den použití sítě k ceně -1111</t>
  </si>
  <si>
    <t>711162324</t>
  </si>
  <si>
    <t>https://podminky.urs.cz/item/CS_URS_2022_01/944511211</t>
  </si>
  <si>
    <t>507*20 'Přepočtené koeficientem množství</t>
  </si>
  <si>
    <t>25</t>
  </si>
  <si>
    <t>944511811</t>
  </si>
  <si>
    <t>Demontáž ochranné sítě zavěšené na konstrukci lešení z textilie z umělých vláken</t>
  </si>
  <si>
    <t>-1238483731</t>
  </si>
  <si>
    <t>https://podminky.urs.cz/item/CS_URS_2022_01/944511811</t>
  </si>
  <si>
    <t>26</t>
  </si>
  <si>
    <t>949101111</t>
  </si>
  <si>
    <t>Lešení pomocné pracovní pro objekty pozemních staveb pro zatížení do 150 kg/m2, o výšce lešeňové podlahy do 1,9 m</t>
  </si>
  <si>
    <t>1578537263</t>
  </si>
  <si>
    <t>https://podminky.urs.cz/item/CS_URS_2022_01/949101111</t>
  </si>
  <si>
    <t>156,30*1,50</t>
  </si>
  <si>
    <t>96</t>
  </si>
  <si>
    <t>Bourání konstrukcí</t>
  </si>
  <si>
    <t>27</t>
  </si>
  <si>
    <t>764002851</t>
  </si>
  <si>
    <t>Demontáž klempířských konstrukcí oplechování parapetů do suti</t>
  </si>
  <si>
    <t>307856212</t>
  </si>
  <si>
    <t>https://podminky.urs.cz/item/CS_URS_2022_01/764002851</t>
  </si>
  <si>
    <t>3*18,00</t>
  </si>
  <si>
    <t>4*1,20</t>
  </si>
  <si>
    <t>3*14,30</t>
  </si>
  <si>
    <t>4*2,40</t>
  </si>
  <si>
    <t>4*4,80</t>
  </si>
  <si>
    <t>1*11,40</t>
  </si>
  <si>
    <t>3*4,80</t>
  </si>
  <si>
    <t>28</t>
  </si>
  <si>
    <t>766441811</t>
  </si>
  <si>
    <t>Demontáž parapetních desek dřevěných nebo plastových šířky do 300 mm, délky do 1000 mm</t>
  </si>
  <si>
    <t>kus</t>
  </si>
  <si>
    <t>758119205</t>
  </si>
  <si>
    <t>https://podminky.urs.cz/item/CS_URS_2022_01/766441811</t>
  </si>
  <si>
    <t>29</t>
  </si>
  <si>
    <t>766441821</t>
  </si>
  <si>
    <t>Demontáž parapetních desek dřevěných nebo plastových šířky do 300 mm, délky přes 1000 do 2000 mm</t>
  </si>
  <si>
    <t>1821371383</t>
  </si>
  <si>
    <t>https://podminky.urs.cz/item/CS_URS_2022_01/766441821</t>
  </si>
  <si>
    <t>30</t>
  </si>
  <si>
    <t>766441823</t>
  </si>
  <si>
    <t>Demontáž parapetních desek dřevěných nebo plastových šířky do 300 mm, délky přes 2000 mm</t>
  </si>
  <si>
    <t>114047324</t>
  </si>
  <si>
    <t>https://podminky.urs.cz/item/CS_URS_2022_01/766441823</t>
  </si>
  <si>
    <t>31</t>
  </si>
  <si>
    <t>968062375</t>
  </si>
  <si>
    <t>Vybourání dřevěných rámů oken s křídly, dveřních zárubní, vrat, stěn, ostění nebo obkladů rámů oken s křídly zdvojených, plochy do 2 m2</t>
  </si>
  <si>
    <t>1919856363</t>
  </si>
  <si>
    <t>https://podminky.urs.cz/item/CS_URS_2022_01/968062375</t>
  </si>
  <si>
    <t>4*1,20*2,00</t>
  </si>
  <si>
    <t>20*1,80*0,60</t>
  </si>
  <si>
    <t>32</t>
  </si>
  <si>
    <t>968062376</t>
  </si>
  <si>
    <t>Vybourání dřevěných rámů oken s křídly, dveřních zárubní, vrat, stěn, ostění nebo obkladů rámů oken s křídly zdvojených, plochy do 4 m2</t>
  </si>
  <si>
    <t>-1695890532</t>
  </si>
  <si>
    <t>https://podminky.urs.cz/item/CS_URS_2022_01/968062376</t>
  </si>
  <si>
    <t>1*1,20*2,50</t>
  </si>
  <si>
    <t>5*1,20*2,00</t>
  </si>
  <si>
    <t>33</t>
  </si>
  <si>
    <t>968062377</t>
  </si>
  <si>
    <t>Vybourání dřevěných rámů oken s křídly, dveřních zárubní, vrat, stěn, ostění nebo obkladů rámů oken s křídly zdvojených, plochy přes 4 m2</t>
  </si>
  <si>
    <t>129075687</t>
  </si>
  <si>
    <t>https://podminky.urs.cz/item/CS_URS_2022_01/968062377</t>
  </si>
  <si>
    <t>10*2,40*2,40</t>
  </si>
  <si>
    <t>1*2,40*2,00</t>
  </si>
  <si>
    <t>1*1,80*2,40</t>
  </si>
  <si>
    <t>6*4,20*1,80</t>
  </si>
  <si>
    <t>2*2,30*2,10</t>
  </si>
  <si>
    <t>1*2,40*2,20</t>
  </si>
  <si>
    <t>34</t>
  </si>
  <si>
    <t>96807236R</t>
  </si>
  <si>
    <t>Vybourání kovových rámů oken s křídly, dveřních zárubní, vrat, stěn, ostění nebo obkladů okenních rámů s křídly zdvojených, plochy meziokenní vložky</t>
  </si>
  <si>
    <t>1047958034</t>
  </si>
  <si>
    <t>8*0,60*0,60</t>
  </si>
  <si>
    <t>9*1,20*0,60</t>
  </si>
  <si>
    <t>4*0,30*1,10</t>
  </si>
  <si>
    <t>997</t>
  </si>
  <si>
    <t>Přesun sutě</t>
  </si>
  <si>
    <t>35</t>
  </si>
  <si>
    <t>997013211</t>
  </si>
  <si>
    <t>Vnitrostaveništní doprava suti a vybouraných hmot vodorovně do 50 m svisle ručně pro budovy a haly výšky do 6 m</t>
  </si>
  <si>
    <t>655114767</t>
  </si>
  <si>
    <t>https://podminky.urs.cz/item/CS_URS_2022_01/997013211</t>
  </si>
  <si>
    <t>36</t>
  </si>
  <si>
    <t>997013509</t>
  </si>
  <si>
    <t>Odvoz suti a vybouraných hmot na skládku nebo meziskládku se složením, na vzdálenost Příplatek k ceně za každý další i započatý 1 km přes 1 km</t>
  </si>
  <si>
    <t>-1693729113</t>
  </si>
  <si>
    <t>https://podminky.urs.cz/item/CS_URS_2022_01/997013509</t>
  </si>
  <si>
    <t>23,597*14 'Přepočtené koeficientem množství</t>
  </si>
  <si>
    <t>37</t>
  </si>
  <si>
    <t>997013511</t>
  </si>
  <si>
    <t>Odvoz suti a vybouraných hmot z meziskládky na skládku s naložením a se složením, na vzdálenost do 1 km</t>
  </si>
  <si>
    <t>-1117636994</t>
  </si>
  <si>
    <t>https://podminky.urs.cz/item/CS_URS_2022_01/997013511</t>
  </si>
  <si>
    <t>38</t>
  </si>
  <si>
    <t>94620250</t>
  </si>
  <si>
    <t>poplatek za uložení směsného stavebního a demoličního odpadu zatříděného kódem 17 09 04</t>
  </si>
  <si>
    <t>1423146793</t>
  </si>
  <si>
    <t>998</t>
  </si>
  <si>
    <t>Přesun hmot</t>
  </si>
  <si>
    <t>39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</si>
  <si>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</si>
  <si>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</si>
  <si>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-41965024</t>
  </si>
  <si>
    <t>https://podminky.urs.cz/item/CS_URS_2022_01/998018001</t>
  </si>
  <si>
    <t>PSV</t>
  </si>
  <si>
    <t>Práce a dodávky PSV</t>
  </si>
  <si>
    <t>764</t>
  </si>
  <si>
    <t>Konstrukce klempířské</t>
  </si>
  <si>
    <t>40</t>
  </si>
  <si>
    <t>764246304</t>
  </si>
  <si>
    <t>Oplechování parapetů z titanzinkového lesklého válcovaného plechu rovných mechanicky kotvené, bez rohů rš 330 mm</t>
  </si>
  <si>
    <t>-1896348889</t>
  </si>
  <si>
    <t>https://podminky.urs.cz/item/CS_URS_2022_01/764246304</t>
  </si>
  <si>
    <t>10*(2,40+0,05)</t>
  </si>
  <si>
    <t>4*(1,90+0,05)</t>
  </si>
  <si>
    <t>6*(4,20+0,05)</t>
  </si>
  <si>
    <t>6*(1,20+0,05)</t>
  </si>
  <si>
    <t>4*(1,00+0,05)</t>
  </si>
  <si>
    <t>11*(1,80+0,05)</t>
  </si>
  <si>
    <t>41</t>
  </si>
  <si>
    <t>998764101</t>
  </si>
  <si>
    <t>Přesun hmot pro konstrukce klempířské stanovený z hmotnosti přesunovaného materiálu vodorovná dopravní vzdálenost do 50 m v objektech výšky do 6 m</t>
  </si>
  <si>
    <t>2020197536</t>
  </si>
  <si>
    <t>https://podminky.urs.cz/item/CS_URS_2022_01/998764101</t>
  </si>
  <si>
    <t>766</t>
  </si>
  <si>
    <t>Konstrukce truhlářské</t>
  </si>
  <si>
    <t>42</t>
  </si>
  <si>
    <t>7666217-R</t>
  </si>
  <si>
    <t>D+M odnímatelné síťky proti hmyzu</t>
  </si>
  <si>
    <t>1441993554</t>
  </si>
  <si>
    <t xml:space="preserve">Poznámka k položce:
Doplňky oken jsou uvedeny v tabulce truhlářských výrobků </t>
  </si>
  <si>
    <t>"O2A"4*2,40*2,40</t>
  </si>
  <si>
    <t>"O10A"1*1,00*1,93</t>
  </si>
  <si>
    <t>43</t>
  </si>
  <si>
    <t>766622131</t>
  </si>
  <si>
    <t>Montáž oken plastových včetně montáže rámu plochy přes 1 m2 otevíravých do zdiva, výšky do 1,5 m</t>
  </si>
  <si>
    <t>1488189121</t>
  </si>
  <si>
    <t>https://podminky.urs.cz/item/CS_URS_2022_01/766622131</t>
  </si>
  <si>
    <t>"OZN O 13"10*1,80*0,60</t>
  </si>
  <si>
    <t>44</t>
  </si>
  <si>
    <t>6114005R</t>
  </si>
  <si>
    <t>okno plastové otevíravé/sklopné trojsklo přes plochu 1m2 do v 1,5m</t>
  </si>
  <si>
    <t>-1749033082</t>
  </si>
  <si>
    <t>Poznámka k položce:
Podrobnosti, členění, doplňky a způsob otevírání oken jsou uvedeny v tabulce truhlářských výrobků a technické zprávě článek 3, odstavec 3.1</t>
  </si>
  <si>
    <t>45</t>
  </si>
  <si>
    <t>766622132</t>
  </si>
  <si>
    <t>Montáž oken plastových včetně montáže rámu plochy přes 1 m2 otevíravých do zdiva, výšky přes 1,5 do 2,5 m</t>
  </si>
  <si>
    <t>500239826</t>
  </si>
  <si>
    <t>https://podminky.urs.cz/item/CS_URS_2022_01/766622132</t>
  </si>
  <si>
    <t>"OZN. O 1"3*2,40*2,40</t>
  </si>
  <si>
    <t>"OZN. O 2"2*2,40*2,40</t>
  </si>
  <si>
    <t>"OZN. O 2A"4*2,40*2,40</t>
  </si>
  <si>
    <t>"OZN. O 3"1*2,40*2,40</t>
  </si>
  <si>
    <t>"OZN. O 4"2*2,00*2,10</t>
  </si>
  <si>
    <t>"OZN. O 5"1*1,90*2,20</t>
  </si>
  <si>
    <t>"OZN. O 6"1*1,90*2,20</t>
  </si>
  <si>
    <t>"OZN. O 7"6*4,20*1,80</t>
  </si>
  <si>
    <t>"OZN. O 8"2*1,20*2,50</t>
  </si>
  <si>
    <t>"OZN. O 9"4*1,20*2,50</t>
  </si>
  <si>
    <t>"OZN. O 10"2*1,00*1,93</t>
  </si>
  <si>
    <t>"OZN. O 10A"1*1,00*1,93</t>
  </si>
  <si>
    <t>"OZN. O 11"1*1,00*1,93</t>
  </si>
  <si>
    <t>"OZN. O 12"1*1,80*2,20</t>
  </si>
  <si>
    <t>46</t>
  </si>
  <si>
    <t>6114006R</t>
  </si>
  <si>
    <t>okno plastové otevíravé/sklopné trojsklo přes plochu 1m2 v 1,5-2,5m</t>
  </si>
  <si>
    <t>2132640000</t>
  </si>
  <si>
    <t>47</t>
  </si>
  <si>
    <t>7666294-R</t>
  </si>
  <si>
    <t>Demontáž a montáž kotvení okna včetně nového provedení připojovací spáry</t>
  </si>
  <si>
    <t>1729453386</t>
  </si>
  <si>
    <t>"pavilon CF"2*4*2,40</t>
  </si>
  <si>
    <t>48</t>
  </si>
  <si>
    <t>766694111</t>
  </si>
  <si>
    <t>Montáž ostatních truhlářských konstrukcí parapetních desek dřevěných nebo plastových šířky do 300 mm, délky do 1000 mm</t>
  </si>
  <si>
    <t>-740964991</t>
  </si>
  <si>
    <t>https://podminky.urs.cz/item/CS_URS_2022_01/766694111</t>
  </si>
  <si>
    <t>49</t>
  </si>
  <si>
    <t>766694112</t>
  </si>
  <si>
    <t>Montáž ostatních truhlářských konstrukcí parapetních desek dřevěných nebo plastových šířky do 300 mm, délky přes 1000 do 1600 mm</t>
  </si>
  <si>
    <t>23372135</t>
  </si>
  <si>
    <t>https://podminky.urs.cz/item/CS_URS_2022_01/766694112</t>
  </si>
  <si>
    <t>50</t>
  </si>
  <si>
    <t>766694113</t>
  </si>
  <si>
    <t>Montáž ostatních truhlářských konstrukcí parapetních desek dřevěných nebo plastových šířky do 300 mm, délky přes 1600 do 2600 mm</t>
  </si>
  <si>
    <t>-459662566</t>
  </si>
  <si>
    <t>https://podminky.urs.cz/item/CS_URS_2022_01/766694113</t>
  </si>
  <si>
    <t>51</t>
  </si>
  <si>
    <t>766694114</t>
  </si>
  <si>
    <t>Montáž ostatních truhlářských konstrukcí parapetních desek dřevěných nebo plastových šířky do 300 mm, délky přes 2600 do 3600 mm</t>
  </si>
  <si>
    <t>1717443190</t>
  </si>
  <si>
    <t>https://podminky.urs.cz/item/CS_URS_2022_01/766694114</t>
  </si>
  <si>
    <t>52</t>
  </si>
  <si>
    <t>766694115</t>
  </si>
  <si>
    <t>Montáž ostatních truhlářských konstrukcí parapetních desek dřevěných nebo plastových šířky do 300 mm, délky přes 3600 mm</t>
  </si>
  <si>
    <t>42179699</t>
  </si>
  <si>
    <t>https://podminky.urs.cz/item/CS_URS_2022_01/766694115</t>
  </si>
  <si>
    <t>53</t>
  </si>
  <si>
    <t>61140078</t>
  </si>
  <si>
    <t>parapet plastový vnitřní – š 200mm, barva bílá</t>
  </si>
  <si>
    <t>-1896216098</t>
  </si>
  <si>
    <t>10*2,40</t>
  </si>
  <si>
    <t>4*1,90</t>
  </si>
  <si>
    <t>6*4,20</t>
  </si>
  <si>
    <t>6*1,20</t>
  </si>
  <si>
    <t>4*1,00</t>
  </si>
  <si>
    <t>11*1,80</t>
  </si>
  <si>
    <t>87,8*3,6 'Přepočtené koeficientem množství</t>
  </si>
  <si>
    <t>54</t>
  </si>
  <si>
    <t>61140076</t>
  </si>
  <si>
    <t>koncovka k parapetu oboustranná š 600mm, barva bílá</t>
  </si>
  <si>
    <t>1744966541</t>
  </si>
  <si>
    <t>55</t>
  </si>
  <si>
    <t>998766101</t>
  </si>
  <si>
    <t>Přesun hmot pro konstrukce truhlářské stanovený z hmotnosti přesunovaného materiálu vodorovná dopravní vzdálenost do 50 m v objektech výšky do 6 m</t>
  </si>
  <si>
    <t>-1153158636</t>
  </si>
  <si>
    <t>https://podminky.urs.cz/item/CS_URS_2022_01/998766101</t>
  </si>
  <si>
    <t>784</t>
  </si>
  <si>
    <t>Dokončovací práce - malby a tapety</t>
  </si>
  <si>
    <t>56</t>
  </si>
  <si>
    <t>784111011</t>
  </si>
  <si>
    <t>Obroušení podkladu omítky v místnostech výšky do 3,80 m</t>
  </si>
  <si>
    <t>-1454796533</t>
  </si>
  <si>
    <t>https://podminky.urs.cz/item/CS_URS_2022_01/784111011</t>
  </si>
  <si>
    <t>(41,00+2*3,00+17,70+2*3,00+14,30+2*10,50+13,10+10,00)*3,20</t>
  </si>
  <si>
    <t>57</t>
  </si>
  <si>
    <t>784111019</t>
  </si>
  <si>
    <t>Obroušení podkladu omítky na schodišti o výšce podlaží přes 3,80 do 5,00 m</t>
  </si>
  <si>
    <t>-358943760</t>
  </si>
  <si>
    <t>https://podminky.urs.cz/item/CS_URS_2022_01/784111019</t>
  </si>
  <si>
    <t>(2,70+4*5,20)*5,00</t>
  </si>
  <si>
    <t>58</t>
  </si>
  <si>
    <t>784181101</t>
  </si>
  <si>
    <t>Penetrace podkladu jednonásobná základní akrylátová bezbarvá v místnostech výšky do 3,80 m</t>
  </si>
  <si>
    <t>-672188521</t>
  </si>
  <si>
    <t>https://podminky.urs.cz/item/CS_URS_2022_01/784181101</t>
  </si>
  <si>
    <t>59</t>
  </si>
  <si>
    <t>784181109</t>
  </si>
  <si>
    <t>Penetrace podkladu jednonásobná základní akrylátová bezbarvá na schodišti o výšce podlaží přes 3,80 do 5,00 m</t>
  </si>
  <si>
    <t>449609403</t>
  </si>
  <si>
    <t>https://podminky.urs.cz/item/CS_URS_2022_01/784181109</t>
  </si>
  <si>
    <t>60</t>
  </si>
  <si>
    <t>784211101</t>
  </si>
  <si>
    <t>Malby z malířských směsí oděruvzdorných za mokra dvojnásobné, bílé za mokra oděruvzdorné výborně v místnostech výšky do 3,80 m</t>
  </si>
  <si>
    <t>423771400</t>
  </si>
  <si>
    <t>https://podminky.urs.cz/item/CS_URS_2022_01/784211101</t>
  </si>
  <si>
    <t>784211109</t>
  </si>
  <si>
    <t>Malby z malířských směsí oděruvzdorných za mokra dvojnásobné, bílé za mokra oděruvzdorné výborně na schodišti o výšce podlaží přes 3,80 do 5,00 m</t>
  </si>
  <si>
    <t>324957709</t>
  </si>
  <si>
    <t>https://podminky.urs.cz/item/CS_URS_2022_01/784211109</t>
  </si>
  <si>
    <t>786</t>
  </si>
  <si>
    <t>Dokončovací práce - čalounické úpravy</t>
  </si>
  <si>
    <t>786624111</t>
  </si>
  <si>
    <t xml:space="preserve">Montáž zastiňujících žaluzií </t>
  </si>
  <si>
    <t>-1500624805</t>
  </si>
  <si>
    <t>https://podminky.urs.cz/item/CS_URS_2022_01/786624111</t>
  </si>
  <si>
    <t>"O2"2*2,40*2,40</t>
  </si>
  <si>
    <t>"O9"4*1,00*1,93</t>
  </si>
  <si>
    <t>63</t>
  </si>
  <si>
    <t>55346200</t>
  </si>
  <si>
    <t>žaluzie horizontální interiérové</t>
  </si>
  <si>
    <t>-249726092</t>
  </si>
  <si>
    <t>64</t>
  </si>
  <si>
    <t>998786102</t>
  </si>
  <si>
    <t>Přesun hmot pro stínění a čalounické úpravy stanovený z hmotnosti přesunovaného materiálu vodorovná dopravní vzdálenost do 50 m v objektech výšky (hloubky) přes 6 do 12 m</t>
  </si>
  <si>
    <t>-258204674</t>
  </si>
  <si>
    <t>https://podminky.urs.cz/item/CS_URS_2022_01/998786102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</si>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</sst>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5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311272211" TargetMode="External" /><Relationship Id="rId2" Type="http://schemas.openxmlformats.org/officeDocument/2006/relationships/hyperlink" Target="https://podminky.urs.cz/item/CS_URS_2022_01/317234410" TargetMode="External" /><Relationship Id="rId3" Type="http://schemas.openxmlformats.org/officeDocument/2006/relationships/hyperlink" Target="https://podminky.urs.cz/item/CS_URS_2022_01/317941121" TargetMode="External" /><Relationship Id="rId4" Type="http://schemas.openxmlformats.org/officeDocument/2006/relationships/hyperlink" Target="https://podminky.urs.cz/item/CS_URS_2022_01/317941123" TargetMode="External" /><Relationship Id="rId5" Type="http://schemas.openxmlformats.org/officeDocument/2006/relationships/hyperlink" Target="https://podminky.urs.cz/item/CS_URS_2022_01/346244381" TargetMode="External" /><Relationship Id="rId6" Type="http://schemas.openxmlformats.org/officeDocument/2006/relationships/hyperlink" Target="https://podminky.urs.cz/item/CS_URS_2022_01/349231811" TargetMode="External" /><Relationship Id="rId7" Type="http://schemas.openxmlformats.org/officeDocument/2006/relationships/hyperlink" Target="https://podminky.urs.cz/item/CS_URS_2022_01/349231821" TargetMode="External" /><Relationship Id="rId8" Type="http://schemas.openxmlformats.org/officeDocument/2006/relationships/hyperlink" Target="https://podminky.urs.cz/item/CS_URS_2022_01/612325302" TargetMode="External" /><Relationship Id="rId9" Type="http://schemas.openxmlformats.org/officeDocument/2006/relationships/hyperlink" Target="https://podminky.urs.cz/item/CS_URS_2022_01/613131121" TargetMode="External" /><Relationship Id="rId10" Type="http://schemas.openxmlformats.org/officeDocument/2006/relationships/hyperlink" Target="https://podminky.urs.cz/item/CS_URS_2022_01/613142001" TargetMode="External" /><Relationship Id="rId11" Type="http://schemas.openxmlformats.org/officeDocument/2006/relationships/hyperlink" Target="https://podminky.urs.cz/item/CS_URS_2022_01/613311131" TargetMode="External" /><Relationship Id="rId12" Type="http://schemas.openxmlformats.org/officeDocument/2006/relationships/hyperlink" Target="https://podminky.urs.cz/item/CS_URS_2022_01/615142002" TargetMode="External" /><Relationship Id="rId13" Type="http://schemas.openxmlformats.org/officeDocument/2006/relationships/hyperlink" Target="https://podminky.urs.cz/item/CS_URS_2022_01/619991001" TargetMode="External" /><Relationship Id="rId14" Type="http://schemas.openxmlformats.org/officeDocument/2006/relationships/hyperlink" Target="https://podminky.urs.cz/item/CS_URS_2022_01/623142001" TargetMode="External" /><Relationship Id="rId15" Type="http://schemas.openxmlformats.org/officeDocument/2006/relationships/hyperlink" Target="https://podminky.urs.cz/item/CS_URS_2022_01/623531012" TargetMode="External" /><Relationship Id="rId16" Type="http://schemas.openxmlformats.org/officeDocument/2006/relationships/hyperlink" Target="https://podminky.urs.cz/item/CS_URS_2022_01/629135101" TargetMode="External" /><Relationship Id="rId17" Type="http://schemas.openxmlformats.org/officeDocument/2006/relationships/hyperlink" Target="https://podminky.urs.cz/item/CS_URS_2022_01/941211111" TargetMode="External" /><Relationship Id="rId18" Type="http://schemas.openxmlformats.org/officeDocument/2006/relationships/hyperlink" Target="https://podminky.urs.cz/item/CS_URS_2022_01/941211211" TargetMode="External" /><Relationship Id="rId19" Type="http://schemas.openxmlformats.org/officeDocument/2006/relationships/hyperlink" Target="https://podminky.urs.cz/item/CS_URS_2022_01/941211811" TargetMode="External" /><Relationship Id="rId20" Type="http://schemas.openxmlformats.org/officeDocument/2006/relationships/hyperlink" Target="https://podminky.urs.cz/item/CS_URS_2022_01/944511111" TargetMode="External" /><Relationship Id="rId21" Type="http://schemas.openxmlformats.org/officeDocument/2006/relationships/hyperlink" Target="https://podminky.urs.cz/item/CS_URS_2022_01/944511211" TargetMode="External" /><Relationship Id="rId22" Type="http://schemas.openxmlformats.org/officeDocument/2006/relationships/hyperlink" Target="https://podminky.urs.cz/item/CS_URS_2022_01/944511811" TargetMode="External" /><Relationship Id="rId23" Type="http://schemas.openxmlformats.org/officeDocument/2006/relationships/hyperlink" Target="https://podminky.urs.cz/item/CS_URS_2022_01/949101111" TargetMode="External" /><Relationship Id="rId24" Type="http://schemas.openxmlformats.org/officeDocument/2006/relationships/hyperlink" Target="https://podminky.urs.cz/item/CS_URS_2022_01/764002851" TargetMode="External" /><Relationship Id="rId25" Type="http://schemas.openxmlformats.org/officeDocument/2006/relationships/hyperlink" Target="https://podminky.urs.cz/item/CS_URS_2022_01/766441811" TargetMode="External" /><Relationship Id="rId26" Type="http://schemas.openxmlformats.org/officeDocument/2006/relationships/hyperlink" Target="https://podminky.urs.cz/item/CS_URS_2022_01/766441821" TargetMode="External" /><Relationship Id="rId27" Type="http://schemas.openxmlformats.org/officeDocument/2006/relationships/hyperlink" Target="https://podminky.urs.cz/item/CS_URS_2022_01/766441823" TargetMode="External" /><Relationship Id="rId28" Type="http://schemas.openxmlformats.org/officeDocument/2006/relationships/hyperlink" Target="https://podminky.urs.cz/item/CS_URS_2022_01/968062375" TargetMode="External" /><Relationship Id="rId29" Type="http://schemas.openxmlformats.org/officeDocument/2006/relationships/hyperlink" Target="https://podminky.urs.cz/item/CS_URS_2022_01/968062376" TargetMode="External" /><Relationship Id="rId30" Type="http://schemas.openxmlformats.org/officeDocument/2006/relationships/hyperlink" Target="https://podminky.urs.cz/item/CS_URS_2022_01/968062377" TargetMode="External" /><Relationship Id="rId31" Type="http://schemas.openxmlformats.org/officeDocument/2006/relationships/hyperlink" Target="https://podminky.urs.cz/item/CS_URS_2022_01/997013211" TargetMode="External" /><Relationship Id="rId32" Type="http://schemas.openxmlformats.org/officeDocument/2006/relationships/hyperlink" Target="https://podminky.urs.cz/item/CS_URS_2022_01/997013509" TargetMode="External" /><Relationship Id="rId33" Type="http://schemas.openxmlformats.org/officeDocument/2006/relationships/hyperlink" Target="https://podminky.urs.cz/item/CS_URS_2022_01/997013511" TargetMode="External" /><Relationship Id="rId34" Type="http://schemas.openxmlformats.org/officeDocument/2006/relationships/hyperlink" Target="https://podminky.urs.cz/item/CS_URS_2022_01/998018001" TargetMode="External" /><Relationship Id="rId35" Type="http://schemas.openxmlformats.org/officeDocument/2006/relationships/hyperlink" Target="https://podminky.urs.cz/item/CS_URS_2022_01/764246304" TargetMode="External" /><Relationship Id="rId36" Type="http://schemas.openxmlformats.org/officeDocument/2006/relationships/hyperlink" Target="https://podminky.urs.cz/item/CS_URS_2022_01/998764101" TargetMode="External" /><Relationship Id="rId37" Type="http://schemas.openxmlformats.org/officeDocument/2006/relationships/hyperlink" Target="https://podminky.urs.cz/item/CS_URS_2022_01/766622131" TargetMode="External" /><Relationship Id="rId38" Type="http://schemas.openxmlformats.org/officeDocument/2006/relationships/hyperlink" Target="https://podminky.urs.cz/item/CS_URS_2022_01/766622132" TargetMode="External" /><Relationship Id="rId39" Type="http://schemas.openxmlformats.org/officeDocument/2006/relationships/hyperlink" Target="https://podminky.urs.cz/item/CS_URS_2022_01/766694111" TargetMode="External" /><Relationship Id="rId40" Type="http://schemas.openxmlformats.org/officeDocument/2006/relationships/hyperlink" Target="https://podminky.urs.cz/item/CS_URS_2022_01/766694112" TargetMode="External" /><Relationship Id="rId41" Type="http://schemas.openxmlformats.org/officeDocument/2006/relationships/hyperlink" Target="https://podminky.urs.cz/item/CS_URS_2022_01/766694113" TargetMode="External" /><Relationship Id="rId42" Type="http://schemas.openxmlformats.org/officeDocument/2006/relationships/hyperlink" Target="https://podminky.urs.cz/item/CS_URS_2022_01/766694114" TargetMode="External" /><Relationship Id="rId43" Type="http://schemas.openxmlformats.org/officeDocument/2006/relationships/hyperlink" Target="https://podminky.urs.cz/item/CS_URS_2022_01/766694115" TargetMode="External" /><Relationship Id="rId44" Type="http://schemas.openxmlformats.org/officeDocument/2006/relationships/hyperlink" Target="https://podminky.urs.cz/item/CS_URS_2022_01/998766101" TargetMode="External" /><Relationship Id="rId45" Type="http://schemas.openxmlformats.org/officeDocument/2006/relationships/hyperlink" Target="https://podminky.urs.cz/item/CS_URS_2022_01/784111011" TargetMode="External" /><Relationship Id="rId46" Type="http://schemas.openxmlformats.org/officeDocument/2006/relationships/hyperlink" Target="https://podminky.urs.cz/item/CS_URS_2022_01/784111019" TargetMode="External" /><Relationship Id="rId47" Type="http://schemas.openxmlformats.org/officeDocument/2006/relationships/hyperlink" Target="https://podminky.urs.cz/item/CS_URS_2022_01/784181101" TargetMode="External" /><Relationship Id="rId48" Type="http://schemas.openxmlformats.org/officeDocument/2006/relationships/hyperlink" Target="https://podminky.urs.cz/item/CS_URS_2022_01/784181109" TargetMode="External" /><Relationship Id="rId49" Type="http://schemas.openxmlformats.org/officeDocument/2006/relationships/hyperlink" Target="https://podminky.urs.cz/item/CS_URS_2022_01/784211101" TargetMode="External" /><Relationship Id="rId50" Type="http://schemas.openxmlformats.org/officeDocument/2006/relationships/hyperlink" Target="https://podminky.urs.cz/item/CS_URS_2022_01/784211109" TargetMode="External" /><Relationship Id="rId51" Type="http://schemas.openxmlformats.org/officeDocument/2006/relationships/hyperlink" Target="https://podminky.urs.cz/item/CS_URS_2022_01/786624111" TargetMode="External" /><Relationship Id="rId52" Type="http://schemas.openxmlformats.org/officeDocument/2006/relationships/hyperlink" Target="https://podminky.urs.cz/item/CS_URS_2022_01/998786102" TargetMode="External" /><Relationship Id="rId5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33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35</v>
      </c>
      <c r="AO17" s="23"/>
      <c r="AP17" s="23"/>
      <c r="AQ17" s="23"/>
      <c r="AR17" s="21"/>
      <c r="BE17" s="32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40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41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42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43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44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45</v>
      </c>
      <c r="E29" s="48"/>
      <c r="F29" s="33" t="s">
        <v>46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47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48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49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50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51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52</v>
      </c>
      <c r="U35" s="55"/>
      <c r="V35" s="55"/>
      <c r="W35" s="55"/>
      <c r="X35" s="57" t="s">
        <v>53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54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079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Částečná výměna oken a instalací ZŠ Kosmonautů Děčín – Březiny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ZŠ a MŠ Děčín, Kosmonautů 177, Děčín XXVII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25. 1. 2022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Statutární město Děčín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32</v>
      </c>
      <c r="AJ49" s="41"/>
      <c r="AK49" s="41"/>
      <c r="AL49" s="41"/>
      <c r="AM49" s="74" t="str">
        <f>IF(E17="","",E17)</f>
        <v>Vladimír Vidai</v>
      </c>
      <c r="AN49" s="65"/>
      <c r="AO49" s="65"/>
      <c r="AP49" s="65"/>
      <c r="AQ49" s="41"/>
      <c r="AR49" s="45"/>
      <c r="AS49" s="75" t="s">
        <v>55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30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37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56</v>
      </c>
      <c r="D52" s="88"/>
      <c r="E52" s="88"/>
      <c r="F52" s="88"/>
      <c r="G52" s="88"/>
      <c r="H52" s="89"/>
      <c r="I52" s="90" t="s">
        <v>57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58</v>
      </c>
      <c r="AH52" s="88"/>
      <c r="AI52" s="88"/>
      <c r="AJ52" s="88"/>
      <c r="AK52" s="88"/>
      <c r="AL52" s="88"/>
      <c r="AM52" s="88"/>
      <c r="AN52" s="90" t="s">
        <v>59</v>
      </c>
      <c r="AO52" s="88"/>
      <c r="AP52" s="88"/>
      <c r="AQ52" s="92" t="s">
        <v>60</v>
      </c>
      <c r="AR52" s="45"/>
      <c r="AS52" s="93" t="s">
        <v>61</v>
      </c>
      <c r="AT52" s="94" t="s">
        <v>62</v>
      </c>
      <c r="AU52" s="94" t="s">
        <v>63</v>
      </c>
      <c r="AV52" s="94" t="s">
        <v>64</v>
      </c>
      <c r="AW52" s="94" t="s">
        <v>65</v>
      </c>
      <c r="AX52" s="94" t="s">
        <v>66</v>
      </c>
      <c r="AY52" s="94" t="s">
        <v>67</v>
      </c>
      <c r="AZ52" s="94" t="s">
        <v>68</v>
      </c>
      <c r="BA52" s="94" t="s">
        <v>69</v>
      </c>
      <c r="BB52" s="94" t="s">
        <v>70</v>
      </c>
      <c r="BC52" s="94" t="s">
        <v>71</v>
      </c>
      <c r="BD52" s="95" t="s">
        <v>72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73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74</v>
      </c>
      <c r="BT54" s="110" t="s">
        <v>75</v>
      </c>
      <c r="BU54" s="111" t="s">
        <v>76</v>
      </c>
      <c r="BV54" s="110" t="s">
        <v>77</v>
      </c>
      <c r="BW54" s="110" t="s">
        <v>5</v>
      </c>
      <c r="BX54" s="110" t="s">
        <v>78</v>
      </c>
      <c r="CL54" s="110" t="s">
        <v>19</v>
      </c>
    </row>
    <row r="55" spans="1:91" s="7" customFormat="1" ht="16.5" customHeight="1">
      <c r="A55" s="112" t="s">
        <v>79</v>
      </c>
      <c r="B55" s="113"/>
      <c r="C55" s="114"/>
      <c r="D55" s="115" t="s">
        <v>80</v>
      </c>
      <c r="E55" s="115"/>
      <c r="F55" s="115"/>
      <c r="G55" s="115"/>
      <c r="H55" s="115"/>
      <c r="I55" s="116"/>
      <c r="J55" s="115" t="s">
        <v>81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'1 - Částečná výměna oken'!J30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82</v>
      </c>
      <c r="AR55" s="119"/>
      <c r="AS55" s="120">
        <v>0</v>
      </c>
      <c r="AT55" s="121">
        <f>ROUND(SUM(AV55:AW55),2)</f>
        <v>0</v>
      </c>
      <c r="AU55" s="122">
        <f>'1 - Částečná výměna oken'!P92</f>
        <v>0</v>
      </c>
      <c r="AV55" s="121">
        <f>'1 - Částečná výměna oken'!J33</f>
        <v>0</v>
      </c>
      <c r="AW55" s="121">
        <f>'1 - Částečná výměna oken'!J34</f>
        <v>0</v>
      </c>
      <c r="AX55" s="121">
        <f>'1 - Částečná výměna oken'!J35</f>
        <v>0</v>
      </c>
      <c r="AY55" s="121">
        <f>'1 - Částečná výměna oken'!J36</f>
        <v>0</v>
      </c>
      <c r="AZ55" s="121">
        <f>'1 - Částečná výměna oken'!F33</f>
        <v>0</v>
      </c>
      <c r="BA55" s="121">
        <f>'1 - Částečná výměna oken'!F34</f>
        <v>0</v>
      </c>
      <c r="BB55" s="121">
        <f>'1 - Částečná výměna oken'!F35</f>
        <v>0</v>
      </c>
      <c r="BC55" s="121">
        <f>'1 - Částečná výměna oken'!F36</f>
        <v>0</v>
      </c>
      <c r="BD55" s="123">
        <f>'1 - Částečná výměna oken'!F37</f>
        <v>0</v>
      </c>
      <c r="BE55" s="7"/>
      <c r="BT55" s="124" t="s">
        <v>80</v>
      </c>
      <c r="BV55" s="124" t="s">
        <v>77</v>
      </c>
      <c r="BW55" s="124" t="s">
        <v>83</v>
      </c>
      <c r="BX55" s="124" t="s">
        <v>5</v>
      </c>
      <c r="CL55" s="124" t="s">
        <v>19</v>
      </c>
      <c r="CM55" s="124" t="s">
        <v>84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1 - Částečná výměna oke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83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1"/>
      <c r="AT3" s="18" t="s">
        <v>84</v>
      </c>
    </row>
    <row r="4" spans="2:46" s="1" customFormat="1" ht="24.95" customHeight="1">
      <c r="B4" s="21"/>
      <c r="D4" s="127" t="s">
        <v>85</v>
      </c>
      <c r="L4" s="21"/>
      <c r="M4" s="128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9" t="s">
        <v>16</v>
      </c>
      <c r="L6" s="21"/>
    </row>
    <row r="7" spans="2:12" s="1" customFormat="1" ht="16.5" customHeight="1">
      <c r="B7" s="21"/>
      <c r="E7" s="130" t="str">
        <f>'Rekapitulace stavby'!K6</f>
        <v>Částečná výměna oken a instalací ZŠ Kosmonautů Děčín – Březiny</v>
      </c>
      <c r="F7" s="129"/>
      <c r="G7" s="129"/>
      <c r="H7" s="129"/>
      <c r="L7" s="21"/>
    </row>
    <row r="8" spans="1:31" s="2" customFormat="1" ht="12" customHeight="1">
      <c r="A8" s="39"/>
      <c r="B8" s="45"/>
      <c r="C8" s="39"/>
      <c r="D8" s="129" t="s">
        <v>86</v>
      </c>
      <c r="E8" s="39"/>
      <c r="F8" s="39"/>
      <c r="G8" s="39"/>
      <c r="H8" s="39"/>
      <c r="I8" s="39"/>
      <c r="J8" s="39"/>
      <c r="K8" s="39"/>
      <c r="L8" s="131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2" t="s">
        <v>87</v>
      </c>
      <c r="F9" s="39"/>
      <c r="G9" s="39"/>
      <c r="H9" s="39"/>
      <c r="I9" s="39"/>
      <c r="J9" s="39"/>
      <c r="K9" s="39"/>
      <c r="L9" s="13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29" t="s">
        <v>18</v>
      </c>
      <c r="E11" s="39"/>
      <c r="F11" s="133" t="s">
        <v>19</v>
      </c>
      <c r="G11" s="39"/>
      <c r="H11" s="39"/>
      <c r="I11" s="129" t="s">
        <v>20</v>
      </c>
      <c r="J11" s="133" t="s">
        <v>19</v>
      </c>
      <c r="K11" s="39"/>
      <c r="L11" s="13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9" t="s">
        <v>21</v>
      </c>
      <c r="E12" s="39"/>
      <c r="F12" s="133" t="s">
        <v>22</v>
      </c>
      <c r="G12" s="39"/>
      <c r="H12" s="39"/>
      <c r="I12" s="129" t="s">
        <v>23</v>
      </c>
      <c r="J12" s="134" t="str">
        <f>'Rekapitulace stavby'!AN8</f>
        <v>25. 1. 2022</v>
      </c>
      <c r="K12" s="39"/>
      <c r="L12" s="13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29" t="s">
        <v>25</v>
      </c>
      <c r="E14" s="39"/>
      <c r="F14" s="39"/>
      <c r="G14" s="39"/>
      <c r="H14" s="39"/>
      <c r="I14" s="129" t="s">
        <v>26</v>
      </c>
      <c r="J14" s="133" t="s">
        <v>27</v>
      </c>
      <c r="K14" s="39"/>
      <c r="L14" s="13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3" t="s">
        <v>28</v>
      </c>
      <c r="F15" s="39"/>
      <c r="G15" s="39"/>
      <c r="H15" s="39"/>
      <c r="I15" s="129" t="s">
        <v>29</v>
      </c>
      <c r="J15" s="133" t="s">
        <v>19</v>
      </c>
      <c r="K15" s="39"/>
      <c r="L15" s="13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29" t="s">
        <v>30</v>
      </c>
      <c r="E17" s="39"/>
      <c r="F17" s="39"/>
      <c r="G17" s="39"/>
      <c r="H17" s="39"/>
      <c r="I17" s="129" t="s">
        <v>26</v>
      </c>
      <c r="J17" s="34" t="str">
        <f>'Rekapitulace stavby'!AN13</f>
        <v>Vyplň údaj</v>
      </c>
      <c r="K17" s="39"/>
      <c r="L17" s="13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3"/>
      <c r="G18" s="133"/>
      <c r="H18" s="133"/>
      <c r="I18" s="129" t="s">
        <v>29</v>
      </c>
      <c r="J18" s="34" t="str">
        <f>'Rekapitulace stavby'!AN14</f>
        <v>Vyplň údaj</v>
      </c>
      <c r="K18" s="39"/>
      <c r="L18" s="13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29" t="s">
        <v>32</v>
      </c>
      <c r="E20" s="39"/>
      <c r="F20" s="39"/>
      <c r="G20" s="39"/>
      <c r="H20" s="39"/>
      <c r="I20" s="129" t="s">
        <v>26</v>
      </c>
      <c r="J20" s="133" t="s">
        <v>33</v>
      </c>
      <c r="K20" s="39"/>
      <c r="L20" s="13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3" t="s">
        <v>34</v>
      </c>
      <c r="F21" s="39"/>
      <c r="G21" s="39"/>
      <c r="H21" s="39"/>
      <c r="I21" s="129" t="s">
        <v>29</v>
      </c>
      <c r="J21" s="133" t="s">
        <v>35</v>
      </c>
      <c r="K21" s="39"/>
      <c r="L21" s="13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29" t="s">
        <v>37</v>
      </c>
      <c r="E23" s="39"/>
      <c r="F23" s="39"/>
      <c r="G23" s="39"/>
      <c r="H23" s="39"/>
      <c r="I23" s="129" t="s">
        <v>26</v>
      </c>
      <c r="J23" s="133" t="str">
        <f>IF('Rekapitulace stavby'!AN19="","",'Rekapitulace stavby'!AN19)</f>
        <v/>
      </c>
      <c r="K23" s="39"/>
      <c r="L23" s="13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3" t="str">
        <f>IF('Rekapitulace stavby'!E20="","",'Rekapitulace stavby'!E20)</f>
        <v xml:space="preserve"> </v>
      </c>
      <c r="F24" s="39"/>
      <c r="G24" s="39"/>
      <c r="H24" s="39"/>
      <c r="I24" s="129" t="s">
        <v>29</v>
      </c>
      <c r="J24" s="133" t="str">
        <f>IF('Rekapitulace stavby'!AN20="","",'Rekapitulace stavby'!AN20)</f>
        <v/>
      </c>
      <c r="K24" s="39"/>
      <c r="L24" s="13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29" t="s">
        <v>39</v>
      </c>
      <c r="E26" s="39"/>
      <c r="F26" s="39"/>
      <c r="G26" s="39"/>
      <c r="H26" s="39"/>
      <c r="I26" s="39"/>
      <c r="J26" s="39"/>
      <c r="K26" s="39"/>
      <c r="L26" s="13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5"/>
      <c r="B27" s="136"/>
      <c r="C27" s="135"/>
      <c r="D27" s="135"/>
      <c r="E27" s="137" t="s">
        <v>19</v>
      </c>
      <c r="F27" s="137"/>
      <c r="G27" s="137"/>
      <c r="H27" s="137"/>
      <c r="I27" s="135"/>
      <c r="J27" s="135"/>
      <c r="K27" s="135"/>
      <c r="L27" s="138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9"/>
      <c r="E29" s="139"/>
      <c r="F29" s="139"/>
      <c r="G29" s="139"/>
      <c r="H29" s="139"/>
      <c r="I29" s="139"/>
      <c r="J29" s="139"/>
      <c r="K29" s="139"/>
      <c r="L29" s="131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0" t="s">
        <v>41</v>
      </c>
      <c r="E30" s="39"/>
      <c r="F30" s="39"/>
      <c r="G30" s="39"/>
      <c r="H30" s="39"/>
      <c r="I30" s="39"/>
      <c r="J30" s="141">
        <f>ROUND(J92,2)</f>
        <v>0</v>
      </c>
      <c r="K30" s="39"/>
      <c r="L30" s="13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39"/>
      <c r="E31" s="139"/>
      <c r="F31" s="139"/>
      <c r="G31" s="139"/>
      <c r="H31" s="139"/>
      <c r="I31" s="139"/>
      <c r="J31" s="139"/>
      <c r="K31" s="139"/>
      <c r="L31" s="13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2" t="s">
        <v>43</v>
      </c>
      <c r="G32" s="39"/>
      <c r="H32" s="39"/>
      <c r="I32" s="142" t="s">
        <v>42</v>
      </c>
      <c r="J32" s="142" t="s">
        <v>44</v>
      </c>
      <c r="K32" s="39"/>
      <c r="L32" s="13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3" t="s">
        <v>45</v>
      </c>
      <c r="E33" s="129" t="s">
        <v>46</v>
      </c>
      <c r="F33" s="144">
        <f>ROUND((SUM(BE92:BE373)),2)</f>
        <v>0</v>
      </c>
      <c r="G33" s="39"/>
      <c r="H33" s="39"/>
      <c r="I33" s="145">
        <v>0.21</v>
      </c>
      <c r="J33" s="144">
        <f>ROUND(((SUM(BE92:BE373))*I33),2)</f>
        <v>0</v>
      </c>
      <c r="K33" s="39"/>
      <c r="L33" s="13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29" t="s">
        <v>47</v>
      </c>
      <c r="F34" s="144">
        <f>ROUND((SUM(BF92:BF373)),2)</f>
        <v>0</v>
      </c>
      <c r="G34" s="39"/>
      <c r="H34" s="39"/>
      <c r="I34" s="145">
        <v>0.15</v>
      </c>
      <c r="J34" s="144">
        <f>ROUND(((SUM(BF92:BF373))*I34),2)</f>
        <v>0</v>
      </c>
      <c r="K34" s="39"/>
      <c r="L34" s="13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9" t="s">
        <v>48</v>
      </c>
      <c r="F35" s="144">
        <f>ROUND((SUM(BG92:BG373)),2)</f>
        <v>0</v>
      </c>
      <c r="G35" s="39"/>
      <c r="H35" s="39"/>
      <c r="I35" s="145">
        <v>0.21</v>
      </c>
      <c r="J35" s="144">
        <f>0</f>
        <v>0</v>
      </c>
      <c r="K35" s="39"/>
      <c r="L35" s="13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29" t="s">
        <v>49</v>
      </c>
      <c r="F36" s="144">
        <f>ROUND((SUM(BH92:BH373)),2)</f>
        <v>0</v>
      </c>
      <c r="G36" s="39"/>
      <c r="H36" s="39"/>
      <c r="I36" s="145">
        <v>0.15</v>
      </c>
      <c r="J36" s="144">
        <f>0</f>
        <v>0</v>
      </c>
      <c r="K36" s="39"/>
      <c r="L36" s="13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29" t="s">
        <v>50</v>
      </c>
      <c r="F37" s="144">
        <f>ROUND((SUM(BI92:BI373)),2)</f>
        <v>0</v>
      </c>
      <c r="G37" s="39"/>
      <c r="H37" s="39"/>
      <c r="I37" s="145">
        <v>0</v>
      </c>
      <c r="J37" s="144">
        <f>0</f>
        <v>0</v>
      </c>
      <c r="K37" s="39"/>
      <c r="L37" s="13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46"/>
      <c r="D39" s="147" t="s">
        <v>51</v>
      </c>
      <c r="E39" s="148"/>
      <c r="F39" s="148"/>
      <c r="G39" s="149" t="s">
        <v>52</v>
      </c>
      <c r="H39" s="150" t="s">
        <v>53</v>
      </c>
      <c r="I39" s="148"/>
      <c r="J39" s="151">
        <f>SUM(J30:J37)</f>
        <v>0</v>
      </c>
      <c r="K39" s="152"/>
      <c r="L39" s="13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3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31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88</v>
      </c>
      <c r="D45" s="41"/>
      <c r="E45" s="41"/>
      <c r="F45" s="41"/>
      <c r="G45" s="41"/>
      <c r="H45" s="41"/>
      <c r="I45" s="41"/>
      <c r="J45" s="41"/>
      <c r="K45" s="41"/>
      <c r="L45" s="131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1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1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57" t="str">
        <f>E7</f>
        <v>Částečná výměna oken a instalací ZŠ Kosmonautů Děčín – Březiny</v>
      </c>
      <c r="F48" s="33"/>
      <c r="G48" s="33"/>
      <c r="H48" s="33"/>
      <c r="I48" s="41"/>
      <c r="J48" s="41"/>
      <c r="K48" s="41"/>
      <c r="L48" s="13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86</v>
      </c>
      <c r="D49" s="41"/>
      <c r="E49" s="41"/>
      <c r="F49" s="41"/>
      <c r="G49" s="41"/>
      <c r="H49" s="41"/>
      <c r="I49" s="41"/>
      <c r="J49" s="41"/>
      <c r="K49" s="41"/>
      <c r="L49" s="13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1 - Částečná výměna oken</v>
      </c>
      <c r="F50" s="41"/>
      <c r="G50" s="41"/>
      <c r="H50" s="41"/>
      <c r="I50" s="41"/>
      <c r="J50" s="41"/>
      <c r="K50" s="41"/>
      <c r="L50" s="13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ZŠ a MŠ Děčín, Kosmonautů 177, Děčín XXVII</v>
      </c>
      <c r="G52" s="41"/>
      <c r="H52" s="41"/>
      <c r="I52" s="33" t="s">
        <v>23</v>
      </c>
      <c r="J52" s="73" t="str">
        <f>IF(J12="","",J12)</f>
        <v>25. 1. 2022</v>
      </c>
      <c r="K52" s="41"/>
      <c r="L52" s="13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1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Statutární město Děčín</v>
      </c>
      <c r="G54" s="41"/>
      <c r="H54" s="41"/>
      <c r="I54" s="33" t="s">
        <v>32</v>
      </c>
      <c r="J54" s="37" t="str">
        <f>E21</f>
        <v>Vladimír Vidai</v>
      </c>
      <c r="K54" s="41"/>
      <c r="L54" s="13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37</v>
      </c>
      <c r="J55" s="37" t="str">
        <f>E24</f>
        <v xml:space="preserve"> </v>
      </c>
      <c r="K55" s="41"/>
      <c r="L55" s="13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1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58" t="s">
        <v>89</v>
      </c>
      <c r="D57" s="159"/>
      <c r="E57" s="159"/>
      <c r="F57" s="159"/>
      <c r="G57" s="159"/>
      <c r="H57" s="159"/>
      <c r="I57" s="159"/>
      <c r="J57" s="160" t="s">
        <v>90</v>
      </c>
      <c r="K57" s="159"/>
      <c r="L57" s="13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1" t="s">
        <v>73</v>
      </c>
      <c r="D59" s="41"/>
      <c r="E59" s="41"/>
      <c r="F59" s="41"/>
      <c r="G59" s="41"/>
      <c r="H59" s="41"/>
      <c r="I59" s="41"/>
      <c r="J59" s="103">
        <f>J92</f>
        <v>0</v>
      </c>
      <c r="K59" s="41"/>
      <c r="L59" s="13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91</v>
      </c>
    </row>
    <row r="60" spans="1:31" s="9" customFormat="1" ht="24.95" customHeight="1">
      <c r="A60" s="9"/>
      <c r="B60" s="162"/>
      <c r="C60" s="163"/>
      <c r="D60" s="164" t="s">
        <v>92</v>
      </c>
      <c r="E60" s="165"/>
      <c r="F60" s="165"/>
      <c r="G60" s="165"/>
      <c r="H60" s="165"/>
      <c r="I60" s="165"/>
      <c r="J60" s="166">
        <f>J93</f>
        <v>0</v>
      </c>
      <c r="K60" s="163"/>
      <c r="L60" s="16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8"/>
      <c r="C61" s="169"/>
      <c r="D61" s="170" t="s">
        <v>93</v>
      </c>
      <c r="E61" s="171"/>
      <c r="F61" s="171"/>
      <c r="G61" s="171"/>
      <c r="H61" s="171"/>
      <c r="I61" s="171"/>
      <c r="J61" s="172">
        <f>J94</f>
        <v>0</v>
      </c>
      <c r="K61" s="169"/>
      <c r="L61" s="17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8"/>
      <c r="C62" s="169"/>
      <c r="D62" s="170" t="s">
        <v>94</v>
      </c>
      <c r="E62" s="171"/>
      <c r="F62" s="171"/>
      <c r="G62" s="171"/>
      <c r="H62" s="171"/>
      <c r="I62" s="171"/>
      <c r="J62" s="172">
        <f>J151</f>
        <v>0</v>
      </c>
      <c r="K62" s="169"/>
      <c r="L62" s="17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8"/>
      <c r="C63" s="169"/>
      <c r="D63" s="170" t="s">
        <v>95</v>
      </c>
      <c r="E63" s="171"/>
      <c r="F63" s="171"/>
      <c r="G63" s="171"/>
      <c r="H63" s="171"/>
      <c r="I63" s="171"/>
      <c r="J63" s="172">
        <f>J190</f>
        <v>0</v>
      </c>
      <c r="K63" s="169"/>
      <c r="L63" s="17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8"/>
      <c r="C64" s="169"/>
      <c r="D64" s="170" t="s">
        <v>96</v>
      </c>
      <c r="E64" s="171"/>
      <c r="F64" s="171"/>
      <c r="G64" s="171"/>
      <c r="H64" s="171"/>
      <c r="I64" s="171"/>
      <c r="J64" s="172">
        <f>J197</f>
        <v>0</v>
      </c>
      <c r="K64" s="169"/>
      <c r="L64" s="17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8"/>
      <c r="C65" s="169"/>
      <c r="D65" s="170" t="s">
        <v>97</v>
      </c>
      <c r="E65" s="171"/>
      <c r="F65" s="171"/>
      <c r="G65" s="171"/>
      <c r="H65" s="171"/>
      <c r="I65" s="171"/>
      <c r="J65" s="172">
        <f>J222</f>
        <v>0</v>
      </c>
      <c r="K65" s="169"/>
      <c r="L65" s="17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8"/>
      <c r="C66" s="169"/>
      <c r="D66" s="170" t="s">
        <v>98</v>
      </c>
      <c r="E66" s="171"/>
      <c r="F66" s="171"/>
      <c r="G66" s="171"/>
      <c r="H66" s="171"/>
      <c r="I66" s="171"/>
      <c r="J66" s="172">
        <f>J270</f>
        <v>0</v>
      </c>
      <c r="K66" s="169"/>
      <c r="L66" s="17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8"/>
      <c r="C67" s="169"/>
      <c r="D67" s="170" t="s">
        <v>99</v>
      </c>
      <c r="E67" s="171"/>
      <c r="F67" s="171"/>
      <c r="G67" s="171"/>
      <c r="H67" s="171"/>
      <c r="I67" s="171"/>
      <c r="J67" s="172">
        <f>J279</f>
        <v>0</v>
      </c>
      <c r="K67" s="169"/>
      <c r="L67" s="17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2"/>
      <c r="C68" s="163"/>
      <c r="D68" s="164" t="s">
        <v>100</v>
      </c>
      <c r="E68" s="165"/>
      <c r="F68" s="165"/>
      <c r="G68" s="165"/>
      <c r="H68" s="165"/>
      <c r="I68" s="165"/>
      <c r="J68" s="166">
        <f>J282</f>
        <v>0</v>
      </c>
      <c r="K68" s="163"/>
      <c r="L68" s="167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68"/>
      <c r="C69" s="169"/>
      <c r="D69" s="170" t="s">
        <v>101</v>
      </c>
      <c r="E69" s="171"/>
      <c r="F69" s="171"/>
      <c r="G69" s="171"/>
      <c r="H69" s="171"/>
      <c r="I69" s="171"/>
      <c r="J69" s="172">
        <f>J283</f>
        <v>0</v>
      </c>
      <c r="K69" s="169"/>
      <c r="L69" s="17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8"/>
      <c r="C70" s="169"/>
      <c r="D70" s="170" t="s">
        <v>102</v>
      </c>
      <c r="E70" s="171"/>
      <c r="F70" s="171"/>
      <c r="G70" s="171"/>
      <c r="H70" s="171"/>
      <c r="I70" s="171"/>
      <c r="J70" s="172">
        <f>J295</f>
        <v>0</v>
      </c>
      <c r="K70" s="169"/>
      <c r="L70" s="17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68"/>
      <c r="C71" s="169"/>
      <c r="D71" s="170" t="s">
        <v>103</v>
      </c>
      <c r="E71" s="171"/>
      <c r="F71" s="171"/>
      <c r="G71" s="171"/>
      <c r="H71" s="171"/>
      <c r="I71" s="171"/>
      <c r="J71" s="172">
        <f>J349</f>
        <v>0</v>
      </c>
      <c r="K71" s="169"/>
      <c r="L71" s="17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68"/>
      <c r="C72" s="169"/>
      <c r="D72" s="170" t="s">
        <v>104</v>
      </c>
      <c r="E72" s="171"/>
      <c r="F72" s="171"/>
      <c r="G72" s="171"/>
      <c r="H72" s="171"/>
      <c r="I72" s="171"/>
      <c r="J72" s="172">
        <f>J364</f>
        <v>0</v>
      </c>
      <c r="K72" s="169"/>
      <c r="L72" s="17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1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131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8" spans="1:31" s="2" customFormat="1" ht="6.95" customHeight="1">
      <c r="A78" s="39"/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131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4.95" customHeight="1">
      <c r="A79" s="39"/>
      <c r="B79" s="40"/>
      <c r="C79" s="24" t="s">
        <v>105</v>
      </c>
      <c r="D79" s="41"/>
      <c r="E79" s="41"/>
      <c r="F79" s="41"/>
      <c r="G79" s="41"/>
      <c r="H79" s="41"/>
      <c r="I79" s="41"/>
      <c r="J79" s="41"/>
      <c r="K79" s="41"/>
      <c r="L79" s="131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1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16</v>
      </c>
      <c r="D81" s="41"/>
      <c r="E81" s="41"/>
      <c r="F81" s="41"/>
      <c r="G81" s="41"/>
      <c r="H81" s="41"/>
      <c r="I81" s="41"/>
      <c r="J81" s="41"/>
      <c r="K81" s="41"/>
      <c r="L81" s="131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157" t="str">
        <f>E7</f>
        <v>Částečná výměna oken a instalací ZŠ Kosmonautů Děčín – Březiny</v>
      </c>
      <c r="F82" s="33"/>
      <c r="G82" s="33"/>
      <c r="H82" s="33"/>
      <c r="I82" s="41"/>
      <c r="J82" s="41"/>
      <c r="K82" s="41"/>
      <c r="L82" s="131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86</v>
      </c>
      <c r="D83" s="41"/>
      <c r="E83" s="41"/>
      <c r="F83" s="41"/>
      <c r="G83" s="41"/>
      <c r="H83" s="41"/>
      <c r="I83" s="41"/>
      <c r="J83" s="41"/>
      <c r="K83" s="41"/>
      <c r="L83" s="131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70" t="str">
        <f>E9</f>
        <v>1 - Částečná výměna oken</v>
      </c>
      <c r="F84" s="41"/>
      <c r="G84" s="41"/>
      <c r="H84" s="41"/>
      <c r="I84" s="41"/>
      <c r="J84" s="41"/>
      <c r="K84" s="41"/>
      <c r="L84" s="131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1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21</v>
      </c>
      <c r="D86" s="41"/>
      <c r="E86" s="41"/>
      <c r="F86" s="28" t="str">
        <f>F12</f>
        <v>ZŠ a MŠ Děčín, Kosmonautů 177, Děčín XXVII</v>
      </c>
      <c r="G86" s="41"/>
      <c r="H86" s="41"/>
      <c r="I86" s="33" t="s">
        <v>23</v>
      </c>
      <c r="J86" s="73" t="str">
        <f>IF(J12="","",J12)</f>
        <v>25. 1. 2022</v>
      </c>
      <c r="K86" s="41"/>
      <c r="L86" s="131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31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25</v>
      </c>
      <c r="D88" s="41"/>
      <c r="E88" s="41"/>
      <c r="F88" s="28" t="str">
        <f>E15</f>
        <v>Statutární město Děčín</v>
      </c>
      <c r="G88" s="41"/>
      <c r="H88" s="41"/>
      <c r="I88" s="33" t="s">
        <v>32</v>
      </c>
      <c r="J88" s="37" t="str">
        <f>E21</f>
        <v>Vladimír Vidai</v>
      </c>
      <c r="K88" s="41"/>
      <c r="L88" s="131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30</v>
      </c>
      <c r="D89" s="41"/>
      <c r="E89" s="41"/>
      <c r="F89" s="28" t="str">
        <f>IF(E18="","",E18)</f>
        <v>Vyplň údaj</v>
      </c>
      <c r="G89" s="41"/>
      <c r="H89" s="41"/>
      <c r="I89" s="33" t="s">
        <v>37</v>
      </c>
      <c r="J89" s="37" t="str">
        <f>E24</f>
        <v xml:space="preserve"> </v>
      </c>
      <c r="K89" s="41"/>
      <c r="L89" s="131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0.3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31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11" customFormat="1" ht="29.25" customHeight="1">
      <c r="A91" s="174"/>
      <c r="B91" s="175"/>
      <c r="C91" s="176" t="s">
        <v>106</v>
      </c>
      <c r="D91" s="177" t="s">
        <v>60</v>
      </c>
      <c r="E91" s="177" t="s">
        <v>56</v>
      </c>
      <c r="F91" s="177" t="s">
        <v>57</v>
      </c>
      <c r="G91" s="177" t="s">
        <v>107</v>
      </c>
      <c r="H91" s="177" t="s">
        <v>108</v>
      </c>
      <c r="I91" s="177" t="s">
        <v>109</v>
      </c>
      <c r="J91" s="177" t="s">
        <v>90</v>
      </c>
      <c r="K91" s="178" t="s">
        <v>110</v>
      </c>
      <c r="L91" s="179"/>
      <c r="M91" s="93" t="s">
        <v>19</v>
      </c>
      <c r="N91" s="94" t="s">
        <v>45</v>
      </c>
      <c r="O91" s="94" t="s">
        <v>111</v>
      </c>
      <c r="P91" s="94" t="s">
        <v>112</v>
      </c>
      <c r="Q91" s="94" t="s">
        <v>113</v>
      </c>
      <c r="R91" s="94" t="s">
        <v>114</v>
      </c>
      <c r="S91" s="94" t="s">
        <v>115</v>
      </c>
      <c r="T91" s="95" t="s">
        <v>116</v>
      </c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</row>
    <row r="92" spans="1:63" s="2" customFormat="1" ht="22.8" customHeight="1">
      <c r="A92" s="39"/>
      <c r="B92" s="40"/>
      <c r="C92" s="100" t="s">
        <v>117</v>
      </c>
      <c r="D92" s="41"/>
      <c r="E92" s="41"/>
      <c r="F92" s="41"/>
      <c r="G92" s="41"/>
      <c r="H92" s="41"/>
      <c r="I92" s="41"/>
      <c r="J92" s="180">
        <f>BK92</f>
        <v>0</v>
      </c>
      <c r="K92" s="41"/>
      <c r="L92" s="45"/>
      <c r="M92" s="96"/>
      <c r="N92" s="181"/>
      <c r="O92" s="97"/>
      <c r="P92" s="182">
        <f>P93+P282</f>
        <v>0</v>
      </c>
      <c r="Q92" s="97"/>
      <c r="R92" s="182">
        <f>R93+R282</f>
        <v>36.586251880000006</v>
      </c>
      <c r="S92" s="97"/>
      <c r="T92" s="183">
        <f>T93+T282</f>
        <v>23.597473999999995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74</v>
      </c>
      <c r="AU92" s="18" t="s">
        <v>91</v>
      </c>
      <c r="BK92" s="184">
        <f>BK93+BK282</f>
        <v>0</v>
      </c>
    </row>
    <row r="93" spans="1:63" s="12" customFormat="1" ht="25.9" customHeight="1">
      <c r="A93" s="12"/>
      <c r="B93" s="185"/>
      <c r="C93" s="186"/>
      <c r="D93" s="187" t="s">
        <v>74</v>
      </c>
      <c r="E93" s="188" t="s">
        <v>118</v>
      </c>
      <c r="F93" s="188" t="s">
        <v>119</v>
      </c>
      <c r="G93" s="186"/>
      <c r="H93" s="186"/>
      <c r="I93" s="189"/>
      <c r="J93" s="190">
        <f>BK93</f>
        <v>0</v>
      </c>
      <c r="K93" s="186"/>
      <c r="L93" s="191"/>
      <c r="M93" s="192"/>
      <c r="N93" s="193"/>
      <c r="O93" s="193"/>
      <c r="P93" s="194">
        <f>P94+P151+P190+P197+P222+P270+P279</f>
        <v>0</v>
      </c>
      <c r="Q93" s="193"/>
      <c r="R93" s="194">
        <f>R94+R151+R190+R197+R222+R270+R279</f>
        <v>29.954396180000003</v>
      </c>
      <c r="S93" s="193"/>
      <c r="T93" s="195">
        <f>T94+T151+T190+T197+T222+T270+T279</f>
        <v>23.517880999999996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6" t="s">
        <v>80</v>
      </c>
      <c r="AT93" s="197" t="s">
        <v>74</v>
      </c>
      <c r="AU93" s="197" t="s">
        <v>75</v>
      </c>
      <c r="AY93" s="196" t="s">
        <v>120</v>
      </c>
      <c r="BK93" s="198">
        <f>BK94+BK151+BK190+BK197+BK222+BK270+BK279</f>
        <v>0</v>
      </c>
    </row>
    <row r="94" spans="1:63" s="12" customFormat="1" ht="22.8" customHeight="1">
      <c r="A94" s="12"/>
      <c r="B94" s="185"/>
      <c r="C94" s="186"/>
      <c r="D94" s="187" t="s">
        <v>74</v>
      </c>
      <c r="E94" s="199" t="s">
        <v>121</v>
      </c>
      <c r="F94" s="199" t="s">
        <v>122</v>
      </c>
      <c r="G94" s="186"/>
      <c r="H94" s="186"/>
      <c r="I94" s="189"/>
      <c r="J94" s="200">
        <f>BK94</f>
        <v>0</v>
      </c>
      <c r="K94" s="186"/>
      <c r="L94" s="191"/>
      <c r="M94" s="192"/>
      <c r="N94" s="193"/>
      <c r="O94" s="193"/>
      <c r="P94" s="194">
        <f>SUM(P95:P150)</f>
        <v>0</v>
      </c>
      <c r="Q94" s="193"/>
      <c r="R94" s="194">
        <f>SUM(R95:R150)</f>
        <v>26.07253511</v>
      </c>
      <c r="S94" s="193"/>
      <c r="T94" s="195">
        <f>SUM(T95:T150)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6" t="s">
        <v>80</v>
      </c>
      <c r="AT94" s="197" t="s">
        <v>74</v>
      </c>
      <c r="AU94" s="197" t="s">
        <v>80</v>
      </c>
      <c r="AY94" s="196" t="s">
        <v>120</v>
      </c>
      <c r="BK94" s="198">
        <f>SUM(BK95:BK150)</f>
        <v>0</v>
      </c>
    </row>
    <row r="95" spans="1:65" s="2" customFormat="1" ht="24.15" customHeight="1">
      <c r="A95" s="39"/>
      <c r="B95" s="40"/>
      <c r="C95" s="201" t="s">
        <v>80</v>
      </c>
      <c r="D95" s="201" t="s">
        <v>123</v>
      </c>
      <c r="E95" s="202" t="s">
        <v>124</v>
      </c>
      <c r="F95" s="203" t="s">
        <v>125</v>
      </c>
      <c r="G95" s="204" t="s">
        <v>126</v>
      </c>
      <c r="H95" s="205">
        <v>118.974</v>
      </c>
      <c r="I95" s="206"/>
      <c r="J95" s="207">
        <f>ROUND(I95*H95,2)</f>
        <v>0</v>
      </c>
      <c r="K95" s="203" t="s">
        <v>127</v>
      </c>
      <c r="L95" s="45"/>
      <c r="M95" s="208" t="s">
        <v>19</v>
      </c>
      <c r="N95" s="209" t="s">
        <v>46</v>
      </c>
      <c r="O95" s="85"/>
      <c r="P95" s="210">
        <f>O95*H95</f>
        <v>0</v>
      </c>
      <c r="Q95" s="210">
        <v>0.16931</v>
      </c>
      <c r="R95" s="210">
        <f>Q95*H95</f>
        <v>20.14348794</v>
      </c>
      <c r="S95" s="210">
        <v>0</v>
      </c>
      <c r="T95" s="211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2" t="s">
        <v>128</v>
      </c>
      <c r="AT95" s="212" t="s">
        <v>123</v>
      </c>
      <c r="AU95" s="212" t="s">
        <v>84</v>
      </c>
      <c r="AY95" s="18" t="s">
        <v>120</v>
      </c>
      <c r="BE95" s="213">
        <f>IF(N95="základní",J95,0)</f>
        <v>0</v>
      </c>
      <c r="BF95" s="213">
        <f>IF(N95="snížená",J95,0)</f>
        <v>0</v>
      </c>
      <c r="BG95" s="213">
        <f>IF(N95="zákl. přenesená",J95,0)</f>
        <v>0</v>
      </c>
      <c r="BH95" s="213">
        <f>IF(N95="sníž. přenesená",J95,0)</f>
        <v>0</v>
      </c>
      <c r="BI95" s="213">
        <f>IF(N95="nulová",J95,0)</f>
        <v>0</v>
      </c>
      <c r="BJ95" s="18" t="s">
        <v>80</v>
      </c>
      <c r="BK95" s="213">
        <f>ROUND(I95*H95,2)</f>
        <v>0</v>
      </c>
      <c r="BL95" s="18" t="s">
        <v>128</v>
      </c>
      <c r="BM95" s="212" t="s">
        <v>129</v>
      </c>
    </row>
    <row r="96" spans="1:47" s="2" customFormat="1" ht="12">
      <c r="A96" s="39"/>
      <c r="B96" s="40"/>
      <c r="C96" s="41"/>
      <c r="D96" s="214" t="s">
        <v>130</v>
      </c>
      <c r="E96" s="41"/>
      <c r="F96" s="215" t="s">
        <v>131</v>
      </c>
      <c r="G96" s="41"/>
      <c r="H96" s="41"/>
      <c r="I96" s="216"/>
      <c r="J96" s="41"/>
      <c r="K96" s="41"/>
      <c r="L96" s="45"/>
      <c r="M96" s="217"/>
      <c r="N96" s="218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130</v>
      </c>
      <c r="AU96" s="18" t="s">
        <v>84</v>
      </c>
    </row>
    <row r="97" spans="1:51" s="13" customFormat="1" ht="12">
      <c r="A97" s="13"/>
      <c r="B97" s="219"/>
      <c r="C97" s="220"/>
      <c r="D97" s="221" t="s">
        <v>132</v>
      </c>
      <c r="E97" s="222" t="s">
        <v>19</v>
      </c>
      <c r="F97" s="223" t="s">
        <v>133</v>
      </c>
      <c r="G97" s="220"/>
      <c r="H97" s="224">
        <v>2.88</v>
      </c>
      <c r="I97" s="225"/>
      <c r="J97" s="220"/>
      <c r="K97" s="220"/>
      <c r="L97" s="226"/>
      <c r="M97" s="227"/>
      <c r="N97" s="228"/>
      <c r="O97" s="228"/>
      <c r="P97" s="228"/>
      <c r="Q97" s="228"/>
      <c r="R97" s="228"/>
      <c r="S97" s="228"/>
      <c r="T97" s="229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0" t="s">
        <v>132</v>
      </c>
      <c r="AU97" s="230" t="s">
        <v>84</v>
      </c>
      <c r="AV97" s="13" t="s">
        <v>84</v>
      </c>
      <c r="AW97" s="13" t="s">
        <v>36</v>
      </c>
      <c r="AX97" s="13" t="s">
        <v>75</v>
      </c>
      <c r="AY97" s="230" t="s">
        <v>120</v>
      </c>
    </row>
    <row r="98" spans="1:51" s="13" customFormat="1" ht="12">
      <c r="A98" s="13"/>
      <c r="B98" s="219"/>
      <c r="C98" s="220"/>
      <c r="D98" s="221" t="s">
        <v>132</v>
      </c>
      <c r="E98" s="222" t="s">
        <v>19</v>
      </c>
      <c r="F98" s="223" t="s">
        <v>134</v>
      </c>
      <c r="G98" s="220"/>
      <c r="H98" s="224">
        <v>17.28</v>
      </c>
      <c r="I98" s="225"/>
      <c r="J98" s="220"/>
      <c r="K98" s="220"/>
      <c r="L98" s="226"/>
      <c r="M98" s="227"/>
      <c r="N98" s="228"/>
      <c r="O98" s="228"/>
      <c r="P98" s="228"/>
      <c r="Q98" s="228"/>
      <c r="R98" s="228"/>
      <c r="S98" s="228"/>
      <c r="T98" s="229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0" t="s">
        <v>132</v>
      </c>
      <c r="AU98" s="230" t="s">
        <v>84</v>
      </c>
      <c r="AV98" s="13" t="s">
        <v>84</v>
      </c>
      <c r="AW98" s="13" t="s">
        <v>36</v>
      </c>
      <c r="AX98" s="13" t="s">
        <v>75</v>
      </c>
      <c r="AY98" s="230" t="s">
        <v>120</v>
      </c>
    </row>
    <row r="99" spans="1:51" s="13" customFormat="1" ht="12">
      <c r="A99" s="13"/>
      <c r="B99" s="219"/>
      <c r="C99" s="220"/>
      <c r="D99" s="221" t="s">
        <v>132</v>
      </c>
      <c r="E99" s="222" t="s">
        <v>19</v>
      </c>
      <c r="F99" s="223" t="s">
        <v>135</v>
      </c>
      <c r="G99" s="220"/>
      <c r="H99" s="224">
        <v>16.084</v>
      </c>
      <c r="I99" s="225"/>
      <c r="J99" s="220"/>
      <c r="K99" s="220"/>
      <c r="L99" s="226"/>
      <c r="M99" s="227"/>
      <c r="N99" s="228"/>
      <c r="O99" s="228"/>
      <c r="P99" s="228"/>
      <c r="Q99" s="228"/>
      <c r="R99" s="228"/>
      <c r="S99" s="228"/>
      <c r="T99" s="229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0" t="s">
        <v>132</v>
      </c>
      <c r="AU99" s="230" t="s">
        <v>84</v>
      </c>
      <c r="AV99" s="13" t="s">
        <v>84</v>
      </c>
      <c r="AW99" s="13" t="s">
        <v>36</v>
      </c>
      <c r="AX99" s="13" t="s">
        <v>75</v>
      </c>
      <c r="AY99" s="230" t="s">
        <v>120</v>
      </c>
    </row>
    <row r="100" spans="1:51" s="13" customFormat="1" ht="12">
      <c r="A100" s="13"/>
      <c r="B100" s="219"/>
      <c r="C100" s="220"/>
      <c r="D100" s="221" t="s">
        <v>132</v>
      </c>
      <c r="E100" s="222" t="s">
        <v>19</v>
      </c>
      <c r="F100" s="223" t="s">
        <v>136</v>
      </c>
      <c r="G100" s="220"/>
      <c r="H100" s="224">
        <v>15.744</v>
      </c>
      <c r="I100" s="225"/>
      <c r="J100" s="220"/>
      <c r="K100" s="220"/>
      <c r="L100" s="226"/>
      <c r="M100" s="227"/>
      <c r="N100" s="228"/>
      <c r="O100" s="228"/>
      <c r="P100" s="228"/>
      <c r="Q100" s="228"/>
      <c r="R100" s="228"/>
      <c r="S100" s="228"/>
      <c r="T100" s="229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0" t="s">
        <v>132</v>
      </c>
      <c r="AU100" s="230" t="s">
        <v>84</v>
      </c>
      <c r="AV100" s="13" t="s">
        <v>84</v>
      </c>
      <c r="AW100" s="13" t="s">
        <v>36</v>
      </c>
      <c r="AX100" s="13" t="s">
        <v>75</v>
      </c>
      <c r="AY100" s="230" t="s">
        <v>120</v>
      </c>
    </row>
    <row r="101" spans="1:51" s="13" customFormat="1" ht="12">
      <c r="A101" s="13"/>
      <c r="B101" s="219"/>
      <c r="C101" s="220"/>
      <c r="D101" s="221" t="s">
        <v>132</v>
      </c>
      <c r="E101" s="222" t="s">
        <v>19</v>
      </c>
      <c r="F101" s="223" t="s">
        <v>137</v>
      </c>
      <c r="G101" s="220"/>
      <c r="H101" s="224">
        <v>10.92</v>
      </c>
      <c r="I101" s="225"/>
      <c r="J101" s="220"/>
      <c r="K101" s="220"/>
      <c r="L101" s="226"/>
      <c r="M101" s="227"/>
      <c r="N101" s="228"/>
      <c r="O101" s="228"/>
      <c r="P101" s="228"/>
      <c r="Q101" s="228"/>
      <c r="R101" s="228"/>
      <c r="S101" s="228"/>
      <c r="T101" s="229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0" t="s">
        <v>132</v>
      </c>
      <c r="AU101" s="230" t="s">
        <v>84</v>
      </c>
      <c r="AV101" s="13" t="s">
        <v>84</v>
      </c>
      <c r="AW101" s="13" t="s">
        <v>36</v>
      </c>
      <c r="AX101" s="13" t="s">
        <v>75</v>
      </c>
      <c r="AY101" s="230" t="s">
        <v>120</v>
      </c>
    </row>
    <row r="102" spans="1:51" s="13" customFormat="1" ht="12">
      <c r="A102" s="13"/>
      <c r="B102" s="219"/>
      <c r="C102" s="220"/>
      <c r="D102" s="221" t="s">
        <v>132</v>
      </c>
      <c r="E102" s="222" t="s">
        <v>19</v>
      </c>
      <c r="F102" s="223" t="s">
        <v>138</v>
      </c>
      <c r="G102" s="220"/>
      <c r="H102" s="224">
        <v>0.72</v>
      </c>
      <c r="I102" s="225"/>
      <c r="J102" s="220"/>
      <c r="K102" s="220"/>
      <c r="L102" s="226"/>
      <c r="M102" s="227"/>
      <c r="N102" s="228"/>
      <c r="O102" s="228"/>
      <c r="P102" s="228"/>
      <c r="Q102" s="228"/>
      <c r="R102" s="228"/>
      <c r="S102" s="228"/>
      <c r="T102" s="229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0" t="s">
        <v>132</v>
      </c>
      <c r="AU102" s="230" t="s">
        <v>84</v>
      </c>
      <c r="AV102" s="13" t="s">
        <v>84</v>
      </c>
      <c r="AW102" s="13" t="s">
        <v>36</v>
      </c>
      <c r="AX102" s="13" t="s">
        <v>75</v>
      </c>
      <c r="AY102" s="230" t="s">
        <v>120</v>
      </c>
    </row>
    <row r="103" spans="1:51" s="13" customFormat="1" ht="12">
      <c r="A103" s="13"/>
      <c r="B103" s="219"/>
      <c r="C103" s="220"/>
      <c r="D103" s="221" t="s">
        <v>132</v>
      </c>
      <c r="E103" s="222" t="s">
        <v>19</v>
      </c>
      <c r="F103" s="223" t="s">
        <v>139</v>
      </c>
      <c r="G103" s="220"/>
      <c r="H103" s="224">
        <v>3.6</v>
      </c>
      <c r="I103" s="225"/>
      <c r="J103" s="220"/>
      <c r="K103" s="220"/>
      <c r="L103" s="226"/>
      <c r="M103" s="227"/>
      <c r="N103" s="228"/>
      <c r="O103" s="228"/>
      <c r="P103" s="228"/>
      <c r="Q103" s="228"/>
      <c r="R103" s="228"/>
      <c r="S103" s="228"/>
      <c r="T103" s="229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0" t="s">
        <v>132</v>
      </c>
      <c r="AU103" s="230" t="s">
        <v>84</v>
      </c>
      <c r="AV103" s="13" t="s">
        <v>84</v>
      </c>
      <c r="AW103" s="13" t="s">
        <v>36</v>
      </c>
      <c r="AX103" s="13" t="s">
        <v>75</v>
      </c>
      <c r="AY103" s="230" t="s">
        <v>120</v>
      </c>
    </row>
    <row r="104" spans="1:51" s="13" customFormat="1" ht="12">
      <c r="A104" s="13"/>
      <c r="B104" s="219"/>
      <c r="C104" s="220"/>
      <c r="D104" s="221" t="s">
        <v>132</v>
      </c>
      <c r="E104" s="222" t="s">
        <v>19</v>
      </c>
      <c r="F104" s="223" t="s">
        <v>140</v>
      </c>
      <c r="G104" s="220"/>
      <c r="H104" s="224">
        <v>7.56</v>
      </c>
      <c r="I104" s="225"/>
      <c r="J104" s="220"/>
      <c r="K104" s="220"/>
      <c r="L104" s="226"/>
      <c r="M104" s="227"/>
      <c r="N104" s="228"/>
      <c r="O104" s="228"/>
      <c r="P104" s="228"/>
      <c r="Q104" s="228"/>
      <c r="R104" s="228"/>
      <c r="S104" s="228"/>
      <c r="T104" s="229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0" t="s">
        <v>132</v>
      </c>
      <c r="AU104" s="230" t="s">
        <v>84</v>
      </c>
      <c r="AV104" s="13" t="s">
        <v>84</v>
      </c>
      <c r="AW104" s="13" t="s">
        <v>36</v>
      </c>
      <c r="AX104" s="13" t="s">
        <v>75</v>
      </c>
      <c r="AY104" s="230" t="s">
        <v>120</v>
      </c>
    </row>
    <row r="105" spans="1:51" s="13" customFormat="1" ht="12">
      <c r="A105" s="13"/>
      <c r="B105" s="219"/>
      <c r="C105" s="220"/>
      <c r="D105" s="221" t="s">
        <v>132</v>
      </c>
      <c r="E105" s="222" t="s">
        <v>19</v>
      </c>
      <c r="F105" s="223" t="s">
        <v>138</v>
      </c>
      <c r="G105" s="220"/>
      <c r="H105" s="224">
        <v>0.72</v>
      </c>
      <c r="I105" s="225"/>
      <c r="J105" s="220"/>
      <c r="K105" s="220"/>
      <c r="L105" s="226"/>
      <c r="M105" s="227"/>
      <c r="N105" s="228"/>
      <c r="O105" s="228"/>
      <c r="P105" s="228"/>
      <c r="Q105" s="228"/>
      <c r="R105" s="228"/>
      <c r="S105" s="228"/>
      <c r="T105" s="229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0" t="s">
        <v>132</v>
      </c>
      <c r="AU105" s="230" t="s">
        <v>84</v>
      </c>
      <c r="AV105" s="13" t="s">
        <v>84</v>
      </c>
      <c r="AW105" s="13" t="s">
        <v>36</v>
      </c>
      <c r="AX105" s="13" t="s">
        <v>75</v>
      </c>
      <c r="AY105" s="230" t="s">
        <v>120</v>
      </c>
    </row>
    <row r="106" spans="1:51" s="13" customFormat="1" ht="12">
      <c r="A106" s="13"/>
      <c r="B106" s="219"/>
      <c r="C106" s="220"/>
      <c r="D106" s="221" t="s">
        <v>132</v>
      </c>
      <c r="E106" s="222" t="s">
        <v>19</v>
      </c>
      <c r="F106" s="223" t="s">
        <v>141</v>
      </c>
      <c r="G106" s="220"/>
      <c r="H106" s="224">
        <v>2.88</v>
      </c>
      <c r="I106" s="225"/>
      <c r="J106" s="220"/>
      <c r="K106" s="220"/>
      <c r="L106" s="226"/>
      <c r="M106" s="227"/>
      <c r="N106" s="228"/>
      <c r="O106" s="228"/>
      <c r="P106" s="228"/>
      <c r="Q106" s="228"/>
      <c r="R106" s="228"/>
      <c r="S106" s="228"/>
      <c r="T106" s="229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0" t="s">
        <v>132</v>
      </c>
      <c r="AU106" s="230" t="s">
        <v>84</v>
      </c>
      <c r="AV106" s="13" t="s">
        <v>84</v>
      </c>
      <c r="AW106" s="13" t="s">
        <v>36</v>
      </c>
      <c r="AX106" s="13" t="s">
        <v>75</v>
      </c>
      <c r="AY106" s="230" t="s">
        <v>120</v>
      </c>
    </row>
    <row r="107" spans="1:51" s="14" customFormat="1" ht="12">
      <c r="A107" s="14"/>
      <c r="B107" s="231"/>
      <c r="C107" s="232"/>
      <c r="D107" s="221" t="s">
        <v>132</v>
      </c>
      <c r="E107" s="233" t="s">
        <v>19</v>
      </c>
      <c r="F107" s="234" t="s">
        <v>142</v>
      </c>
      <c r="G107" s="232"/>
      <c r="H107" s="235">
        <v>78.38799999999999</v>
      </c>
      <c r="I107" s="236"/>
      <c r="J107" s="232"/>
      <c r="K107" s="232"/>
      <c r="L107" s="237"/>
      <c r="M107" s="238"/>
      <c r="N107" s="239"/>
      <c r="O107" s="239"/>
      <c r="P107" s="239"/>
      <c r="Q107" s="239"/>
      <c r="R107" s="239"/>
      <c r="S107" s="239"/>
      <c r="T107" s="240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1" t="s">
        <v>132</v>
      </c>
      <c r="AU107" s="241" t="s">
        <v>84</v>
      </c>
      <c r="AV107" s="14" t="s">
        <v>121</v>
      </c>
      <c r="AW107" s="14" t="s">
        <v>36</v>
      </c>
      <c r="AX107" s="14" t="s">
        <v>75</v>
      </c>
      <c r="AY107" s="241" t="s">
        <v>120</v>
      </c>
    </row>
    <row r="108" spans="1:51" s="13" customFormat="1" ht="12">
      <c r="A108" s="13"/>
      <c r="B108" s="219"/>
      <c r="C108" s="220"/>
      <c r="D108" s="221" t="s">
        <v>132</v>
      </c>
      <c r="E108" s="222" t="s">
        <v>19</v>
      </c>
      <c r="F108" s="223" t="s">
        <v>143</v>
      </c>
      <c r="G108" s="220"/>
      <c r="H108" s="224">
        <v>1.158</v>
      </c>
      <c r="I108" s="225"/>
      <c r="J108" s="220"/>
      <c r="K108" s="220"/>
      <c r="L108" s="226"/>
      <c r="M108" s="227"/>
      <c r="N108" s="228"/>
      <c r="O108" s="228"/>
      <c r="P108" s="228"/>
      <c r="Q108" s="228"/>
      <c r="R108" s="228"/>
      <c r="S108" s="228"/>
      <c r="T108" s="229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0" t="s">
        <v>132</v>
      </c>
      <c r="AU108" s="230" t="s">
        <v>84</v>
      </c>
      <c r="AV108" s="13" t="s">
        <v>84</v>
      </c>
      <c r="AW108" s="13" t="s">
        <v>36</v>
      </c>
      <c r="AX108" s="13" t="s">
        <v>75</v>
      </c>
      <c r="AY108" s="230" t="s">
        <v>120</v>
      </c>
    </row>
    <row r="109" spans="1:51" s="13" customFormat="1" ht="12">
      <c r="A109" s="13"/>
      <c r="B109" s="219"/>
      <c r="C109" s="220"/>
      <c r="D109" s="221" t="s">
        <v>132</v>
      </c>
      <c r="E109" s="222" t="s">
        <v>19</v>
      </c>
      <c r="F109" s="223" t="s">
        <v>144</v>
      </c>
      <c r="G109" s="220"/>
      <c r="H109" s="224">
        <v>6.948</v>
      </c>
      <c r="I109" s="225"/>
      <c r="J109" s="220"/>
      <c r="K109" s="220"/>
      <c r="L109" s="226"/>
      <c r="M109" s="227"/>
      <c r="N109" s="228"/>
      <c r="O109" s="228"/>
      <c r="P109" s="228"/>
      <c r="Q109" s="228"/>
      <c r="R109" s="228"/>
      <c r="S109" s="228"/>
      <c r="T109" s="229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0" t="s">
        <v>132</v>
      </c>
      <c r="AU109" s="230" t="s">
        <v>84</v>
      </c>
      <c r="AV109" s="13" t="s">
        <v>84</v>
      </c>
      <c r="AW109" s="13" t="s">
        <v>36</v>
      </c>
      <c r="AX109" s="13" t="s">
        <v>75</v>
      </c>
      <c r="AY109" s="230" t="s">
        <v>120</v>
      </c>
    </row>
    <row r="110" spans="1:51" s="13" customFormat="1" ht="12">
      <c r="A110" s="13"/>
      <c r="B110" s="219"/>
      <c r="C110" s="220"/>
      <c r="D110" s="221" t="s">
        <v>132</v>
      </c>
      <c r="E110" s="222" t="s">
        <v>19</v>
      </c>
      <c r="F110" s="223" t="s">
        <v>145</v>
      </c>
      <c r="G110" s="220"/>
      <c r="H110" s="224">
        <v>5.76</v>
      </c>
      <c r="I110" s="225"/>
      <c r="J110" s="220"/>
      <c r="K110" s="220"/>
      <c r="L110" s="226"/>
      <c r="M110" s="227"/>
      <c r="N110" s="228"/>
      <c r="O110" s="228"/>
      <c r="P110" s="228"/>
      <c r="Q110" s="228"/>
      <c r="R110" s="228"/>
      <c r="S110" s="228"/>
      <c r="T110" s="229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0" t="s">
        <v>132</v>
      </c>
      <c r="AU110" s="230" t="s">
        <v>84</v>
      </c>
      <c r="AV110" s="13" t="s">
        <v>84</v>
      </c>
      <c r="AW110" s="13" t="s">
        <v>36</v>
      </c>
      <c r="AX110" s="13" t="s">
        <v>75</v>
      </c>
      <c r="AY110" s="230" t="s">
        <v>120</v>
      </c>
    </row>
    <row r="111" spans="1:51" s="14" customFormat="1" ht="12">
      <c r="A111" s="14"/>
      <c r="B111" s="231"/>
      <c r="C111" s="232"/>
      <c r="D111" s="221" t="s">
        <v>132</v>
      </c>
      <c r="E111" s="233" t="s">
        <v>19</v>
      </c>
      <c r="F111" s="234" t="s">
        <v>146</v>
      </c>
      <c r="G111" s="232"/>
      <c r="H111" s="235">
        <v>13.866</v>
      </c>
      <c r="I111" s="236"/>
      <c r="J111" s="232"/>
      <c r="K111" s="232"/>
      <c r="L111" s="237"/>
      <c r="M111" s="238"/>
      <c r="N111" s="239"/>
      <c r="O111" s="239"/>
      <c r="P111" s="239"/>
      <c r="Q111" s="239"/>
      <c r="R111" s="239"/>
      <c r="S111" s="239"/>
      <c r="T111" s="240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1" t="s">
        <v>132</v>
      </c>
      <c r="AU111" s="241" t="s">
        <v>84</v>
      </c>
      <c r="AV111" s="14" t="s">
        <v>121</v>
      </c>
      <c r="AW111" s="14" t="s">
        <v>36</v>
      </c>
      <c r="AX111" s="14" t="s">
        <v>75</v>
      </c>
      <c r="AY111" s="241" t="s">
        <v>120</v>
      </c>
    </row>
    <row r="112" spans="1:51" s="13" customFormat="1" ht="12">
      <c r="A112" s="13"/>
      <c r="B112" s="219"/>
      <c r="C112" s="220"/>
      <c r="D112" s="221" t="s">
        <v>132</v>
      </c>
      <c r="E112" s="222" t="s">
        <v>19</v>
      </c>
      <c r="F112" s="223" t="s">
        <v>147</v>
      </c>
      <c r="G112" s="220"/>
      <c r="H112" s="224">
        <v>11.16</v>
      </c>
      <c r="I112" s="225"/>
      <c r="J112" s="220"/>
      <c r="K112" s="220"/>
      <c r="L112" s="226"/>
      <c r="M112" s="227"/>
      <c r="N112" s="228"/>
      <c r="O112" s="228"/>
      <c r="P112" s="228"/>
      <c r="Q112" s="228"/>
      <c r="R112" s="228"/>
      <c r="S112" s="228"/>
      <c r="T112" s="22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0" t="s">
        <v>132</v>
      </c>
      <c r="AU112" s="230" t="s">
        <v>84</v>
      </c>
      <c r="AV112" s="13" t="s">
        <v>84</v>
      </c>
      <c r="AW112" s="13" t="s">
        <v>36</v>
      </c>
      <c r="AX112" s="13" t="s">
        <v>75</v>
      </c>
      <c r="AY112" s="230" t="s">
        <v>120</v>
      </c>
    </row>
    <row r="113" spans="1:51" s="13" customFormat="1" ht="12">
      <c r="A113" s="13"/>
      <c r="B113" s="219"/>
      <c r="C113" s="220"/>
      <c r="D113" s="221" t="s">
        <v>132</v>
      </c>
      <c r="E113" s="222" t="s">
        <v>19</v>
      </c>
      <c r="F113" s="223" t="s">
        <v>148</v>
      </c>
      <c r="G113" s="220"/>
      <c r="H113" s="224">
        <v>15.56</v>
      </c>
      <c r="I113" s="225"/>
      <c r="J113" s="220"/>
      <c r="K113" s="220"/>
      <c r="L113" s="226"/>
      <c r="M113" s="227"/>
      <c r="N113" s="228"/>
      <c r="O113" s="228"/>
      <c r="P113" s="228"/>
      <c r="Q113" s="228"/>
      <c r="R113" s="228"/>
      <c r="S113" s="228"/>
      <c r="T113" s="229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0" t="s">
        <v>132</v>
      </c>
      <c r="AU113" s="230" t="s">
        <v>84</v>
      </c>
      <c r="AV113" s="13" t="s">
        <v>84</v>
      </c>
      <c r="AW113" s="13" t="s">
        <v>36</v>
      </c>
      <c r="AX113" s="13" t="s">
        <v>75</v>
      </c>
      <c r="AY113" s="230" t="s">
        <v>120</v>
      </c>
    </row>
    <row r="114" spans="1:51" s="14" customFormat="1" ht="12">
      <c r="A114" s="14"/>
      <c r="B114" s="231"/>
      <c r="C114" s="232"/>
      <c r="D114" s="221" t="s">
        <v>132</v>
      </c>
      <c r="E114" s="233" t="s">
        <v>19</v>
      </c>
      <c r="F114" s="234" t="s">
        <v>149</v>
      </c>
      <c r="G114" s="232"/>
      <c r="H114" s="235">
        <v>26.72</v>
      </c>
      <c r="I114" s="236"/>
      <c r="J114" s="232"/>
      <c r="K114" s="232"/>
      <c r="L114" s="237"/>
      <c r="M114" s="238"/>
      <c r="N114" s="239"/>
      <c r="O114" s="239"/>
      <c r="P114" s="239"/>
      <c r="Q114" s="239"/>
      <c r="R114" s="239"/>
      <c r="S114" s="239"/>
      <c r="T114" s="240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1" t="s">
        <v>132</v>
      </c>
      <c r="AU114" s="241" t="s">
        <v>84</v>
      </c>
      <c r="AV114" s="14" t="s">
        <v>121</v>
      </c>
      <c r="AW114" s="14" t="s">
        <v>36</v>
      </c>
      <c r="AX114" s="14" t="s">
        <v>75</v>
      </c>
      <c r="AY114" s="241" t="s">
        <v>120</v>
      </c>
    </row>
    <row r="115" spans="1:51" s="15" customFormat="1" ht="12">
      <c r="A115" s="15"/>
      <c r="B115" s="242"/>
      <c r="C115" s="243"/>
      <c r="D115" s="221" t="s">
        <v>132</v>
      </c>
      <c r="E115" s="244" t="s">
        <v>19</v>
      </c>
      <c r="F115" s="245" t="s">
        <v>150</v>
      </c>
      <c r="G115" s="243"/>
      <c r="H115" s="246">
        <v>118.974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2" t="s">
        <v>132</v>
      </c>
      <c r="AU115" s="252" t="s">
        <v>84</v>
      </c>
      <c r="AV115" s="15" t="s">
        <v>128</v>
      </c>
      <c r="AW115" s="15" t="s">
        <v>36</v>
      </c>
      <c r="AX115" s="15" t="s">
        <v>80</v>
      </c>
      <c r="AY115" s="252" t="s">
        <v>120</v>
      </c>
    </row>
    <row r="116" spans="1:65" s="2" customFormat="1" ht="16.5" customHeight="1">
      <c r="A116" s="39"/>
      <c r="B116" s="40"/>
      <c r="C116" s="201" t="s">
        <v>84</v>
      </c>
      <c r="D116" s="201" t="s">
        <v>123</v>
      </c>
      <c r="E116" s="202" t="s">
        <v>151</v>
      </c>
      <c r="F116" s="203" t="s">
        <v>152</v>
      </c>
      <c r="G116" s="204" t="s">
        <v>153</v>
      </c>
      <c r="H116" s="205">
        <v>0.792</v>
      </c>
      <c r="I116" s="206"/>
      <c r="J116" s="207">
        <f>ROUND(I116*H116,2)</f>
        <v>0</v>
      </c>
      <c r="K116" s="203" t="s">
        <v>127</v>
      </c>
      <c r="L116" s="45"/>
      <c r="M116" s="208" t="s">
        <v>19</v>
      </c>
      <c r="N116" s="209" t="s">
        <v>46</v>
      </c>
      <c r="O116" s="85"/>
      <c r="P116" s="210">
        <f>O116*H116</f>
        <v>0</v>
      </c>
      <c r="Q116" s="210">
        <v>1.94302</v>
      </c>
      <c r="R116" s="210">
        <f>Q116*H116</f>
        <v>1.53887184</v>
      </c>
      <c r="S116" s="210">
        <v>0</v>
      </c>
      <c r="T116" s="211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2" t="s">
        <v>128</v>
      </c>
      <c r="AT116" s="212" t="s">
        <v>123</v>
      </c>
      <c r="AU116" s="212" t="s">
        <v>84</v>
      </c>
      <c r="AY116" s="18" t="s">
        <v>120</v>
      </c>
      <c r="BE116" s="213">
        <f>IF(N116="základní",J116,0)</f>
        <v>0</v>
      </c>
      <c r="BF116" s="213">
        <f>IF(N116="snížená",J116,0)</f>
        <v>0</v>
      </c>
      <c r="BG116" s="213">
        <f>IF(N116="zákl. přenesená",J116,0)</f>
        <v>0</v>
      </c>
      <c r="BH116" s="213">
        <f>IF(N116="sníž. přenesená",J116,0)</f>
        <v>0</v>
      </c>
      <c r="BI116" s="213">
        <f>IF(N116="nulová",J116,0)</f>
        <v>0</v>
      </c>
      <c r="BJ116" s="18" t="s">
        <v>80</v>
      </c>
      <c r="BK116" s="213">
        <f>ROUND(I116*H116,2)</f>
        <v>0</v>
      </c>
      <c r="BL116" s="18" t="s">
        <v>128</v>
      </c>
      <c r="BM116" s="212" t="s">
        <v>154</v>
      </c>
    </row>
    <row r="117" spans="1:47" s="2" customFormat="1" ht="12">
      <c r="A117" s="39"/>
      <c r="B117" s="40"/>
      <c r="C117" s="41"/>
      <c r="D117" s="214" t="s">
        <v>130</v>
      </c>
      <c r="E117" s="41"/>
      <c r="F117" s="215" t="s">
        <v>155</v>
      </c>
      <c r="G117" s="41"/>
      <c r="H117" s="41"/>
      <c r="I117" s="216"/>
      <c r="J117" s="41"/>
      <c r="K117" s="41"/>
      <c r="L117" s="45"/>
      <c r="M117" s="217"/>
      <c r="N117" s="218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130</v>
      </c>
      <c r="AU117" s="18" t="s">
        <v>84</v>
      </c>
    </row>
    <row r="118" spans="1:51" s="13" customFormat="1" ht="12">
      <c r="A118" s="13"/>
      <c r="B118" s="219"/>
      <c r="C118" s="220"/>
      <c r="D118" s="221" t="s">
        <v>132</v>
      </c>
      <c r="E118" s="222" t="s">
        <v>19</v>
      </c>
      <c r="F118" s="223" t="s">
        <v>156</v>
      </c>
      <c r="G118" s="220"/>
      <c r="H118" s="224">
        <v>0.216</v>
      </c>
      <c r="I118" s="225"/>
      <c r="J118" s="220"/>
      <c r="K118" s="220"/>
      <c r="L118" s="226"/>
      <c r="M118" s="227"/>
      <c r="N118" s="228"/>
      <c r="O118" s="228"/>
      <c r="P118" s="228"/>
      <c r="Q118" s="228"/>
      <c r="R118" s="228"/>
      <c r="S118" s="228"/>
      <c r="T118" s="229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0" t="s">
        <v>132</v>
      </c>
      <c r="AU118" s="230" t="s">
        <v>84</v>
      </c>
      <c r="AV118" s="13" t="s">
        <v>84</v>
      </c>
      <c r="AW118" s="13" t="s">
        <v>36</v>
      </c>
      <c r="AX118" s="13" t="s">
        <v>75</v>
      </c>
      <c r="AY118" s="230" t="s">
        <v>120</v>
      </c>
    </row>
    <row r="119" spans="1:51" s="13" customFormat="1" ht="12">
      <c r="A119" s="13"/>
      <c r="B119" s="219"/>
      <c r="C119" s="220"/>
      <c r="D119" s="221" t="s">
        <v>132</v>
      </c>
      <c r="E119" s="222" t="s">
        <v>19</v>
      </c>
      <c r="F119" s="223" t="s">
        <v>157</v>
      </c>
      <c r="G119" s="220"/>
      <c r="H119" s="224">
        <v>0.576</v>
      </c>
      <c r="I119" s="225"/>
      <c r="J119" s="220"/>
      <c r="K119" s="220"/>
      <c r="L119" s="226"/>
      <c r="M119" s="227"/>
      <c r="N119" s="228"/>
      <c r="O119" s="228"/>
      <c r="P119" s="228"/>
      <c r="Q119" s="228"/>
      <c r="R119" s="228"/>
      <c r="S119" s="228"/>
      <c r="T119" s="229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0" t="s">
        <v>132</v>
      </c>
      <c r="AU119" s="230" t="s">
        <v>84</v>
      </c>
      <c r="AV119" s="13" t="s">
        <v>84</v>
      </c>
      <c r="AW119" s="13" t="s">
        <v>36</v>
      </c>
      <c r="AX119" s="13" t="s">
        <v>75</v>
      </c>
      <c r="AY119" s="230" t="s">
        <v>120</v>
      </c>
    </row>
    <row r="120" spans="1:51" s="15" customFormat="1" ht="12">
      <c r="A120" s="15"/>
      <c r="B120" s="242"/>
      <c r="C120" s="243"/>
      <c r="D120" s="221" t="s">
        <v>132</v>
      </c>
      <c r="E120" s="244" t="s">
        <v>19</v>
      </c>
      <c r="F120" s="245" t="s">
        <v>150</v>
      </c>
      <c r="G120" s="243"/>
      <c r="H120" s="246">
        <v>0.7919999999999999</v>
      </c>
      <c r="I120" s="247"/>
      <c r="J120" s="243"/>
      <c r="K120" s="243"/>
      <c r="L120" s="248"/>
      <c r="M120" s="249"/>
      <c r="N120" s="250"/>
      <c r="O120" s="250"/>
      <c r="P120" s="250"/>
      <c r="Q120" s="250"/>
      <c r="R120" s="250"/>
      <c r="S120" s="250"/>
      <c r="T120" s="251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52" t="s">
        <v>132</v>
      </c>
      <c r="AU120" s="252" t="s">
        <v>84</v>
      </c>
      <c r="AV120" s="15" t="s">
        <v>128</v>
      </c>
      <c r="AW120" s="15" t="s">
        <v>36</v>
      </c>
      <c r="AX120" s="15" t="s">
        <v>80</v>
      </c>
      <c r="AY120" s="252" t="s">
        <v>120</v>
      </c>
    </row>
    <row r="121" spans="1:65" s="2" customFormat="1" ht="24.15" customHeight="1">
      <c r="A121" s="39"/>
      <c r="B121" s="40"/>
      <c r="C121" s="201" t="s">
        <v>121</v>
      </c>
      <c r="D121" s="201" t="s">
        <v>123</v>
      </c>
      <c r="E121" s="202" t="s">
        <v>158</v>
      </c>
      <c r="F121" s="203" t="s">
        <v>159</v>
      </c>
      <c r="G121" s="204" t="s">
        <v>160</v>
      </c>
      <c r="H121" s="205">
        <v>0.107</v>
      </c>
      <c r="I121" s="206"/>
      <c r="J121" s="207">
        <f>ROUND(I121*H121,2)</f>
        <v>0</v>
      </c>
      <c r="K121" s="203" t="s">
        <v>127</v>
      </c>
      <c r="L121" s="45"/>
      <c r="M121" s="208" t="s">
        <v>19</v>
      </c>
      <c r="N121" s="209" t="s">
        <v>46</v>
      </c>
      <c r="O121" s="85"/>
      <c r="P121" s="210">
        <f>O121*H121</f>
        <v>0</v>
      </c>
      <c r="Q121" s="210">
        <v>0.01954</v>
      </c>
      <c r="R121" s="210">
        <f>Q121*H121</f>
        <v>0.00209078</v>
      </c>
      <c r="S121" s="210">
        <v>0</v>
      </c>
      <c r="T121" s="211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2" t="s">
        <v>128</v>
      </c>
      <c r="AT121" s="212" t="s">
        <v>123</v>
      </c>
      <c r="AU121" s="212" t="s">
        <v>84</v>
      </c>
      <c r="AY121" s="18" t="s">
        <v>120</v>
      </c>
      <c r="BE121" s="213">
        <f>IF(N121="základní",J121,0)</f>
        <v>0</v>
      </c>
      <c r="BF121" s="213">
        <f>IF(N121="snížená",J121,0)</f>
        <v>0</v>
      </c>
      <c r="BG121" s="213">
        <f>IF(N121="zákl. přenesená",J121,0)</f>
        <v>0</v>
      </c>
      <c r="BH121" s="213">
        <f>IF(N121="sníž. přenesená",J121,0)</f>
        <v>0</v>
      </c>
      <c r="BI121" s="213">
        <f>IF(N121="nulová",J121,0)</f>
        <v>0</v>
      </c>
      <c r="BJ121" s="18" t="s">
        <v>80</v>
      </c>
      <c r="BK121" s="213">
        <f>ROUND(I121*H121,2)</f>
        <v>0</v>
      </c>
      <c r="BL121" s="18" t="s">
        <v>128</v>
      </c>
      <c r="BM121" s="212" t="s">
        <v>161</v>
      </c>
    </row>
    <row r="122" spans="1:47" s="2" customFormat="1" ht="12">
      <c r="A122" s="39"/>
      <c r="B122" s="40"/>
      <c r="C122" s="41"/>
      <c r="D122" s="214" t="s">
        <v>130</v>
      </c>
      <c r="E122" s="41"/>
      <c r="F122" s="215" t="s">
        <v>162</v>
      </c>
      <c r="G122" s="41"/>
      <c r="H122" s="41"/>
      <c r="I122" s="216"/>
      <c r="J122" s="41"/>
      <c r="K122" s="41"/>
      <c r="L122" s="45"/>
      <c r="M122" s="217"/>
      <c r="N122" s="218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130</v>
      </c>
      <c r="AU122" s="18" t="s">
        <v>84</v>
      </c>
    </row>
    <row r="123" spans="1:51" s="13" customFormat="1" ht="12">
      <c r="A123" s="13"/>
      <c r="B123" s="219"/>
      <c r="C123" s="220"/>
      <c r="D123" s="221" t="s">
        <v>132</v>
      </c>
      <c r="E123" s="222" t="s">
        <v>19</v>
      </c>
      <c r="F123" s="223" t="s">
        <v>163</v>
      </c>
      <c r="G123" s="220"/>
      <c r="H123" s="224">
        <v>0.107</v>
      </c>
      <c r="I123" s="225"/>
      <c r="J123" s="220"/>
      <c r="K123" s="220"/>
      <c r="L123" s="226"/>
      <c r="M123" s="227"/>
      <c r="N123" s="228"/>
      <c r="O123" s="228"/>
      <c r="P123" s="228"/>
      <c r="Q123" s="228"/>
      <c r="R123" s="228"/>
      <c r="S123" s="228"/>
      <c r="T123" s="22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0" t="s">
        <v>132</v>
      </c>
      <c r="AU123" s="230" t="s">
        <v>84</v>
      </c>
      <c r="AV123" s="13" t="s">
        <v>84</v>
      </c>
      <c r="AW123" s="13" t="s">
        <v>36</v>
      </c>
      <c r="AX123" s="13" t="s">
        <v>80</v>
      </c>
      <c r="AY123" s="230" t="s">
        <v>120</v>
      </c>
    </row>
    <row r="124" spans="1:65" s="2" customFormat="1" ht="16.5" customHeight="1">
      <c r="A124" s="39"/>
      <c r="B124" s="40"/>
      <c r="C124" s="253" t="s">
        <v>128</v>
      </c>
      <c r="D124" s="253" t="s">
        <v>164</v>
      </c>
      <c r="E124" s="254" t="s">
        <v>165</v>
      </c>
      <c r="F124" s="255" t="s">
        <v>166</v>
      </c>
      <c r="G124" s="256" t="s">
        <v>160</v>
      </c>
      <c r="H124" s="257">
        <v>0.116</v>
      </c>
      <c r="I124" s="258"/>
      <c r="J124" s="259">
        <f>ROUND(I124*H124,2)</f>
        <v>0</v>
      </c>
      <c r="K124" s="255" t="s">
        <v>127</v>
      </c>
      <c r="L124" s="260"/>
      <c r="M124" s="261" t="s">
        <v>19</v>
      </c>
      <c r="N124" s="262" t="s">
        <v>46</v>
      </c>
      <c r="O124" s="85"/>
      <c r="P124" s="210">
        <f>O124*H124</f>
        <v>0</v>
      </c>
      <c r="Q124" s="210">
        <v>1</v>
      </c>
      <c r="R124" s="210">
        <f>Q124*H124</f>
        <v>0.116</v>
      </c>
      <c r="S124" s="210">
        <v>0</v>
      </c>
      <c r="T124" s="21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2" t="s">
        <v>167</v>
      </c>
      <c r="AT124" s="212" t="s">
        <v>164</v>
      </c>
      <c r="AU124" s="212" t="s">
        <v>84</v>
      </c>
      <c r="AY124" s="18" t="s">
        <v>120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18" t="s">
        <v>80</v>
      </c>
      <c r="BK124" s="213">
        <f>ROUND(I124*H124,2)</f>
        <v>0</v>
      </c>
      <c r="BL124" s="18" t="s">
        <v>128</v>
      </c>
      <c r="BM124" s="212" t="s">
        <v>168</v>
      </c>
    </row>
    <row r="125" spans="1:51" s="13" customFormat="1" ht="12">
      <c r="A125" s="13"/>
      <c r="B125" s="219"/>
      <c r="C125" s="220"/>
      <c r="D125" s="221" t="s">
        <v>132</v>
      </c>
      <c r="E125" s="220"/>
      <c r="F125" s="223" t="s">
        <v>169</v>
      </c>
      <c r="G125" s="220"/>
      <c r="H125" s="224">
        <v>0.116</v>
      </c>
      <c r="I125" s="225"/>
      <c r="J125" s="220"/>
      <c r="K125" s="220"/>
      <c r="L125" s="226"/>
      <c r="M125" s="227"/>
      <c r="N125" s="228"/>
      <c r="O125" s="228"/>
      <c r="P125" s="228"/>
      <c r="Q125" s="228"/>
      <c r="R125" s="228"/>
      <c r="S125" s="228"/>
      <c r="T125" s="229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0" t="s">
        <v>132</v>
      </c>
      <c r="AU125" s="230" t="s">
        <v>84</v>
      </c>
      <c r="AV125" s="13" t="s">
        <v>84</v>
      </c>
      <c r="AW125" s="13" t="s">
        <v>4</v>
      </c>
      <c r="AX125" s="13" t="s">
        <v>80</v>
      </c>
      <c r="AY125" s="230" t="s">
        <v>120</v>
      </c>
    </row>
    <row r="126" spans="1:65" s="2" customFormat="1" ht="24.15" customHeight="1">
      <c r="A126" s="39"/>
      <c r="B126" s="40"/>
      <c r="C126" s="201" t="s">
        <v>170</v>
      </c>
      <c r="D126" s="201" t="s">
        <v>123</v>
      </c>
      <c r="E126" s="202" t="s">
        <v>171</v>
      </c>
      <c r="F126" s="203" t="s">
        <v>172</v>
      </c>
      <c r="G126" s="204" t="s">
        <v>160</v>
      </c>
      <c r="H126" s="205">
        <v>0.275</v>
      </c>
      <c r="I126" s="206"/>
      <c r="J126" s="207">
        <f>ROUND(I126*H126,2)</f>
        <v>0</v>
      </c>
      <c r="K126" s="203" t="s">
        <v>127</v>
      </c>
      <c r="L126" s="45"/>
      <c r="M126" s="208" t="s">
        <v>19</v>
      </c>
      <c r="N126" s="209" t="s">
        <v>46</v>
      </c>
      <c r="O126" s="85"/>
      <c r="P126" s="210">
        <f>O126*H126</f>
        <v>0</v>
      </c>
      <c r="Q126" s="210">
        <v>0.01709</v>
      </c>
      <c r="R126" s="210">
        <f>Q126*H126</f>
        <v>0.004699750000000001</v>
      </c>
      <c r="S126" s="210">
        <v>0</v>
      </c>
      <c r="T126" s="21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2" t="s">
        <v>128</v>
      </c>
      <c r="AT126" s="212" t="s">
        <v>123</v>
      </c>
      <c r="AU126" s="212" t="s">
        <v>84</v>
      </c>
      <c r="AY126" s="18" t="s">
        <v>120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18" t="s">
        <v>80</v>
      </c>
      <c r="BK126" s="213">
        <f>ROUND(I126*H126,2)</f>
        <v>0</v>
      </c>
      <c r="BL126" s="18" t="s">
        <v>128</v>
      </c>
      <c r="BM126" s="212" t="s">
        <v>173</v>
      </c>
    </row>
    <row r="127" spans="1:47" s="2" customFormat="1" ht="12">
      <c r="A127" s="39"/>
      <c r="B127" s="40"/>
      <c r="C127" s="41"/>
      <c r="D127" s="214" t="s">
        <v>130</v>
      </c>
      <c r="E127" s="41"/>
      <c r="F127" s="215" t="s">
        <v>174</v>
      </c>
      <c r="G127" s="41"/>
      <c r="H127" s="41"/>
      <c r="I127" s="216"/>
      <c r="J127" s="41"/>
      <c r="K127" s="41"/>
      <c r="L127" s="45"/>
      <c r="M127" s="217"/>
      <c r="N127" s="218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130</v>
      </c>
      <c r="AU127" s="18" t="s">
        <v>84</v>
      </c>
    </row>
    <row r="128" spans="1:51" s="13" customFormat="1" ht="12">
      <c r="A128" s="13"/>
      <c r="B128" s="219"/>
      <c r="C128" s="220"/>
      <c r="D128" s="221" t="s">
        <v>132</v>
      </c>
      <c r="E128" s="222" t="s">
        <v>19</v>
      </c>
      <c r="F128" s="223" t="s">
        <v>175</v>
      </c>
      <c r="G128" s="220"/>
      <c r="H128" s="224">
        <v>0.275</v>
      </c>
      <c r="I128" s="225"/>
      <c r="J128" s="220"/>
      <c r="K128" s="220"/>
      <c r="L128" s="226"/>
      <c r="M128" s="227"/>
      <c r="N128" s="228"/>
      <c r="O128" s="228"/>
      <c r="P128" s="228"/>
      <c r="Q128" s="228"/>
      <c r="R128" s="228"/>
      <c r="S128" s="228"/>
      <c r="T128" s="22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0" t="s">
        <v>132</v>
      </c>
      <c r="AU128" s="230" t="s">
        <v>84</v>
      </c>
      <c r="AV128" s="13" t="s">
        <v>84</v>
      </c>
      <c r="AW128" s="13" t="s">
        <v>36</v>
      </c>
      <c r="AX128" s="13" t="s">
        <v>80</v>
      </c>
      <c r="AY128" s="230" t="s">
        <v>120</v>
      </c>
    </row>
    <row r="129" spans="1:65" s="2" customFormat="1" ht="16.5" customHeight="1">
      <c r="A129" s="39"/>
      <c r="B129" s="40"/>
      <c r="C129" s="253" t="s">
        <v>176</v>
      </c>
      <c r="D129" s="253" t="s">
        <v>164</v>
      </c>
      <c r="E129" s="254" t="s">
        <v>177</v>
      </c>
      <c r="F129" s="255" t="s">
        <v>178</v>
      </c>
      <c r="G129" s="256" t="s">
        <v>160</v>
      </c>
      <c r="H129" s="257">
        <v>0.297</v>
      </c>
      <c r="I129" s="258"/>
      <c r="J129" s="259">
        <f>ROUND(I129*H129,2)</f>
        <v>0</v>
      </c>
      <c r="K129" s="255" t="s">
        <v>127</v>
      </c>
      <c r="L129" s="260"/>
      <c r="M129" s="261" t="s">
        <v>19</v>
      </c>
      <c r="N129" s="262" t="s">
        <v>46</v>
      </c>
      <c r="O129" s="85"/>
      <c r="P129" s="210">
        <f>O129*H129</f>
        <v>0</v>
      </c>
      <c r="Q129" s="210">
        <v>1</v>
      </c>
      <c r="R129" s="210">
        <f>Q129*H129</f>
        <v>0.297</v>
      </c>
      <c r="S129" s="210">
        <v>0</v>
      </c>
      <c r="T129" s="21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2" t="s">
        <v>167</v>
      </c>
      <c r="AT129" s="212" t="s">
        <v>164</v>
      </c>
      <c r="AU129" s="212" t="s">
        <v>84</v>
      </c>
      <c r="AY129" s="18" t="s">
        <v>120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18" t="s">
        <v>80</v>
      </c>
      <c r="BK129" s="213">
        <f>ROUND(I129*H129,2)</f>
        <v>0</v>
      </c>
      <c r="BL129" s="18" t="s">
        <v>128</v>
      </c>
      <c r="BM129" s="212" t="s">
        <v>179</v>
      </c>
    </row>
    <row r="130" spans="1:51" s="13" customFormat="1" ht="12">
      <c r="A130" s="13"/>
      <c r="B130" s="219"/>
      <c r="C130" s="220"/>
      <c r="D130" s="221" t="s">
        <v>132</v>
      </c>
      <c r="E130" s="220"/>
      <c r="F130" s="223" t="s">
        <v>180</v>
      </c>
      <c r="G130" s="220"/>
      <c r="H130" s="224">
        <v>0.297</v>
      </c>
      <c r="I130" s="225"/>
      <c r="J130" s="220"/>
      <c r="K130" s="220"/>
      <c r="L130" s="226"/>
      <c r="M130" s="227"/>
      <c r="N130" s="228"/>
      <c r="O130" s="228"/>
      <c r="P130" s="228"/>
      <c r="Q130" s="228"/>
      <c r="R130" s="228"/>
      <c r="S130" s="228"/>
      <c r="T130" s="22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0" t="s">
        <v>132</v>
      </c>
      <c r="AU130" s="230" t="s">
        <v>84</v>
      </c>
      <c r="AV130" s="13" t="s">
        <v>84</v>
      </c>
      <c r="AW130" s="13" t="s">
        <v>4</v>
      </c>
      <c r="AX130" s="13" t="s">
        <v>80</v>
      </c>
      <c r="AY130" s="230" t="s">
        <v>120</v>
      </c>
    </row>
    <row r="131" spans="1:65" s="2" customFormat="1" ht="16.5" customHeight="1">
      <c r="A131" s="39"/>
      <c r="B131" s="40"/>
      <c r="C131" s="201" t="s">
        <v>181</v>
      </c>
      <c r="D131" s="201" t="s">
        <v>123</v>
      </c>
      <c r="E131" s="202" t="s">
        <v>182</v>
      </c>
      <c r="F131" s="203" t="s">
        <v>183</v>
      </c>
      <c r="G131" s="204" t="s">
        <v>184</v>
      </c>
      <c r="H131" s="205">
        <v>83.46</v>
      </c>
      <c r="I131" s="206"/>
      <c r="J131" s="207">
        <f>ROUND(I131*H131,2)</f>
        <v>0</v>
      </c>
      <c r="K131" s="203" t="s">
        <v>185</v>
      </c>
      <c r="L131" s="45"/>
      <c r="M131" s="208" t="s">
        <v>19</v>
      </c>
      <c r="N131" s="209" t="s">
        <v>46</v>
      </c>
      <c r="O131" s="85"/>
      <c r="P131" s="210">
        <f>O131*H131</f>
        <v>0</v>
      </c>
      <c r="Q131" s="210">
        <v>0.0002</v>
      </c>
      <c r="R131" s="210">
        <f>Q131*H131</f>
        <v>0.016692</v>
      </c>
      <c r="S131" s="210">
        <v>0</v>
      </c>
      <c r="T131" s="21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2" t="s">
        <v>128</v>
      </c>
      <c r="AT131" s="212" t="s">
        <v>123</v>
      </c>
      <c r="AU131" s="212" t="s">
        <v>84</v>
      </c>
      <c r="AY131" s="18" t="s">
        <v>120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18" t="s">
        <v>80</v>
      </c>
      <c r="BK131" s="213">
        <f>ROUND(I131*H131,2)</f>
        <v>0</v>
      </c>
      <c r="BL131" s="18" t="s">
        <v>128</v>
      </c>
      <c r="BM131" s="212" t="s">
        <v>186</v>
      </c>
    </row>
    <row r="132" spans="1:47" s="2" customFormat="1" ht="12">
      <c r="A132" s="39"/>
      <c r="B132" s="40"/>
      <c r="C132" s="41"/>
      <c r="D132" s="221" t="s">
        <v>187</v>
      </c>
      <c r="E132" s="41"/>
      <c r="F132" s="263" t="s">
        <v>188</v>
      </c>
      <c r="G132" s="41"/>
      <c r="H132" s="41"/>
      <c r="I132" s="216"/>
      <c r="J132" s="41"/>
      <c r="K132" s="41"/>
      <c r="L132" s="45"/>
      <c r="M132" s="217"/>
      <c r="N132" s="218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187</v>
      </c>
      <c r="AU132" s="18" t="s">
        <v>84</v>
      </c>
    </row>
    <row r="133" spans="1:51" s="13" customFormat="1" ht="12">
      <c r="A133" s="13"/>
      <c r="B133" s="219"/>
      <c r="C133" s="220"/>
      <c r="D133" s="221" t="s">
        <v>132</v>
      </c>
      <c r="E133" s="222" t="s">
        <v>19</v>
      </c>
      <c r="F133" s="223" t="s">
        <v>189</v>
      </c>
      <c r="G133" s="220"/>
      <c r="H133" s="224">
        <v>33.24</v>
      </c>
      <c r="I133" s="225"/>
      <c r="J133" s="220"/>
      <c r="K133" s="220"/>
      <c r="L133" s="226"/>
      <c r="M133" s="227"/>
      <c r="N133" s="228"/>
      <c r="O133" s="228"/>
      <c r="P133" s="228"/>
      <c r="Q133" s="228"/>
      <c r="R133" s="228"/>
      <c r="S133" s="228"/>
      <c r="T133" s="22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0" t="s">
        <v>132</v>
      </c>
      <c r="AU133" s="230" t="s">
        <v>84</v>
      </c>
      <c r="AV133" s="13" t="s">
        <v>84</v>
      </c>
      <c r="AW133" s="13" t="s">
        <v>36</v>
      </c>
      <c r="AX133" s="13" t="s">
        <v>75</v>
      </c>
      <c r="AY133" s="230" t="s">
        <v>120</v>
      </c>
    </row>
    <row r="134" spans="1:51" s="13" customFormat="1" ht="12">
      <c r="A134" s="13"/>
      <c r="B134" s="219"/>
      <c r="C134" s="220"/>
      <c r="D134" s="221" t="s">
        <v>132</v>
      </c>
      <c r="E134" s="222" t="s">
        <v>19</v>
      </c>
      <c r="F134" s="223" t="s">
        <v>190</v>
      </c>
      <c r="G134" s="220"/>
      <c r="H134" s="224">
        <v>16.62</v>
      </c>
      <c r="I134" s="225"/>
      <c r="J134" s="220"/>
      <c r="K134" s="220"/>
      <c r="L134" s="226"/>
      <c r="M134" s="227"/>
      <c r="N134" s="228"/>
      <c r="O134" s="228"/>
      <c r="P134" s="228"/>
      <c r="Q134" s="228"/>
      <c r="R134" s="228"/>
      <c r="S134" s="228"/>
      <c r="T134" s="22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0" t="s">
        <v>132</v>
      </c>
      <c r="AU134" s="230" t="s">
        <v>84</v>
      </c>
      <c r="AV134" s="13" t="s">
        <v>84</v>
      </c>
      <c r="AW134" s="13" t="s">
        <v>36</v>
      </c>
      <c r="AX134" s="13" t="s">
        <v>75</v>
      </c>
      <c r="AY134" s="230" t="s">
        <v>120</v>
      </c>
    </row>
    <row r="135" spans="1:51" s="13" customFormat="1" ht="12">
      <c r="A135" s="13"/>
      <c r="B135" s="219"/>
      <c r="C135" s="220"/>
      <c r="D135" s="221" t="s">
        <v>132</v>
      </c>
      <c r="E135" s="222" t="s">
        <v>19</v>
      </c>
      <c r="F135" s="223" t="s">
        <v>191</v>
      </c>
      <c r="G135" s="220"/>
      <c r="H135" s="224">
        <v>12.8</v>
      </c>
      <c r="I135" s="225"/>
      <c r="J135" s="220"/>
      <c r="K135" s="220"/>
      <c r="L135" s="226"/>
      <c r="M135" s="227"/>
      <c r="N135" s="228"/>
      <c r="O135" s="228"/>
      <c r="P135" s="228"/>
      <c r="Q135" s="228"/>
      <c r="R135" s="228"/>
      <c r="S135" s="228"/>
      <c r="T135" s="22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0" t="s">
        <v>132</v>
      </c>
      <c r="AU135" s="230" t="s">
        <v>84</v>
      </c>
      <c r="AV135" s="13" t="s">
        <v>84</v>
      </c>
      <c r="AW135" s="13" t="s">
        <v>36</v>
      </c>
      <c r="AX135" s="13" t="s">
        <v>75</v>
      </c>
      <c r="AY135" s="230" t="s">
        <v>120</v>
      </c>
    </row>
    <row r="136" spans="1:51" s="13" customFormat="1" ht="12">
      <c r="A136" s="13"/>
      <c r="B136" s="219"/>
      <c r="C136" s="220"/>
      <c r="D136" s="221" t="s">
        <v>132</v>
      </c>
      <c r="E136" s="222" t="s">
        <v>19</v>
      </c>
      <c r="F136" s="223" t="s">
        <v>192</v>
      </c>
      <c r="G136" s="220"/>
      <c r="H136" s="224">
        <v>20.8</v>
      </c>
      <c r="I136" s="225"/>
      <c r="J136" s="220"/>
      <c r="K136" s="220"/>
      <c r="L136" s="226"/>
      <c r="M136" s="227"/>
      <c r="N136" s="228"/>
      <c r="O136" s="228"/>
      <c r="P136" s="228"/>
      <c r="Q136" s="228"/>
      <c r="R136" s="228"/>
      <c r="S136" s="228"/>
      <c r="T136" s="22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0" t="s">
        <v>132</v>
      </c>
      <c r="AU136" s="230" t="s">
        <v>84</v>
      </c>
      <c r="AV136" s="13" t="s">
        <v>84</v>
      </c>
      <c r="AW136" s="13" t="s">
        <v>36</v>
      </c>
      <c r="AX136" s="13" t="s">
        <v>75</v>
      </c>
      <c r="AY136" s="230" t="s">
        <v>120</v>
      </c>
    </row>
    <row r="137" spans="1:51" s="15" customFormat="1" ht="12">
      <c r="A137" s="15"/>
      <c r="B137" s="242"/>
      <c r="C137" s="243"/>
      <c r="D137" s="221" t="s">
        <v>132</v>
      </c>
      <c r="E137" s="244" t="s">
        <v>19</v>
      </c>
      <c r="F137" s="245" t="s">
        <v>150</v>
      </c>
      <c r="G137" s="243"/>
      <c r="H137" s="246">
        <v>83.46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52" t="s">
        <v>132</v>
      </c>
      <c r="AU137" s="252" t="s">
        <v>84</v>
      </c>
      <c r="AV137" s="15" t="s">
        <v>128</v>
      </c>
      <c r="AW137" s="15" t="s">
        <v>36</v>
      </c>
      <c r="AX137" s="15" t="s">
        <v>80</v>
      </c>
      <c r="AY137" s="252" t="s">
        <v>120</v>
      </c>
    </row>
    <row r="138" spans="1:65" s="2" customFormat="1" ht="21.75" customHeight="1">
      <c r="A138" s="39"/>
      <c r="B138" s="40"/>
      <c r="C138" s="201" t="s">
        <v>167</v>
      </c>
      <c r="D138" s="201" t="s">
        <v>123</v>
      </c>
      <c r="E138" s="202" t="s">
        <v>193</v>
      </c>
      <c r="F138" s="203" t="s">
        <v>194</v>
      </c>
      <c r="G138" s="204" t="s">
        <v>126</v>
      </c>
      <c r="H138" s="205">
        <v>5.28</v>
      </c>
      <c r="I138" s="206"/>
      <c r="J138" s="207">
        <f>ROUND(I138*H138,2)</f>
        <v>0</v>
      </c>
      <c r="K138" s="203" t="s">
        <v>127</v>
      </c>
      <c r="L138" s="45"/>
      <c r="M138" s="208" t="s">
        <v>19</v>
      </c>
      <c r="N138" s="209" t="s">
        <v>46</v>
      </c>
      <c r="O138" s="85"/>
      <c r="P138" s="210">
        <f>O138*H138</f>
        <v>0</v>
      </c>
      <c r="Q138" s="210">
        <v>0.17818</v>
      </c>
      <c r="R138" s="210">
        <f>Q138*H138</f>
        <v>0.9407904</v>
      </c>
      <c r="S138" s="210">
        <v>0</v>
      </c>
      <c r="T138" s="21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2" t="s">
        <v>128</v>
      </c>
      <c r="AT138" s="212" t="s">
        <v>123</v>
      </c>
      <c r="AU138" s="212" t="s">
        <v>84</v>
      </c>
      <c r="AY138" s="18" t="s">
        <v>120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18" t="s">
        <v>80</v>
      </c>
      <c r="BK138" s="213">
        <f>ROUND(I138*H138,2)</f>
        <v>0</v>
      </c>
      <c r="BL138" s="18" t="s">
        <v>128</v>
      </c>
      <c r="BM138" s="212" t="s">
        <v>195</v>
      </c>
    </row>
    <row r="139" spans="1:47" s="2" customFormat="1" ht="12">
      <c r="A139" s="39"/>
      <c r="B139" s="40"/>
      <c r="C139" s="41"/>
      <c r="D139" s="214" t="s">
        <v>130</v>
      </c>
      <c r="E139" s="41"/>
      <c r="F139" s="215" t="s">
        <v>196</v>
      </c>
      <c r="G139" s="41"/>
      <c r="H139" s="41"/>
      <c r="I139" s="216"/>
      <c r="J139" s="41"/>
      <c r="K139" s="41"/>
      <c r="L139" s="45"/>
      <c r="M139" s="217"/>
      <c r="N139" s="218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130</v>
      </c>
      <c r="AU139" s="18" t="s">
        <v>84</v>
      </c>
    </row>
    <row r="140" spans="1:51" s="13" customFormat="1" ht="12">
      <c r="A140" s="13"/>
      <c r="B140" s="219"/>
      <c r="C140" s="220"/>
      <c r="D140" s="221" t="s">
        <v>132</v>
      </c>
      <c r="E140" s="222" t="s">
        <v>19</v>
      </c>
      <c r="F140" s="223" t="s">
        <v>197</v>
      </c>
      <c r="G140" s="220"/>
      <c r="H140" s="224">
        <v>1.44</v>
      </c>
      <c r="I140" s="225"/>
      <c r="J140" s="220"/>
      <c r="K140" s="220"/>
      <c r="L140" s="226"/>
      <c r="M140" s="227"/>
      <c r="N140" s="228"/>
      <c r="O140" s="228"/>
      <c r="P140" s="228"/>
      <c r="Q140" s="228"/>
      <c r="R140" s="228"/>
      <c r="S140" s="228"/>
      <c r="T140" s="22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0" t="s">
        <v>132</v>
      </c>
      <c r="AU140" s="230" t="s">
        <v>84</v>
      </c>
      <c r="AV140" s="13" t="s">
        <v>84</v>
      </c>
      <c r="AW140" s="13" t="s">
        <v>36</v>
      </c>
      <c r="AX140" s="13" t="s">
        <v>75</v>
      </c>
      <c r="AY140" s="230" t="s">
        <v>120</v>
      </c>
    </row>
    <row r="141" spans="1:51" s="13" customFormat="1" ht="12">
      <c r="A141" s="13"/>
      <c r="B141" s="219"/>
      <c r="C141" s="220"/>
      <c r="D141" s="221" t="s">
        <v>132</v>
      </c>
      <c r="E141" s="222" t="s">
        <v>19</v>
      </c>
      <c r="F141" s="223" t="s">
        <v>198</v>
      </c>
      <c r="G141" s="220"/>
      <c r="H141" s="224">
        <v>3.84</v>
      </c>
      <c r="I141" s="225"/>
      <c r="J141" s="220"/>
      <c r="K141" s="220"/>
      <c r="L141" s="226"/>
      <c r="M141" s="227"/>
      <c r="N141" s="228"/>
      <c r="O141" s="228"/>
      <c r="P141" s="228"/>
      <c r="Q141" s="228"/>
      <c r="R141" s="228"/>
      <c r="S141" s="228"/>
      <c r="T141" s="22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0" t="s">
        <v>132</v>
      </c>
      <c r="AU141" s="230" t="s">
        <v>84</v>
      </c>
      <c r="AV141" s="13" t="s">
        <v>84</v>
      </c>
      <c r="AW141" s="13" t="s">
        <v>36</v>
      </c>
      <c r="AX141" s="13" t="s">
        <v>75</v>
      </c>
      <c r="AY141" s="230" t="s">
        <v>120</v>
      </c>
    </row>
    <row r="142" spans="1:51" s="15" customFormat="1" ht="12">
      <c r="A142" s="15"/>
      <c r="B142" s="242"/>
      <c r="C142" s="243"/>
      <c r="D142" s="221" t="s">
        <v>132</v>
      </c>
      <c r="E142" s="244" t="s">
        <v>19</v>
      </c>
      <c r="F142" s="245" t="s">
        <v>150</v>
      </c>
      <c r="G142" s="243"/>
      <c r="H142" s="246">
        <v>5.279999999999999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2" t="s">
        <v>132</v>
      </c>
      <c r="AU142" s="252" t="s">
        <v>84</v>
      </c>
      <c r="AV142" s="15" t="s">
        <v>128</v>
      </c>
      <c r="AW142" s="15" t="s">
        <v>36</v>
      </c>
      <c r="AX142" s="15" t="s">
        <v>80</v>
      </c>
      <c r="AY142" s="252" t="s">
        <v>120</v>
      </c>
    </row>
    <row r="143" spans="1:65" s="2" customFormat="1" ht="21.75" customHeight="1">
      <c r="A143" s="39"/>
      <c r="B143" s="40"/>
      <c r="C143" s="201" t="s">
        <v>199</v>
      </c>
      <c r="D143" s="201" t="s">
        <v>123</v>
      </c>
      <c r="E143" s="202" t="s">
        <v>200</v>
      </c>
      <c r="F143" s="203" t="s">
        <v>201</v>
      </c>
      <c r="G143" s="204" t="s">
        <v>126</v>
      </c>
      <c r="H143" s="205">
        <v>2.4</v>
      </c>
      <c r="I143" s="206"/>
      <c r="J143" s="207">
        <f>ROUND(I143*H143,2)</f>
        <v>0</v>
      </c>
      <c r="K143" s="203" t="s">
        <v>127</v>
      </c>
      <c r="L143" s="45"/>
      <c r="M143" s="208" t="s">
        <v>19</v>
      </c>
      <c r="N143" s="209" t="s">
        <v>46</v>
      </c>
      <c r="O143" s="85"/>
      <c r="P143" s="210">
        <f>O143*H143</f>
        <v>0</v>
      </c>
      <c r="Q143" s="210">
        <v>0.26723</v>
      </c>
      <c r="R143" s="210">
        <f>Q143*H143</f>
        <v>0.641352</v>
      </c>
      <c r="S143" s="210">
        <v>0</v>
      </c>
      <c r="T143" s="21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2" t="s">
        <v>128</v>
      </c>
      <c r="AT143" s="212" t="s">
        <v>123</v>
      </c>
      <c r="AU143" s="212" t="s">
        <v>84</v>
      </c>
      <c r="AY143" s="18" t="s">
        <v>120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18" t="s">
        <v>80</v>
      </c>
      <c r="BK143" s="213">
        <f>ROUND(I143*H143,2)</f>
        <v>0</v>
      </c>
      <c r="BL143" s="18" t="s">
        <v>128</v>
      </c>
      <c r="BM143" s="212" t="s">
        <v>202</v>
      </c>
    </row>
    <row r="144" spans="1:47" s="2" customFormat="1" ht="12">
      <c r="A144" s="39"/>
      <c r="B144" s="40"/>
      <c r="C144" s="41"/>
      <c r="D144" s="214" t="s">
        <v>130</v>
      </c>
      <c r="E144" s="41"/>
      <c r="F144" s="215" t="s">
        <v>203</v>
      </c>
      <c r="G144" s="41"/>
      <c r="H144" s="41"/>
      <c r="I144" s="216"/>
      <c r="J144" s="41"/>
      <c r="K144" s="41"/>
      <c r="L144" s="45"/>
      <c r="M144" s="217"/>
      <c r="N144" s="218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130</v>
      </c>
      <c r="AU144" s="18" t="s">
        <v>84</v>
      </c>
    </row>
    <row r="145" spans="1:51" s="13" customFormat="1" ht="12">
      <c r="A145" s="13"/>
      <c r="B145" s="219"/>
      <c r="C145" s="220"/>
      <c r="D145" s="221" t="s">
        <v>132</v>
      </c>
      <c r="E145" s="222" t="s">
        <v>19</v>
      </c>
      <c r="F145" s="223" t="s">
        <v>204</v>
      </c>
      <c r="G145" s="220"/>
      <c r="H145" s="224">
        <v>2.4</v>
      </c>
      <c r="I145" s="225"/>
      <c r="J145" s="220"/>
      <c r="K145" s="220"/>
      <c r="L145" s="226"/>
      <c r="M145" s="227"/>
      <c r="N145" s="228"/>
      <c r="O145" s="228"/>
      <c r="P145" s="228"/>
      <c r="Q145" s="228"/>
      <c r="R145" s="228"/>
      <c r="S145" s="228"/>
      <c r="T145" s="22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0" t="s">
        <v>132</v>
      </c>
      <c r="AU145" s="230" t="s">
        <v>84</v>
      </c>
      <c r="AV145" s="13" t="s">
        <v>84</v>
      </c>
      <c r="AW145" s="13" t="s">
        <v>36</v>
      </c>
      <c r="AX145" s="13" t="s">
        <v>80</v>
      </c>
      <c r="AY145" s="230" t="s">
        <v>120</v>
      </c>
    </row>
    <row r="146" spans="1:65" s="2" customFormat="1" ht="24.15" customHeight="1">
      <c r="A146" s="39"/>
      <c r="B146" s="40"/>
      <c r="C146" s="201" t="s">
        <v>205</v>
      </c>
      <c r="D146" s="201" t="s">
        <v>123</v>
      </c>
      <c r="E146" s="202" t="s">
        <v>206</v>
      </c>
      <c r="F146" s="203" t="s">
        <v>207</v>
      </c>
      <c r="G146" s="204" t="s">
        <v>126</v>
      </c>
      <c r="H146" s="205">
        <v>5.22</v>
      </c>
      <c r="I146" s="206"/>
      <c r="J146" s="207">
        <f>ROUND(I146*H146,2)</f>
        <v>0</v>
      </c>
      <c r="K146" s="203" t="s">
        <v>127</v>
      </c>
      <c r="L146" s="45"/>
      <c r="M146" s="208" t="s">
        <v>19</v>
      </c>
      <c r="N146" s="209" t="s">
        <v>46</v>
      </c>
      <c r="O146" s="85"/>
      <c r="P146" s="210">
        <f>O146*H146</f>
        <v>0</v>
      </c>
      <c r="Q146" s="210">
        <v>0.45432</v>
      </c>
      <c r="R146" s="210">
        <f>Q146*H146</f>
        <v>2.3715504</v>
      </c>
      <c r="S146" s="210">
        <v>0</v>
      </c>
      <c r="T146" s="21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2" t="s">
        <v>128</v>
      </c>
      <c r="AT146" s="212" t="s">
        <v>123</v>
      </c>
      <c r="AU146" s="212" t="s">
        <v>84</v>
      </c>
      <c r="AY146" s="18" t="s">
        <v>120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18" t="s">
        <v>80</v>
      </c>
      <c r="BK146" s="213">
        <f>ROUND(I146*H146,2)</f>
        <v>0</v>
      </c>
      <c r="BL146" s="18" t="s">
        <v>128</v>
      </c>
      <c r="BM146" s="212" t="s">
        <v>208</v>
      </c>
    </row>
    <row r="147" spans="1:47" s="2" customFormat="1" ht="12">
      <c r="A147" s="39"/>
      <c r="B147" s="40"/>
      <c r="C147" s="41"/>
      <c r="D147" s="214" t="s">
        <v>130</v>
      </c>
      <c r="E147" s="41"/>
      <c r="F147" s="215" t="s">
        <v>209</v>
      </c>
      <c r="G147" s="41"/>
      <c r="H147" s="41"/>
      <c r="I147" s="216"/>
      <c r="J147" s="41"/>
      <c r="K147" s="41"/>
      <c r="L147" s="45"/>
      <c r="M147" s="217"/>
      <c r="N147" s="218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130</v>
      </c>
      <c r="AU147" s="18" t="s">
        <v>84</v>
      </c>
    </row>
    <row r="148" spans="1:51" s="13" customFormat="1" ht="12">
      <c r="A148" s="13"/>
      <c r="B148" s="219"/>
      <c r="C148" s="220"/>
      <c r="D148" s="221" t="s">
        <v>132</v>
      </c>
      <c r="E148" s="222" t="s">
        <v>19</v>
      </c>
      <c r="F148" s="223" t="s">
        <v>210</v>
      </c>
      <c r="G148" s="220"/>
      <c r="H148" s="224">
        <v>1.26</v>
      </c>
      <c r="I148" s="225"/>
      <c r="J148" s="220"/>
      <c r="K148" s="220"/>
      <c r="L148" s="226"/>
      <c r="M148" s="227"/>
      <c r="N148" s="228"/>
      <c r="O148" s="228"/>
      <c r="P148" s="228"/>
      <c r="Q148" s="228"/>
      <c r="R148" s="228"/>
      <c r="S148" s="228"/>
      <c r="T148" s="22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0" t="s">
        <v>132</v>
      </c>
      <c r="AU148" s="230" t="s">
        <v>84</v>
      </c>
      <c r="AV148" s="13" t="s">
        <v>84</v>
      </c>
      <c r="AW148" s="13" t="s">
        <v>36</v>
      </c>
      <c r="AX148" s="13" t="s">
        <v>75</v>
      </c>
      <c r="AY148" s="230" t="s">
        <v>120</v>
      </c>
    </row>
    <row r="149" spans="1:51" s="13" customFormat="1" ht="12">
      <c r="A149" s="13"/>
      <c r="B149" s="219"/>
      <c r="C149" s="220"/>
      <c r="D149" s="221" t="s">
        <v>132</v>
      </c>
      <c r="E149" s="222" t="s">
        <v>19</v>
      </c>
      <c r="F149" s="223" t="s">
        <v>211</v>
      </c>
      <c r="G149" s="220"/>
      <c r="H149" s="224">
        <v>3.96</v>
      </c>
      <c r="I149" s="225"/>
      <c r="J149" s="220"/>
      <c r="K149" s="220"/>
      <c r="L149" s="226"/>
      <c r="M149" s="227"/>
      <c r="N149" s="228"/>
      <c r="O149" s="228"/>
      <c r="P149" s="228"/>
      <c r="Q149" s="228"/>
      <c r="R149" s="228"/>
      <c r="S149" s="228"/>
      <c r="T149" s="22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0" t="s">
        <v>132</v>
      </c>
      <c r="AU149" s="230" t="s">
        <v>84</v>
      </c>
      <c r="AV149" s="13" t="s">
        <v>84</v>
      </c>
      <c r="AW149" s="13" t="s">
        <v>36</v>
      </c>
      <c r="AX149" s="13" t="s">
        <v>75</v>
      </c>
      <c r="AY149" s="230" t="s">
        <v>120</v>
      </c>
    </row>
    <row r="150" spans="1:51" s="15" customFormat="1" ht="12">
      <c r="A150" s="15"/>
      <c r="B150" s="242"/>
      <c r="C150" s="243"/>
      <c r="D150" s="221" t="s">
        <v>132</v>
      </c>
      <c r="E150" s="244" t="s">
        <v>19</v>
      </c>
      <c r="F150" s="245" t="s">
        <v>150</v>
      </c>
      <c r="G150" s="243"/>
      <c r="H150" s="246">
        <v>5.22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2" t="s">
        <v>132</v>
      </c>
      <c r="AU150" s="252" t="s">
        <v>84</v>
      </c>
      <c r="AV150" s="15" t="s">
        <v>128</v>
      </c>
      <c r="AW150" s="15" t="s">
        <v>36</v>
      </c>
      <c r="AX150" s="15" t="s">
        <v>80</v>
      </c>
      <c r="AY150" s="252" t="s">
        <v>120</v>
      </c>
    </row>
    <row r="151" spans="1:63" s="12" customFormat="1" ht="22.8" customHeight="1">
      <c r="A151" s="12"/>
      <c r="B151" s="185"/>
      <c r="C151" s="186"/>
      <c r="D151" s="187" t="s">
        <v>74</v>
      </c>
      <c r="E151" s="199" t="s">
        <v>212</v>
      </c>
      <c r="F151" s="199" t="s">
        <v>213</v>
      </c>
      <c r="G151" s="186"/>
      <c r="H151" s="186"/>
      <c r="I151" s="189"/>
      <c r="J151" s="200">
        <f>BK151</f>
        <v>0</v>
      </c>
      <c r="K151" s="186"/>
      <c r="L151" s="191"/>
      <c r="M151" s="192"/>
      <c r="N151" s="193"/>
      <c r="O151" s="193"/>
      <c r="P151" s="194">
        <f>SUM(P152:P189)</f>
        <v>0</v>
      </c>
      <c r="Q151" s="193"/>
      <c r="R151" s="194">
        <f>SUM(R152:R189)</f>
        <v>1.91714715</v>
      </c>
      <c r="S151" s="193"/>
      <c r="T151" s="195">
        <f>SUM(T152:T189)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96" t="s">
        <v>80</v>
      </c>
      <c r="AT151" s="197" t="s">
        <v>74</v>
      </c>
      <c r="AU151" s="197" t="s">
        <v>80</v>
      </c>
      <c r="AY151" s="196" t="s">
        <v>120</v>
      </c>
      <c r="BK151" s="198">
        <f>SUM(BK152:BK189)</f>
        <v>0</v>
      </c>
    </row>
    <row r="152" spans="1:65" s="2" customFormat="1" ht="16.5" customHeight="1">
      <c r="A152" s="39"/>
      <c r="B152" s="40"/>
      <c r="C152" s="201" t="s">
        <v>214</v>
      </c>
      <c r="D152" s="201" t="s">
        <v>123</v>
      </c>
      <c r="E152" s="202" t="s">
        <v>215</v>
      </c>
      <c r="F152" s="203" t="s">
        <v>216</v>
      </c>
      <c r="G152" s="204" t="s">
        <v>126</v>
      </c>
      <c r="H152" s="205">
        <v>20.46</v>
      </c>
      <c r="I152" s="206"/>
      <c r="J152" s="207">
        <f>ROUND(I152*H152,2)</f>
        <v>0</v>
      </c>
      <c r="K152" s="203" t="s">
        <v>127</v>
      </c>
      <c r="L152" s="45"/>
      <c r="M152" s="208" t="s">
        <v>19</v>
      </c>
      <c r="N152" s="209" t="s">
        <v>46</v>
      </c>
      <c r="O152" s="85"/>
      <c r="P152" s="210">
        <f>O152*H152</f>
        <v>0</v>
      </c>
      <c r="Q152" s="210">
        <v>0.03358</v>
      </c>
      <c r="R152" s="210">
        <f>Q152*H152</f>
        <v>0.6870468</v>
      </c>
      <c r="S152" s="210">
        <v>0</v>
      </c>
      <c r="T152" s="21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2" t="s">
        <v>128</v>
      </c>
      <c r="AT152" s="212" t="s">
        <v>123</v>
      </c>
      <c r="AU152" s="212" t="s">
        <v>84</v>
      </c>
      <c r="AY152" s="18" t="s">
        <v>120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18" t="s">
        <v>80</v>
      </c>
      <c r="BK152" s="213">
        <f>ROUND(I152*H152,2)</f>
        <v>0</v>
      </c>
      <c r="BL152" s="18" t="s">
        <v>128</v>
      </c>
      <c r="BM152" s="212" t="s">
        <v>217</v>
      </c>
    </row>
    <row r="153" spans="1:47" s="2" customFormat="1" ht="12">
      <c r="A153" s="39"/>
      <c r="B153" s="40"/>
      <c r="C153" s="41"/>
      <c r="D153" s="214" t="s">
        <v>130</v>
      </c>
      <c r="E153" s="41"/>
      <c r="F153" s="215" t="s">
        <v>218</v>
      </c>
      <c r="G153" s="41"/>
      <c r="H153" s="41"/>
      <c r="I153" s="216"/>
      <c r="J153" s="41"/>
      <c r="K153" s="41"/>
      <c r="L153" s="45"/>
      <c r="M153" s="217"/>
      <c r="N153" s="218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130</v>
      </c>
      <c r="AU153" s="18" t="s">
        <v>84</v>
      </c>
    </row>
    <row r="154" spans="1:51" s="13" customFormat="1" ht="12">
      <c r="A154" s="13"/>
      <c r="B154" s="219"/>
      <c r="C154" s="220"/>
      <c r="D154" s="221" t="s">
        <v>132</v>
      </c>
      <c r="E154" s="222" t="s">
        <v>19</v>
      </c>
      <c r="F154" s="223" t="s">
        <v>219</v>
      </c>
      <c r="G154" s="220"/>
      <c r="H154" s="224">
        <v>4.8</v>
      </c>
      <c r="I154" s="225"/>
      <c r="J154" s="220"/>
      <c r="K154" s="220"/>
      <c r="L154" s="226"/>
      <c r="M154" s="227"/>
      <c r="N154" s="228"/>
      <c r="O154" s="228"/>
      <c r="P154" s="228"/>
      <c r="Q154" s="228"/>
      <c r="R154" s="228"/>
      <c r="S154" s="228"/>
      <c r="T154" s="22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0" t="s">
        <v>132</v>
      </c>
      <c r="AU154" s="230" t="s">
        <v>84</v>
      </c>
      <c r="AV154" s="13" t="s">
        <v>84</v>
      </c>
      <c r="AW154" s="13" t="s">
        <v>36</v>
      </c>
      <c r="AX154" s="13" t="s">
        <v>75</v>
      </c>
      <c r="AY154" s="230" t="s">
        <v>120</v>
      </c>
    </row>
    <row r="155" spans="1:51" s="13" customFormat="1" ht="12">
      <c r="A155" s="13"/>
      <c r="B155" s="219"/>
      <c r="C155" s="220"/>
      <c r="D155" s="221" t="s">
        <v>132</v>
      </c>
      <c r="E155" s="222" t="s">
        <v>19</v>
      </c>
      <c r="F155" s="223" t="s">
        <v>220</v>
      </c>
      <c r="G155" s="220"/>
      <c r="H155" s="224">
        <v>3.78</v>
      </c>
      <c r="I155" s="225"/>
      <c r="J155" s="220"/>
      <c r="K155" s="220"/>
      <c r="L155" s="226"/>
      <c r="M155" s="227"/>
      <c r="N155" s="228"/>
      <c r="O155" s="228"/>
      <c r="P155" s="228"/>
      <c r="Q155" s="228"/>
      <c r="R155" s="228"/>
      <c r="S155" s="228"/>
      <c r="T155" s="22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0" t="s">
        <v>132</v>
      </c>
      <c r="AU155" s="230" t="s">
        <v>84</v>
      </c>
      <c r="AV155" s="13" t="s">
        <v>84</v>
      </c>
      <c r="AW155" s="13" t="s">
        <v>36</v>
      </c>
      <c r="AX155" s="13" t="s">
        <v>75</v>
      </c>
      <c r="AY155" s="230" t="s">
        <v>120</v>
      </c>
    </row>
    <row r="156" spans="1:51" s="13" customFormat="1" ht="12">
      <c r="A156" s="13"/>
      <c r="B156" s="219"/>
      <c r="C156" s="220"/>
      <c r="D156" s="221" t="s">
        <v>132</v>
      </c>
      <c r="E156" s="222" t="s">
        <v>19</v>
      </c>
      <c r="F156" s="223" t="s">
        <v>221</v>
      </c>
      <c r="G156" s="220"/>
      <c r="H156" s="224">
        <v>11.88</v>
      </c>
      <c r="I156" s="225"/>
      <c r="J156" s="220"/>
      <c r="K156" s="220"/>
      <c r="L156" s="226"/>
      <c r="M156" s="227"/>
      <c r="N156" s="228"/>
      <c r="O156" s="228"/>
      <c r="P156" s="228"/>
      <c r="Q156" s="228"/>
      <c r="R156" s="228"/>
      <c r="S156" s="228"/>
      <c r="T156" s="22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0" t="s">
        <v>132</v>
      </c>
      <c r="AU156" s="230" t="s">
        <v>84</v>
      </c>
      <c r="AV156" s="13" t="s">
        <v>84</v>
      </c>
      <c r="AW156" s="13" t="s">
        <v>36</v>
      </c>
      <c r="AX156" s="13" t="s">
        <v>75</v>
      </c>
      <c r="AY156" s="230" t="s">
        <v>120</v>
      </c>
    </row>
    <row r="157" spans="1:51" s="15" customFormat="1" ht="12">
      <c r="A157" s="15"/>
      <c r="B157" s="242"/>
      <c r="C157" s="243"/>
      <c r="D157" s="221" t="s">
        <v>132</v>
      </c>
      <c r="E157" s="244" t="s">
        <v>19</v>
      </c>
      <c r="F157" s="245" t="s">
        <v>150</v>
      </c>
      <c r="G157" s="243"/>
      <c r="H157" s="246">
        <v>20.46</v>
      </c>
      <c r="I157" s="247"/>
      <c r="J157" s="243"/>
      <c r="K157" s="243"/>
      <c r="L157" s="248"/>
      <c r="M157" s="249"/>
      <c r="N157" s="250"/>
      <c r="O157" s="250"/>
      <c r="P157" s="250"/>
      <c r="Q157" s="250"/>
      <c r="R157" s="250"/>
      <c r="S157" s="250"/>
      <c r="T157" s="251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52" t="s">
        <v>132</v>
      </c>
      <c r="AU157" s="252" t="s">
        <v>84</v>
      </c>
      <c r="AV157" s="15" t="s">
        <v>128</v>
      </c>
      <c r="AW157" s="15" t="s">
        <v>36</v>
      </c>
      <c r="AX157" s="15" t="s">
        <v>80</v>
      </c>
      <c r="AY157" s="252" t="s">
        <v>120</v>
      </c>
    </row>
    <row r="158" spans="1:65" s="2" customFormat="1" ht="21.75" customHeight="1">
      <c r="A158" s="39"/>
      <c r="B158" s="40"/>
      <c r="C158" s="201" t="s">
        <v>222</v>
      </c>
      <c r="D158" s="201" t="s">
        <v>123</v>
      </c>
      <c r="E158" s="202" t="s">
        <v>223</v>
      </c>
      <c r="F158" s="203" t="s">
        <v>224</v>
      </c>
      <c r="G158" s="204" t="s">
        <v>126</v>
      </c>
      <c r="H158" s="205">
        <v>141.617</v>
      </c>
      <c r="I158" s="206"/>
      <c r="J158" s="207">
        <f>ROUND(I158*H158,2)</f>
        <v>0</v>
      </c>
      <c r="K158" s="203" t="s">
        <v>127</v>
      </c>
      <c r="L158" s="45"/>
      <c r="M158" s="208" t="s">
        <v>19</v>
      </c>
      <c r="N158" s="209" t="s">
        <v>46</v>
      </c>
      <c r="O158" s="85"/>
      <c r="P158" s="210">
        <f>O158*H158</f>
        <v>0</v>
      </c>
      <c r="Q158" s="210">
        <v>0.00026</v>
      </c>
      <c r="R158" s="210">
        <f>Q158*H158</f>
        <v>0.03682041999999999</v>
      </c>
      <c r="S158" s="210">
        <v>0</v>
      </c>
      <c r="T158" s="21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2" t="s">
        <v>128</v>
      </c>
      <c r="AT158" s="212" t="s">
        <v>123</v>
      </c>
      <c r="AU158" s="212" t="s">
        <v>84</v>
      </c>
      <c r="AY158" s="18" t="s">
        <v>120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18" t="s">
        <v>80</v>
      </c>
      <c r="BK158" s="213">
        <f>ROUND(I158*H158,2)</f>
        <v>0</v>
      </c>
      <c r="BL158" s="18" t="s">
        <v>128</v>
      </c>
      <c r="BM158" s="212" t="s">
        <v>225</v>
      </c>
    </row>
    <row r="159" spans="1:47" s="2" customFormat="1" ht="12">
      <c r="A159" s="39"/>
      <c r="B159" s="40"/>
      <c r="C159" s="41"/>
      <c r="D159" s="214" t="s">
        <v>130</v>
      </c>
      <c r="E159" s="41"/>
      <c r="F159" s="215" t="s">
        <v>226</v>
      </c>
      <c r="G159" s="41"/>
      <c r="H159" s="41"/>
      <c r="I159" s="216"/>
      <c r="J159" s="41"/>
      <c r="K159" s="41"/>
      <c r="L159" s="45"/>
      <c r="M159" s="217"/>
      <c r="N159" s="218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130</v>
      </c>
      <c r="AU159" s="18" t="s">
        <v>84</v>
      </c>
    </row>
    <row r="160" spans="1:51" s="13" customFormat="1" ht="12">
      <c r="A160" s="13"/>
      <c r="B160" s="219"/>
      <c r="C160" s="220"/>
      <c r="D160" s="221" t="s">
        <v>132</v>
      </c>
      <c r="E160" s="222" t="s">
        <v>19</v>
      </c>
      <c r="F160" s="223" t="s">
        <v>133</v>
      </c>
      <c r="G160" s="220"/>
      <c r="H160" s="224">
        <v>2.88</v>
      </c>
      <c r="I160" s="225"/>
      <c r="J160" s="220"/>
      <c r="K160" s="220"/>
      <c r="L160" s="226"/>
      <c r="M160" s="227"/>
      <c r="N160" s="228"/>
      <c r="O160" s="228"/>
      <c r="P160" s="228"/>
      <c r="Q160" s="228"/>
      <c r="R160" s="228"/>
      <c r="S160" s="228"/>
      <c r="T160" s="22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0" t="s">
        <v>132</v>
      </c>
      <c r="AU160" s="230" t="s">
        <v>84</v>
      </c>
      <c r="AV160" s="13" t="s">
        <v>84</v>
      </c>
      <c r="AW160" s="13" t="s">
        <v>36</v>
      </c>
      <c r="AX160" s="13" t="s">
        <v>75</v>
      </c>
      <c r="AY160" s="230" t="s">
        <v>120</v>
      </c>
    </row>
    <row r="161" spans="1:51" s="13" customFormat="1" ht="12">
      <c r="A161" s="13"/>
      <c r="B161" s="219"/>
      <c r="C161" s="220"/>
      <c r="D161" s="221" t="s">
        <v>132</v>
      </c>
      <c r="E161" s="222" t="s">
        <v>19</v>
      </c>
      <c r="F161" s="223" t="s">
        <v>134</v>
      </c>
      <c r="G161" s="220"/>
      <c r="H161" s="224">
        <v>17.28</v>
      </c>
      <c r="I161" s="225"/>
      <c r="J161" s="220"/>
      <c r="K161" s="220"/>
      <c r="L161" s="226"/>
      <c r="M161" s="227"/>
      <c r="N161" s="228"/>
      <c r="O161" s="228"/>
      <c r="P161" s="228"/>
      <c r="Q161" s="228"/>
      <c r="R161" s="228"/>
      <c r="S161" s="228"/>
      <c r="T161" s="22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0" t="s">
        <v>132</v>
      </c>
      <c r="AU161" s="230" t="s">
        <v>84</v>
      </c>
      <c r="AV161" s="13" t="s">
        <v>84</v>
      </c>
      <c r="AW161" s="13" t="s">
        <v>36</v>
      </c>
      <c r="AX161" s="13" t="s">
        <v>75</v>
      </c>
      <c r="AY161" s="230" t="s">
        <v>120</v>
      </c>
    </row>
    <row r="162" spans="1:51" s="13" customFormat="1" ht="12">
      <c r="A162" s="13"/>
      <c r="B162" s="219"/>
      <c r="C162" s="220"/>
      <c r="D162" s="221" t="s">
        <v>132</v>
      </c>
      <c r="E162" s="222" t="s">
        <v>19</v>
      </c>
      <c r="F162" s="223" t="s">
        <v>135</v>
      </c>
      <c r="G162" s="220"/>
      <c r="H162" s="224">
        <v>16.084</v>
      </c>
      <c r="I162" s="225"/>
      <c r="J162" s="220"/>
      <c r="K162" s="220"/>
      <c r="L162" s="226"/>
      <c r="M162" s="227"/>
      <c r="N162" s="228"/>
      <c r="O162" s="228"/>
      <c r="P162" s="228"/>
      <c r="Q162" s="228"/>
      <c r="R162" s="228"/>
      <c r="S162" s="228"/>
      <c r="T162" s="22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0" t="s">
        <v>132</v>
      </c>
      <c r="AU162" s="230" t="s">
        <v>84</v>
      </c>
      <c r="AV162" s="13" t="s">
        <v>84</v>
      </c>
      <c r="AW162" s="13" t="s">
        <v>36</v>
      </c>
      <c r="AX162" s="13" t="s">
        <v>75</v>
      </c>
      <c r="AY162" s="230" t="s">
        <v>120</v>
      </c>
    </row>
    <row r="163" spans="1:51" s="13" customFormat="1" ht="12">
      <c r="A163" s="13"/>
      <c r="B163" s="219"/>
      <c r="C163" s="220"/>
      <c r="D163" s="221" t="s">
        <v>132</v>
      </c>
      <c r="E163" s="222" t="s">
        <v>19</v>
      </c>
      <c r="F163" s="223" t="s">
        <v>136</v>
      </c>
      <c r="G163" s="220"/>
      <c r="H163" s="224">
        <v>15.744</v>
      </c>
      <c r="I163" s="225"/>
      <c r="J163" s="220"/>
      <c r="K163" s="220"/>
      <c r="L163" s="226"/>
      <c r="M163" s="227"/>
      <c r="N163" s="228"/>
      <c r="O163" s="228"/>
      <c r="P163" s="228"/>
      <c r="Q163" s="228"/>
      <c r="R163" s="228"/>
      <c r="S163" s="228"/>
      <c r="T163" s="22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0" t="s">
        <v>132</v>
      </c>
      <c r="AU163" s="230" t="s">
        <v>84</v>
      </c>
      <c r="AV163" s="13" t="s">
        <v>84</v>
      </c>
      <c r="AW163" s="13" t="s">
        <v>36</v>
      </c>
      <c r="AX163" s="13" t="s">
        <v>75</v>
      </c>
      <c r="AY163" s="230" t="s">
        <v>120</v>
      </c>
    </row>
    <row r="164" spans="1:51" s="13" customFormat="1" ht="12">
      <c r="A164" s="13"/>
      <c r="B164" s="219"/>
      <c r="C164" s="220"/>
      <c r="D164" s="221" t="s">
        <v>132</v>
      </c>
      <c r="E164" s="222" t="s">
        <v>19</v>
      </c>
      <c r="F164" s="223" t="s">
        <v>137</v>
      </c>
      <c r="G164" s="220"/>
      <c r="H164" s="224">
        <v>10.92</v>
      </c>
      <c r="I164" s="225"/>
      <c r="J164" s="220"/>
      <c r="K164" s="220"/>
      <c r="L164" s="226"/>
      <c r="M164" s="227"/>
      <c r="N164" s="228"/>
      <c r="O164" s="228"/>
      <c r="P164" s="228"/>
      <c r="Q164" s="228"/>
      <c r="R164" s="228"/>
      <c r="S164" s="228"/>
      <c r="T164" s="22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0" t="s">
        <v>132</v>
      </c>
      <c r="AU164" s="230" t="s">
        <v>84</v>
      </c>
      <c r="AV164" s="13" t="s">
        <v>84</v>
      </c>
      <c r="AW164" s="13" t="s">
        <v>36</v>
      </c>
      <c r="AX164" s="13" t="s">
        <v>75</v>
      </c>
      <c r="AY164" s="230" t="s">
        <v>120</v>
      </c>
    </row>
    <row r="165" spans="1:51" s="13" customFormat="1" ht="12">
      <c r="A165" s="13"/>
      <c r="B165" s="219"/>
      <c r="C165" s="220"/>
      <c r="D165" s="221" t="s">
        <v>132</v>
      </c>
      <c r="E165" s="222" t="s">
        <v>19</v>
      </c>
      <c r="F165" s="223" t="s">
        <v>138</v>
      </c>
      <c r="G165" s="220"/>
      <c r="H165" s="224">
        <v>0.72</v>
      </c>
      <c r="I165" s="225"/>
      <c r="J165" s="220"/>
      <c r="K165" s="220"/>
      <c r="L165" s="226"/>
      <c r="M165" s="227"/>
      <c r="N165" s="228"/>
      <c r="O165" s="228"/>
      <c r="P165" s="228"/>
      <c r="Q165" s="228"/>
      <c r="R165" s="228"/>
      <c r="S165" s="228"/>
      <c r="T165" s="22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0" t="s">
        <v>132</v>
      </c>
      <c r="AU165" s="230" t="s">
        <v>84</v>
      </c>
      <c r="AV165" s="13" t="s">
        <v>84</v>
      </c>
      <c r="AW165" s="13" t="s">
        <v>36</v>
      </c>
      <c r="AX165" s="13" t="s">
        <v>75</v>
      </c>
      <c r="AY165" s="230" t="s">
        <v>120</v>
      </c>
    </row>
    <row r="166" spans="1:51" s="13" customFormat="1" ht="12">
      <c r="A166" s="13"/>
      <c r="B166" s="219"/>
      <c r="C166" s="220"/>
      <c r="D166" s="221" t="s">
        <v>132</v>
      </c>
      <c r="E166" s="222" t="s">
        <v>19</v>
      </c>
      <c r="F166" s="223" t="s">
        <v>139</v>
      </c>
      <c r="G166" s="220"/>
      <c r="H166" s="224">
        <v>3.6</v>
      </c>
      <c r="I166" s="225"/>
      <c r="J166" s="220"/>
      <c r="K166" s="220"/>
      <c r="L166" s="226"/>
      <c r="M166" s="227"/>
      <c r="N166" s="228"/>
      <c r="O166" s="228"/>
      <c r="P166" s="228"/>
      <c r="Q166" s="228"/>
      <c r="R166" s="228"/>
      <c r="S166" s="228"/>
      <c r="T166" s="22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0" t="s">
        <v>132</v>
      </c>
      <c r="AU166" s="230" t="s">
        <v>84</v>
      </c>
      <c r="AV166" s="13" t="s">
        <v>84</v>
      </c>
      <c r="AW166" s="13" t="s">
        <v>36</v>
      </c>
      <c r="AX166" s="13" t="s">
        <v>75</v>
      </c>
      <c r="AY166" s="230" t="s">
        <v>120</v>
      </c>
    </row>
    <row r="167" spans="1:51" s="13" customFormat="1" ht="12">
      <c r="A167" s="13"/>
      <c r="B167" s="219"/>
      <c r="C167" s="220"/>
      <c r="D167" s="221" t="s">
        <v>132</v>
      </c>
      <c r="E167" s="222" t="s">
        <v>19</v>
      </c>
      <c r="F167" s="223" t="s">
        <v>140</v>
      </c>
      <c r="G167" s="220"/>
      <c r="H167" s="224">
        <v>7.56</v>
      </c>
      <c r="I167" s="225"/>
      <c r="J167" s="220"/>
      <c r="K167" s="220"/>
      <c r="L167" s="226"/>
      <c r="M167" s="227"/>
      <c r="N167" s="228"/>
      <c r="O167" s="228"/>
      <c r="P167" s="228"/>
      <c r="Q167" s="228"/>
      <c r="R167" s="228"/>
      <c r="S167" s="228"/>
      <c r="T167" s="22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0" t="s">
        <v>132</v>
      </c>
      <c r="AU167" s="230" t="s">
        <v>84</v>
      </c>
      <c r="AV167" s="13" t="s">
        <v>84</v>
      </c>
      <c r="AW167" s="13" t="s">
        <v>36</v>
      </c>
      <c r="AX167" s="13" t="s">
        <v>75</v>
      </c>
      <c r="AY167" s="230" t="s">
        <v>120</v>
      </c>
    </row>
    <row r="168" spans="1:51" s="13" customFormat="1" ht="12">
      <c r="A168" s="13"/>
      <c r="B168" s="219"/>
      <c r="C168" s="220"/>
      <c r="D168" s="221" t="s">
        <v>132</v>
      </c>
      <c r="E168" s="222" t="s">
        <v>19</v>
      </c>
      <c r="F168" s="223" t="s">
        <v>138</v>
      </c>
      <c r="G168" s="220"/>
      <c r="H168" s="224">
        <v>0.72</v>
      </c>
      <c r="I168" s="225"/>
      <c r="J168" s="220"/>
      <c r="K168" s="220"/>
      <c r="L168" s="226"/>
      <c r="M168" s="227"/>
      <c r="N168" s="228"/>
      <c r="O168" s="228"/>
      <c r="P168" s="228"/>
      <c r="Q168" s="228"/>
      <c r="R168" s="228"/>
      <c r="S168" s="228"/>
      <c r="T168" s="22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0" t="s">
        <v>132</v>
      </c>
      <c r="AU168" s="230" t="s">
        <v>84</v>
      </c>
      <c r="AV168" s="13" t="s">
        <v>84</v>
      </c>
      <c r="AW168" s="13" t="s">
        <v>36</v>
      </c>
      <c r="AX168" s="13" t="s">
        <v>75</v>
      </c>
      <c r="AY168" s="230" t="s">
        <v>120</v>
      </c>
    </row>
    <row r="169" spans="1:51" s="13" customFormat="1" ht="12">
      <c r="A169" s="13"/>
      <c r="B169" s="219"/>
      <c r="C169" s="220"/>
      <c r="D169" s="221" t="s">
        <v>132</v>
      </c>
      <c r="E169" s="222" t="s">
        <v>19</v>
      </c>
      <c r="F169" s="223" t="s">
        <v>141</v>
      </c>
      <c r="G169" s="220"/>
      <c r="H169" s="224">
        <v>2.88</v>
      </c>
      <c r="I169" s="225"/>
      <c r="J169" s="220"/>
      <c r="K169" s="220"/>
      <c r="L169" s="226"/>
      <c r="M169" s="227"/>
      <c r="N169" s="228"/>
      <c r="O169" s="228"/>
      <c r="P169" s="228"/>
      <c r="Q169" s="228"/>
      <c r="R169" s="228"/>
      <c r="S169" s="228"/>
      <c r="T169" s="22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0" t="s">
        <v>132</v>
      </c>
      <c r="AU169" s="230" t="s">
        <v>84</v>
      </c>
      <c r="AV169" s="13" t="s">
        <v>84</v>
      </c>
      <c r="AW169" s="13" t="s">
        <v>36</v>
      </c>
      <c r="AX169" s="13" t="s">
        <v>75</v>
      </c>
      <c r="AY169" s="230" t="s">
        <v>120</v>
      </c>
    </row>
    <row r="170" spans="1:51" s="14" customFormat="1" ht="12">
      <c r="A170" s="14"/>
      <c r="B170" s="231"/>
      <c r="C170" s="232"/>
      <c r="D170" s="221" t="s">
        <v>132</v>
      </c>
      <c r="E170" s="233" t="s">
        <v>19</v>
      </c>
      <c r="F170" s="234" t="s">
        <v>142</v>
      </c>
      <c r="G170" s="232"/>
      <c r="H170" s="235">
        <v>78.38799999999999</v>
      </c>
      <c r="I170" s="236"/>
      <c r="J170" s="232"/>
      <c r="K170" s="232"/>
      <c r="L170" s="237"/>
      <c r="M170" s="238"/>
      <c r="N170" s="239"/>
      <c r="O170" s="239"/>
      <c r="P170" s="239"/>
      <c r="Q170" s="239"/>
      <c r="R170" s="239"/>
      <c r="S170" s="239"/>
      <c r="T170" s="24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1" t="s">
        <v>132</v>
      </c>
      <c r="AU170" s="241" t="s">
        <v>84</v>
      </c>
      <c r="AV170" s="14" t="s">
        <v>121</v>
      </c>
      <c r="AW170" s="14" t="s">
        <v>36</v>
      </c>
      <c r="AX170" s="14" t="s">
        <v>75</v>
      </c>
      <c r="AY170" s="241" t="s">
        <v>120</v>
      </c>
    </row>
    <row r="171" spans="1:51" s="13" customFormat="1" ht="12">
      <c r="A171" s="13"/>
      <c r="B171" s="219"/>
      <c r="C171" s="220"/>
      <c r="D171" s="221" t="s">
        <v>132</v>
      </c>
      <c r="E171" s="222" t="s">
        <v>19</v>
      </c>
      <c r="F171" s="223" t="s">
        <v>143</v>
      </c>
      <c r="G171" s="220"/>
      <c r="H171" s="224">
        <v>1.158</v>
      </c>
      <c r="I171" s="225"/>
      <c r="J171" s="220"/>
      <c r="K171" s="220"/>
      <c r="L171" s="226"/>
      <c r="M171" s="227"/>
      <c r="N171" s="228"/>
      <c r="O171" s="228"/>
      <c r="P171" s="228"/>
      <c r="Q171" s="228"/>
      <c r="R171" s="228"/>
      <c r="S171" s="228"/>
      <c r="T171" s="22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0" t="s">
        <v>132</v>
      </c>
      <c r="AU171" s="230" t="s">
        <v>84</v>
      </c>
      <c r="AV171" s="13" t="s">
        <v>84</v>
      </c>
      <c r="AW171" s="13" t="s">
        <v>36</v>
      </c>
      <c r="AX171" s="13" t="s">
        <v>75</v>
      </c>
      <c r="AY171" s="230" t="s">
        <v>120</v>
      </c>
    </row>
    <row r="172" spans="1:51" s="13" customFormat="1" ht="12">
      <c r="A172" s="13"/>
      <c r="B172" s="219"/>
      <c r="C172" s="220"/>
      <c r="D172" s="221" t="s">
        <v>132</v>
      </c>
      <c r="E172" s="222" t="s">
        <v>19</v>
      </c>
      <c r="F172" s="223" t="s">
        <v>144</v>
      </c>
      <c r="G172" s="220"/>
      <c r="H172" s="224">
        <v>6.948</v>
      </c>
      <c r="I172" s="225"/>
      <c r="J172" s="220"/>
      <c r="K172" s="220"/>
      <c r="L172" s="226"/>
      <c r="M172" s="227"/>
      <c r="N172" s="228"/>
      <c r="O172" s="228"/>
      <c r="P172" s="228"/>
      <c r="Q172" s="228"/>
      <c r="R172" s="228"/>
      <c r="S172" s="228"/>
      <c r="T172" s="22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0" t="s">
        <v>132</v>
      </c>
      <c r="AU172" s="230" t="s">
        <v>84</v>
      </c>
      <c r="AV172" s="13" t="s">
        <v>84</v>
      </c>
      <c r="AW172" s="13" t="s">
        <v>36</v>
      </c>
      <c r="AX172" s="13" t="s">
        <v>75</v>
      </c>
      <c r="AY172" s="230" t="s">
        <v>120</v>
      </c>
    </row>
    <row r="173" spans="1:51" s="13" customFormat="1" ht="12">
      <c r="A173" s="13"/>
      <c r="B173" s="219"/>
      <c r="C173" s="220"/>
      <c r="D173" s="221" t="s">
        <v>132</v>
      </c>
      <c r="E173" s="222" t="s">
        <v>19</v>
      </c>
      <c r="F173" s="223" t="s">
        <v>227</v>
      </c>
      <c r="G173" s="220"/>
      <c r="H173" s="224">
        <v>4.8</v>
      </c>
      <c r="I173" s="225"/>
      <c r="J173" s="220"/>
      <c r="K173" s="220"/>
      <c r="L173" s="226"/>
      <c r="M173" s="227"/>
      <c r="N173" s="228"/>
      <c r="O173" s="228"/>
      <c r="P173" s="228"/>
      <c r="Q173" s="228"/>
      <c r="R173" s="228"/>
      <c r="S173" s="228"/>
      <c r="T173" s="22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0" t="s">
        <v>132</v>
      </c>
      <c r="AU173" s="230" t="s">
        <v>84</v>
      </c>
      <c r="AV173" s="13" t="s">
        <v>84</v>
      </c>
      <c r="AW173" s="13" t="s">
        <v>36</v>
      </c>
      <c r="AX173" s="13" t="s">
        <v>75</v>
      </c>
      <c r="AY173" s="230" t="s">
        <v>120</v>
      </c>
    </row>
    <row r="174" spans="1:51" s="14" customFormat="1" ht="12">
      <c r="A174" s="14"/>
      <c r="B174" s="231"/>
      <c r="C174" s="232"/>
      <c r="D174" s="221" t="s">
        <v>132</v>
      </c>
      <c r="E174" s="233" t="s">
        <v>19</v>
      </c>
      <c r="F174" s="234" t="s">
        <v>146</v>
      </c>
      <c r="G174" s="232"/>
      <c r="H174" s="235">
        <v>12.905999999999999</v>
      </c>
      <c r="I174" s="236"/>
      <c r="J174" s="232"/>
      <c r="K174" s="232"/>
      <c r="L174" s="237"/>
      <c r="M174" s="238"/>
      <c r="N174" s="239"/>
      <c r="O174" s="239"/>
      <c r="P174" s="239"/>
      <c r="Q174" s="239"/>
      <c r="R174" s="239"/>
      <c r="S174" s="239"/>
      <c r="T174" s="240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1" t="s">
        <v>132</v>
      </c>
      <c r="AU174" s="241" t="s">
        <v>84</v>
      </c>
      <c r="AV174" s="14" t="s">
        <v>121</v>
      </c>
      <c r="AW174" s="14" t="s">
        <v>36</v>
      </c>
      <c r="AX174" s="14" t="s">
        <v>75</v>
      </c>
      <c r="AY174" s="241" t="s">
        <v>120</v>
      </c>
    </row>
    <row r="175" spans="1:51" s="13" customFormat="1" ht="12">
      <c r="A175" s="13"/>
      <c r="B175" s="219"/>
      <c r="C175" s="220"/>
      <c r="D175" s="221" t="s">
        <v>132</v>
      </c>
      <c r="E175" s="222" t="s">
        <v>19</v>
      </c>
      <c r="F175" s="223" t="s">
        <v>147</v>
      </c>
      <c r="G175" s="220"/>
      <c r="H175" s="224">
        <v>11.16</v>
      </c>
      <c r="I175" s="225"/>
      <c r="J175" s="220"/>
      <c r="K175" s="220"/>
      <c r="L175" s="226"/>
      <c r="M175" s="227"/>
      <c r="N175" s="228"/>
      <c r="O175" s="228"/>
      <c r="P175" s="228"/>
      <c r="Q175" s="228"/>
      <c r="R175" s="228"/>
      <c r="S175" s="228"/>
      <c r="T175" s="22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0" t="s">
        <v>132</v>
      </c>
      <c r="AU175" s="230" t="s">
        <v>84</v>
      </c>
      <c r="AV175" s="13" t="s">
        <v>84</v>
      </c>
      <c r="AW175" s="13" t="s">
        <v>36</v>
      </c>
      <c r="AX175" s="13" t="s">
        <v>75</v>
      </c>
      <c r="AY175" s="230" t="s">
        <v>120</v>
      </c>
    </row>
    <row r="176" spans="1:51" s="13" customFormat="1" ht="12">
      <c r="A176" s="13"/>
      <c r="B176" s="219"/>
      <c r="C176" s="220"/>
      <c r="D176" s="221" t="s">
        <v>132</v>
      </c>
      <c r="E176" s="222" t="s">
        <v>19</v>
      </c>
      <c r="F176" s="223" t="s">
        <v>148</v>
      </c>
      <c r="G176" s="220"/>
      <c r="H176" s="224">
        <v>15.56</v>
      </c>
      <c r="I176" s="225"/>
      <c r="J176" s="220"/>
      <c r="K176" s="220"/>
      <c r="L176" s="226"/>
      <c r="M176" s="227"/>
      <c r="N176" s="228"/>
      <c r="O176" s="228"/>
      <c r="P176" s="228"/>
      <c r="Q176" s="228"/>
      <c r="R176" s="228"/>
      <c r="S176" s="228"/>
      <c r="T176" s="22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0" t="s">
        <v>132</v>
      </c>
      <c r="AU176" s="230" t="s">
        <v>84</v>
      </c>
      <c r="AV176" s="13" t="s">
        <v>84</v>
      </c>
      <c r="AW176" s="13" t="s">
        <v>36</v>
      </c>
      <c r="AX176" s="13" t="s">
        <v>75</v>
      </c>
      <c r="AY176" s="230" t="s">
        <v>120</v>
      </c>
    </row>
    <row r="177" spans="1:51" s="14" customFormat="1" ht="12">
      <c r="A177" s="14"/>
      <c r="B177" s="231"/>
      <c r="C177" s="232"/>
      <c r="D177" s="221" t="s">
        <v>132</v>
      </c>
      <c r="E177" s="233" t="s">
        <v>19</v>
      </c>
      <c r="F177" s="234" t="s">
        <v>149</v>
      </c>
      <c r="G177" s="232"/>
      <c r="H177" s="235">
        <v>26.72</v>
      </c>
      <c r="I177" s="236"/>
      <c r="J177" s="232"/>
      <c r="K177" s="232"/>
      <c r="L177" s="237"/>
      <c r="M177" s="238"/>
      <c r="N177" s="239"/>
      <c r="O177" s="239"/>
      <c r="P177" s="239"/>
      <c r="Q177" s="239"/>
      <c r="R177" s="239"/>
      <c r="S177" s="239"/>
      <c r="T177" s="240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1" t="s">
        <v>132</v>
      </c>
      <c r="AU177" s="241" t="s">
        <v>84</v>
      </c>
      <c r="AV177" s="14" t="s">
        <v>121</v>
      </c>
      <c r="AW177" s="14" t="s">
        <v>36</v>
      </c>
      <c r="AX177" s="14" t="s">
        <v>75</v>
      </c>
      <c r="AY177" s="241" t="s">
        <v>120</v>
      </c>
    </row>
    <row r="178" spans="1:51" s="15" customFormat="1" ht="12">
      <c r="A178" s="15"/>
      <c r="B178" s="242"/>
      <c r="C178" s="243"/>
      <c r="D178" s="221" t="s">
        <v>132</v>
      </c>
      <c r="E178" s="244" t="s">
        <v>19</v>
      </c>
      <c r="F178" s="245" t="s">
        <v>150</v>
      </c>
      <c r="G178" s="243"/>
      <c r="H178" s="246">
        <v>118.014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52" t="s">
        <v>132</v>
      </c>
      <c r="AU178" s="252" t="s">
        <v>84</v>
      </c>
      <c r="AV178" s="15" t="s">
        <v>128</v>
      </c>
      <c r="AW178" s="15" t="s">
        <v>36</v>
      </c>
      <c r="AX178" s="15" t="s">
        <v>80</v>
      </c>
      <c r="AY178" s="252" t="s">
        <v>120</v>
      </c>
    </row>
    <row r="179" spans="1:51" s="13" customFormat="1" ht="12">
      <c r="A179" s="13"/>
      <c r="B179" s="219"/>
      <c r="C179" s="220"/>
      <c r="D179" s="221" t="s">
        <v>132</v>
      </c>
      <c r="E179" s="220"/>
      <c r="F179" s="223" t="s">
        <v>228</v>
      </c>
      <c r="G179" s="220"/>
      <c r="H179" s="224">
        <v>141.617</v>
      </c>
      <c r="I179" s="225"/>
      <c r="J179" s="220"/>
      <c r="K179" s="220"/>
      <c r="L179" s="226"/>
      <c r="M179" s="227"/>
      <c r="N179" s="228"/>
      <c r="O179" s="228"/>
      <c r="P179" s="228"/>
      <c r="Q179" s="228"/>
      <c r="R179" s="228"/>
      <c r="S179" s="228"/>
      <c r="T179" s="22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0" t="s">
        <v>132</v>
      </c>
      <c r="AU179" s="230" t="s">
        <v>84</v>
      </c>
      <c r="AV179" s="13" t="s">
        <v>84</v>
      </c>
      <c r="AW179" s="13" t="s">
        <v>4</v>
      </c>
      <c r="AX179" s="13" t="s">
        <v>80</v>
      </c>
      <c r="AY179" s="230" t="s">
        <v>120</v>
      </c>
    </row>
    <row r="180" spans="1:65" s="2" customFormat="1" ht="24.15" customHeight="1">
      <c r="A180" s="39"/>
      <c r="B180" s="40"/>
      <c r="C180" s="201" t="s">
        <v>229</v>
      </c>
      <c r="D180" s="201" t="s">
        <v>123</v>
      </c>
      <c r="E180" s="202" t="s">
        <v>230</v>
      </c>
      <c r="F180" s="203" t="s">
        <v>231</v>
      </c>
      <c r="G180" s="204" t="s">
        <v>126</v>
      </c>
      <c r="H180" s="205">
        <v>141.617</v>
      </c>
      <c r="I180" s="206"/>
      <c r="J180" s="207">
        <f>ROUND(I180*H180,2)</f>
        <v>0</v>
      </c>
      <c r="K180" s="203" t="s">
        <v>127</v>
      </c>
      <c r="L180" s="45"/>
      <c r="M180" s="208" t="s">
        <v>19</v>
      </c>
      <c r="N180" s="209" t="s">
        <v>46</v>
      </c>
      <c r="O180" s="85"/>
      <c r="P180" s="210">
        <f>O180*H180</f>
        <v>0</v>
      </c>
      <c r="Q180" s="210">
        <v>0.00441</v>
      </c>
      <c r="R180" s="210">
        <f>Q180*H180</f>
        <v>0.6245309699999999</v>
      </c>
      <c r="S180" s="210">
        <v>0</v>
      </c>
      <c r="T180" s="21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2" t="s">
        <v>128</v>
      </c>
      <c r="AT180" s="212" t="s">
        <v>123</v>
      </c>
      <c r="AU180" s="212" t="s">
        <v>84</v>
      </c>
      <c r="AY180" s="18" t="s">
        <v>120</v>
      </c>
      <c r="BE180" s="213">
        <f>IF(N180="základní",J180,0)</f>
        <v>0</v>
      </c>
      <c r="BF180" s="213">
        <f>IF(N180="snížená",J180,0)</f>
        <v>0</v>
      </c>
      <c r="BG180" s="213">
        <f>IF(N180="zákl. přenesená",J180,0)</f>
        <v>0</v>
      </c>
      <c r="BH180" s="213">
        <f>IF(N180="sníž. přenesená",J180,0)</f>
        <v>0</v>
      </c>
      <c r="BI180" s="213">
        <f>IF(N180="nulová",J180,0)</f>
        <v>0</v>
      </c>
      <c r="BJ180" s="18" t="s">
        <v>80</v>
      </c>
      <c r="BK180" s="213">
        <f>ROUND(I180*H180,2)</f>
        <v>0</v>
      </c>
      <c r="BL180" s="18" t="s">
        <v>128</v>
      </c>
      <c r="BM180" s="212" t="s">
        <v>232</v>
      </c>
    </row>
    <row r="181" spans="1:47" s="2" customFormat="1" ht="12">
      <c r="A181" s="39"/>
      <c r="B181" s="40"/>
      <c r="C181" s="41"/>
      <c r="D181" s="214" t="s">
        <v>130</v>
      </c>
      <c r="E181" s="41"/>
      <c r="F181" s="215" t="s">
        <v>233</v>
      </c>
      <c r="G181" s="41"/>
      <c r="H181" s="41"/>
      <c r="I181" s="216"/>
      <c r="J181" s="41"/>
      <c r="K181" s="41"/>
      <c r="L181" s="45"/>
      <c r="M181" s="217"/>
      <c r="N181" s="218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130</v>
      </c>
      <c r="AU181" s="18" t="s">
        <v>84</v>
      </c>
    </row>
    <row r="182" spans="1:65" s="2" customFormat="1" ht="21.75" customHeight="1">
      <c r="A182" s="39"/>
      <c r="B182" s="40"/>
      <c r="C182" s="201" t="s">
        <v>234</v>
      </c>
      <c r="D182" s="201" t="s">
        <v>123</v>
      </c>
      <c r="E182" s="202" t="s">
        <v>235</v>
      </c>
      <c r="F182" s="203" t="s">
        <v>236</v>
      </c>
      <c r="G182" s="204" t="s">
        <v>126</v>
      </c>
      <c r="H182" s="205">
        <v>141.617</v>
      </c>
      <c r="I182" s="206"/>
      <c r="J182" s="207">
        <f>ROUND(I182*H182,2)</f>
        <v>0</v>
      </c>
      <c r="K182" s="203" t="s">
        <v>127</v>
      </c>
      <c r="L182" s="45"/>
      <c r="M182" s="208" t="s">
        <v>19</v>
      </c>
      <c r="N182" s="209" t="s">
        <v>46</v>
      </c>
      <c r="O182" s="85"/>
      <c r="P182" s="210">
        <f>O182*H182</f>
        <v>0</v>
      </c>
      <c r="Q182" s="210">
        <v>0.004</v>
      </c>
      <c r="R182" s="210">
        <f>Q182*H182</f>
        <v>0.566468</v>
      </c>
      <c r="S182" s="210">
        <v>0</v>
      </c>
      <c r="T182" s="21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2" t="s">
        <v>128</v>
      </c>
      <c r="AT182" s="212" t="s">
        <v>123</v>
      </c>
      <c r="AU182" s="212" t="s">
        <v>84</v>
      </c>
      <c r="AY182" s="18" t="s">
        <v>120</v>
      </c>
      <c r="BE182" s="213">
        <f>IF(N182="základní",J182,0)</f>
        <v>0</v>
      </c>
      <c r="BF182" s="213">
        <f>IF(N182="snížená",J182,0)</f>
        <v>0</v>
      </c>
      <c r="BG182" s="213">
        <f>IF(N182="zákl. přenesená",J182,0)</f>
        <v>0</v>
      </c>
      <c r="BH182" s="213">
        <f>IF(N182="sníž. přenesená",J182,0)</f>
        <v>0</v>
      </c>
      <c r="BI182" s="213">
        <f>IF(N182="nulová",J182,0)</f>
        <v>0</v>
      </c>
      <c r="BJ182" s="18" t="s">
        <v>80</v>
      </c>
      <c r="BK182" s="213">
        <f>ROUND(I182*H182,2)</f>
        <v>0</v>
      </c>
      <c r="BL182" s="18" t="s">
        <v>128</v>
      </c>
      <c r="BM182" s="212" t="s">
        <v>237</v>
      </c>
    </row>
    <row r="183" spans="1:47" s="2" customFormat="1" ht="12">
      <c r="A183" s="39"/>
      <c r="B183" s="40"/>
      <c r="C183" s="41"/>
      <c r="D183" s="214" t="s">
        <v>130</v>
      </c>
      <c r="E183" s="41"/>
      <c r="F183" s="215" t="s">
        <v>238</v>
      </c>
      <c r="G183" s="41"/>
      <c r="H183" s="41"/>
      <c r="I183" s="216"/>
      <c r="J183" s="41"/>
      <c r="K183" s="41"/>
      <c r="L183" s="45"/>
      <c r="M183" s="217"/>
      <c r="N183" s="218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130</v>
      </c>
      <c r="AU183" s="18" t="s">
        <v>84</v>
      </c>
    </row>
    <row r="184" spans="1:65" s="2" customFormat="1" ht="24.15" customHeight="1">
      <c r="A184" s="39"/>
      <c r="B184" s="40"/>
      <c r="C184" s="201" t="s">
        <v>8</v>
      </c>
      <c r="D184" s="201" t="s">
        <v>123</v>
      </c>
      <c r="E184" s="202" t="s">
        <v>239</v>
      </c>
      <c r="F184" s="203" t="s">
        <v>240</v>
      </c>
      <c r="G184" s="204" t="s">
        <v>126</v>
      </c>
      <c r="H184" s="205">
        <v>6.336</v>
      </c>
      <c r="I184" s="206"/>
      <c r="J184" s="207">
        <f>ROUND(I184*H184,2)</f>
        <v>0</v>
      </c>
      <c r="K184" s="203" t="s">
        <v>127</v>
      </c>
      <c r="L184" s="45"/>
      <c r="M184" s="208" t="s">
        <v>19</v>
      </c>
      <c r="N184" s="209" t="s">
        <v>46</v>
      </c>
      <c r="O184" s="85"/>
      <c r="P184" s="210">
        <f>O184*H184</f>
        <v>0</v>
      </c>
      <c r="Q184" s="210">
        <v>0.00036</v>
      </c>
      <c r="R184" s="210">
        <f>Q184*H184</f>
        <v>0.0022809600000000003</v>
      </c>
      <c r="S184" s="210">
        <v>0</v>
      </c>
      <c r="T184" s="21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2" t="s">
        <v>128</v>
      </c>
      <c r="AT184" s="212" t="s">
        <v>123</v>
      </c>
      <c r="AU184" s="212" t="s">
        <v>84</v>
      </c>
      <c r="AY184" s="18" t="s">
        <v>120</v>
      </c>
      <c r="BE184" s="213">
        <f>IF(N184="základní",J184,0)</f>
        <v>0</v>
      </c>
      <c r="BF184" s="213">
        <f>IF(N184="snížená",J184,0)</f>
        <v>0</v>
      </c>
      <c r="BG184" s="213">
        <f>IF(N184="zákl. přenesená",J184,0)</f>
        <v>0</v>
      </c>
      <c r="BH184" s="213">
        <f>IF(N184="sníž. přenesená",J184,0)</f>
        <v>0</v>
      </c>
      <c r="BI184" s="213">
        <f>IF(N184="nulová",J184,0)</f>
        <v>0</v>
      </c>
      <c r="BJ184" s="18" t="s">
        <v>80</v>
      </c>
      <c r="BK184" s="213">
        <f>ROUND(I184*H184,2)</f>
        <v>0</v>
      </c>
      <c r="BL184" s="18" t="s">
        <v>128</v>
      </c>
      <c r="BM184" s="212" t="s">
        <v>241</v>
      </c>
    </row>
    <row r="185" spans="1:47" s="2" customFormat="1" ht="12">
      <c r="A185" s="39"/>
      <c r="B185" s="40"/>
      <c r="C185" s="41"/>
      <c r="D185" s="214" t="s">
        <v>130</v>
      </c>
      <c r="E185" s="41"/>
      <c r="F185" s="215" t="s">
        <v>242</v>
      </c>
      <c r="G185" s="41"/>
      <c r="H185" s="41"/>
      <c r="I185" s="216"/>
      <c r="J185" s="41"/>
      <c r="K185" s="41"/>
      <c r="L185" s="45"/>
      <c r="M185" s="217"/>
      <c r="N185" s="218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130</v>
      </c>
      <c r="AU185" s="18" t="s">
        <v>84</v>
      </c>
    </row>
    <row r="186" spans="1:51" s="13" customFormat="1" ht="12">
      <c r="A186" s="13"/>
      <c r="B186" s="219"/>
      <c r="C186" s="220"/>
      <c r="D186" s="221" t="s">
        <v>132</v>
      </c>
      <c r="E186" s="220"/>
      <c r="F186" s="223" t="s">
        <v>243</v>
      </c>
      <c r="G186" s="220"/>
      <c r="H186" s="224">
        <v>6.336</v>
      </c>
      <c r="I186" s="225"/>
      <c r="J186" s="220"/>
      <c r="K186" s="220"/>
      <c r="L186" s="226"/>
      <c r="M186" s="227"/>
      <c r="N186" s="228"/>
      <c r="O186" s="228"/>
      <c r="P186" s="228"/>
      <c r="Q186" s="228"/>
      <c r="R186" s="228"/>
      <c r="S186" s="228"/>
      <c r="T186" s="22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0" t="s">
        <v>132</v>
      </c>
      <c r="AU186" s="230" t="s">
        <v>84</v>
      </c>
      <c r="AV186" s="13" t="s">
        <v>84</v>
      </c>
      <c r="AW186" s="13" t="s">
        <v>4</v>
      </c>
      <c r="AX186" s="13" t="s">
        <v>80</v>
      </c>
      <c r="AY186" s="230" t="s">
        <v>120</v>
      </c>
    </row>
    <row r="187" spans="1:65" s="2" customFormat="1" ht="21.75" customHeight="1">
      <c r="A187" s="39"/>
      <c r="B187" s="40"/>
      <c r="C187" s="201" t="s">
        <v>244</v>
      </c>
      <c r="D187" s="201" t="s">
        <v>123</v>
      </c>
      <c r="E187" s="202" t="s">
        <v>245</v>
      </c>
      <c r="F187" s="203" t="s">
        <v>246</v>
      </c>
      <c r="G187" s="204" t="s">
        <v>126</v>
      </c>
      <c r="H187" s="205">
        <v>390.75</v>
      </c>
      <c r="I187" s="206"/>
      <c r="J187" s="207">
        <f>ROUND(I187*H187,2)</f>
        <v>0</v>
      </c>
      <c r="K187" s="203" t="s">
        <v>127</v>
      </c>
      <c r="L187" s="45"/>
      <c r="M187" s="208" t="s">
        <v>19</v>
      </c>
      <c r="N187" s="209" t="s">
        <v>46</v>
      </c>
      <c r="O187" s="85"/>
      <c r="P187" s="210">
        <f>O187*H187</f>
        <v>0</v>
      </c>
      <c r="Q187" s="210">
        <v>0</v>
      </c>
      <c r="R187" s="210">
        <f>Q187*H187</f>
        <v>0</v>
      </c>
      <c r="S187" s="210">
        <v>0</v>
      </c>
      <c r="T187" s="21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2" t="s">
        <v>128</v>
      </c>
      <c r="AT187" s="212" t="s">
        <v>123</v>
      </c>
      <c r="AU187" s="212" t="s">
        <v>84</v>
      </c>
      <c r="AY187" s="18" t="s">
        <v>120</v>
      </c>
      <c r="BE187" s="213">
        <f>IF(N187="základní",J187,0)</f>
        <v>0</v>
      </c>
      <c r="BF187" s="213">
        <f>IF(N187="snížená",J187,0)</f>
        <v>0</v>
      </c>
      <c r="BG187" s="213">
        <f>IF(N187="zákl. přenesená",J187,0)</f>
        <v>0</v>
      </c>
      <c r="BH187" s="213">
        <f>IF(N187="sníž. přenesená",J187,0)</f>
        <v>0</v>
      </c>
      <c r="BI187" s="213">
        <f>IF(N187="nulová",J187,0)</f>
        <v>0</v>
      </c>
      <c r="BJ187" s="18" t="s">
        <v>80</v>
      </c>
      <c r="BK187" s="213">
        <f>ROUND(I187*H187,2)</f>
        <v>0</v>
      </c>
      <c r="BL187" s="18" t="s">
        <v>128</v>
      </c>
      <c r="BM187" s="212" t="s">
        <v>247</v>
      </c>
    </row>
    <row r="188" spans="1:47" s="2" customFormat="1" ht="12">
      <c r="A188" s="39"/>
      <c r="B188" s="40"/>
      <c r="C188" s="41"/>
      <c r="D188" s="214" t="s">
        <v>130</v>
      </c>
      <c r="E188" s="41"/>
      <c r="F188" s="215" t="s">
        <v>248</v>
      </c>
      <c r="G188" s="41"/>
      <c r="H188" s="41"/>
      <c r="I188" s="216"/>
      <c r="J188" s="41"/>
      <c r="K188" s="41"/>
      <c r="L188" s="45"/>
      <c r="M188" s="217"/>
      <c r="N188" s="218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130</v>
      </c>
      <c r="AU188" s="18" t="s">
        <v>84</v>
      </c>
    </row>
    <row r="189" spans="1:51" s="13" customFormat="1" ht="12">
      <c r="A189" s="13"/>
      <c r="B189" s="219"/>
      <c r="C189" s="220"/>
      <c r="D189" s="221" t="s">
        <v>132</v>
      </c>
      <c r="E189" s="222" t="s">
        <v>19</v>
      </c>
      <c r="F189" s="223" t="s">
        <v>249</v>
      </c>
      <c r="G189" s="220"/>
      <c r="H189" s="224">
        <v>390.75</v>
      </c>
      <c r="I189" s="225"/>
      <c r="J189" s="220"/>
      <c r="K189" s="220"/>
      <c r="L189" s="226"/>
      <c r="M189" s="227"/>
      <c r="N189" s="228"/>
      <c r="O189" s="228"/>
      <c r="P189" s="228"/>
      <c r="Q189" s="228"/>
      <c r="R189" s="228"/>
      <c r="S189" s="228"/>
      <c r="T189" s="22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0" t="s">
        <v>132</v>
      </c>
      <c r="AU189" s="230" t="s">
        <v>84</v>
      </c>
      <c r="AV189" s="13" t="s">
        <v>84</v>
      </c>
      <c r="AW189" s="13" t="s">
        <v>36</v>
      </c>
      <c r="AX189" s="13" t="s">
        <v>80</v>
      </c>
      <c r="AY189" s="230" t="s">
        <v>120</v>
      </c>
    </row>
    <row r="190" spans="1:63" s="12" customFormat="1" ht="22.8" customHeight="1">
      <c r="A190" s="12"/>
      <c r="B190" s="185"/>
      <c r="C190" s="186"/>
      <c r="D190" s="187" t="s">
        <v>74</v>
      </c>
      <c r="E190" s="199" t="s">
        <v>250</v>
      </c>
      <c r="F190" s="199" t="s">
        <v>251</v>
      </c>
      <c r="G190" s="186"/>
      <c r="H190" s="186"/>
      <c r="I190" s="189"/>
      <c r="J190" s="200">
        <f>BK190</f>
        <v>0</v>
      </c>
      <c r="K190" s="186"/>
      <c r="L190" s="191"/>
      <c r="M190" s="192"/>
      <c r="N190" s="193"/>
      <c r="O190" s="193"/>
      <c r="P190" s="194">
        <f>SUM(P191:P196)</f>
        <v>0</v>
      </c>
      <c r="Q190" s="193"/>
      <c r="R190" s="194">
        <f>SUM(R191:R196)</f>
        <v>1.9342354199999998</v>
      </c>
      <c r="S190" s="193"/>
      <c r="T190" s="195">
        <f>SUM(T191:T196)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196" t="s">
        <v>80</v>
      </c>
      <c r="AT190" s="197" t="s">
        <v>74</v>
      </c>
      <c r="AU190" s="197" t="s">
        <v>80</v>
      </c>
      <c r="AY190" s="196" t="s">
        <v>120</v>
      </c>
      <c r="BK190" s="198">
        <f>SUM(BK191:BK196)</f>
        <v>0</v>
      </c>
    </row>
    <row r="191" spans="1:65" s="2" customFormat="1" ht="24.15" customHeight="1">
      <c r="A191" s="39"/>
      <c r="B191" s="40"/>
      <c r="C191" s="201" t="s">
        <v>252</v>
      </c>
      <c r="D191" s="201" t="s">
        <v>123</v>
      </c>
      <c r="E191" s="202" t="s">
        <v>253</v>
      </c>
      <c r="F191" s="203" t="s">
        <v>254</v>
      </c>
      <c r="G191" s="204" t="s">
        <v>126</v>
      </c>
      <c r="H191" s="205">
        <v>141.617</v>
      </c>
      <c r="I191" s="206"/>
      <c r="J191" s="207">
        <f>ROUND(I191*H191,2)</f>
        <v>0</v>
      </c>
      <c r="K191" s="203" t="s">
        <v>127</v>
      </c>
      <c r="L191" s="45"/>
      <c r="M191" s="208" t="s">
        <v>19</v>
      </c>
      <c r="N191" s="209" t="s">
        <v>46</v>
      </c>
      <c r="O191" s="85"/>
      <c r="P191" s="210">
        <f>O191*H191</f>
        <v>0</v>
      </c>
      <c r="Q191" s="210">
        <v>0.00441</v>
      </c>
      <c r="R191" s="210">
        <f>Q191*H191</f>
        <v>0.6245309699999999</v>
      </c>
      <c r="S191" s="210">
        <v>0</v>
      </c>
      <c r="T191" s="21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2" t="s">
        <v>128</v>
      </c>
      <c r="AT191" s="212" t="s">
        <v>123</v>
      </c>
      <c r="AU191" s="212" t="s">
        <v>84</v>
      </c>
      <c r="AY191" s="18" t="s">
        <v>120</v>
      </c>
      <c r="BE191" s="213">
        <f>IF(N191="základní",J191,0)</f>
        <v>0</v>
      </c>
      <c r="BF191" s="213">
        <f>IF(N191="snížená",J191,0)</f>
        <v>0</v>
      </c>
      <c r="BG191" s="213">
        <f>IF(N191="zákl. přenesená",J191,0)</f>
        <v>0</v>
      </c>
      <c r="BH191" s="213">
        <f>IF(N191="sníž. přenesená",J191,0)</f>
        <v>0</v>
      </c>
      <c r="BI191" s="213">
        <f>IF(N191="nulová",J191,0)</f>
        <v>0</v>
      </c>
      <c r="BJ191" s="18" t="s">
        <v>80</v>
      </c>
      <c r="BK191" s="213">
        <f>ROUND(I191*H191,2)</f>
        <v>0</v>
      </c>
      <c r="BL191" s="18" t="s">
        <v>128</v>
      </c>
      <c r="BM191" s="212" t="s">
        <v>255</v>
      </c>
    </row>
    <row r="192" spans="1:47" s="2" customFormat="1" ht="12">
      <c r="A192" s="39"/>
      <c r="B192" s="40"/>
      <c r="C192" s="41"/>
      <c r="D192" s="214" t="s">
        <v>130</v>
      </c>
      <c r="E192" s="41"/>
      <c r="F192" s="215" t="s">
        <v>256</v>
      </c>
      <c r="G192" s="41"/>
      <c r="H192" s="41"/>
      <c r="I192" s="216"/>
      <c r="J192" s="41"/>
      <c r="K192" s="41"/>
      <c r="L192" s="45"/>
      <c r="M192" s="217"/>
      <c r="N192" s="218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130</v>
      </c>
      <c r="AU192" s="18" t="s">
        <v>84</v>
      </c>
    </row>
    <row r="193" spans="1:65" s="2" customFormat="1" ht="24.15" customHeight="1">
      <c r="A193" s="39"/>
      <c r="B193" s="40"/>
      <c r="C193" s="201" t="s">
        <v>257</v>
      </c>
      <c r="D193" s="201" t="s">
        <v>123</v>
      </c>
      <c r="E193" s="202" t="s">
        <v>258</v>
      </c>
      <c r="F193" s="203" t="s">
        <v>259</v>
      </c>
      <c r="G193" s="204" t="s">
        <v>126</v>
      </c>
      <c r="H193" s="205">
        <v>141.617</v>
      </c>
      <c r="I193" s="206"/>
      <c r="J193" s="207">
        <f>ROUND(I193*H193,2)</f>
        <v>0</v>
      </c>
      <c r="K193" s="203" t="s">
        <v>127</v>
      </c>
      <c r="L193" s="45"/>
      <c r="M193" s="208" t="s">
        <v>19</v>
      </c>
      <c r="N193" s="209" t="s">
        <v>46</v>
      </c>
      <c r="O193" s="85"/>
      <c r="P193" s="210">
        <f>O193*H193</f>
        <v>0</v>
      </c>
      <c r="Q193" s="210">
        <v>0.00285</v>
      </c>
      <c r="R193" s="210">
        <f>Q193*H193</f>
        <v>0.40360845</v>
      </c>
      <c r="S193" s="210">
        <v>0</v>
      </c>
      <c r="T193" s="21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2" t="s">
        <v>128</v>
      </c>
      <c r="AT193" s="212" t="s">
        <v>123</v>
      </c>
      <c r="AU193" s="212" t="s">
        <v>84</v>
      </c>
      <c r="AY193" s="18" t="s">
        <v>120</v>
      </c>
      <c r="BE193" s="213">
        <f>IF(N193="základní",J193,0)</f>
        <v>0</v>
      </c>
      <c r="BF193" s="213">
        <f>IF(N193="snížená",J193,0)</f>
        <v>0</v>
      </c>
      <c r="BG193" s="213">
        <f>IF(N193="zákl. přenesená",J193,0)</f>
        <v>0</v>
      </c>
      <c r="BH193" s="213">
        <f>IF(N193="sníž. přenesená",J193,0)</f>
        <v>0</v>
      </c>
      <c r="BI193" s="213">
        <f>IF(N193="nulová",J193,0)</f>
        <v>0</v>
      </c>
      <c r="BJ193" s="18" t="s">
        <v>80</v>
      </c>
      <c r="BK193" s="213">
        <f>ROUND(I193*H193,2)</f>
        <v>0</v>
      </c>
      <c r="BL193" s="18" t="s">
        <v>128</v>
      </c>
      <c r="BM193" s="212" t="s">
        <v>260</v>
      </c>
    </row>
    <row r="194" spans="1:47" s="2" customFormat="1" ht="12">
      <c r="A194" s="39"/>
      <c r="B194" s="40"/>
      <c r="C194" s="41"/>
      <c r="D194" s="214" t="s">
        <v>130</v>
      </c>
      <c r="E194" s="41"/>
      <c r="F194" s="215" t="s">
        <v>261</v>
      </c>
      <c r="G194" s="41"/>
      <c r="H194" s="41"/>
      <c r="I194" s="216"/>
      <c r="J194" s="41"/>
      <c r="K194" s="41"/>
      <c r="L194" s="45"/>
      <c r="M194" s="217"/>
      <c r="N194" s="218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130</v>
      </c>
      <c r="AU194" s="18" t="s">
        <v>84</v>
      </c>
    </row>
    <row r="195" spans="1:65" s="2" customFormat="1" ht="16.5" customHeight="1">
      <c r="A195" s="39"/>
      <c r="B195" s="40"/>
      <c r="C195" s="201" t="s">
        <v>262</v>
      </c>
      <c r="D195" s="201" t="s">
        <v>123</v>
      </c>
      <c r="E195" s="202" t="s">
        <v>263</v>
      </c>
      <c r="F195" s="203" t="s">
        <v>264</v>
      </c>
      <c r="G195" s="204" t="s">
        <v>184</v>
      </c>
      <c r="H195" s="205">
        <v>87.8</v>
      </c>
      <c r="I195" s="206"/>
      <c r="J195" s="207">
        <f>ROUND(I195*H195,2)</f>
        <v>0</v>
      </c>
      <c r="K195" s="203" t="s">
        <v>127</v>
      </c>
      <c r="L195" s="45"/>
      <c r="M195" s="208" t="s">
        <v>19</v>
      </c>
      <c r="N195" s="209" t="s">
        <v>46</v>
      </c>
      <c r="O195" s="85"/>
      <c r="P195" s="210">
        <f>O195*H195</f>
        <v>0</v>
      </c>
      <c r="Q195" s="210">
        <v>0.01032</v>
      </c>
      <c r="R195" s="210">
        <f>Q195*H195</f>
        <v>0.9060959999999999</v>
      </c>
      <c r="S195" s="210">
        <v>0</v>
      </c>
      <c r="T195" s="21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2" t="s">
        <v>128</v>
      </c>
      <c r="AT195" s="212" t="s">
        <v>123</v>
      </c>
      <c r="AU195" s="212" t="s">
        <v>84</v>
      </c>
      <c r="AY195" s="18" t="s">
        <v>120</v>
      </c>
      <c r="BE195" s="213">
        <f>IF(N195="základní",J195,0)</f>
        <v>0</v>
      </c>
      <c r="BF195" s="213">
        <f>IF(N195="snížená",J195,0)</f>
        <v>0</v>
      </c>
      <c r="BG195" s="213">
        <f>IF(N195="zákl. přenesená",J195,0)</f>
        <v>0</v>
      </c>
      <c r="BH195" s="213">
        <f>IF(N195="sníž. přenesená",J195,0)</f>
        <v>0</v>
      </c>
      <c r="BI195" s="213">
        <f>IF(N195="nulová",J195,0)</f>
        <v>0</v>
      </c>
      <c r="BJ195" s="18" t="s">
        <v>80</v>
      </c>
      <c r="BK195" s="213">
        <f>ROUND(I195*H195,2)</f>
        <v>0</v>
      </c>
      <c r="BL195" s="18" t="s">
        <v>128</v>
      </c>
      <c r="BM195" s="212" t="s">
        <v>265</v>
      </c>
    </row>
    <row r="196" spans="1:47" s="2" customFormat="1" ht="12">
      <c r="A196" s="39"/>
      <c r="B196" s="40"/>
      <c r="C196" s="41"/>
      <c r="D196" s="214" t="s">
        <v>130</v>
      </c>
      <c r="E196" s="41"/>
      <c r="F196" s="215" t="s">
        <v>266</v>
      </c>
      <c r="G196" s="41"/>
      <c r="H196" s="41"/>
      <c r="I196" s="216"/>
      <c r="J196" s="41"/>
      <c r="K196" s="41"/>
      <c r="L196" s="45"/>
      <c r="M196" s="217"/>
      <c r="N196" s="218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130</v>
      </c>
      <c r="AU196" s="18" t="s">
        <v>84</v>
      </c>
    </row>
    <row r="197" spans="1:63" s="12" customFormat="1" ht="22.8" customHeight="1">
      <c r="A197" s="12"/>
      <c r="B197" s="185"/>
      <c r="C197" s="186"/>
      <c r="D197" s="187" t="s">
        <v>74</v>
      </c>
      <c r="E197" s="199" t="s">
        <v>267</v>
      </c>
      <c r="F197" s="199" t="s">
        <v>268</v>
      </c>
      <c r="G197" s="186"/>
      <c r="H197" s="186"/>
      <c r="I197" s="189"/>
      <c r="J197" s="200">
        <f>BK197</f>
        <v>0</v>
      </c>
      <c r="K197" s="186"/>
      <c r="L197" s="191"/>
      <c r="M197" s="192"/>
      <c r="N197" s="193"/>
      <c r="O197" s="193"/>
      <c r="P197" s="194">
        <f>SUM(P198:P221)</f>
        <v>0</v>
      </c>
      <c r="Q197" s="193"/>
      <c r="R197" s="194">
        <f>SUM(R198:R221)</f>
        <v>0.030478499999999995</v>
      </c>
      <c r="S197" s="193"/>
      <c r="T197" s="195">
        <f>SUM(T198:T221)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196" t="s">
        <v>80</v>
      </c>
      <c r="AT197" s="197" t="s">
        <v>74</v>
      </c>
      <c r="AU197" s="197" t="s">
        <v>80</v>
      </c>
      <c r="AY197" s="196" t="s">
        <v>120</v>
      </c>
      <c r="BK197" s="198">
        <f>SUM(BK198:BK221)</f>
        <v>0</v>
      </c>
    </row>
    <row r="198" spans="1:65" s="2" customFormat="1" ht="24.15" customHeight="1">
      <c r="A198" s="39"/>
      <c r="B198" s="40"/>
      <c r="C198" s="201" t="s">
        <v>269</v>
      </c>
      <c r="D198" s="201" t="s">
        <v>123</v>
      </c>
      <c r="E198" s="202" t="s">
        <v>270</v>
      </c>
      <c r="F198" s="203" t="s">
        <v>271</v>
      </c>
      <c r="G198" s="204" t="s">
        <v>126</v>
      </c>
      <c r="H198" s="205">
        <v>739.72</v>
      </c>
      <c r="I198" s="206"/>
      <c r="J198" s="207">
        <f>ROUND(I198*H198,2)</f>
        <v>0</v>
      </c>
      <c r="K198" s="203" t="s">
        <v>127</v>
      </c>
      <c r="L198" s="45"/>
      <c r="M198" s="208" t="s">
        <v>19</v>
      </c>
      <c r="N198" s="209" t="s">
        <v>46</v>
      </c>
      <c r="O198" s="85"/>
      <c r="P198" s="210">
        <f>O198*H198</f>
        <v>0</v>
      </c>
      <c r="Q198" s="210">
        <v>0</v>
      </c>
      <c r="R198" s="210">
        <f>Q198*H198</f>
        <v>0</v>
      </c>
      <c r="S198" s="210">
        <v>0</v>
      </c>
      <c r="T198" s="21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2" t="s">
        <v>128</v>
      </c>
      <c r="AT198" s="212" t="s">
        <v>123</v>
      </c>
      <c r="AU198" s="212" t="s">
        <v>84</v>
      </c>
      <c r="AY198" s="18" t="s">
        <v>120</v>
      </c>
      <c r="BE198" s="213">
        <f>IF(N198="základní",J198,0)</f>
        <v>0</v>
      </c>
      <c r="BF198" s="213">
        <f>IF(N198="snížená",J198,0)</f>
        <v>0</v>
      </c>
      <c r="BG198" s="213">
        <f>IF(N198="zákl. přenesená",J198,0)</f>
        <v>0</v>
      </c>
      <c r="BH198" s="213">
        <f>IF(N198="sníž. přenesená",J198,0)</f>
        <v>0</v>
      </c>
      <c r="BI198" s="213">
        <f>IF(N198="nulová",J198,0)</f>
        <v>0</v>
      </c>
      <c r="BJ198" s="18" t="s">
        <v>80</v>
      </c>
      <c r="BK198" s="213">
        <f>ROUND(I198*H198,2)</f>
        <v>0</v>
      </c>
      <c r="BL198" s="18" t="s">
        <v>128</v>
      </c>
      <c r="BM198" s="212" t="s">
        <v>272</v>
      </c>
    </row>
    <row r="199" spans="1:47" s="2" customFormat="1" ht="12">
      <c r="A199" s="39"/>
      <c r="B199" s="40"/>
      <c r="C199" s="41"/>
      <c r="D199" s="214" t="s">
        <v>130</v>
      </c>
      <c r="E199" s="41"/>
      <c r="F199" s="215" t="s">
        <v>273</v>
      </c>
      <c r="G199" s="41"/>
      <c r="H199" s="41"/>
      <c r="I199" s="216"/>
      <c r="J199" s="41"/>
      <c r="K199" s="41"/>
      <c r="L199" s="45"/>
      <c r="M199" s="217"/>
      <c r="N199" s="218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130</v>
      </c>
      <c r="AU199" s="18" t="s">
        <v>84</v>
      </c>
    </row>
    <row r="200" spans="1:51" s="13" customFormat="1" ht="12">
      <c r="A200" s="13"/>
      <c r="B200" s="219"/>
      <c r="C200" s="220"/>
      <c r="D200" s="221" t="s">
        <v>132</v>
      </c>
      <c r="E200" s="222" t="s">
        <v>19</v>
      </c>
      <c r="F200" s="223" t="s">
        <v>274</v>
      </c>
      <c r="G200" s="220"/>
      <c r="H200" s="224">
        <v>497</v>
      </c>
      <c r="I200" s="225"/>
      <c r="J200" s="220"/>
      <c r="K200" s="220"/>
      <c r="L200" s="226"/>
      <c r="M200" s="227"/>
      <c r="N200" s="228"/>
      <c r="O200" s="228"/>
      <c r="P200" s="228"/>
      <c r="Q200" s="228"/>
      <c r="R200" s="228"/>
      <c r="S200" s="228"/>
      <c r="T200" s="22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0" t="s">
        <v>132</v>
      </c>
      <c r="AU200" s="230" t="s">
        <v>84</v>
      </c>
      <c r="AV200" s="13" t="s">
        <v>84</v>
      </c>
      <c r="AW200" s="13" t="s">
        <v>36</v>
      </c>
      <c r="AX200" s="13" t="s">
        <v>75</v>
      </c>
      <c r="AY200" s="230" t="s">
        <v>120</v>
      </c>
    </row>
    <row r="201" spans="1:51" s="13" customFormat="1" ht="12">
      <c r="A201" s="13"/>
      <c r="B201" s="219"/>
      <c r="C201" s="220"/>
      <c r="D201" s="221" t="s">
        <v>132</v>
      </c>
      <c r="E201" s="222" t="s">
        <v>19</v>
      </c>
      <c r="F201" s="223" t="s">
        <v>275</v>
      </c>
      <c r="G201" s="220"/>
      <c r="H201" s="224">
        <v>92.72</v>
      </c>
      <c r="I201" s="225"/>
      <c r="J201" s="220"/>
      <c r="K201" s="220"/>
      <c r="L201" s="226"/>
      <c r="M201" s="227"/>
      <c r="N201" s="228"/>
      <c r="O201" s="228"/>
      <c r="P201" s="228"/>
      <c r="Q201" s="228"/>
      <c r="R201" s="228"/>
      <c r="S201" s="228"/>
      <c r="T201" s="22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0" t="s">
        <v>132</v>
      </c>
      <c r="AU201" s="230" t="s">
        <v>84</v>
      </c>
      <c r="AV201" s="13" t="s">
        <v>84</v>
      </c>
      <c r="AW201" s="13" t="s">
        <v>36</v>
      </c>
      <c r="AX201" s="13" t="s">
        <v>75</v>
      </c>
      <c r="AY201" s="230" t="s">
        <v>120</v>
      </c>
    </row>
    <row r="202" spans="1:51" s="13" customFormat="1" ht="12">
      <c r="A202" s="13"/>
      <c r="B202" s="219"/>
      <c r="C202" s="220"/>
      <c r="D202" s="221" t="s">
        <v>132</v>
      </c>
      <c r="E202" s="222" t="s">
        <v>19</v>
      </c>
      <c r="F202" s="223" t="s">
        <v>276</v>
      </c>
      <c r="G202" s="220"/>
      <c r="H202" s="224">
        <v>150</v>
      </c>
      <c r="I202" s="225"/>
      <c r="J202" s="220"/>
      <c r="K202" s="220"/>
      <c r="L202" s="226"/>
      <c r="M202" s="227"/>
      <c r="N202" s="228"/>
      <c r="O202" s="228"/>
      <c r="P202" s="228"/>
      <c r="Q202" s="228"/>
      <c r="R202" s="228"/>
      <c r="S202" s="228"/>
      <c r="T202" s="22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0" t="s">
        <v>132</v>
      </c>
      <c r="AU202" s="230" t="s">
        <v>84</v>
      </c>
      <c r="AV202" s="13" t="s">
        <v>84</v>
      </c>
      <c r="AW202" s="13" t="s">
        <v>36</v>
      </c>
      <c r="AX202" s="13" t="s">
        <v>75</v>
      </c>
      <c r="AY202" s="230" t="s">
        <v>120</v>
      </c>
    </row>
    <row r="203" spans="1:51" s="15" customFormat="1" ht="12">
      <c r="A203" s="15"/>
      <c r="B203" s="242"/>
      <c r="C203" s="243"/>
      <c r="D203" s="221" t="s">
        <v>132</v>
      </c>
      <c r="E203" s="244" t="s">
        <v>19</v>
      </c>
      <c r="F203" s="245" t="s">
        <v>150</v>
      </c>
      <c r="G203" s="243"/>
      <c r="H203" s="246">
        <v>739.72</v>
      </c>
      <c r="I203" s="247"/>
      <c r="J203" s="243"/>
      <c r="K203" s="243"/>
      <c r="L203" s="248"/>
      <c r="M203" s="249"/>
      <c r="N203" s="250"/>
      <c r="O203" s="250"/>
      <c r="P203" s="250"/>
      <c r="Q203" s="250"/>
      <c r="R203" s="250"/>
      <c r="S203" s="250"/>
      <c r="T203" s="251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52" t="s">
        <v>132</v>
      </c>
      <c r="AU203" s="252" t="s">
        <v>84</v>
      </c>
      <c r="AV203" s="15" t="s">
        <v>128</v>
      </c>
      <c r="AW203" s="15" t="s">
        <v>36</v>
      </c>
      <c r="AX203" s="15" t="s">
        <v>80</v>
      </c>
      <c r="AY203" s="252" t="s">
        <v>120</v>
      </c>
    </row>
    <row r="204" spans="1:65" s="2" customFormat="1" ht="24.15" customHeight="1">
      <c r="A204" s="39"/>
      <c r="B204" s="40"/>
      <c r="C204" s="201" t="s">
        <v>7</v>
      </c>
      <c r="D204" s="201" t="s">
        <v>123</v>
      </c>
      <c r="E204" s="202" t="s">
        <v>277</v>
      </c>
      <c r="F204" s="203" t="s">
        <v>278</v>
      </c>
      <c r="G204" s="204" t="s">
        <v>126</v>
      </c>
      <c r="H204" s="205">
        <v>14794.4</v>
      </c>
      <c r="I204" s="206"/>
      <c r="J204" s="207">
        <f>ROUND(I204*H204,2)</f>
        <v>0</v>
      </c>
      <c r="K204" s="203" t="s">
        <v>127</v>
      </c>
      <c r="L204" s="45"/>
      <c r="M204" s="208" t="s">
        <v>19</v>
      </c>
      <c r="N204" s="209" t="s">
        <v>46</v>
      </c>
      <c r="O204" s="85"/>
      <c r="P204" s="210">
        <f>O204*H204</f>
        <v>0</v>
      </c>
      <c r="Q204" s="210">
        <v>0</v>
      </c>
      <c r="R204" s="210">
        <f>Q204*H204</f>
        <v>0</v>
      </c>
      <c r="S204" s="210">
        <v>0</v>
      </c>
      <c r="T204" s="211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2" t="s">
        <v>128</v>
      </c>
      <c r="AT204" s="212" t="s">
        <v>123</v>
      </c>
      <c r="AU204" s="212" t="s">
        <v>84</v>
      </c>
      <c r="AY204" s="18" t="s">
        <v>120</v>
      </c>
      <c r="BE204" s="213">
        <f>IF(N204="základní",J204,0)</f>
        <v>0</v>
      </c>
      <c r="BF204" s="213">
        <f>IF(N204="snížená",J204,0)</f>
        <v>0</v>
      </c>
      <c r="BG204" s="213">
        <f>IF(N204="zákl. přenesená",J204,0)</f>
        <v>0</v>
      </c>
      <c r="BH204" s="213">
        <f>IF(N204="sníž. přenesená",J204,0)</f>
        <v>0</v>
      </c>
      <c r="BI204" s="213">
        <f>IF(N204="nulová",J204,0)</f>
        <v>0</v>
      </c>
      <c r="BJ204" s="18" t="s">
        <v>80</v>
      </c>
      <c r="BK204" s="213">
        <f>ROUND(I204*H204,2)</f>
        <v>0</v>
      </c>
      <c r="BL204" s="18" t="s">
        <v>128</v>
      </c>
      <c r="BM204" s="212" t="s">
        <v>279</v>
      </c>
    </row>
    <row r="205" spans="1:47" s="2" customFormat="1" ht="12">
      <c r="A205" s="39"/>
      <c r="B205" s="40"/>
      <c r="C205" s="41"/>
      <c r="D205" s="214" t="s">
        <v>130</v>
      </c>
      <c r="E205" s="41"/>
      <c r="F205" s="215" t="s">
        <v>280</v>
      </c>
      <c r="G205" s="41"/>
      <c r="H205" s="41"/>
      <c r="I205" s="216"/>
      <c r="J205" s="41"/>
      <c r="K205" s="41"/>
      <c r="L205" s="45"/>
      <c r="M205" s="217"/>
      <c r="N205" s="218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130</v>
      </c>
      <c r="AU205" s="18" t="s">
        <v>84</v>
      </c>
    </row>
    <row r="206" spans="1:51" s="13" customFormat="1" ht="12">
      <c r="A206" s="13"/>
      <c r="B206" s="219"/>
      <c r="C206" s="220"/>
      <c r="D206" s="221" t="s">
        <v>132</v>
      </c>
      <c r="E206" s="220"/>
      <c r="F206" s="223" t="s">
        <v>281</v>
      </c>
      <c r="G206" s="220"/>
      <c r="H206" s="224">
        <v>14794.4</v>
      </c>
      <c r="I206" s="225"/>
      <c r="J206" s="220"/>
      <c r="K206" s="220"/>
      <c r="L206" s="226"/>
      <c r="M206" s="227"/>
      <c r="N206" s="228"/>
      <c r="O206" s="228"/>
      <c r="P206" s="228"/>
      <c r="Q206" s="228"/>
      <c r="R206" s="228"/>
      <c r="S206" s="228"/>
      <c r="T206" s="22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0" t="s">
        <v>132</v>
      </c>
      <c r="AU206" s="230" t="s">
        <v>84</v>
      </c>
      <c r="AV206" s="13" t="s">
        <v>84</v>
      </c>
      <c r="AW206" s="13" t="s">
        <v>4</v>
      </c>
      <c r="AX206" s="13" t="s">
        <v>80</v>
      </c>
      <c r="AY206" s="230" t="s">
        <v>120</v>
      </c>
    </row>
    <row r="207" spans="1:65" s="2" customFormat="1" ht="24.15" customHeight="1">
      <c r="A207" s="39"/>
      <c r="B207" s="40"/>
      <c r="C207" s="201" t="s">
        <v>282</v>
      </c>
      <c r="D207" s="201" t="s">
        <v>123</v>
      </c>
      <c r="E207" s="202" t="s">
        <v>283</v>
      </c>
      <c r="F207" s="203" t="s">
        <v>284</v>
      </c>
      <c r="G207" s="204" t="s">
        <v>126</v>
      </c>
      <c r="H207" s="205">
        <v>739.72</v>
      </c>
      <c r="I207" s="206"/>
      <c r="J207" s="207">
        <f>ROUND(I207*H207,2)</f>
        <v>0</v>
      </c>
      <c r="K207" s="203" t="s">
        <v>127</v>
      </c>
      <c r="L207" s="45"/>
      <c r="M207" s="208" t="s">
        <v>19</v>
      </c>
      <c r="N207" s="209" t="s">
        <v>46</v>
      </c>
      <c r="O207" s="85"/>
      <c r="P207" s="210">
        <f>O207*H207</f>
        <v>0</v>
      </c>
      <c r="Q207" s="210">
        <v>0</v>
      </c>
      <c r="R207" s="210">
        <f>Q207*H207</f>
        <v>0</v>
      </c>
      <c r="S207" s="210">
        <v>0</v>
      </c>
      <c r="T207" s="21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2" t="s">
        <v>128</v>
      </c>
      <c r="AT207" s="212" t="s">
        <v>123</v>
      </c>
      <c r="AU207" s="212" t="s">
        <v>84</v>
      </c>
      <c r="AY207" s="18" t="s">
        <v>120</v>
      </c>
      <c r="BE207" s="213">
        <f>IF(N207="základní",J207,0)</f>
        <v>0</v>
      </c>
      <c r="BF207" s="213">
        <f>IF(N207="snížená",J207,0)</f>
        <v>0</v>
      </c>
      <c r="BG207" s="213">
        <f>IF(N207="zákl. přenesená",J207,0)</f>
        <v>0</v>
      </c>
      <c r="BH207" s="213">
        <f>IF(N207="sníž. přenesená",J207,0)</f>
        <v>0</v>
      </c>
      <c r="BI207" s="213">
        <f>IF(N207="nulová",J207,0)</f>
        <v>0</v>
      </c>
      <c r="BJ207" s="18" t="s">
        <v>80</v>
      </c>
      <c r="BK207" s="213">
        <f>ROUND(I207*H207,2)</f>
        <v>0</v>
      </c>
      <c r="BL207" s="18" t="s">
        <v>128</v>
      </c>
      <c r="BM207" s="212" t="s">
        <v>285</v>
      </c>
    </row>
    <row r="208" spans="1:47" s="2" customFormat="1" ht="12">
      <c r="A208" s="39"/>
      <c r="B208" s="40"/>
      <c r="C208" s="41"/>
      <c r="D208" s="214" t="s">
        <v>130</v>
      </c>
      <c r="E208" s="41"/>
      <c r="F208" s="215" t="s">
        <v>286</v>
      </c>
      <c r="G208" s="41"/>
      <c r="H208" s="41"/>
      <c r="I208" s="216"/>
      <c r="J208" s="41"/>
      <c r="K208" s="41"/>
      <c r="L208" s="45"/>
      <c r="M208" s="217"/>
      <c r="N208" s="218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130</v>
      </c>
      <c r="AU208" s="18" t="s">
        <v>84</v>
      </c>
    </row>
    <row r="209" spans="1:65" s="2" customFormat="1" ht="16.5" customHeight="1">
      <c r="A209" s="39"/>
      <c r="B209" s="40"/>
      <c r="C209" s="201" t="s">
        <v>287</v>
      </c>
      <c r="D209" s="201" t="s">
        <v>123</v>
      </c>
      <c r="E209" s="202" t="s">
        <v>288</v>
      </c>
      <c r="F209" s="203" t="s">
        <v>289</v>
      </c>
      <c r="G209" s="204" t="s">
        <v>126</v>
      </c>
      <c r="H209" s="205">
        <v>507</v>
      </c>
      <c r="I209" s="206"/>
      <c r="J209" s="207">
        <f>ROUND(I209*H209,2)</f>
        <v>0</v>
      </c>
      <c r="K209" s="203" t="s">
        <v>127</v>
      </c>
      <c r="L209" s="45"/>
      <c r="M209" s="208" t="s">
        <v>19</v>
      </c>
      <c r="N209" s="209" t="s">
        <v>46</v>
      </c>
      <c r="O209" s="85"/>
      <c r="P209" s="210">
        <f>O209*H209</f>
        <v>0</v>
      </c>
      <c r="Q209" s="210">
        <v>0</v>
      </c>
      <c r="R209" s="210">
        <f>Q209*H209</f>
        <v>0</v>
      </c>
      <c r="S209" s="210">
        <v>0</v>
      </c>
      <c r="T209" s="21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2" t="s">
        <v>128</v>
      </c>
      <c r="AT209" s="212" t="s">
        <v>123</v>
      </c>
      <c r="AU209" s="212" t="s">
        <v>84</v>
      </c>
      <c r="AY209" s="18" t="s">
        <v>120</v>
      </c>
      <c r="BE209" s="213">
        <f>IF(N209="základní",J209,0)</f>
        <v>0</v>
      </c>
      <c r="BF209" s="213">
        <f>IF(N209="snížená",J209,0)</f>
        <v>0</v>
      </c>
      <c r="BG209" s="213">
        <f>IF(N209="zákl. přenesená",J209,0)</f>
        <v>0</v>
      </c>
      <c r="BH209" s="213">
        <f>IF(N209="sníž. přenesená",J209,0)</f>
        <v>0</v>
      </c>
      <c r="BI209" s="213">
        <f>IF(N209="nulová",J209,0)</f>
        <v>0</v>
      </c>
      <c r="BJ209" s="18" t="s">
        <v>80</v>
      </c>
      <c r="BK209" s="213">
        <f>ROUND(I209*H209,2)</f>
        <v>0</v>
      </c>
      <c r="BL209" s="18" t="s">
        <v>128</v>
      </c>
      <c r="BM209" s="212" t="s">
        <v>290</v>
      </c>
    </row>
    <row r="210" spans="1:47" s="2" customFormat="1" ht="12">
      <c r="A210" s="39"/>
      <c r="B210" s="40"/>
      <c r="C210" s="41"/>
      <c r="D210" s="214" t="s">
        <v>130</v>
      </c>
      <c r="E210" s="41"/>
      <c r="F210" s="215" t="s">
        <v>291</v>
      </c>
      <c r="G210" s="41"/>
      <c r="H210" s="41"/>
      <c r="I210" s="216"/>
      <c r="J210" s="41"/>
      <c r="K210" s="41"/>
      <c r="L210" s="45"/>
      <c r="M210" s="217"/>
      <c r="N210" s="218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130</v>
      </c>
      <c r="AU210" s="18" t="s">
        <v>84</v>
      </c>
    </row>
    <row r="211" spans="1:51" s="13" customFormat="1" ht="12">
      <c r="A211" s="13"/>
      <c r="B211" s="219"/>
      <c r="C211" s="220"/>
      <c r="D211" s="221" t="s">
        <v>132</v>
      </c>
      <c r="E211" s="222" t="s">
        <v>19</v>
      </c>
      <c r="F211" s="223" t="s">
        <v>292</v>
      </c>
      <c r="G211" s="220"/>
      <c r="H211" s="224">
        <v>357</v>
      </c>
      <c r="I211" s="225"/>
      <c r="J211" s="220"/>
      <c r="K211" s="220"/>
      <c r="L211" s="226"/>
      <c r="M211" s="227"/>
      <c r="N211" s="228"/>
      <c r="O211" s="228"/>
      <c r="P211" s="228"/>
      <c r="Q211" s="228"/>
      <c r="R211" s="228"/>
      <c r="S211" s="228"/>
      <c r="T211" s="22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0" t="s">
        <v>132</v>
      </c>
      <c r="AU211" s="230" t="s">
        <v>84</v>
      </c>
      <c r="AV211" s="13" t="s">
        <v>84</v>
      </c>
      <c r="AW211" s="13" t="s">
        <v>36</v>
      </c>
      <c r="AX211" s="13" t="s">
        <v>75</v>
      </c>
      <c r="AY211" s="230" t="s">
        <v>120</v>
      </c>
    </row>
    <row r="212" spans="1:51" s="13" customFormat="1" ht="12">
      <c r="A212" s="13"/>
      <c r="B212" s="219"/>
      <c r="C212" s="220"/>
      <c r="D212" s="221" t="s">
        <v>132</v>
      </c>
      <c r="E212" s="222" t="s">
        <v>19</v>
      </c>
      <c r="F212" s="223" t="s">
        <v>276</v>
      </c>
      <c r="G212" s="220"/>
      <c r="H212" s="224">
        <v>150</v>
      </c>
      <c r="I212" s="225"/>
      <c r="J212" s="220"/>
      <c r="K212" s="220"/>
      <c r="L212" s="226"/>
      <c r="M212" s="227"/>
      <c r="N212" s="228"/>
      <c r="O212" s="228"/>
      <c r="P212" s="228"/>
      <c r="Q212" s="228"/>
      <c r="R212" s="228"/>
      <c r="S212" s="228"/>
      <c r="T212" s="22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0" t="s">
        <v>132</v>
      </c>
      <c r="AU212" s="230" t="s">
        <v>84</v>
      </c>
      <c r="AV212" s="13" t="s">
        <v>84</v>
      </c>
      <c r="AW212" s="13" t="s">
        <v>36</v>
      </c>
      <c r="AX212" s="13" t="s">
        <v>75</v>
      </c>
      <c r="AY212" s="230" t="s">
        <v>120</v>
      </c>
    </row>
    <row r="213" spans="1:51" s="15" customFormat="1" ht="12">
      <c r="A213" s="15"/>
      <c r="B213" s="242"/>
      <c r="C213" s="243"/>
      <c r="D213" s="221" t="s">
        <v>132</v>
      </c>
      <c r="E213" s="244" t="s">
        <v>19</v>
      </c>
      <c r="F213" s="245" t="s">
        <v>150</v>
      </c>
      <c r="G213" s="243"/>
      <c r="H213" s="246">
        <v>507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52" t="s">
        <v>132</v>
      </c>
      <c r="AU213" s="252" t="s">
        <v>84</v>
      </c>
      <c r="AV213" s="15" t="s">
        <v>128</v>
      </c>
      <c r="AW213" s="15" t="s">
        <v>36</v>
      </c>
      <c r="AX213" s="15" t="s">
        <v>80</v>
      </c>
      <c r="AY213" s="252" t="s">
        <v>120</v>
      </c>
    </row>
    <row r="214" spans="1:65" s="2" customFormat="1" ht="16.5" customHeight="1">
      <c r="A214" s="39"/>
      <c r="B214" s="40"/>
      <c r="C214" s="201" t="s">
        <v>293</v>
      </c>
      <c r="D214" s="201" t="s">
        <v>123</v>
      </c>
      <c r="E214" s="202" t="s">
        <v>294</v>
      </c>
      <c r="F214" s="203" t="s">
        <v>295</v>
      </c>
      <c r="G214" s="204" t="s">
        <v>126</v>
      </c>
      <c r="H214" s="205">
        <v>10140</v>
      </c>
      <c r="I214" s="206"/>
      <c r="J214" s="207">
        <f>ROUND(I214*H214,2)</f>
        <v>0</v>
      </c>
      <c r="K214" s="203" t="s">
        <v>127</v>
      </c>
      <c r="L214" s="45"/>
      <c r="M214" s="208" t="s">
        <v>19</v>
      </c>
      <c r="N214" s="209" t="s">
        <v>46</v>
      </c>
      <c r="O214" s="85"/>
      <c r="P214" s="210">
        <f>O214*H214</f>
        <v>0</v>
      </c>
      <c r="Q214" s="210">
        <v>0</v>
      </c>
      <c r="R214" s="210">
        <f>Q214*H214</f>
        <v>0</v>
      </c>
      <c r="S214" s="210">
        <v>0</v>
      </c>
      <c r="T214" s="211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2" t="s">
        <v>128</v>
      </c>
      <c r="AT214" s="212" t="s">
        <v>123</v>
      </c>
      <c r="AU214" s="212" t="s">
        <v>84</v>
      </c>
      <c r="AY214" s="18" t="s">
        <v>120</v>
      </c>
      <c r="BE214" s="213">
        <f>IF(N214="základní",J214,0)</f>
        <v>0</v>
      </c>
      <c r="BF214" s="213">
        <f>IF(N214="snížená",J214,0)</f>
        <v>0</v>
      </c>
      <c r="BG214" s="213">
        <f>IF(N214="zákl. přenesená",J214,0)</f>
        <v>0</v>
      </c>
      <c r="BH214" s="213">
        <f>IF(N214="sníž. přenesená",J214,0)</f>
        <v>0</v>
      </c>
      <c r="BI214" s="213">
        <f>IF(N214="nulová",J214,0)</f>
        <v>0</v>
      </c>
      <c r="BJ214" s="18" t="s">
        <v>80</v>
      </c>
      <c r="BK214" s="213">
        <f>ROUND(I214*H214,2)</f>
        <v>0</v>
      </c>
      <c r="BL214" s="18" t="s">
        <v>128</v>
      </c>
      <c r="BM214" s="212" t="s">
        <v>296</v>
      </c>
    </row>
    <row r="215" spans="1:47" s="2" customFormat="1" ht="12">
      <c r="A215" s="39"/>
      <c r="B215" s="40"/>
      <c r="C215" s="41"/>
      <c r="D215" s="214" t="s">
        <v>130</v>
      </c>
      <c r="E215" s="41"/>
      <c r="F215" s="215" t="s">
        <v>297</v>
      </c>
      <c r="G215" s="41"/>
      <c r="H215" s="41"/>
      <c r="I215" s="216"/>
      <c r="J215" s="41"/>
      <c r="K215" s="41"/>
      <c r="L215" s="45"/>
      <c r="M215" s="217"/>
      <c r="N215" s="218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130</v>
      </c>
      <c r="AU215" s="18" t="s">
        <v>84</v>
      </c>
    </row>
    <row r="216" spans="1:51" s="13" customFormat="1" ht="12">
      <c r="A216" s="13"/>
      <c r="B216" s="219"/>
      <c r="C216" s="220"/>
      <c r="D216" s="221" t="s">
        <v>132</v>
      </c>
      <c r="E216" s="220"/>
      <c r="F216" s="223" t="s">
        <v>298</v>
      </c>
      <c r="G216" s="220"/>
      <c r="H216" s="224">
        <v>10140</v>
      </c>
      <c r="I216" s="225"/>
      <c r="J216" s="220"/>
      <c r="K216" s="220"/>
      <c r="L216" s="226"/>
      <c r="M216" s="227"/>
      <c r="N216" s="228"/>
      <c r="O216" s="228"/>
      <c r="P216" s="228"/>
      <c r="Q216" s="228"/>
      <c r="R216" s="228"/>
      <c r="S216" s="228"/>
      <c r="T216" s="22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0" t="s">
        <v>132</v>
      </c>
      <c r="AU216" s="230" t="s">
        <v>84</v>
      </c>
      <c r="AV216" s="13" t="s">
        <v>84</v>
      </c>
      <c r="AW216" s="13" t="s">
        <v>4</v>
      </c>
      <c r="AX216" s="13" t="s">
        <v>80</v>
      </c>
      <c r="AY216" s="230" t="s">
        <v>120</v>
      </c>
    </row>
    <row r="217" spans="1:65" s="2" customFormat="1" ht="16.5" customHeight="1">
      <c r="A217" s="39"/>
      <c r="B217" s="40"/>
      <c r="C217" s="201" t="s">
        <v>299</v>
      </c>
      <c r="D217" s="201" t="s">
        <v>123</v>
      </c>
      <c r="E217" s="202" t="s">
        <v>300</v>
      </c>
      <c r="F217" s="203" t="s">
        <v>301</v>
      </c>
      <c r="G217" s="204" t="s">
        <v>126</v>
      </c>
      <c r="H217" s="205">
        <v>507</v>
      </c>
      <c r="I217" s="206"/>
      <c r="J217" s="207">
        <f>ROUND(I217*H217,2)</f>
        <v>0</v>
      </c>
      <c r="K217" s="203" t="s">
        <v>127</v>
      </c>
      <c r="L217" s="45"/>
      <c r="M217" s="208" t="s">
        <v>19</v>
      </c>
      <c r="N217" s="209" t="s">
        <v>46</v>
      </c>
      <c r="O217" s="85"/>
      <c r="P217" s="210">
        <f>O217*H217</f>
        <v>0</v>
      </c>
      <c r="Q217" s="210">
        <v>0</v>
      </c>
      <c r="R217" s="210">
        <f>Q217*H217</f>
        <v>0</v>
      </c>
      <c r="S217" s="210">
        <v>0</v>
      </c>
      <c r="T217" s="211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2" t="s">
        <v>128</v>
      </c>
      <c r="AT217" s="212" t="s">
        <v>123</v>
      </c>
      <c r="AU217" s="212" t="s">
        <v>84</v>
      </c>
      <c r="AY217" s="18" t="s">
        <v>120</v>
      </c>
      <c r="BE217" s="213">
        <f>IF(N217="základní",J217,0)</f>
        <v>0</v>
      </c>
      <c r="BF217" s="213">
        <f>IF(N217="snížená",J217,0)</f>
        <v>0</v>
      </c>
      <c r="BG217" s="213">
        <f>IF(N217="zákl. přenesená",J217,0)</f>
        <v>0</v>
      </c>
      <c r="BH217" s="213">
        <f>IF(N217="sníž. přenesená",J217,0)</f>
        <v>0</v>
      </c>
      <c r="BI217" s="213">
        <f>IF(N217="nulová",J217,0)</f>
        <v>0</v>
      </c>
      <c r="BJ217" s="18" t="s">
        <v>80</v>
      </c>
      <c r="BK217" s="213">
        <f>ROUND(I217*H217,2)</f>
        <v>0</v>
      </c>
      <c r="BL217" s="18" t="s">
        <v>128</v>
      </c>
      <c r="BM217" s="212" t="s">
        <v>302</v>
      </c>
    </row>
    <row r="218" spans="1:47" s="2" customFormat="1" ht="12">
      <c r="A218" s="39"/>
      <c r="B218" s="40"/>
      <c r="C218" s="41"/>
      <c r="D218" s="214" t="s">
        <v>130</v>
      </c>
      <c r="E218" s="41"/>
      <c r="F218" s="215" t="s">
        <v>303</v>
      </c>
      <c r="G218" s="41"/>
      <c r="H218" s="41"/>
      <c r="I218" s="216"/>
      <c r="J218" s="41"/>
      <c r="K218" s="41"/>
      <c r="L218" s="45"/>
      <c r="M218" s="217"/>
      <c r="N218" s="218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130</v>
      </c>
      <c r="AU218" s="18" t="s">
        <v>84</v>
      </c>
    </row>
    <row r="219" spans="1:65" s="2" customFormat="1" ht="24.15" customHeight="1">
      <c r="A219" s="39"/>
      <c r="B219" s="40"/>
      <c r="C219" s="201" t="s">
        <v>304</v>
      </c>
      <c r="D219" s="201" t="s">
        <v>123</v>
      </c>
      <c r="E219" s="202" t="s">
        <v>305</v>
      </c>
      <c r="F219" s="203" t="s">
        <v>306</v>
      </c>
      <c r="G219" s="204" t="s">
        <v>126</v>
      </c>
      <c r="H219" s="205">
        <v>234.45</v>
      </c>
      <c r="I219" s="206"/>
      <c r="J219" s="207">
        <f>ROUND(I219*H219,2)</f>
        <v>0</v>
      </c>
      <c r="K219" s="203" t="s">
        <v>127</v>
      </c>
      <c r="L219" s="45"/>
      <c r="M219" s="208" t="s">
        <v>19</v>
      </c>
      <c r="N219" s="209" t="s">
        <v>46</v>
      </c>
      <c r="O219" s="85"/>
      <c r="P219" s="210">
        <f>O219*H219</f>
        <v>0</v>
      </c>
      <c r="Q219" s="210">
        <v>0.00013</v>
      </c>
      <c r="R219" s="210">
        <f>Q219*H219</f>
        <v>0.030478499999999995</v>
      </c>
      <c r="S219" s="210">
        <v>0</v>
      </c>
      <c r="T219" s="211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2" t="s">
        <v>128</v>
      </c>
      <c r="AT219" s="212" t="s">
        <v>123</v>
      </c>
      <c r="AU219" s="212" t="s">
        <v>84</v>
      </c>
      <c r="AY219" s="18" t="s">
        <v>120</v>
      </c>
      <c r="BE219" s="213">
        <f>IF(N219="základní",J219,0)</f>
        <v>0</v>
      </c>
      <c r="BF219" s="213">
        <f>IF(N219="snížená",J219,0)</f>
        <v>0</v>
      </c>
      <c r="BG219" s="213">
        <f>IF(N219="zákl. přenesená",J219,0)</f>
        <v>0</v>
      </c>
      <c r="BH219" s="213">
        <f>IF(N219="sníž. přenesená",J219,0)</f>
        <v>0</v>
      </c>
      <c r="BI219" s="213">
        <f>IF(N219="nulová",J219,0)</f>
        <v>0</v>
      </c>
      <c r="BJ219" s="18" t="s">
        <v>80</v>
      </c>
      <c r="BK219" s="213">
        <f>ROUND(I219*H219,2)</f>
        <v>0</v>
      </c>
      <c r="BL219" s="18" t="s">
        <v>128</v>
      </c>
      <c r="BM219" s="212" t="s">
        <v>307</v>
      </c>
    </row>
    <row r="220" spans="1:47" s="2" customFormat="1" ht="12">
      <c r="A220" s="39"/>
      <c r="B220" s="40"/>
      <c r="C220" s="41"/>
      <c r="D220" s="214" t="s">
        <v>130</v>
      </c>
      <c r="E220" s="41"/>
      <c r="F220" s="215" t="s">
        <v>308</v>
      </c>
      <c r="G220" s="41"/>
      <c r="H220" s="41"/>
      <c r="I220" s="216"/>
      <c r="J220" s="41"/>
      <c r="K220" s="41"/>
      <c r="L220" s="45"/>
      <c r="M220" s="217"/>
      <c r="N220" s="218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130</v>
      </c>
      <c r="AU220" s="18" t="s">
        <v>84</v>
      </c>
    </row>
    <row r="221" spans="1:51" s="13" customFormat="1" ht="12">
      <c r="A221" s="13"/>
      <c r="B221" s="219"/>
      <c r="C221" s="220"/>
      <c r="D221" s="221" t="s">
        <v>132</v>
      </c>
      <c r="E221" s="222" t="s">
        <v>19</v>
      </c>
      <c r="F221" s="223" t="s">
        <v>309</v>
      </c>
      <c r="G221" s="220"/>
      <c r="H221" s="224">
        <v>234.45</v>
      </c>
      <c r="I221" s="225"/>
      <c r="J221" s="220"/>
      <c r="K221" s="220"/>
      <c r="L221" s="226"/>
      <c r="M221" s="227"/>
      <c r="N221" s="228"/>
      <c r="O221" s="228"/>
      <c r="P221" s="228"/>
      <c r="Q221" s="228"/>
      <c r="R221" s="228"/>
      <c r="S221" s="228"/>
      <c r="T221" s="22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0" t="s">
        <v>132</v>
      </c>
      <c r="AU221" s="230" t="s">
        <v>84</v>
      </c>
      <c r="AV221" s="13" t="s">
        <v>84</v>
      </c>
      <c r="AW221" s="13" t="s">
        <v>36</v>
      </c>
      <c r="AX221" s="13" t="s">
        <v>80</v>
      </c>
      <c r="AY221" s="230" t="s">
        <v>120</v>
      </c>
    </row>
    <row r="222" spans="1:63" s="12" customFormat="1" ht="22.8" customHeight="1">
      <c r="A222" s="12"/>
      <c r="B222" s="185"/>
      <c r="C222" s="186"/>
      <c r="D222" s="187" t="s">
        <v>74</v>
      </c>
      <c r="E222" s="199" t="s">
        <v>310</v>
      </c>
      <c r="F222" s="199" t="s">
        <v>311</v>
      </c>
      <c r="G222" s="186"/>
      <c r="H222" s="186"/>
      <c r="I222" s="189"/>
      <c r="J222" s="200">
        <f>BK222</f>
        <v>0</v>
      </c>
      <c r="K222" s="186"/>
      <c r="L222" s="191"/>
      <c r="M222" s="192"/>
      <c r="N222" s="193"/>
      <c r="O222" s="193"/>
      <c r="P222" s="194">
        <f>SUM(P223:P269)</f>
        <v>0</v>
      </c>
      <c r="Q222" s="193"/>
      <c r="R222" s="194">
        <f>SUM(R223:R269)</f>
        <v>0</v>
      </c>
      <c r="S222" s="193"/>
      <c r="T222" s="195">
        <f>SUM(T223:T269)</f>
        <v>23.517880999999996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196" t="s">
        <v>80</v>
      </c>
      <c r="AT222" s="197" t="s">
        <v>74</v>
      </c>
      <c r="AU222" s="197" t="s">
        <v>80</v>
      </c>
      <c r="AY222" s="196" t="s">
        <v>120</v>
      </c>
      <c r="BK222" s="198">
        <f>SUM(BK223:BK269)</f>
        <v>0</v>
      </c>
    </row>
    <row r="223" spans="1:65" s="2" customFormat="1" ht="16.5" customHeight="1">
      <c r="A223" s="39"/>
      <c r="B223" s="40"/>
      <c r="C223" s="201" t="s">
        <v>312</v>
      </c>
      <c r="D223" s="201" t="s">
        <v>123</v>
      </c>
      <c r="E223" s="202" t="s">
        <v>313</v>
      </c>
      <c r="F223" s="203" t="s">
        <v>314</v>
      </c>
      <c r="G223" s="204" t="s">
        <v>184</v>
      </c>
      <c r="H223" s="205">
        <v>156.3</v>
      </c>
      <c r="I223" s="206"/>
      <c r="J223" s="207">
        <f>ROUND(I223*H223,2)</f>
        <v>0</v>
      </c>
      <c r="K223" s="203" t="s">
        <v>127</v>
      </c>
      <c r="L223" s="45"/>
      <c r="M223" s="208" t="s">
        <v>19</v>
      </c>
      <c r="N223" s="209" t="s">
        <v>46</v>
      </c>
      <c r="O223" s="85"/>
      <c r="P223" s="210">
        <f>O223*H223</f>
        <v>0</v>
      </c>
      <c r="Q223" s="210">
        <v>0</v>
      </c>
      <c r="R223" s="210">
        <f>Q223*H223</f>
        <v>0</v>
      </c>
      <c r="S223" s="210">
        <v>0.00167</v>
      </c>
      <c r="T223" s="211">
        <f>S223*H223</f>
        <v>0.261021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2" t="s">
        <v>128</v>
      </c>
      <c r="AT223" s="212" t="s">
        <v>123</v>
      </c>
      <c r="AU223" s="212" t="s">
        <v>84</v>
      </c>
      <c r="AY223" s="18" t="s">
        <v>120</v>
      </c>
      <c r="BE223" s="213">
        <f>IF(N223="základní",J223,0)</f>
        <v>0</v>
      </c>
      <c r="BF223" s="213">
        <f>IF(N223="snížená",J223,0)</f>
        <v>0</v>
      </c>
      <c r="BG223" s="213">
        <f>IF(N223="zákl. přenesená",J223,0)</f>
        <v>0</v>
      </c>
      <c r="BH223" s="213">
        <f>IF(N223="sníž. přenesená",J223,0)</f>
        <v>0</v>
      </c>
      <c r="BI223" s="213">
        <f>IF(N223="nulová",J223,0)</f>
        <v>0</v>
      </c>
      <c r="BJ223" s="18" t="s">
        <v>80</v>
      </c>
      <c r="BK223" s="213">
        <f>ROUND(I223*H223,2)</f>
        <v>0</v>
      </c>
      <c r="BL223" s="18" t="s">
        <v>128</v>
      </c>
      <c r="BM223" s="212" t="s">
        <v>315</v>
      </c>
    </row>
    <row r="224" spans="1:47" s="2" customFormat="1" ht="12">
      <c r="A224" s="39"/>
      <c r="B224" s="40"/>
      <c r="C224" s="41"/>
      <c r="D224" s="214" t="s">
        <v>130</v>
      </c>
      <c r="E224" s="41"/>
      <c r="F224" s="215" t="s">
        <v>316</v>
      </c>
      <c r="G224" s="41"/>
      <c r="H224" s="41"/>
      <c r="I224" s="216"/>
      <c r="J224" s="41"/>
      <c r="K224" s="41"/>
      <c r="L224" s="45"/>
      <c r="M224" s="217"/>
      <c r="N224" s="218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130</v>
      </c>
      <c r="AU224" s="18" t="s">
        <v>84</v>
      </c>
    </row>
    <row r="225" spans="1:51" s="13" customFormat="1" ht="12">
      <c r="A225" s="13"/>
      <c r="B225" s="219"/>
      <c r="C225" s="220"/>
      <c r="D225" s="221" t="s">
        <v>132</v>
      </c>
      <c r="E225" s="222" t="s">
        <v>19</v>
      </c>
      <c r="F225" s="223" t="s">
        <v>317</v>
      </c>
      <c r="G225" s="220"/>
      <c r="H225" s="224">
        <v>54</v>
      </c>
      <c r="I225" s="225"/>
      <c r="J225" s="220"/>
      <c r="K225" s="220"/>
      <c r="L225" s="226"/>
      <c r="M225" s="227"/>
      <c r="N225" s="228"/>
      <c r="O225" s="228"/>
      <c r="P225" s="228"/>
      <c r="Q225" s="228"/>
      <c r="R225" s="228"/>
      <c r="S225" s="228"/>
      <c r="T225" s="22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0" t="s">
        <v>132</v>
      </c>
      <c r="AU225" s="230" t="s">
        <v>84</v>
      </c>
      <c r="AV225" s="13" t="s">
        <v>84</v>
      </c>
      <c r="AW225" s="13" t="s">
        <v>36</v>
      </c>
      <c r="AX225" s="13" t="s">
        <v>75</v>
      </c>
      <c r="AY225" s="230" t="s">
        <v>120</v>
      </c>
    </row>
    <row r="226" spans="1:51" s="13" customFormat="1" ht="12">
      <c r="A226" s="13"/>
      <c r="B226" s="219"/>
      <c r="C226" s="220"/>
      <c r="D226" s="221" t="s">
        <v>132</v>
      </c>
      <c r="E226" s="222" t="s">
        <v>19</v>
      </c>
      <c r="F226" s="223" t="s">
        <v>318</v>
      </c>
      <c r="G226" s="220"/>
      <c r="H226" s="224">
        <v>4.8</v>
      </c>
      <c r="I226" s="225"/>
      <c r="J226" s="220"/>
      <c r="K226" s="220"/>
      <c r="L226" s="226"/>
      <c r="M226" s="227"/>
      <c r="N226" s="228"/>
      <c r="O226" s="228"/>
      <c r="P226" s="228"/>
      <c r="Q226" s="228"/>
      <c r="R226" s="228"/>
      <c r="S226" s="228"/>
      <c r="T226" s="22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0" t="s">
        <v>132</v>
      </c>
      <c r="AU226" s="230" t="s">
        <v>84</v>
      </c>
      <c r="AV226" s="13" t="s">
        <v>84</v>
      </c>
      <c r="AW226" s="13" t="s">
        <v>36</v>
      </c>
      <c r="AX226" s="13" t="s">
        <v>75</v>
      </c>
      <c r="AY226" s="230" t="s">
        <v>120</v>
      </c>
    </row>
    <row r="227" spans="1:51" s="13" customFormat="1" ht="12">
      <c r="A227" s="13"/>
      <c r="B227" s="219"/>
      <c r="C227" s="220"/>
      <c r="D227" s="221" t="s">
        <v>132</v>
      </c>
      <c r="E227" s="222" t="s">
        <v>19</v>
      </c>
      <c r="F227" s="223" t="s">
        <v>319</v>
      </c>
      <c r="G227" s="220"/>
      <c r="H227" s="224">
        <v>42.9</v>
      </c>
      <c r="I227" s="225"/>
      <c r="J227" s="220"/>
      <c r="K227" s="220"/>
      <c r="L227" s="226"/>
      <c r="M227" s="227"/>
      <c r="N227" s="228"/>
      <c r="O227" s="228"/>
      <c r="P227" s="228"/>
      <c r="Q227" s="228"/>
      <c r="R227" s="228"/>
      <c r="S227" s="228"/>
      <c r="T227" s="22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0" t="s">
        <v>132</v>
      </c>
      <c r="AU227" s="230" t="s">
        <v>84</v>
      </c>
      <c r="AV227" s="13" t="s">
        <v>84</v>
      </c>
      <c r="AW227" s="13" t="s">
        <v>36</v>
      </c>
      <c r="AX227" s="13" t="s">
        <v>75</v>
      </c>
      <c r="AY227" s="230" t="s">
        <v>120</v>
      </c>
    </row>
    <row r="228" spans="1:51" s="13" customFormat="1" ht="12">
      <c r="A228" s="13"/>
      <c r="B228" s="219"/>
      <c r="C228" s="220"/>
      <c r="D228" s="221" t="s">
        <v>132</v>
      </c>
      <c r="E228" s="222" t="s">
        <v>19</v>
      </c>
      <c r="F228" s="223" t="s">
        <v>320</v>
      </c>
      <c r="G228" s="220"/>
      <c r="H228" s="224">
        <v>9.6</v>
      </c>
      <c r="I228" s="225"/>
      <c r="J228" s="220"/>
      <c r="K228" s="220"/>
      <c r="L228" s="226"/>
      <c r="M228" s="227"/>
      <c r="N228" s="228"/>
      <c r="O228" s="228"/>
      <c r="P228" s="228"/>
      <c r="Q228" s="228"/>
      <c r="R228" s="228"/>
      <c r="S228" s="228"/>
      <c r="T228" s="22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0" t="s">
        <v>132</v>
      </c>
      <c r="AU228" s="230" t="s">
        <v>84</v>
      </c>
      <c r="AV228" s="13" t="s">
        <v>84</v>
      </c>
      <c r="AW228" s="13" t="s">
        <v>36</v>
      </c>
      <c r="AX228" s="13" t="s">
        <v>75</v>
      </c>
      <c r="AY228" s="230" t="s">
        <v>120</v>
      </c>
    </row>
    <row r="229" spans="1:51" s="13" customFormat="1" ht="12">
      <c r="A229" s="13"/>
      <c r="B229" s="219"/>
      <c r="C229" s="220"/>
      <c r="D229" s="221" t="s">
        <v>132</v>
      </c>
      <c r="E229" s="222" t="s">
        <v>19</v>
      </c>
      <c r="F229" s="223" t="s">
        <v>321</v>
      </c>
      <c r="G229" s="220"/>
      <c r="H229" s="224">
        <v>19.2</v>
      </c>
      <c r="I229" s="225"/>
      <c r="J229" s="220"/>
      <c r="K229" s="220"/>
      <c r="L229" s="226"/>
      <c r="M229" s="227"/>
      <c r="N229" s="228"/>
      <c r="O229" s="228"/>
      <c r="P229" s="228"/>
      <c r="Q229" s="228"/>
      <c r="R229" s="228"/>
      <c r="S229" s="228"/>
      <c r="T229" s="22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0" t="s">
        <v>132</v>
      </c>
      <c r="AU229" s="230" t="s">
        <v>84</v>
      </c>
      <c r="AV229" s="13" t="s">
        <v>84</v>
      </c>
      <c r="AW229" s="13" t="s">
        <v>36</v>
      </c>
      <c r="AX229" s="13" t="s">
        <v>75</v>
      </c>
      <c r="AY229" s="230" t="s">
        <v>120</v>
      </c>
    </row>
    <row r="230" spans="1:51" s="13" customFormat="1" ht="12">
      <c r="A230" s="13"/>
      <c r="B230" s="219"/>
      <c r="C230" s="220"/>
      <c r="D230" s="221" t="s">
        <v>132</v>
      </c>
      <c r="E230" s="222" t="s">
        <v>19</v>
      </c>
      <c r="F230" s="223" t="s">
        <v>322</v>
      </c>
      <c r="G230" s="220"/>
      <c r="H230" s="224">
        <v>11.4</v>
      </c>
      <c r="I230" s="225"/>
      <c r="J230" s="220"/>
      <c r="K230" s="220"/>
      <c r="L230" s="226"/>
      <c r="M230" s="227"/>
      <c r="N230" s="228"/>
      <c r="O230" s="228"/>
      <c r="P230" s="228"/>
      <c r="Q230" s="228"/>
      <c r="R230" s="228"/>
      <c r="S230" s="228"/>
      <c r="T230" s="22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0" t="s">
        <v>132</v>
      </c>
      <c r="AU230" s="230" t="s">
        <v>84</v>
      </c>
      <c r="AV230" s="13" t="s">
        <v>84</v>
      </c>
      <c r="AW230" s="13" t="s">
        <v>36</v>
      </c>
      <c r="AX230" s="13" t="s">
        <v>75</v>
      </c>
      <c r="AY230" s="230" t="s">
        <v>120</v>
      </c>
    </row>
    <row r="231" spans="1:51" s="13" customFormat="1" ht="12">
      <c r="A231" s="13"/>
      <c r="B231" s="219"/>
      <c r="C231" s="220"/>
      <c r="D231" s="221" t="s">
        <v>132</v>
      </c>
      <c r="E231" s="222" t="s">
        <v>19</v>
      </c>
      <c r="F231" s="223" t="s">
        <v>323</v>
      </c>
      <c r="G231" s="220"/>
      <c r="H231" s="224">
        <v>14.4</v>
      </c>
      <c r="I231" s="225"/>
      <c r="J231" s="220"/>
      <c r="K231" s="220"/>
      <c r="L231" s="226"/>
      <c r="M231" s="227"/>
      <c r="N231" s="228"/>
      <c r="O231" s="228"/>
      <c r="P231" s="228"/>
      <c r="Q231" s="228"/>
      <c r="R231" s="228"/>
      <c r="S231" s="228"/>
      <c r="T231" s="22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0" t="s">
        <v>132</v>
      </c>
      <c r="AU231" s="230" t="s">
        <v>84</v>
      </c>
      <c r="AV231" s="13" t="s">
        <v>84</v>
      </c>
      <c r="AW231" s="13" t="s">
        <v>36</v>
      </c>
      <c r="AX231" s="13" t="s">
        <v>75</v>
      </c>
      <c r="AY231" s="230" t="s">
        <v>120</v>
      </c>
    </row>
    <row r="232" spans="1:51" s="15" customFormat="1" ht="12">
      <c r="A232" s="15"/>
      <c r="B232" s="242"/>
      <c r="C232" s="243"/>
      <c r="D232" s="221" t="s">
        <v>132</v>
      </c>
      <c r="E232" s="244" t="s">
        <v>19</v>
      </c>
      <c r="F232" s="245" t="s">
        <v>150</v>
      </c>
      <c r="G232" s="243"/>
      <c r="H232" s="246">
        <v>156.29999999999998</v>
      </c>
      <c r="I232" s="247"/>
      <c r="J232" s="243"/>
      <c r="K232" s="243"/>
      <c r="L232" s="248"/>
      <c r="M232" s="249"/>
      <c r="N232" s="250"/>
      <c r="O232" s="250"/>
      <c r="P232" s="250"/>
      <c r="Q232" s="250"/>
      <c r="R232" s="250"/>
      <c r="S232" s="250"/>
      <c r="T232" s="251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52" t="s">
        <v>132</v>
      </c>
      <c r="AU232" s="252" t="s">
        <v>84</v>
      </c>
      <c r="AV232" s="15" t="s">
        <v>128</v>
      </c>
      <c r="AW232" s="15" t="s">
        <v>36</v>
      </c>
      <c r="AX232" s="15" t="s">
        <v>80</v>
      </c>
      <c r="AY232" s="252" t="s">
        <v>120</v>
      </c>
    </row>
    <row r="233" spans="1:65" s="2" customFormat="1" ht="16.5" customHeight="1">
      <c r="A233" s="39"/>
      <c r="B233" s="40"/>
      <c r="C233" s="201" t="s">
        <v>324</v>
      </c>
      <c r="D233" s="201" t="s">
        <v>123</v>
      </c>
      <c r="E233" s="202" t="s">
        <v>325</v>
      </c>
      <c r="F233" s="203" t="s">
        <v>326</v>
      </c>
      <c r="G233" s="204" t="s">
        <v>327</v>
      </c>
      <c r="H233" s="205">
        <v>4</v>
      </c>
      <c r="I233" s="206"/>
      <c r="J233" s="207">
        <f>ROUND(I233*H233,2)</f>
        <v>0</v>
      </c>
      <c r="K233" s="203" t="s">
        <v>127</v>
      </c>
      <c r="L233" s="45"/>
      <c r="M233" s="208" t="s">
        <v>19</v>
      </c>
      <c r="N233" s="209" t="s">
        <v>46</v>
      </c>
      <c r="O233" s="85"/>
      <c r="P233" s="210">
        <f>O233*H233</f>
        <v>0</v>
      </c>
      <c r="Q233" s="210">
        <v>0</v>
      </c>
      <c r="R233" s="210">
        <f>Q233*H233</f>
        <v>0</v>
      </c>
      <c r="S233" s="210">
        <v>0.003</v>
      </c>
      <c r="T233" s="211">
        <f>S233*H233</f>
        <v>0.012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2" t="s">
        <v>128</v>
      </c>
      <c r="AT233" s="212" t="s">
        <v>123</v>
      </c>
      <c r="AU233" s="212" t="s">
        <v>84</v>
      </c>
      <c r="AY233" s="18" t="s">
        <v>120</v>
      </c>
      <c r="BE233" s="213">
        <f>IF(N233="základní",J233,0)</f>
        <v>0</v>
      </c>
      <c r="BF233" s="213">
        <f>IF(N233="snížená",J233,0)</f>
        <v>0</v>
      </c>
      <c r="BG233" s="213">
        <f>IF(N233="zákl. přenesená",J233,0)</f>
        <v>0</v>
      </c>
      <c r="BH233" s="213">
        <f>IF(N233="sníž. přenesená",J233,0)</f>
        <v>0</v>
      </c>
      <c r="BI233" s="213">
        <f>IF(N233="nulová",J233,0)</f>
        <v>0</v>
      </c>
      <c r="BJ233" s="18" t="s">
        <v>80</v>
      </c>
      <c r="BK233" s="213">
        <f>ROUND(I233*H233,2)</f>
        <v>0</v>
      </c>
      <c r="BL233" s="18" t="s">
        <v>128</v>
      </c>
      <c r="BM233" s="212" t="s">
        <v>328</v>
      </c>
    </row>
    <row r="234" spans="1:47" s="2" customFormat="1" ht="12">
      <c r="A234" s="39"/>
      <c r="B234" s="40"/>
      <c r="C234" s="41"/>
      <c r="D234" s="214" t="s">
        <v>130</v>
      </c>
      <c r="E234" s="41"/>
      <c r="F234" s="215" t="s">
        <v>329</v>
      </c>
      <c r="G234" s="41"/>
      <c r="H234" s="41"/>
      <c r="I234" s="216"/>
      <c r="J234" s="41"/>
      <c r="K234" s="41"/>
      <c r="L234" s="45"/>
      <c r="M234" s="217"/>
      <c r="N234" s="218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130</v>
      </c>
      <c r="AU234" s="18" t="s">
        <v>84</v>
      </c>
    </row>
    <row r="235" spans="1:65" s="2" customFormat="1" ht="21.75" customHeight="1">
      <c r="A235" s="39"/>
      <c r="B235" s="40"/>
      <c r="C235" s="201" t="s">
        <v>330</v>
      </c>
      <c r="D235" s="201" t="s">
        <v>123</v>
      </c>
      <c r="E235" s="202" t="s">
        <v>331</v>
      </c>
      <c r="F235" s="203" t="s">
        <v>332</v>
      </c>
      <c r="G235" s="204" t="s">
        <v>327</v>
      </c>
      <c r="H235" s="205">
        <v>20</v>
      </c>
      <c r="I235" s="206"/>
      <c r="J235" s="207">
        <f>ROUND(I235*H235,2)</f>
        <v>0</v>
      </c>
      <c r="K235" s="203" t="s">
        <v>127</v>
      </c>
      <c r="L235" s="45"/>
      <c r="M235" s="208" t="s">
        <v>19</v>
      </c>
      <c r="N235" s="209" t="s">
        <v>46</v>
      </c>
      <c r="O235" s="85"/>
      <c r="P235" s="210">
        <f>O235*H235</f>
        <v>0</v>
      </c>
      <c r="Q235" s="210">
        <v>0</v>
      </c>
      <c r="R235" s="210">
        <f>Q235*H235</f>
        <v>0</v>
      </c>
      <c r="S235" s="210">
        <v>0.005</v>
      </c>
      <c r="T235" s="211">
        <f>S235*H235</f>
        <v>0.1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2" t="s">
        <v>128</v>
      </c>
      <c r="AT235" s="212" t="s">
        <v>123</v>
      </c>
      <c r="AU235" s="212" t="s">
        <v>84</v>
      </c>
      <c r="AY235" s="18" t="s">
        <v>120</v>
      </c>
      <c r="BE235" s="213">
        <f>IF(N235="základní",J235,0)</f>
        <v>0</v>
      </c>
      <c r="BF235" s="213">
        <f>IF(N235="snížená",J235,0)</f>
        <v>0</v>
      </c>
      <c r="BG235" s="213">
        <f>IF(N235="zákl. přenesená",J235,0)</f>
        <v>0</v>
      </c>
      <c r="BH235" s="213">
        <f>IF(N235="sníž. přenesená",J235,0)</f>
        <v>0</v>
      </c>
      <c r="BI235" s="213">
        <f>IF(N235="nulová",J235,0)</f>
        <v>0</v>
      </c>
      <c r="BJ235" s="18" t="s">
        <v>80</v>
      </c>
      <c r="BK235" s="213">
        <f>ROUND(I235*H235,2)</f>
        <v>0</v>
      </c>
      <c r="BL235" s="18" t="s">
        <v>128</v>
      </c>
      <c r="BM235" s="212" t="s">
        <v>333</v>
      </c>
    </row>
    <row r="236" spans="1:47" s="2" customFormat="1" ht="12">
      <c r="A236" s="39"/>
      <c r="B236" s="40"/>
      <c r="C236" s="41"/>
      <c r="D236" s="214" t="s">
        <v>130</v>
      </c>
      <c r="E236" s="41"/>
      <c r="F236" s="215" t="s">
        <v>334</v>
      </c>
      <c r="G236" s="41"/>
      <c r="H236" s="41"/>
      <c r="I236" s="216"/>
      <c r="J236" s="41"/>
      <c r="K236" s="41"/>
      <c r="L236" s="45"/>
      <c r="M236" s="217"/>
      <c r="N236" s="218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130</v>
      </c>
      <c r="AU236" s="18" t="s">
        <v>84</v>
      </c>
    </row>
    <row r="237" spans="1:65" s="2" customFormat="1" ht="16.5" customHeight="1">
      <c r="A237" s="39"/>
      <c r="B237" s="40"/>
      <c r="C237" s="201" t="s">
        <v>335</v>
      </c>
      <c r="D237" s="201" t="s">
        <v>123</v>
      </c>
      <c r="E237" s="202" t="s">
        <v>336</v>
      </c>
      <c r="F237" s="203" t="s">
        <v>337</v>
      </c>
      <c r="G237" s="204" t="s">
        <v>327</v>
      </c>
      <c r="H237" s="205">
        <v>16</v>
      </c>
      <c r="I237" s="206"/>
      <c r="J237" s="207">
        <f>ROUND(I237*H237,2)</f>
        <v>0</v>
      </c>
      <c r="K237" s="203" t="s">
        <v>127</v>
      </c>
      <c r="L237" s="45"/>
      <c r="M237" s="208" t="s">
        <v>19</v>
      </c>
      <c r="N237" s="209" t="s">
        <v>46</v>
      </c>
      <c r="O237" s="85"/>
      <c r="P237" s="210">
        <f>O237*H237</f>
        <v>0</v>
      </c>
      <c r="Q237" s="210">
        <v>0</v>
      </c>
      <c r="R237" s="210">
        <f>Q237*H237</f>
        <v>0</v>
      </c>
      <c r="S237" s="210">
        <v>0.7</v>
      </c>
      <c r="T237" s="211">
        <f>S237*H237</f>
        <v>11.2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2" t="s">
        <v>128</v>
      </c>
      <c r="AT237" s="212" t="s">
        <v>123</v>
      </c>
      <c r="AU237" s="212" t="s">
        <v>84</v>
      </c>
      <c r="AY237" s="18" t="s">
        <v>120</v>
      </c>
      <c r="BE237" s="213">
        <f>IF(N237="základní",J237,0)</f>
        <v>0</v>
      </c>
      <c r="BF237" s="213">
        <f>IF(N237="snížená",J237,0)</f>
        <v>0</v>
      </c>
      <c r="BG237" s="213">
        <f>IF(N237="zákl. přenesená",J237,0)</f>
        <v>0</v>
      </c>
      <c r="BH237" s="213">
        <f>IF(N237="sníž. přenesená",J237,0)</f>
        <v>0</v>
      </c>
      <c r="BI237" s="213">
        <f>IF(N237="nulová",J237,0)</f>
        <v>0</v>
      </c>
      <c r="BJ237" s="18" t="s">
        <v>80</v>
      </c>
      <c r="BK237" s="213">
        <f>ROUND(I237*H237,2)</f>
        <v>0</v>
      </c>
      <c r="BL237" s="18" t="s">
        <v>128</v>
      </c>
      <c r="BM237" s="212" t="s">
        <v>338</v>
      </c>
    </row>
    <row r="238" spans="1:47" s="2" customFormat="1" ht="12">
      <c r="A238" s="39"/>
      <c r="B238" s="40"/>
      <c r="C238" s="41"/>
      <c r="D238" s="214" t="s">
        <v>130</v>
      </c>
      <c r="E238" s="41"/>
      <c r="F238" s="215" t="s">
        <v>339</v>
      </c>
      <c r="G238" s="41"/>
      <c r="H238" s="41"/>
      <c r="I238" s="216"/>
      <c r="J238" s="41"/>
      <c r="K238" s="41"/>
      <c r="L238" s="45"/>
      <c r="M238" s="217"/>
      <c r="N238" s="218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130</v>
      </c>
      <c r="AU238" s="18" t="s">
        <v>84</v>
      </c>
    </row>
    <row r="239" spans="1:65" s="2" customFormat="1" ht="24.15" customHeight="1">
      <c r="A239" s="39"/>
      <c r="B239" s="40"/>
      <c r="C239" s="201" t="s">
        <v>340</v>
      </c>
      <c r="D239" s="201" t="s">
        <v>123</v>
      </c>
      <c r="E239" s="202" t="s">
        <v>341</v>
      </c>
      <c r="F239" s="203" t="s">
        <v>342</v>
      </c>
      <c r="G239" s="204" t="s">
        <v>126</v>
      </c>
      <c r="H239" s="205">
        <v>31.2</v>
      </c>
      <c r="I239" s="206"/>
      <c r="J239" s="207">
        <f>ROUND(I239*H239,2)</f>
        <v>0</v>
      </c>
      <c r="K239" s="203" t="s">
        <v>127</v>
      </c>
      <c r="L239" s="45"/>
      <c r="M239" s="208" t="s">
        <v>19</v>
      </c>
      <c r="N239" s="209" t="s">
        <v>46</v>
      </c>
      <c r="O239" s="85"/>
      <c r="P239" s="210">
        <f>O239*H239</f>
        <v>0</v>
      </c>
      <c r="Q239" s="210">
        <v>0</v>
      </c>
      <c r="R239" s="210">
        <f>Q239*H239</f>
        <v>0</v>
      </c>
      <c r="S239" s="210">
        <v>0.038</v>
      </c>
      <c r="T239" s="211">
        <f>S239*H239</f>
        <v>1.1856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2" t="s">
        <v>128</v>
      </c>
      <c r="AT239" s="212" t="s">
        <v>123</v>
      </c>
      <c r="AU239" s="212" t="s">
        <v>84</v>
      </c>
      <c r="AY239" s="18" t="s">
        <v>120</v>
      </c>
      <c r="BE239" s="213">
        <f>IF(N239="základní",J239,0)</f>
        <v>0</v>
      </c>
      <c r="BF239" s="213">
        <f>IF(N239="snížená",J239,0)</f>
        <v>0</v>
      </c>
      <c r="BG239" s="213">
        <f>IF(N239="zákl. přenesená",J239,0)</f>
        <v>0</v>
      </c>
      <c r="BH239" s="213">
        <f>IF(N239="sníž. přenesená",J239,0)</f>
        <v>0</v>
      </c>
      <c r="BI239" s="213">
        <f>IF(N239="nulová",J239,0)</f>
        <v>0</v>
      </c>
      <c r="BJ239" s="18" t="s">
        <v>80</v>
      </c>
      <c r="BK239" s="213">
        <f>ROUND(I239*H239,2)</f>
        <v>0</v>
      </c>
      <c r="BL239" s="18" t="s">
        <v>128</v>
      </c>
      <c r="BM239" s="212" t="s">
        <v>343</v>
      </c>
    </row>
    <row r="240" spans="1:47" s="2" customFormat="1" ht="12">
      <c r="A240" s="39"/>
      <c r="B240" s="40"/>
      <c r="C240" s="41"/>
      <c r="D240" s="214" t="s">
        <v>130</v>
      </c>
      <c r="E240" s="41"/>
      <c r="F240" s="215" t="s">
        <v>344</v>
      </c>
      <c r="G240" s="41"/>
      <c r="H240" s="41"/>
      <c r="I240" s="216"/>
      <c r="J240" s="41"/>
      <c r="K240" s="41"/>
      <c r="L240" s="45"/>
      <c r="M240" s="217"/>
      <c r="N240" s="218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130</v>
      </c>
      <c r="AU240" s="18" t="s">
        <v>84</v>
      </c>
    </row>
    <row r="241" spans="1:51" s="13" customFormat="1" ht="12">
      <c r="A241" s="13"/>
      <c r="B241" s="219"/>
      <c r="C241" s="220"/>
      <c r="D241" s="221" t="s">
        <v>132</v>
      </c>
      <c r="E241" s="222" t="s">
        <v>19</v>
      </c>
      <c r="F241" s="223" t="s">
        <v>345</v>
      </c>
      <c r="G241" s="220"/>
      <c r="H241" s="224">
        <v>9.6</v>
      </c>
      <c r="I241" s="225"/>
      <c r="J241" s="220"/>
      <c r="K241" s="220"/>
      <c r="L241" s="226"/>
      <c r="M241" s="227"/>
      <c r="N241" s="228"/>
      <c r="O241" s="228"/>
      <c r="P241" s="228"/>
      <c r="Q241" s="228"/>
      <c r="R241" s="228"/>
      <c r="S241" s="228"/>
      <c r="T241" s="22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0" t="s">
        <v>132</v>
      </c>
      <c r="AU241" s="230" t="s">
        <v>84</v>
      </c>
      <c r="AV241" s="13" t="s">
        <v>84</v>
      </c>
      <c r="AW241" s="13" t="s">
        <v>36</v>
      </c>
      <c r="AX241" s="13" t="s">
        <v>75</v>
      </c>
      <c r="AY241" s="230" t="s">
        <v>120</v>
      </c>
    </row>
    <row r="242" spans="1:51" s="13" customFormat="1" ht="12">
      <c r="A242" s="13"/>
      <c r="B242" s="219"/>
      <c r="C242" s="220"/>
      <c r="D242" s="221" t="s">
        <v>132</v>
      </c>
      <c r="E242" s="222" t="s">
        <v>19</v>
      </c>
      <c r="F242" s="223" t="s">
        <v>346</v>
      </c>
      <c r="G242" s="220"/>
      <c r="H242" s="224">
        <v>21.6</v>
      </c>
      <c r="I242" s="225"/>
      <c r="J242" s="220"/>
      <c r="K242" s="220"/>
      <c r="L242" s="226"/>
      <c r="M242" s="227"/>
      <c r="N242" s="228"/>
      <c r="O242" s="228"/>
      <c r="P242" s="228"/>
      <c r="Q242" s="228"/>
      <c r="R242" s="228"/>
      <c r="S242" s="228"/>
      <c r="T242" s="22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0" t="s">
        <v>132</v>
      </c>
      <c r="AU242" s="230" t="s">
        <v>84</v>
      </c>
      <c r="AV242" s="13" t="s">
        <v>84</v>
      </c>
      <c r="AW242" s="13" t="s">
        <v>36</v>
      </c>
      <c r="AX242" s="13" t="s">
        <v>75</v>
      </c>
      <c r="AY242" s="230" t="s">
        <v>120</v>
      </c>
    </row>
    <row r="243" spans="1:51" s="15" customFormat="1" ht="12">
      <c r="A243" s="15"/>
      <c r="B243" s="242"/>
      <c r="C243" s="243"/>
      <c r="D243" s="221" t="s">
        <v>132</v>
      </c>
      <c r="E243" s="244" t="s">
        <v>19</v>
      </c>
      <c r="F243" s="245" t="s">
        <v>150</v>
      </c>
      <c r="G243" s="243"/>
      <c r="H243" s="246">
        <v>31.200000000000003</v>
      </c>
      <c r="I243" s="247"/>
      <c r="J243" s="243"/>
      <c r="K243" s="243"/>
      <c r="L243" s="248"/>
      <c r="M243" s="249"/>
      <c r="N243" s="250"/>
      <c r="O243" s="250"/>
      <c r="P243" s="250"/>
      <c r="Q243" s="250"/>
      <c r="R243" s="250"/>
      <c r="S243" s="250"/>
      <c r="T243" s="251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52" t="s">
        <v>132</v>
      </c>
      <c r="AU243" s="252" t="s">
        <v>84</v>
      </c>
      <c r="AV243" s="15" t="s">
        <v>128</v>
      </c>
      <c r="AW243" s="15" t="s">
        <v>36</v>
      </c>
      <c r="AX243" s="15" t="s">
        <v>80</v>
      </c>
      <c r="AY243" s="252" t="s">
        <v>120</v>
      </c>
    </row>
    <row r="244" spans="1:65" s="2" customFormat="1" ht="24.15" customHeight="1">
      <c r="A244" s="39"/>
      <c r="B244" s="40"/>
      <c r="C244" s="201" t="s">
        <v>347</v>
      </c>
      <c r="D244" s="201" t="s">
        <v>123</v>
      </c>
      <c r="E244" s="202" t="s">
        <v>348</v>
      </c>
      <c r="F244" s="203" t="s">
        <v>349</v>
      </c>
      <c r="G244" s="204" t="s">
        <v>126</v>
      </c>
      <c r="H244" s="205">
        <v>15</v>
      </c>
      <c r="I244" s="206"/>
      <c r="J244" s="207">
        <f>ROUND(I244*H244,2)</f>
        <v>0</v>
      </c>
      <c r="K244" s="203" t="s">
        <v>127</v>
      </c>
      <c r="L244" s="45"/>
      <c r="M244" s="208" t="s">
        <v>19</v>
      </c>
      <c r="N244" s="209" t="s">
        <v>46</v>
      </c>
      <c r="O244" s="85"/>
      <c r="P244" s="210">
        <f>O244*H244</f>
        <v>0</v>
      </c>
      <c r="Q244" s="210">
        <v>0</v>
      </c>
      <c r="R244" s="210">
        <f>Q244*H244</f>
        <v>0</v>
      </c>
      <c r="S244" s="210">
        <v>0.034</v>
      </c>
      <c r="T244" s="211">
        <f>S244*H244</f>
        <v>0.51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2" t="s">
        <v>128</v>
      </c>
      <c r="AT244" s="212" t="s">
        <v>123</v>
      </c>
      <c r="AU244" s="212" t="s">
        <v>84</v>
      </c>
      <c r="AY244" s="18" t="s">
        <v>120</v>
      </c>
      <c r="BE244" s="213">
        <f>IF(N244="základní",J244,0)</f>
        <v>0</v>
      </c>
      <c r="BF244" s="213">
        <f>IF(N244="snížená",J244,0)</f>
        <v>0</v>
      </c>
      <c r="BG244" s="213">
        <f>IF(N244="zákl. přenesená",J244,0)</f>
        <v>0</v>
      </c>
      <c r="BH244" s="213">
        <f>IF(N244="sníž. přenesená",J244,0)</f>
        <v>0</v>
      </c>
      <c r="BI244" s="213">
        <f>IF(N244="nulová",J244,0)</f>
        <v>0</v>
      </c>
      <c r="BJ244" s="18" t="s">
        <v>80</v>
      </c>
      <c r="BK244" s="213">
        <f>ROUND(I244*H244,2)</f>
        <v>0</v>
      </c>
      <c r="BL244" s="18" t="s">
        <v>128</v>
      </c>
      <c r="BM244" s="212" t="s">
        <v>350</v>
      </c>
    </row>
    <row r="245" spans="1:47" s="2" customFormat="1" ht="12">
      <c r="A245" s="39"/>
      <c r="B245" s="40"/>
      <c r="C245" s="41"/>
      <c r="D245" s="214" t="s">
        <v>130</v>
      </c>
      <c r="E245" s="41"/>
      <c r="F245" s="215" t="s">
        <v>351</v>
      </c>
      <c r="G245" s="41"/>
      <c r="H245" s="41"/>
      <c r="I245" s="216"/>
      <c r="J245" s="41"/>
      <c r="K245" s="41"/>
      <c r="L245" s="45"/>
      <c r="M245" s="217"/>
      <c r="N245" s="218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130</v>
      </c>
      <c r="AU245" s="18" t="s">
        <v>84</v>
      </c>
    </row>
    <row r="246" spans="1:51" s="13" customFormat="1" ht="12">
      <c r="A246" s="13"/>
      <c r="B246" s="219"/>
      <c r="C246" s="220"/>
      <c r="D246" s="221" t="s">
        <v>132</v>
      </c>
      <c r="E246" s="222" t="s">
        <v>19</v>
      </c>
      <c r="F246" s="223" t="s">
        <v>352</v>
      </c>
      <c r="G246" s="220"/>
      <c r="H246" s="224">
        <v>3</v>
      </c>
      <c r="I246" s="225"/>
      <c r="J246" s="220"/>
      <c r="K246" s="220"/>
      <c r="L246" s="226"/>
      <c r="M246" s="227"/>
      <c r="N246" s="228"/>
      <c r="O246" s="228"/>
      <c r="P246" s="228"/>
      <c r="Q246" s="228"/>
      <c r="R246" s="228"/>
      <c r="S246" s="228"/>
      <c r="T246" s="22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0" t="s">
        <v>132</v>
      </c>
      <c r="AU246" s="230" t="s">
        <v>84</v>
      </c>
      <c r="AV246" s="13" t="s">
        <v>84</v>
      </c>
      <c r="AW246" s="13" t="s">
        <v>36</v>
      </c>
      <c r="AX246" s="13" t="s">
        <v>75</v>
      </c>
      <c r="AY246" s="230" t="s">
        <v>120</v>
      </c>
    </row>
    <row r="247" spans="1:51" s="13" customFormat="1" ht="12">
      <c r="A247" s="13"/>
      <c r="B247" s="219"/>
      <c r="C247" s="220"/>
      <c r="D247" s="221" t="s">
        <v>132</v>
      </c>
      <c r="E247" s="222" t="s">
        <v>19</v>
      </c>
      <c r="F247" s="223" t="s">
        <v>353</v>
      </c>
      <c r="G247" s="220"/>
      <c r="H247" s="224">
        <v>12</v>
      </c>
      <c r="I247" s="225"/>
      <c r="J247" s="220"/>
      <c r="K247" s="220"/>
      <c r="L247" s="226"/>
      <c r="M247" s="227"/>
      <c r="N247" s="228"/>
      <c r="O247" s="228"/>
      <c r="P247" s="228"/>
      <c r="Q247" s="228"/>
      <c r="R247" s="228"/>
      <c r="S247" s="228"/>
      <c r="T247" s="22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0" t="s">
        <v>132</v>
      </c>
      <c r="AU247" s="230" t="s">
        <v>84</v>
      </c>
      <c r="AV247" s="13" t="s">
        <v>84</v>
      </c>
      <c r="AW247" s="13" t="s">
        <v>36</v>
      </c>
      <c r="AX247" s="13" t="s">
        <v>75</v>
      </c>
      <c r="AY247" s="230" t="s">
        <v>120</v>
      </c>
    </row>
    <row r="248" spans="1:51" s="15" customFormat="1" ht="12">
      <c r="A248" s="15"/>
      <c r="B248" s="242"/>
      <c r="C248" s="243"/>
      <c r="D248" s="221" t="s">
        <v>132</v>
      </c>
      <c r="E248" s="244" t="s">
        <v>19</v>
      </c>
      <c r="F248" s="245" t="s">
        <v>150</v>
      </c>
      <c r="G248" s="243"/>
      <c r="H248" s="246">
        <v>15</v>
      </c>
      <c r="I248" s="247"/>
      <c r="J248" s="243"/>
      <c r="K248" s="243"/>
      <c r="L248" s="248"/>
      <c r="M248" s="249"/>
      <c r="N248" s="250"/>
      <c r="O248" s="250"/>
      <c r="P248" s="250"/>
      <c r="Q248" s="250"/>
      <c r="R248" s="250"/>
      <c r="S248" s="250"/>
      <c r="T248" s="251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52" t="s">
        <v>132</v>
      </c>
      <c r="AU248" s="252" t="s">
        <v>84</v>
      </c>
      <c r="AV248" s="15" t="s">
        <v>128</v>
      </c>
      <c r="AW248" s="15" t="s">
        <v>36</v>
      </c>
      <c r="AX248" s="15" t="s">
        <v>80</v>
      </c>
      <c r="AY248" s="252" t="s">
        <v>120</v>
      </c>
    </row>
    <row r="249" spans="1:65" s="2" customFormat="1" ht="24.15" customHeight="1">
      <c r="A249" s="39"/>
      <c r="B249" s="40"/>
      <c r="C249" s="201" t="s">
        <v>354</v>
      </c>
      <c r="D249" s="201" t="s">
        <v>123</v>
      </c>
      <c r="E249" s="202" t="s">
        <v>355</v>
      </c>
      <c r="F249" s="203" t="s">
        <v>356</v>
      </c>
      <c r="G249" s="204" t="s">
        <v>126</v>
      </c>
      <c r="H249" s="205">
        <v>127.02</v>
      </c>
      <c r="I249" s="206"/>
      <c r="J249" s="207">
        <f>ROUND(I249*H249,2)</f>
        <v>0</v>
      </c>
      <c r="K249" s="203" t="s">
        <v>127</v>
      </c>
      <c r="L249" s="45"/>
      <c r="M249" s="208" t="s">
        <v>19</v>
      </c>
      <c r="N249" s="209" t="s">
        <v>46</v>
      </c>
      <c r="O249" s="85"/>
      <c r="P249" s="210">
        <f>O249*H249</f>
        <v>0</v>
      </c>
      <c r="Q249" s="210">
        <v>0</v>
      </c>
      <c r="R249" s="210">
        <f>Q249*H249</f>
        <v>0</v>
      </c>
      <c r="S249" s="210">
        <v>0.032</v>
      </c>
      <c r="T249" s="211">
        <f>S249*H249</f>
        <v>4.06464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2" t="s">
        <v>128</v>
      </c>
      <c r="AT249" s="212" t="s">
        <v>123</v>
      </c>
      <c r="AU249" s="212" t="s">
        <v>84</v>
      </c>
      <c r="AY249" s="18" t="s">
        <v>120</v>
      </c>
      <c r="BE249" s="213">
        <f>IF(N249="základní",J249,0)</f>
        <v>0</v>
      </c>
      <c r="BF249" s="213">
        <f>IF(N249="snížená",J249,0)</f>
        <v>0</v>
      </c>
      <c r="BG249" s="213">
        <f>IF(N249="zákl. přenesená",J249,0)</f>
        <v>0</v>
      </c>
      <c r="BH249" s="213">
        <f>IF(N249="sníž. přenesená",J249,0)</f>
        <v>0</v>
      </c>
      <c r="BI249" s="213">
        <f>IF(N249="nulová",J249,0)</f>
        <v>0</v>
      </c>
      <c r="BJ249" s="18" t="s">
        <v>80</v>
      </c>
      <c r="BK249" s="213">
        <f>ROUND(I249*H249,2)</f>
        <v>0</v>
      </c>
      <c r="BL249" s="18" t="s">
        <v>128</v>
      </c>
      <c r="BM249" s="212" t="s">
        <v>357</v>
      </c>
    </row>
    <row r="250" spans="1:47" s="2" customFormat="1" ht="12">
      <c r="A250" s="39"/>
      <c r="B250" s="40"/>
      <c r="C250" s="41"/>
      <c r="D250" s="214" t="s">
        <v>130</v>
      </c>
      <c r="E250" s="41"/>
      <c r="F250" s="215" t="s">
        <v>358</v>
      </c>
      <c r="G250" s="41"/>
      <c r="H250" s="41"/>
      <c r="I250" s="216"/>
      <c r="J250" s="41"/>
      <c r="K250" s="41"/>
      <c r="L250" s="45"/>
      <c r="M250" s="217"/>
      <c r="N250" s="218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130</v>
      </c>
      <c r="AU250" s="18" t="s">
        <v>84</v>
      </c>
    </row>
    <row r="251" spans="1:51" s="13" customFormat="1" ht="12">
      <c r="A251" s="13"/>
      <c r="B251" s="219"/>
      <c r="C251" s="220"/>
      <c r="D251" s="221" t="s">
        <v>132</v>
      </c>
      <c r="E251" s="222" t="s">
        <v>19</v>
      </c>
      <c r="F251" s="223" t="s">
        <v>359</v>
      </c>
      <c r="G251" s="220"/>
      <c r="H251" s="224">
        <v>57.6</v>
      </c>
      <c r="I251" s="225"/>
      <c r="J251" s="220"/>
      <c r="K251" s="220"/>
      <c r="L251" s="226"/>
      <c r="M251" s="227"/>
      <c r="N251" s="228"/>
      <c r="O251" s="228"/>
      <c r="P251" s="228"/>
      <c r="Q251" s="228"/>
      <c r="R251" s="228"/>
      <c r="S251" s="228"/>
      <c r="T251" s="22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0" t="s">
        <v>132</v>
      </c>
      <c r="AU251" s="230" t="s">
        <v>84</v>
      </c>
      <c r="AV251" s="13" t="s">
        <v>84</v>
      </c>
      <c r="AW251" s="13" t="s">
        <v>36</v>
      </c>
      <c r="AX251" s="13" t="s">
        <v>75</v>
      </c>
      <c r="AY251" s="230" t="s">
        <v>120</v>
      </c>
    </row>
    <row r="252" spans="1:51" s="13" customFormat="1" ht="12">
      <c r="A252" s="13"/>
      <c r="B252" s="219"/>
      <c r="C252" s="220"/>
      <c r="D252" s="221" t="s">
        <v>132</v>
      </c>
      <c r="E252" s="222" t="s">
        <v>19</v>
      </c>
      <c r="F252" s="223" t="s">
        <v>360</v>
      </c>
      <c r="G252" s="220"/>
      <c r="H252" s="224">
        <v>4.8</v>
      </c>
      <c r="I252" s="225"/>
      <c r="J252" s="220"/>
      <c r="K252" s="220"/>
      <c r="L252" s="226"/>
      <c r="M252" s="227"/>
      <c r="N252" s="228"/>
      <c r="O252" s="228"/>
      <c r="P252" s="228"/>
      <c r="Q252" s="228"/>
      <c r="R252" s="228"/>
      <c r="S252" s="228"/>
      <c r="T252" s="22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0" t="s">
        <v>132</v>
      </c>
      <c r="AU252" s="230" t="s">
        <v>84</v>
      </c>
      <c r="AV252" s="13" t="s">
        <v>84</v>
      </c>
      <c r="AW252" s="13" t="s">
        <v>36</v>
      </c>
      <c r="AX252" s="13" t="s">
        <v>75</v>
      </c>
      <c r="AY252" s="230" t="s">
        <v>120</v>
      </c>
    </row>
    <row r="253" spans="1:51" s="13" customFormat="1" ht="12">
      <c r="A253" s="13"/>
      <c r="B253" s="219"/>
      <c r="C253" s="220"/>
      <c r="D253" s="221" t="s">
        <v>132</v>
      </c>
      <c r="E253" s="222" t="s">
        <v>19</v>
      </c>
      <c r="F253" s="223" t="s">
        <v>361</v>
      </c>
      <c r="G253" s="220"/>
      <c r="H253" s="224">
        <v>4.32</v>
      </c>
      <c r="I253" s="225"/>
      <c r="J253" s="220"/>
      <c r="K253" s="220"/>
      <c r="L253" s="226"/>
      <c r="M253" s="227"/>
      <c r="N253" s="228"/>
      <c r="O253" s="228"/>
      <c r="P253" s="228"/>
      <c r="Q253" s="228"/>
      <c r="R253" s="228"/>
      <c r="S253" s="228"/>
      <c r="T253" s="22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0" t="s">
        <v>132</v>
      </c>
      <c r="AU253" s="230" t="s">
        <v>84</v>
      </c>
      <c r="AV253" s="13" t="s">
        <v>84</v>
      </c>
      <c r="AW253" s="13" t="s">
        <v>36</v>
      </c>
      <c r="AX253" s="13" t="s">
        <v>75</v>
      </c>
      <c r="AY253" s="230" t="s">
        <v>120</v>
      </c>
    </row>
    <row r="254" spans="1:51" s="13" customFormat="1" ht="12">
      <c r="A254" s="13"/>
      <c r="B254" s="219"/>
      <c r="C254" s="220"/>
      <c r="D254" s="221" t="s">
        <v>132</v>
      </c>
      <c r="E254" s="222" t="s">
        <v>19</v>
      </c>
      <c r="F254" s="223" t="s">
        <v>362</v>
      </c>
      <c r="G254" s="220"/>
      <c r="H254" s="224">
        <v>45.36</v>
      </c>
      <c r="I254" s="225"/>
      <c r="J254" s="220"/>
      <c r="K254" s="220"/>
      <c r="L254" s="226"/>
      <c r="M254" s="227"/>
      <c r="N254" s="228"/>
      <c r="O254" s="228"/>
      <c r="P254" s="228"/>
      <c r="Q254" s="228"/>
      <c r="R254" s="228"/>
      <c r="S254" s="228"/>
      <c r="T254" s="22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0" t="s">
        <v>132</v>
      </c>
      <c r="AU254" s="230" t="s">
        <v>84</v>
      </c>
      <c r="AV254" s="13" t="s">
        <v>84</v>
      </c>
      <c r="AW254" s="13" t="s">
        <v>36</v>
      </c>
      <c r="AX254" s="13" t="s">
        <v>75</v>
      </c>
      <c r="AY254" s="230" t="s">
        <v>120</v>
      </c>
    </row>
    <row r="255" spans="1:51" s="13" customFormat="1" ht="12">
      <c r="A255" s="13"/>
      <c r="B255" s="219"/>
      <c r="C255" s="220"/>
      <c r="D255" s="221" t="s">
        <v>132</v>
      </c>
      <c r="E255" s="222" t="s">
        <v>19</v>
      </c>
      <c r="F255" s="223" t="s">
        <v>363</v>
      </c>
      <c r="G255" s="220"/>
      <c r="H255" s="224">
        <v>9.66</v>
      </c>
      <c r="I255" s="225"/>
      <c r="J255" s="220"/>
      <c r="K255" s="220"/>
      <c r="L255" s="226"/>
      <c r="M255" s="227"/>
      <c r="N255" s="228"/>
      <c r="O255" s="228"/>
      <c r="P255" s="228"/>
      <c r="Q255" s="228"/>
      <c r="R255" s="228"/>
      <c r="S255" s="228"/>
      <c r="T255" s="22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0" t="s">
        <v>132</v>
      </c>
      <c r="AU255" s="230" t="s">
        <v>84</v>
      </c>
      <c r="AV255" s="13" t="s">
        <v>84</v>
      </c>
      <c r="AW255" s="13" t="s">
        <v>36</v>
      </c>
      <c r="AX255" s="13" t="s">
        <v>75</v>
      </c>
      <c r="AY255" s="230" t="s">
        <v>120</v>
      </c>
    </row>
    <row r="256" spans="1:51" s="13" customFormat="1" ht="12">
      <c r="A256" s="13"/>
      <c r="B256" s="219"/>
      <c r="C256" s="220"/>
      <c r="D256" s="221" t="s">
        <v>132</v>
      </c>
      <c r="E256" s="222" t="s">
        <v>19</v>
      </c>
      <c r="F256" s="223" t="s">
        <v>364</v>
      </c>
      <c r="G256" s="220"/>
      <c r="H256" s="224">
        <v>5.28</v>
      </c>
      <c r="I256" s="225"/>
      <c r="J256" s="220"/>
      <c r="K256" s="220"/>
      <c r="L256" s="226"/>
      <c r="M256" s="227"/>
      <c r="N256" s="228"/>
      <c r="O256" s="228"/>
      <c r="P256" s="228"/>
      <c r="Q256" s="228"/>
      <c r="R256" s="228"/>
      <c r="S256" s="228"/>
      <c r="T256" s="22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0" t="s">
        <v>132</v>
      </c>
      <c r="AU256" s="230" t="s">
        <v>84</v>
      </c>
      <c r="AV256" s="13" t="s">
        <v>84</v>
      </c>
      <c r="AW256" s="13" t="s">
        <v>36</v>
      </c>
      <c r="AX256" s="13" t="s">
        <v>75</v>
      </c>
      <c r="AY256" s="230" t="s">
        <v>120</v>
      </c>
    </row>
    <row r="257" spans="1:51" s="15" customFormat="1" ht="12">
      <c r="A257" s="15"/>
      <c r="B257" s="242"/>
      <c r="C257" s="243"/>
      <c r="D257" s="221" t="s">
        <v>132</v>
      </c>
      <c r="E257" s="244" t="s">
        <v>19</v>
      </c>
      <c r="F257" s="245" t="s">
        <v>150</v>
      </c>
      <c r="G257" s="243"/>
      <c r="H257" s="246">
        <v>127.02</v>
      </c>
      <c r="I257" s="247"/>
      <c r="J257" s="243"/>
      <c r="K257" s="243"/>
      <c r="L257" s="248"/>
      <c r="M257" s="249"/>
      <c r="N257" s="250"/>
      <c r="O257" s="250"/>
      <c r="P257" s="250"/>
      <c r="Q257" s="250"/>
      <c r="R257" s="250"/>
      <c r="S257" s="250"/>
      <c r="T257" s="251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52" t="s">
        <v>132</v>
      </c>
      <c r="AU257" s="252" t="s">
        <v>84</v>
      </c>
      <c r="AV257" s="15" t="s">
        <v>128</v>
      </c>
      <c r="AW257" s="15" t="s">
        <v>36</v>
      </c>
      <c r="AX257" s="15" t="s">
        <v>80</v>
      </c>
      <c r="AY257" s="252" t="s">
        <v>120</v>
      </c>
    </row>
    <row r="258" spans="1:65" s="2" customFormat="1" ht="24.15" customHeight="1">
      <c r="A258" s="39"/>
      <c r="B258" s="40"/>
      <c r="C258" s="201" t="s">
        <v>365</v>
      </c>
      <c r="D258" s="201" t="s">
        <v>123</v>
      </c>
      <c r="E258" s="202" t="s">
        <v>366</v>
      </c>
      <c r="F258" s="203" t="s">
        <v>367</v>
      </c>
      <c r="G258" s="204" t="s">
        <v>126</v>
      </c>
      <c r="H258" s="205">
        <v>95.148</v>
      </c>
      <c r="I258" s="206"/>
      <c r="J258" s="207">
        <f>ROUND(I258*H258,2)</f>
        <v>0</v>
      </c>
      <c r="K258" s="203" t="s">
        <v>185</v>
      </c>
      <c r="L258" s="45"/>
      <c r="M258" s="208" t="s">
        <v>19</v>
      </c>
      <c r="N258" s="209" t="s">
        <v>46</v>
      </c>
      <c r="O258" s="85"/>
      <c r="P258" s="210">
        <f>O258*H258</f>
        <v>0</v>
      </c>
      <c r="Q258" s="210">
        <v>0</v>
      </c>
      <c r="R258" s="210">
        <f>Q258*H258</f>
        <v>0</v>
      </c>
      <c r="S258" s="210">
        <v>0.065</v>
      </c>
      <c r="T258" s="211">
        <f>S258*H258</f>
        <v>6.18462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2" t="s">
        <v>128</v>
      </c>
      <c r="AT258" s="212" t="s">
        <v>123</v>
      </c>
      <c r="AU258" s="212" t="s">
        <v>84</v>
      </c>
      <c r="AY258" s="18" t="s">
        <v>120</v>
      </c>
      <c r="BE258" s="213">
        <f>IF(N258="základní",J258,0)</f>
        <v>0</v>
      </c>
      <c r="BF258" s="213">
        <f>IF(N258="snížená",J258,0)</f>
        <v>0</v>
      </c>
      <c r="BG258" s="213">
        <f>IF(N258="zákl. přenesená",J258,0)</f>
        <v>0</v>
      </c>
      <c r="BH258" s="213">
        <f>IF(N258="sníž. přenesená",J258,0)</f>
        <v>0</v>
      </c>
      <c r="BI258" s="213">
        <f>IF(N258="nulová",J258,0)</f>
        <v>0</v>
      </c>
      <c r="BJ258" s="18" t="s">
        <v>80</v>
      </c>
      <c r="BK258" s="213">
        <f>ROUND(I258*H258,2)</f>
        <v>0</v>
      </c>
      <c r="BL258" s="18" t="s">
        <v>128</v>
      </c>
      <c r="BM258" s="212" t="s">
        <v>368</v>
      </c>
    </row>
    <row r="259" spans="1:51" s="13" customFormat="1" ht="12">
      <c r="A259" s="13"/>
      <c r="B259" s="219"/>
      <c r="C259" s="220"/>
      <c r="D259" s="221" t="s">
        <v>132</v>
      </c>
      <c r="E259" s="222" t="s">
        <v>19</v>
      </c>
      <c r="F259" s="223" t="s">
        <v>133</v>
      </c>
      <c r="G259" s="220"/>
      <c r="H259" s="224">
        <v>2.88</v>
      </c>
      <c r="I259" s="225"/>
      <c r="J259" s="220"/>
      <c r="K259" s="220"/>
      <c r="L259" s="226"/>
      <c r="M259" s="227"/>
      <c r="N259" s="228"/>
      <c r="O259" s="228"/>
      <c r="P259" s="228"/>
      <c r="Q259" s="228"/>
      <c r="R259" s="228"/>
      <c r="S259" s="228"/>
      <c r="T259" s="22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0" t="s">
        <v>132</v>
      </c>
      <c r="AU259" s="230" t="s">
        <v>84</v>
      </c>
      <c r="AV259" s="13" t="s">
        <v>84</v>
      </c>
      <c r="AW259" s="13" t="s">
        <v>36</v>
      </c>
      <c r="AX259" s="13" t="s">
        <v>75</v>
      </c>
      <c r="AY259" s="230" t="s">
        <v>120</v>
      </c>
    </row>
    <row r="260" spans="1:51" s="13" customFormat="1" ht="12">
      <c r="A260" s="13"/>
      <c r="B260" s="219"/>
      <c r="C260" s="220"/>
      <c r="D260" s="221" t="s">
        <v>132</v>
      </c>
      <c r="E260" s="222" t="s">
        <v>19</v>
      </c>
      <c r="F260" s="223" t="s">
        <v>134</v>
      </c>
      <c r="G260" s="220"/>
      <c r="H260" s="224">
        <v>17.28</v>
      </c>
      <c r="I260" s="225"/>
      <c r="J260" s="220"/>
      <c r="K260" s="220"/>
      <c r="L260" s="226"/>
      <c r="M260" s="227"/>
      <c r="N260" s="228"/>
      <c r="O260" s="228"/>
      <c r="P260" s="228"/>
      <c r="Q260" s="228"/>
      <c r="R260" s="228"/>
      <c r="S260" s="228"/>
      <c r="T260" s="22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0" t="s">
        <v>132</v>
      </c>
      <c r="AU260" s="230" t="s">
        <v>84</v>
      </c>
      <c r="AV260" s="13" t="s">
        <v>84</v>
      </c>
      <c r="AW260" s="13" t="s">
        <v>36</v>
      </c>
      <c r="AX260" s="13" t="s">
        <v>75</v>
      </c>
      <c r="AY260" s="230" t="s">
        <v>120</v>
      </c>
    </row>
    <row r="261" spans="1:51" s="13" customFormat="1" ht="12">
      <c r="A261" s="13"/>
      <c r="B261" s="219"/>
      <c r="C261" s="220"/>
      <c r="D261" s="221" t="s">
        <v>132</v>
      </c>
      <c r="E261" s="222" t="s">
        <v>19</v>
      </c>
      <c r="F261" s="223" t="s">
        <v>135</v>
      </c>
      <c r="G261" s="220"/>
      <c r="H261" s="224">
        <v>16.084</v>
      </c>
      <c r="I261" s="225"/>
      <c r="J261" s="220"/>
      <c r="K261" s="220"/>
      <c r="L261" s="226"/>
      <c r="M261" s="227"/>
      <c r="N261" s="228"/>
      <c r="O261" s="228"/>
      <c r="P261" s="228"/>
      <c r="Q261" s="228"/>
      <c r="R261" s="228"/>
      <c r="S261" s="228"/>
      <c r="T261" s="22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0" t="s">
        <v>132</v>
      </c>
      <c r="AU261" s="230" t="s">
        <v>84</v>
      </c>
      <c r="AV261" s="13" t="s">
        <v>84</v>
      </c>
      <c r="AW261" s="13" t="s">
        <v>36</v>
      </c>
      <c r="AX261" s="13" t="s">
        <v>75</v>
      </c>
      <c r="AY261" s="230" t="s">
        <v>120</v>
      </c>
    </row>
    <row r="262" spans="1:51" s="13" customFormat="1" ht="12">
      <c r="A262" s="13"/>
      <c r="B262" s="219"/>
      <c r="C262" s="220"/>
      <c r="D262" s="221" t="s">
        <v>132</v>
      </c>
      <c r="E262" s="222" t="s">
        <v>19</v>
      </c>
      <c r="F262" s="223" t="s">
        <v>136</v>
      </c>
      <c r="G262" s="220"/>
      <c r="H262" s="224">
        <v>15.744</v>
      </c>
      <c r="I262" s="225"/>
      <c r="J262" s="220"/>
      <c r="K262" s="220"/>
      <c r="L262" s="226"/>
      <c r="M262" s="227"/>
      <c r="N262" s="228"/>
      <c r="O262" s="228"/>
      <c r="P262" s="228"/>
      <c r="Q262" s="228"/>
      <c r="R262" s="228"/>
      <c r="S262" s="228"/>
      <c r="T262" s="22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0" t="s">
        <v>132</v>
      </c>
      <c r="AU262" s="230" t="s">
        <v>84</v>
      </c>
      <c r="AV262" s="13" t="s">
        <v>84</v>
      </c>
      <c r="AW262" s="13" t="s">
        <v>36</v>
      </c>
      <c r="AX262" s="13" t="s">
        <v>75</v>
      </c>
      <c r="AY262" s="230" t="s">
        <v>120</v>
      </c>
    </row>
    <row r="263" spans="1:51" s="13" customFormat="1" ht="12">
      <c r="A263" s="13"/>
      <c r="B263" s="219"/>
      <c r="C263" s="220"/>
      <c r="D263" s="221" t="s">
        <v>132</v>
      </c>
      <c r="E263" s="222" t="s">
        <v>19</v>
      </c>
      <c r="F263" s="223" t="s">
        <v>369</v>
      </c>
      <c r="G263" s="220"/>
      <c r="H263" s="224">
        <v>2.88</v>
      </c>
      <c r="I263" s="225"/>
      <c r="J263" s="220"/>
      <c r="K263" s="220"/>
      <c r="L263" s="226"/>
      <c r="M263" s="227"/>
      <c r="N263" s="228"/>
      <c r="O263" s="228"/>
      <c r="P263" s="228"/>
      <c r="Q263" s="228"/>
      <c r="R263" s="228"/>
      <c r="S263" s="228"/>
      <c r="T263" s="22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0" t="s">
        <v>132</v>
      </c>
      <c r="AU263" s="230" t="s">
        <v>84</v>
      </c>
      <c r="AV263" s="13" t="s">
        <v>84</v>
      </c>
      <c r="AW263" s="13" t="s">
        <v>36</v>
      </c>
      <c r="AX263" s="13" t="s">
        <v>75</v>
      </c>
      <c r="AY263" s="230" t="s">
        <v>120</v>
      </c>
    </row>
    <row r="264" spans="1:51" s="13" customFormat="1" ht="12">
      <c r="A264" s="13"/>
      <c r="B264" s="219"/>
      <c r="C264" s="220"/>
      <c r="D264" s="221" t="s">
        <v>132</v>
      </c>
      <c r="E264" s="222" t="s">
        <v>19</v>
      </c>
      <c r="F264" s="223" t="s">
        <v>370</v>
      </c>
      <c r="G264" s="220"/>
      <c r="H264" s="224">
        <v>6.48</v>
      </c>
      <c r="I264" s="225"/>
      <c r="J264" s="220"/>
      <c r="K264" s="220"/>
      <c r="L264" s="226"/>
      <c r="M264" s="227"/>
      <c r="N264" s="228"/>
      <c r="O264" s="228"/>
      <c r="P264" s="228"/>
      <c r="Q264" s="228"/>
      <c r="R264" s="228"/>
      <c r="S264" s="228"/>
      <c r="T264" s="22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0" t="s">
        <v>132</v>
      </c>
      <c r="AU264" s="230" t="s">
        <v>84</v>
      </c>
      <c r="AV264" s="13" t="s">
        <v>84</v>
      </c>
      <c r="AW264" s="13" t="s">
        <v>36</v>
      </c>
      <c r="AX264" s="13" t="s">
        <v>75</v>
      </c>
      <c r="AY264" s="230" t="s">
        <v>120</v>
      </c>
    </row>
    <row r="265" spans="1:51" s="13" customFormat="1" ht="12">
      <c r="A265" s="13"/>
      <c r="B265" s="219"/>
      <c r="C265" s="220"/>
      <c r="D265" s="221" t="s">
        <v>132</v>
      </c>
      <c r="E265" s="222" t="s">
        <v>19</v>
      </c>
      <c r="F265" s="223" t="s">
        <v>371</v>
      </c>
      <c r="G265" s="220"/>
      <c r="H265" s="224">
        <v>1.32</v>
      </c>
      <c r="I265" s="225"/>
      <c r="J265" s="220"/>
      <c r="K265" s="220"/>
      <c r="L265" s="226"/>
      <c r="M265" s="227"/>
      <c r="N265" s="228"/>
      <c r="O265" s="228"/>
      <c r="P265" s="228"/>
      <c r="Q265" s="228"/>
      <c r="R265" s="228"/>
      <c r="S265" s="228"/>
      <c r="T265" s="22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0" t="s">
        <v>132</v>
      </c>
      <c r="AU265" s="230" t="s">
        <v>84</v>
      </c>
      <c r="AV265" s="13" t="s">
        <v>84</v>
      </c>
      <c r="AW265" s="13" t="s">
        <v>36</v>
      </c>
      <c r="AX265" s="13" t="s">
        <v>75</v>
      </c>
      <c r="AY265" s="230" t="s">
        <v>120</v>
      </c>
    </row>
    <row r="266" spans="1:51" s="13" customFormat="1" ht="12">
      <c r="A266" s="13"/>
      <c r="B266" s="219"/>
      <c r="C266" s="220"/>
      <c r="D266" s="221" t="s">
        <v>132</v>
      </c>
      <c r="E266" s="222" t="s">
        <v>19</v>
      </c>
      <c r="F266" s="223" t="s">
        <v>145</v>
      </c>
      <c r="G266" s="220"/>
      <c r="H266" s="224">
        <v>5.76</v>
      </c>
      <c r="I266" s="225"/>
      <c r="J266" s="220"/>
      <c r="K266" s="220"/>
      <c r="L266" s="226"/>
      <c r="M266" s="227"/>
      <c r="N266" s="228"/>
      <c r="O266" s="228"/>
      <c r="P266" s="228"/>
      <c r="Q266" s="228"/>
      <c r="R266" s="228"/>
      <c r="S266" s="228"/>
      <c r="T266" s="22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0" t="s">
        <v>132</v>
      </c>
      <c r="AU266" s="230" t="s">
        <v>84</v>
      </c>
      <c r="AV266" s="13" t="s">
        <v>84</v>
      </c>
      <c r="AW266" s="13" t="s">
        <v>36</v>
      </c>
      <c r="AX266" s="13" t="s">
        <v>75</v>
      </c>
      <c r="AY266" s="230" t="s">
        <v>120</v>
      </c>
    </row>
    <row r="267" spans="1:51" s="13" customFormat="1" ht="12">
      <c r="A267" s="13"/>
      <c r="B267" s="219"/>
      <c r="C267" s="220"/>
      <c r="D267" s="221" t="s">
        <v>132</v>
      </c>
      <c r="E267" s="222" t="s">
        <v>19</v>
      </c>
      <c r="F267" s="223" t="s">
        <v>147</v>
      </c>
      <c r="G267" s="220"/>
      <c r="H267" s="224">
        <v>11.16</v>
      </c>
      <c r="I267" s="225"/>
      <c r="J267" s="220"/>
      <c r="K267" s="220"/>
      <c r="L267" s="226"/>
      <c r="M267" s="227"/>
      <c r="N267" s="228"/>
      <c r="O267" s="228"/>
      <c r="P267" s="228"/>
      <c r="Q267" s="228"/>
      <c r="R267" s="228"/>
      <c r="S267" s="228"/>
      <c r="T267" s="22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0" t="s">
        <v>132</v>
      </c>
      <c r="AU267" s="230" t="s">
        <v>84</v>
      </c>
      <c r="AV267" s="13" t="s">
        <v>84</v>
      </c>
      <c r="AW267" s="13" t="s">
        <v>36</v>
      </c>
      <c r="AX267" s="13" t="s">
        <v>75</v>
      </c>
      <c r="AY267" s="230" t="s">
        <v>120</v>
      </c>
    </row>
    <row r="268" spans="1:51" s="13" customFormat="1" ht="12">
      <c r="A268" s="13"/>
      <c r="B268" s="219"/>
      <c r="C268" s="220"/>
      <c r="D268" s="221" t="s">
        <v>132</v>
      </c>
      <c r="E268" s="222" t="s">
        <v>19</v>
      </c>
      <c r="F268" s="223" t="s">
        <v>148</v>
      </c>
      <c r="G268" s="220"/>
      <c r="H268" s="224">
        <v>15.56</v>
      </c>
      <c r="I268" s="225"/>
      <c r="J268" s="220"/>
      <c r="K268" s="220"/>
      <c r="L268" s="226"/>
      <c r="M268" s="227"/>
      <c r="N268" s="228"/>
      <c r="O268" s="228"/>
      <c r="P268" s="228"/>
      <c r="Q268" s="228"/>
      <c r="R268" s="228"/>
      <c r="S268" s="228"/>
      <c r="T268" s="22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0" t="s">
        <v>132</v>
      </c>
      <c r="AU268" s="230" t="s">
        <v>84</v>
      </c>
      <c r="AV268" s="13" t="s">
        <v>84</v>
      </c>
      <c r="AW268" s="13" t="s">
        <v>36</v>
      </c>
      <c r="AX268" s="13" t="s">
        <v>75</v>
      </c>
      <c r="AY268" s="230" t="s">
        <v>120</v>
      </c>
    </row>
    <row r="269" spans="1:51" s="15" customFormat="1" ht="12">
      <c r="A269" s="15"/>
      <c r="B269" s="242"/>
      <c r="C269" s="243"/>
      <c r="D269" s="221" t="s">
        <v>132</v>
      </c>
      <c r="E269" s="244" t="s">
        <v>19</v>
      </c>
      <c r="F269" s="245" t="s">
        <v>150</v>
      </c>
      <c r="G269" s="243"/>
      <c r="H269" s="246">
        <v>95.148</v>
      </c>
      <c r="I269" s="247"/>
      <c r="J269" s="243"/>
      <c r="K269" s="243"/>
      <c r="L269" s="248"/>
      <c r="M269" s="249"/>
      <c r="N269" s="250"/>
      <c r="O269" s="250"/>
      <c r="P269" s="250"/>
      <c r="Q269" s="250"/>
      <c r="R269" s="250"/>
      <c r="S269" s="250"/>
      <c r="T269" s="251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52" t="s">
        <v>132</v>
      </c>
      <c r="AU269" s="252" t="s">
        <v>84</v>
      </c>
      <c r="AV269" s="15" t="s">
        <v>128</v>
      </c>
      <c r="AW269" s="15" t="s">
        <v>36</v>
      </c>
      <c r="AX269" s="15" t="s">
        <v>80</v>
      </c>
      <c r="AY269" s="252" t="s">
        <v>120</v>
      </c>
    </row>
    <row r="270" spans="1:63" s="12" customFormat="1" ht="22.8" customHeight="1">
      <c r="A270" s="12"/>
      <c r="B270" s="185"/>
      <c r="C270" s="186"/>
      <c r="D270" s="187" t="s">
        <v>74</v>
      </c>
      <c r="E270" s="199" t="s">
        <v>372</v>
      </c>
      <c r="F270" s="199" t="s">
        <v>373</v>
      </c>
      <c r="G270" s="186"/>
      <c r="H270" s="186"/>
      <c r="I270" s="189"/>
      <c r="J270" s="200">
        <f>BK270</f>
        <v>0</v>
      </c>
      <c r="K270" s="186"/>
      <c r="L270" s="191"/>
      <c r="M270" s="192"/>
      <c r="N270" s="193"/>
      <c r="O270" s="193"/>
      <c r="P270" s="194">
        <f>SUM(P271:P278)</f>
        <v>0</v>
      </c>
      <c r="Q270" s="193"/>
      <c r="R270" s="194">
        <f>SUM(R271:R278)</f>
        <v>0</v>
      </c>
      <c r="S270" s="193"/>
      <c r="T270" s="195">
        <f>SUM(T271:T278)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196" t="s">
        <v>80</v>
      </c>
      <c r="AT270" s="197" t="s">
        <v>74</v>
      </c>
      <c r="AU270" s="197" t="s">
        <v>80</v>
      </c>
      <c r="AY270" s="196" t="s">
        <v>120</v>
      </c>
      <c r="BK270" s="198">
        <f>SUM(BK271:BK278)</f>
        <v>0</v>
      </c>
    </row>
    <row r="271" spans="1:65" s="2" customFormat="1" ht="24.15" customHeight="1">
      <c r="A271" s="39"/>
      <c r="B271" s="40"/>
      <c r="C271" s="201" t="s">
        <v>374</v>
      </c>
      <c r="D271" s="201" t="s">
        <v>123</v>
      </c>
      <c r="E271" s="202" t="s">
        <v>375</v>
      </c>
      <c r="F271" s="203" t="s">
        <v>376</v>
      </c>
      <c r="G271" s="204" t="s">
        <v>160</v>
      </c>
      <c r="H271" s="205">
        <v>23.597</v>
      </c>
      <c r="I271" s="206"/>
      <c r="J271" s="207">
        <f>ROUND(I271*H271,2)</f>
        <v>0</v>
      </c>
      <c r="K271" s="203" t="s">
        <v>127</v>
      </c>
      <c r="L271" s="45"/>
      <c r="M271" s="208" t="s">
        <v>19</v>
      </c>
      <c r="N271" s="209" t="s">
        <v>46</v>
      </c>
      <c r="O271" s="85"/>
      <c r="P271" s="210">
        <f>O271*H271</f>
        <v>0</v>
      </c>
      <c r="Q271" s="210">
        <v>0</v>
      </c>
      <c r="R271" s="210">
        <f>Q271*H271</f>
        <v>0</v>
      </c>
      <c r="S271" s="210">
        <v>0</v>
      </c>
      <c r="T271" s="211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2" t="s">
        <v>128</v>
      </c>
      <c r="AT271" s="212" t="s">
        <v>123</v>
      </c>
      <c r="AU271" s="212" t="s">
        <v>84</v>
      </c>
      <c r="AY271" s="18" t="s">
        <v>120</v>
      </c>
      <c r="BE271" s="213">
        <f>IF(N271="základní",J271,0)</f>
        <v>0</v>
      </c>
      <c r="BF271" s="213">
        <f>IF(N271="snížená",J271,0)</f>
        <v>0</v>
      </c>
      <c r="BG271" s="213">
        <f>IF(N271="zákl. přenesená",J271,0)</f>
        <v>0</v>
      </c>
      <c r="BH271" s="213">
        <f>IF(N271="sníž. přenesená",J271,0)</f>
        <v>0</v>
      </c>
      <c r="BI271" s="213">
        <f>IF(N271="nulová",J271,0)</f>
        <v>0</v>
      </c>
      <c r="BJ271" s="18" t="s">
        <v>80</v>
      </c>
      <c r="BK271" s="213">
        <f>ROUND(I271*H271,2)</f>
        <v>0</v>
      </c>
      <c r="BL271" s="18" t="s">
        <v>128</v>
      </c>
      <c r="BM271" s="212" t="s">
        <v>377</v>
      </c>
    </row>
    <row r="272" spans="1:47" s="2" customFormat="1" ht="12">
      <c r="A272" s="39"/>
      <c r="B272" s="40"/>
      <c r="C272" s="41"/>
      <c r="D272" s="214" t="s">
        <v>130</v>
      </c>
      <c r="E272" s="41"/>
      <c r="F272" s="215" t="s">
        <v>378</v>
      </c>
      <c r="G272" s="41"/>
      <c r="H272" s="41"/>
      <c r="I272" s="216"/>
      <c r="J272" s="41"/>
      <c r="K272" s="41"/>
      <c r="L272" s="45"/>
      <c r="M272" s="217"/>
      <c r="N272" s="218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130</v>
      </c>
      <c r="AU272" s="18" t="s">
        <v>84</v>
      </c>
    </row>
    <row r="273" spans="1:65" s="2" customFormat="1" ht="24.15" customHeight="1">
      <c r="A273" s="39"/>
      <c r="B273" s="40"/>
      <c r="C273" s="201" t="s">
        <v>379</v>
      </c>
      <c r="D273" s="201" t="s">
        <v>123</v>
      </c>
      <c r="E273" s="202" t="s">
        <v>380</v>
      </c>
      <c r="F273" s="203" t="s">
        <v>381</v>
      </c>
      <c r="G273" s="204" t="s">
        <v>160</v>
      </c>
      <c r="H273" s="205">
        <v>330.358</v>
      </c>
      <c r="I273" s="206"/>
      <c r="J273" s="207">
        <f>ROUND(I273*H273,2)</f>
        <v>0</v>
      </c>
      <c r="K273" s="203" t="s">
        <v>127</v>
      </c>
      <c r="L273" s="45"/>
      <c r="M273" s="208" t="s">
        <v>19</v>
      </c>
      <c r="N273" s="209" t="s">
        <v>46</v>
      </c>
      <c r="O273" s="85"/>
      <c r="P273" s="210">
        <f>O273*H273</f>
        <v>0</v>
      </c>
      <c r="Q273" s="210">
        <v>0</v>
      </c>
      <c r="R273" s="210">
        <f>Q273*H273</f>
        <v>0</v>
      </c>
      <c r="S273" s="210">
        <v>0</v>
      </c>
      <c r="T273" s="211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12" t="s">
        <v>128</v>
      </c>
      <c r="AT273" s="212" t="s">
        <v>123</v>
      </c>
      <c r="AU273" s="212" t="s">
        <v>84</v>
      </c>
      <c r="AY273" s="18" t="s">
        <v>120</v>
      </c>
      <c r="BE273" s="213">
        <f>IF(N273="základní",J273,0)</f>
        <v>0</v>
      </c>
      <c r="BF273" s="213">
        <f>IF(N273="snížená",J273,0)</f>
        <v>0</v>
      </c>
      <c r="BG273" s="213">
        <f>IF(N273="zákl. přenesená",J273,0)</f>
        <v>0</v>
      </c>
      <c r="BH273" s="213">
        <f>IF(N273="sníž. přenesená",J273,0)</f>
        <v>0</v>
      </c>
      <c r="BI273" s="213">
        <f>IF(N273="nulová",J273,0)</f>
        <v>0</v>
      </c>
      <c r="BJ273" s="18" t="s">
        <v>80</v>
      </c>
      <c r="BK273" s="213">
        <f>ROUND(I273*H273,2)</f>
        <v>0</v>
      </c>
      <c r="BL273" s="18" t="s">
        <v>128</v>
      </c>
      <c r="BM273" s="212" t="s">
        <v>382</v>
      </c>
    </row>
    <row r="274" spans="1:47" s="2" customFormat="1" ht="12">
      <c r="A274" s="39"/>
      <c r="B274" s="40"/>
      <c r="C274" s="41"/>
      <c r="D274" s="214" t="s">
        <v>130</v>
      </c>
      <c r="E274" s="41"/>
      <c r="F274" s="215" t="s">
        <v>383</v>
      </c>
      <c r="G274" s="41"/>
      <c r="H274" s="41"/>
      <c r="I274" s="216"/>
      <c r="J274" s="41"/>
      <c r="K274" s="41"/>
      <c r="L274" s="45"/>
      <c r="M274" s="217"/>
      <c r="N274" s="218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130</v>
      </c>
      <c r="AU274" s="18" t="s">
        <v>84</v>
      </c>
    </row>
    <row r="275" spans="1:51" s="13" customFormat="1" ht="12">
      <c r="A275" s="13"/>
      <c r="B275" s="219"/>
      <c r="C275" s="220"/>
      <c r="D275" s="221" t="s">
        <v>132</v>
      </c>
      <c r="E275" s="220"/>
      <c r="F275" s="223" t="s">
        <v>384</v>
      </c>
      <c r="G275" s="220"/>
      <c r="H275" s="224">
        <v>330.358</v>
      </c>
      <c r="I275" s="225"/>
      <c r="J275" s="220"/>
      <c r="K275" s="220"/>
      <c r="L275" s="226"/>
      <c r="M275" s="227"/>
      <c r="N275" s="228"/>
      <c r="O275" s="228"/>
      <c r="P275" s="228"/>
      <c r="Q275" s="228"/>
      <c r="R275" s="228"/>
      <c r="S275" s="228"/>
      <c r="T275" s="22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0" t="s">
        <v>132</v>
      </c>
      <c r="AU275" s="230" t="s">
        <v>84</v>
      </c>
      <c r="AV275" s="13" t="s">
        <v>84</v>
      </c>
      <c r="AW275" s="13" t="s">
        <v>4</v>
      </c>
      <c r="AX275" s="13" t="s">
        <v>80</v>
      </c>
      <c r="AY275" s="230" t="s">
        <v>120</v>
      </c>
    </row>
    <row r="276" spans="1:65" s="2" customFormat="1" ht="21.75" customHeight="1">
      <c r="A276" s="39"/>
      <c r="B276" s="40"/>
      <c r="C276" s="201" t="s">
        <v>385</v>
      </c>
      <c r="D276" s="201" t="s">
        <v>123</v>
      </c>
      <c r="E276" s="202" t="s">
        <v>386</v>
      </c>
      <c r="F276" s="203" t="s">
        <v>387</v>
      </c>
      <c r="G276" s="204" t="s">
        <v>160</v>
      </c>
      <c r="H276" s="205">
        <v>23.597</v>
      </c>
      <c r="I276" s="206"/>
      <c r="J276" s="207">
        <f>ROUND(I276*H276,2)</f>
        <v>0</v>
      </c>
      <c r="K276" s="203" t="s">
        <v>127</v>
      </c>
      <c r="L276" s="45"/>
      <c r="M276" s="208" t="s">
        <v>19</v>
      </c>
      <c r="N276" s="209" t="s">
        <v>46</v>
      </c>
      <c r="O276" s="85"/>
      <c r="P276" s="210">
        <f>O276*H276</f>
        <v>0</v>
      </c>
      <c r="Q276" s="210">
        <v>0</v>
      </c>
      <c r="R276" s="210">
        <f>Q276*H276</f>
        <v>0</v>
      </c>
      <c r="S276" s="210">
        <v>0</v>
      </c>
      <c r="T276" s="211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12" t="s">
        <v>128</v>
      </c>
      <c r="AT276" s="212" t="s">
        <v>123</v>
      </c>
      <c r="AU276" s="212" t="s">
        <v>84</v>
      </c>
      <c r="AY276" s="18" t="s">
        <v>120</v>
      </c>
      <c r="BE276" s="213">
        <f>IF(N276="základní",J276,0)</f>
        <v>0</v>
      </c>
      <c r="BF276" s="213">
        <f>IF(N276="snížená",J276,0)</f>
        <v>0</v>
      </c>
      <c r="BG276" s="213">
        <f>IF(N276="zákl. přenesená",J276,0)</f>
        <v>0</v>
      </c>
      <c r="BH276" s="213">
        <f>IF(N276="sníž. přenesená",J276,0)</f>
        <v>0</v>
      </c>
      <c r="BI276" s="213">
        <f>IF(N276="nulová",J276,0)</f>
        <v>0</v>
      </c>
      <c r="BJ276" s="18" t="s">
        <v>80</v>
      </c>
      <c r="BK276" s="213">
        <f>ROUND(I276*H276,2)</f>
        <v>0</v>
      </c>
      <c r="BL276" s="18" t="s">
        <v>128</v>
      </c>
      <c r="BM276" s="212" t="s">
        <v>388</v>
      </c>
    </row>
    <row r="277" spans="1:47" s="2" customFormat="1" ht="12">
      <c r="A277" s="39"/>
      <c r="B277" s="40"/>
      <c r="C277" s="41"/>
      <c r="D277" s="214" t="s">
        <v>130</v>
      </c>
      <c r="E277" s="41"/>
      <c r="F277" s="215" t="s">
        <v>389</v>
      </c>
      <c r="G277" s="41"/>
      <c r="H277" s="41"/>
      <c r="I277" s="216"/>
      <c r="J277" s="41"/>
      <c r="K277" s="41"/>
      <c r="L277" s="45"/>
      <c r="M277" s="217"/>
      <c r="N277" s="218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130</v>
      </c>
      <c r="AU277" s="18" t="s">
        <v>84</v>
      </c>
    </row>
    <row r="278" spans="1:65" s="2" customFormat="1" ht="16.5" customHeight="1">
      <c r="A278" s="39"/>
      <c r="B278" s="40"/>
      <c r="C278" s="253" t="s">
        <v>390</v>
      </c>
      <c r="D278" s="253" t="s">
        <v>164</v>
      </c>
      <c r="E278" s="254" t="s">
        <v>391</v>
      </c>
      <c r="F278" s="255" t="s">
        <v>392</v>
      </c>
      <c r="G278" s="256" t="s">
        <v>160</v>
      </c>
      <c r="H278" s="257">
        <v>23.597</v>
      </c>
      <c r="I278" s="258"/>
      <c r="J278" s="259">
        <f>ROUND(I278*H278,2)</f>
        <v>0</v>
      </c>
      <c r="K278" s="255" t="s">
        <v>127</v>
      </c>
      <c r="L278" s="260"/>
      <c r="M278" s="261" t="s">
        <v>19</v>
      </c>
      <c r="N278" s="262" t="s">
        <v>46</v>
      </c>
      <c r="O278" s="85"/>
      <c r="P278" s="210">
        <f>O278*H278</f>
        <v>0</v>
      </c>
      <c r="Q278" s="210">
        <v>0</v>
      </c>
      <c r="R278" s="210">
        <f>Q278*H278</f>
        <v>0</v>
      </c>
      <c r="S278" s="210">
        <v>0</v>
      </c>
      <c r="T278" s="211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2" t="s">
        <v>167</v>
      </c>
      <c r="AT278" s="212" t="s">
        <v>164</v>
      </c>
      <c r="AU278" s="212" t="s">
        <v>84</v>
      </c>
      <c r="AY278" s="18" t="s">
        <v>120</v>
      </c>
      <c r="BE278" s="213">
        <f>IF(N278="základní",J278,0)</f>
        <v>0</v>
      </c>
      <c r="BF278" s="213">
        <f>IF(N278="snížená",J278,0)</f>
        <v>0</v>
      </c>
      <c r="BG278" s="213">
        <f>IF(N278="zákl. přenesená",J278,0)</f>
        <v>0</v>
      </c>
      <c r="BH278" s="213">
        <f>IF(N278="sníž. přenesená",J278,0)</f>
        <v>0</v>
      </c>
      <c r="BI278" s="213">
        <f>IF(N278="nulová",J278,0)</f>
        <v>0</v>
      </c>
      <c r="BJ278" s="18" t="s">
        <v>80</v>
      </c>
      <c r="BK278" s="213">
        <f>ROUND(I278*H278,2)</f>
        <v>0</v>
      </c>
      <c r="BL278" s="18" t="s">
        <v>128</v>
      </c>
      <c r="BM278" s="212" t="s">
        <v>393</v>
      </c>
    </row>
    <row r="279" spans="1:63" s="12" customFormat="1" ht="22.8" customHeight="1">
      <c r="A279" s="12"/>
      <c r="B279" s="185"/>
      <c r="C279" s="186"/>
      <c r="D279" s="187" t="s">
        <v>74</v>
      </c>
      <c r="E279" s="199" t="s">
        <v>394</v>
      </c>
      <c r="F279" s="199" t="s">
        <v>395</v>
      </c>
      <c r="G279" s="186"/>
      <c r="H279" s="186"/>
      <c r="I279" s="189"/>
      <c r="J279" s="200">
        <f>BK279</f>
        <v>0</v>
      </c>
      <c r="K279" s="186"/>
      <c r="L279" s="191"/>
      <c r="M279" s="192"/>
      <c r="N279" s="193"/>
      <c r="O279" s="193"/>
      <c r="P279" s="194">
        <f>SUM(P280:P281)</f>
        <v>0</v>
      </c>
      <c r="Q279" s="193"/>
      <c r="R279" s="194">
        <f>SUM(R280:R281)</f>
        <v>0</v>
      </c>
      <c r="S279" s="193"/>
      <c r="T279" s="195">
        <f>SUM(T280:T281)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196" t="s">
        <v>80</v>
      </c>
      <c r="AT279" s="197" t="s">
        <v>74</v>
      </c>
      <c r="AU279" s="197" t="s">
        <v>80</v>
      </c>
      <c r="AY279" s="196" t="s">
        <v>120</v>
      </c>
      <c r="BK279" s="198">
        <f>SUM(BK280:BK281)</f>
        <v>0</v>
      </c>
    </row>
    <row r="280" spans="1:65" s="2" customFormat="1" ht="33" customHeight="1">
      <c r="A280" s="39"/>
      <c r="B280" s="40"/>
      <c r="C280" s="201" t="s">
        <v>396</v>
      </c>
      <c r="D280" s="201" t="s">
        <v>123</v>
      </c>
      <c r="E280" s="202" t="s">
        <v>397</v>
      </c>
      <c r="F280" s="203" t="s">
        <v>398</v>
      </c>
      <c r="G280" s="204" t="s">
        <v>160</v>
      </c>
      <c r="H280" s="205">
        <v>29.954</v>
      </c>
      <c r="I280" s="206"/>
      <c r="J280" s="207">
        <f>ROUND(I280*H280,2)</f>
        <v>0</v>
      </c>
      <c r="K280" s="203" t="s">
        <v>127</v>
      </c>
      <c r="L280" s="45"/>
      <c r="M280" s="208" t="s">
        <v>19</v>
      </c>
      <c r="N280" s="209" t="s">
        <v>46</v>
      </c>
      <c r="O280" s="85"/>
      <c r="P280" s="210">
        <f>O280*H280</f>
        <v>0</v>
      </c>
      <c r="Q280" s="210">
        <v>0</v>
      </c>
      <c r="R280" s="210">
        <f>Q280*H280</f>
        <v>0</v>
      </c>
      <c r="S280" s="210">
        <v>0</v>
      </c>
      <c r="T280" s="211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2" t="s">
        <v>128</v>
      </c>
      <c r="AT280" s="212" t="s">
        <v>123</v>
      </c>
      <c r="AU280" s="212" t="s">
        <v>84</v>
      </c>
      <c r="AY280" s="18" t="s">
        <v>120</v>
      </c>
      <c r="BE280" s="213">
        <f>IF(N280="základní",J280,0)</f>
        <v>0</v>
      </c>
      <c r="BF280" s="213">
        <f>IF(N280="snížená",J280,0)</f>
        <v>0</v>
      </c>
      <c r="BG280" s="213">
        <f>IF(N280="zákl. přenesená",J280,0)</f>
        <v>0</v>
      </c>
      <c r="BH280" s="213">
        <f>IF(N280="sníž. přenesená",J280,0)</f>
        <v>0</v>
      </c>
      <c r="BI280" s="213">
        <f>IF(N280="nulová",J280,0)</f>
        <v>0</v>
      </c>
      <c r="BJ280" s="18" t="s">
        <v>80</v>
      </c>
      <c r="BK280" s="213">
        <f>ROUND(I280*H280,2)</f>
        <v>0</v>
      </c>
      <c r="BL280" s="18" t="s">
        <v>128</v>
      </c>
      <c r="BM280" s="212" t="s">
        <v>399</v>
      </c>
    </row>
    <row r="281" spans="1:47" s="2" customFormat="1" ht="12">
      <c r="A281" s="39"/>
      <c r="B281" s="40"/>
      <c r="C281" s="41"/>
      <c r="D281" s="214" t="s">
        <v>130</v>
      </c>
      <c r="E281" s="41"/>
      <c r="F281" s="215" t="s">
        <v>400</v>
      </c>
      <c r="G281" s="41"/>
      <c r="H281" s="41"/>
      <c r="I281" s="216"/>
      <c r="J281" s="41"/>
      <c r="K281" s="41"/>
      <c r="L281" s="45"/>
      <c r="M281" s="217"/>
      <c r="N281" s="218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130</v>
      </c>
      <c r="AU281" s="18" t="s">
        <v>84</v>
      </c>
    </row>
    <row r="282" spans="1:63" s="12" customFormat="1" ht="25.9" customHeight="1">
      <c r="A282" s="12"/>
      <c r="B282" s="185"/>
      <c r="C282" s="186"/>
      <c r="D282" s="187" t="s">
        <v>74</v>
      </c>
      <c r="E282" s="188" t="s">
        <v>401</v>
      </c>
      <c r="F282" s="188" t="s">
        <v>402</v>
      </c>
      <c r="G282" s="186"/>
      <c r="H282" s="186"/>
      <c r="I282" s="189"/>
      <c r="J282" s="190">
        <f>BK282</f>
        <v>0</v>
      </c>
      <c r="K282" s="186"/>
      <c r="L282" s="191"/>
      <c r="M282" s="192"/>
      <c r="N282" s="193"/>
      <c r="O282" s="193"/>
      <c r="P282" s="194">
        <f>P283+P295+P349+P364</f>
        <v>0</v>
      </c>
      <c r="Q282" s="193"/>
      <c r="R282" s="194">
        <f>R283+R295+R349+R364</f>
        <v>6.631855700000001</v>
      </c>
      <c r="S282" s="193"/>
      <c r="T282" s="195">
        <f>T283+T295+T349+T364</f>
        <v>0.079593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196" t="s">
        <v>84</v>
      </c>
      <c r="AT282" s="197" t="s">
        <v>74</v>
      </c>
      <c r="AU282" s="197" t="s">
        <v>75</v>
      </c>
      <c r="AY282" s="196" t="s">
        <v>120</v>
      </c>
      <c r="BK282" s="198">
        <f>BK283+BK295+BK349+BK364</f>
        <v>0</v>
      </c>
    </row>
    <row r="283" spans="1:63" s="12" customFormat="1" ht="22.8" customHeight="1">
      <c r="A283" s="12"/>
      <c r="B283" s="185"/>
      <c r="C283" s="186"/>
      <c r="D283" s="187" t="s">
        <v>74</v>
      </c>
      <c r="E283" s="199" t="s">
        <v>403</v>
      </c>
      <c r="F283" s="199" t="s">
        <v>404</v>
      </c>
      <c r="G283" s="186"/>
      <c r="H283" s="186"/>
      <c r="I283" s="189"/>
      <c r="J283" s="200">
        <f>BK283</f>
        <v>0</v>
      </c>
      <c r="K283" s="186"/>
      <c r="L283" s="191"/>
      <c r="M283" s="192"/>
      <c r="N283" s="193"/>
      <c r="O283" s="193"/>
      <c r="P283" s="194">
        <f>SUM(P284:P294)</f>
        <v>0</v>
      </c>
      <c r="Q283" s="193"/>
      <c r="R283" s="194">
        <f>SUM(R284:R294)</f>
        <v>0.17700449999999998</v>
      </c>
      <c r="S283" s="193"/>
      <c r="T283" s="195">
        <f>SUM(T284:T294)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196" t="s">
        <v>84</v>
      </c>
      <c r="AT283" s="197" t="s">
        <v>74</v>
      </c>
      <c r="AU283" s="197" t="s">
        <v>80</v>
      </c>
      <c r="AY283" s="196" t="s">
        <v>120</v>
      </c>
      <c r="BK283" s="198">
        <f>SUM(BK284:BK294)</f>
        <v>0</v>
      </c>
    </row>
    <row r="284" spans="1:65" s="2" customFormat="1" ht="24.15" customHeight="1">
      <c r="A284" s="39"/>
      <c r="B284" s="40"/>
      <c r="C284" s="201" t="s">
        <v>405</v>
      </c>
      <c r="D284" s="201" t="s">
        <v>123</v>
      </c>
      <c r="E284" s="202" t="s">
        <v>406</v>
      </c>
      <c r="F284" s="203" t="s">
        <v>407</v>
      </c>
      <c r="G284" s="204" t="s">
        <v>184</v>
      </c>
      <c r="H284" s="205">
        <v>89.85</v>
      </c>
      <c r="I284" s="206"/>
      <c r="J284" s="207">
        <f>ROUND(I284*H284,2)</f>
        <v>0</v>
      </c>
      <c r="K284" s="203" t="s">
        <v>127</v>
      </c>
      <c r="L284" s="45"/>
      <c r="M284" s="208" t="s">
        <v>19</v>
      </c>
      <c r="N284" s="209" t="s">
        <v>46</v>
      </c>
      <c r="O284" s="85"/>
      <c r="P284" s="210">
        <f>O284*H284</f>
        <v>0</v>
      </c>
      <c r="Q284" s="210">
        <v>0.00197</v>
      </c>
      <c r="R284" s="210">
        <f>Q284*H284</f>
        <v>0.17700449999999998</v>
      </c>
      <c r="S284" s="210">
        <v>0</v>
      </c>
      <c r="T284" s="211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12" t="s">
        <v>244</v>
      </c>
      <c r="AT284" s="212" t="s">
        <v>123</v>
      </c>
      <c r="AU284" s="212" t="s">
        <v>84</v>
      </c>
      <c r="AY284" s="18" t="s">
        <v>120</v>
      </c>
      <c r="BE284" s="213">
        <f>IF(N284="základní",J284,0)</f>
        <v>0</v>
      </c>
      <c r="BF284" s="213">
        <f>IF(N284="snížená",J284,0)</f>
        <v>0</v>
      </c>
      <c r="BG284" s="213">
        <f>IF(N284="zákl. přenesená",J284,0)</f>
        <v>0</v>
      </c>
      <c r="BH284" s="213">
        <f>IF(N284="sníž. přenesená",J284,0)</f>
        <v>0</v>
      </c>
      <c r="BI284" s="213">
        <f>IF(N284="nulová",J284,0)</f>
        <v>0</v>
      </c>
      <c r="BJ284" s="18" t="s">
        <v>80</v>
      </c>
      <c r="BK284" s="213">
        <f>ROUND(I284*H284,2)</f>
        <v>0</v>
      </c>
      <c r="BL284" s="18" t="s">
        <v>244</v>
      </c>
      <c r="BM284" s="212" t="s">
        <v>408</v>
      </c>
    </row>
    <row r="285" spans="1:47" s="2" customFormat="1" ht="12">
      <c r="A285" s="39"/>
      <c r="B285" s="40"/>
      <c r="C285" s="41"/>
      <c r="D285" s="214" t="s">
        <v>130</v>
      </c>
      <c r="E285" s="41"/>
      <c r="F285" s="215" t="s">
        <v>409</v>
      </c>
      <c r="G285" s="41"/>
      <c r="H285" s="41"/>
      <c r="I285" s="216"/>
      <c r="J285" s="41"/>
      <c r="K285" s="41"/>
      <c r="L285" s="45"/>
      <c r="M285" s="217"/>
      <c r="N285" s="218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130</v>
      </c>
      <c r="AU285" s="18" t="s">
        <v>84</v>
      </c>
    </row>
    <row r="286" spans="1:51" s="13" customFormat="1" ht="12">
      <c r="A286" s="13"/>
      <c r="B286" s="219"/>
      <c r="C286" s="220"/>
      <c r="D286" s="221" t="s">
        <v>132</v>
      </c>
      <c r="E286" s="222" t="s">
        <v>19</v>
      </c>
      <c r="F286" s="223" t="s">
        <v>410</v>
      </c>
      <c r="G286" s="220"/>
      <c r="H286" s="224">
        <v>24.5</v>
      </c>
      <c r="I286" s="225"/>
      <c r="J286" s="220"/>
      <c r="K286" s="220"/>
      <c r="L286" s="226"/>
      <c r="M286" s="227"/>
      <c r="N286" s="228"/>
      <c r="O286" s="228"/>
      <c r="P286" s="228"/>
      <c r="Q286" s="228"/>
      <c r="R286" s="228"/>
      <c r="S286" s="228"/>
      <c r="T286" s="22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0" t="s">
        <v>132</v>
      </c>
      <c r="AU286" s="230" t="s">
        <v>84</v>
      </c>
      <c r="AV286" s="13" t="s">
        <v>84</v>
      </c>
      <c r="AW286" s="13" t="s">
        <v>36</v>
      </c>
      <c r="AX286" s="13" t="s">
        <v>75</v>
      </c>
      <c r="AY286" s="230" t="s">
        <v>120</v>
      </c>
    </row>
    <row r="287" spans="1:51" s="13" customFormat="1" ht="12">
      <c r="A287" s="13"/>
      <c r="B287" s="219"/>
      <c r="C287" s="220"/>
      <c r="D287" s="221" t="s">
        <v>132</v>
      </c>
      <c r="E287" s="222" t="s">
        <v>19</v>
      </c>
      <c r="F287" s="223" t="s">
        <v>411</v>
      </c>
      <c r="G287" s="220"/>
      <c r="H287" s="224">
        <v>7.8</v>
      </c>
      <c r="I287" s="225"/>
      <c r="J287" s="220"/>
      <c r="K287" s="220"/>
      <c r="L287" s="226"/>
      <c r="M287" s="227"/>
      <c r="N287" s="228"/>
      <c r="O287" s="228"/>
      <c r="P287" s="228"/>
      <c r="Q287" s="228"/>
      <c r="R287" s="228"/>
      <c r="S287" s="228"/>
      <c r="T287" s="22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0" t="s">
        <v>132</v>
      </c>
      <c r="AU287" s="230" t="s">
        <v>84</v>
      </c>
      <c r="AV287" s="13" t="s">
        <v>84</v>
      </c>
      <c r="AW287" s="13" t="s">
        <v>36</v>
      </c>
      <c r="AX287" s="13" t="s">
        <v>75</v>
      </c>
      <c r="AY287" s="230" t="s">
        <v>120</v>
      </c>
    </row>
    <row r="288" spans="1:51" s="13" customFormat="1" ht="12">
      <c r="A288" s="13"/>
      <c r="B288" s="219"/>
      <c r="C288" s="220"/>
      <c r="D288" s="221" t="s">
        <v>132</v>
      </c>
      <c r="E288" s="222" t="s">
        <v>19</v>
      </c>
      <c r="F288" s="223" t="s">
        <v>412</v>
      </c>
      <c r="G288" s="220"/>
      <c r="H288" s="224">
        <v>25.5</v>
      </c>
      <c r="I288" s="225"/>
      <c r="J288" s="220"/>
      <c r="K288" s="220"/>
      <c r="L288" s="226"/>
      <c r="M288" s="227"/>
      <c r="N288" s="228"/>
      <c r="O288" s="228"/>
      <c r="P288" s="228"/>
      <c r="Q288" s="228"/>
      <c r="R288" s="228"/>
      <c r="S288" s="228"/>
      <c r="T288" s="22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0" t="s">
        <v>132</v>
      </c>
      <c r="AU288" s="230" t="s">
        <v>84</v>
      </c>
      <c r="AV288" s="13" t="s">
        <v>84</v>
      </c>
      <c r="AW288" s="13" t="s">
        <v>36</v>
      </c>
      <c r="AX288" s="13" t="s">
        <v>75</v>
      </c>
      <c r="AY288" s="230" t="s">
        <v>120</v>
      </c>
    </row>
    <row r="289" spans="1:51" s="13" customFormat="1" ht="12">
      <c r="A289" s="13"/>
      <c r="B289" s="219"/>
      <c r="C289" s="220"/>
      <c r="D289" s="221" t="s">
        <v>132</v>
      </c>
      <c r="E289" s="222" t="s">
        <v>19</v>
      </c>
      <c r="F289" s="223" t="s">
        <v>413</v>
      </c>
      <c r="G289" s="220"/>
      <c r="H289" s="224">
        <v>7.5</v>
      </c>
      <c r="I289" s="225"/>
      <c r="J289" s="220"/>
      <c r="K289" s="220"/>
      <c r="L289" s="226"/>
      <c r="M289" s="227"/>
      <c r="N289" s="228"/>
      <c r="O289" s="228"/>
      <c r="P289" s="228"/>
      <c r="Q289" s="228"/>
      <c r="R289" s="228"/>
      <c r="S289" s="228"/>
      <c r="T289" s="22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0" t="s">
        <v>132</v>
      </c>
      <c r="AU289" s="230" t="s">
        <v>84</v>
      </c>
      <c r="AV289" s="13" t="s">
        <v>84</v>
      </c>
      <c r="AW289" s="13" t="s">
        <v>36</v>
      </c>
      <c r="AX289" s="13" t="s">
        <v>75</v>
      </c>
      <c r="AY289" s="230" t="s">
        <v>120</v>
      </c>
    </row>
    <row r="290" spans="1:51" s="13" customFormat="1" ht="12">
      <c r="A290" s="13"/>
      <c r="B290" s="219"/>
      <c r="C290" s="220"/>
      <c r="D290" s="221" t="s">
        <v>132</v>
      </c>
      <c r="E290" s="222" t="s">
        <v>19</v>
      </c>
      <c r="F290" s="223" t="s">
        <v>414</v>
      </c>
      <c r="G290" s="220"/>
      <c r="H290" s="224">
        <v>4.2</v>
      </c>
      <c r="I290" s="225"/>
      <c r="J290" s="220"/>
      <c r="K290" s="220"/>
      <c r="L290" s="226"/>
      <c r="M290" s="227"/>
      <c r="N290" s="228"/>
      <c r="O290" s="228"/>
      <c r="P290" s="228"/>
      <c r="Q290" s="228"/>
      <c r="R290" s="228"/>
      <c r="S290" s="228"/>
      <c r="T290" s="22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0" t="s">
        <v>132</v>
      </c>
      <c r="AU290" s="230" t="s">
        <v>84</v>
      </c>
      <c r="AV290" s="13" t="s">
        <v>84</v>
      </c>
      <c r="AW290" s="13" t="s">
        <v>36</v>
      </c>
      <c r="AX290" s="13" t="s">
        <v>75</v>
      </c>
      <c r="AY290" s="230" t="s">
        <v>120</v>
      </c>
    </row>
    <row r="291" spans="1:51" s="13" customFormat="1" ht="12">
      <c r="A291" s="13"/>
      <c r="B291" s="219"/>
      <c r="C291" s="220"/>
      <c r="D291" s="221" t="s">
        <v>132</v>
      </c>
      <c r="E291" s="222" t="s">
        <v>19</v>
      </c>
      <c r="F291" s="223" t="s">
        <v>415</v>
      </c>
      <c r="G291" s="220"/>
      <c r="H291" s="224">
        <v>20.35</v>
      </c>
      <c r="I291" s="225"/>
      <c r="J291" s="220"/>
      <c r="K291" s="220"/>
      <c r="L291" s="226"/>
      <c r="M291" s="227"/>
      <c r="N291" s="228"/>
      <c r="O291" s="228"/>
      <c r="P291" s="228"/>
      <c r="Q291" s="228"/>
      <c r="R291" s="228"/>
      <c r="S291" s="228"/>
      <c r="T291" s="22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0" t="s">
        <v>132</v>
      </c>
      <c r="AU291" s="230" t="s">
        <v>84</v>
      </c>
      <c r="AV291" s="13" t="s">
        <v>84</v>
      </c>
      <c r="AW291" s="13" t="s">
        <v>36</v>
      </c>
      <c r="AX291" s="13" t="s">
        <v>75</v>
      </c>
      <c r="AY291" s="230" t="s">
        <v>120</v>
      </c>
    </row>
    <row r="292" spans="1:51" s="15" customFormat="1" ht="12">
      <c r="A292" s="15"/>
      <c r="B292" s="242"/>
      <c r="C292" s="243"/>
      <c r="D292" s="221" t="s">
        <v>132</v>
      </c>
      <c r="E292" s="244" t="s">
        <v>19</v>
      </c>
      <c r="F292" s="245" t="s">
        <v>150</v>
      </c>
      <c r="G292" s="243"/>
      <c r="H292" s="246">
        <v>89.85</v>
      </c>
      <c r="I292" s="247"/>
      <c r="J292" s="243"/>
      <c r="K292" s="243"/>
      <c r="L292" s="248"/>
      <c r="M292" s="249"/>
      <c r="N292" s="250"/>
      <c r="O292" s="250"/>
      <c r="P292" s="250"/>
      <c r="Q292" s="250"/>
      <c r="R292" s="250"/>
      <c r="S292" s="250"/>
      <c r="T292" s="251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52" t="s">
        <v>132</v>
      </c>
      <c r="AU292" s="252" t="s">
        <v>84</v>
      </c>
      <c r="AV292" s="15" t="s">
        <v>128</v>
      </c>
      <c r="AW292" s="15" t="s">
        <v>36</v>
      </c>
      <c r="AX292" s="15" t="s">
        <v>80</v>
      </c>
      <c r="AY292" s="252" t="s">
        <v>120</v>
      </c>
    </row>
    <row r="293" spans="1:65" s="2" customFormat="1" ht="24.15" customHeight="1">
      <c r="A293" s="39"/>
      <c r="B293" s="40"/>
      <c r="C293" s="201" t="s">
        <v>416</v>
      </c>
      <c r="D293" s="201" t="s">
        <v>123</v>
      </c>
      <c r="E293" s="202" t="s">
        <v>417</v>
      </c>
      <c r="F293" s="203" t="s">
        <v>418</v>
      </c>
      <c r="G293" s="204" t="s">
        <v>160</v>
      </c>
      <c r="H293" s="205">
        <v>0.177</v>
      </c>
      <c r="I293" s="206"/>
      <c r="J293" s="207">
        <f>ROUND(I293*H293,2)</f>
        <v>0</v>
      </c>
      <c r="K293" s="203" t="s">
        <v>127</v>
      </c>
      <c r="L293" s="45"/>
      <c r="M293" s="208" t="s">
        <v>19</v>
      </c>
      <c r="N293" s="209" t="s">
        <v>46</v>
      </c>
      <c r="O293" s="85"/>
      <c r="P293" s="210">
        <f>O293*H293</f>
        <v>0</v>
      </c>
      <c r="Q293" s="210">
        <v>0</v>
      </c>
      <c r="R293" s="210">
        <f>Q293*H293</f>
        <v>0</v>
      </c>
      <c r="S293" s="210">
        <v>0</v>
      </c>
      <c r="T293" s="211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12" t="s">
        <v>244</v>
      </c>
      <c r="AT293" s="212" t="s">
        <v>123</v>
      </c>
      <c r="AU293" s="212" t="s">
        <v>84</v>
      </c>
      <c r="AY293" s="18" t="s">
        <v>120</v>
      </c>
      <c r="BE293" s="213">
        <f>IF(N293="základní",J293,0)</f>
        <v>0</v>
      </c>
      <c r="BF293" s="213">
        <f>IF(N293="snížená",J293,0)</f>
        <v>0</v>
      </c>
      <c r="BG293" s="213">
        <f>IF(N293="zákl. přenesená",J293,0)</f>
        <v>0</v>
      </c>
      <c r="BH293" s="213">
        <f>IF(N293="sníž. přenesená",J293,0)</f>
        <v>0</v>
      </c>
      <c r="BI293" s="213">
        <f>IF(N293="nulová",J293,0)</f>
        <v>0</v>
      </c>
      <c r="BJ293" s="18" t="s">
        <v>80</v>
      </c>
      <c r="BK293" s="213">
        <f>ROUND(I293*H293,2)</f>
        <v>0</v>
      </c>
      <c r="BL293" s="18" t="s">
        <v>244</v>
      </c>
      <c r="BM293" s="212" t="s">
        <v>419</v>
      </c>
    </row>
    <row r="294" spans="1:47" s="2" customFormat="1" ht="12">
      <c r="A294" s="39"/>
      <c r="B294" s="40"/>
      <c r="C294" s="41"/>
      <c r="D294" s="214" t="s">
        <v>130</v>
      </c>
      <c r="E294" s="41"/>
      <c r="F294" s="215" t="s">
        <v>420</v>
      </c>
      <c r="G294" s="41"/>
      <c r="H294" s="41"/>
      <c r="I294" s="216"/>
      <c r="J294" s="41"/>
      <c r="K294" s="41"/>
      <c r="L294" s="45"/>
      <c r="M294" s="217"/>
      <c r="N294" s="218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130</v>
      </c>
      <c r="AU294" s="18" t="s">
        <v>84</v>
      </c>
    </row>
    <row r="295" spans="1:63" s="12" customFormat="1" ht="22.8" customHeight="1">
      <c r="A295" s="12"/>
      <c r="B295" s="185"/>
      <c r="C295" s="186"/>
      <c r="D295" s="187" t="s">
        <v>74</v>
      </c>
      <c r="E295" s="199" t="s">
        <v>421</v>
      </c>
      <c r="F295" s="199" t="s">
        <v>422</v>
      </c>
      <c r="G295" s="186"/>
      <c r="H295" s="186"/>
      <c r="I295" s="189"/>
      <c r="J295" s="200">
        <f>BK295</f>
        <v>0</v>
      </c>
      <c r="K295" s="186"/>
      <c r="L295" s="191"/>
      <c r="M295" s="192"/>
      <c r="N295" s="193"/>
      <c r="O295" s="193"/>
      <c r="P295" s="194">
        <f>SUM(P296:P348)</f>
        <v>0</v>
      </c>
      <c r="Q295" s="193"/>
      <c r="R295" s="194">
        <f>SUM(R296:R348)</f>
        <v>6.155802000000001</v>
      </c>
      <c r="S295" s="193"/>
      <c r="T295" s="195">
        <f>SUM(T296:T348)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196" t="s">
        <v>84</v>
      </c>
      <c r="AT295" s="197" t="s">
        <v>74</v>
      </c>
      <c r="AU295" s="197" t="s">
        <v>80</v>
      </c>
      <c r="AY295" s="196" t="s">
        <v>120</v>
      </c>
      <c r="BK295" s="198">
        <f>SUM(BK296:BK348)</f>
        <v>0</v>
      </c>
    </row>
    <row r="296" spans="1:65" s="2" customFormat="1" ht="16.5" customHeight="1">
      <c r="A296" s="39"/>
      <c r="B296" s="40"/>
      <c r="C296" s="201" t="s">
        <v>423</v>
      </c>
      <c r="D296" s="201" t="s">
        <v>123</v>
      </c>
      <c r="E296" s="202" t="s">
        <v>424</v>
      </c>
      <c r="F296" s="203" t="s">
        <v>425</v>
      </c>
      <c r="G296" s="204" t="s">
        <v>126</v>
      </c>
      <c r="H296" s="205">
        <v>24.97</v>
      </c>
      <c r="I296" s="206"/>
      <c r="J296" s="207">
        <f>ROUND(I296*H296,2)</f>
        <v>0</v>
      </c>
      <c r="K296" s="203" t="s">
        <v>185</v>
      </c>
      <c r="L296" s="45"/>
      <c r="M296" s="208" t="s">
        <v>19</v>
      </c>
      <c r="N296" s="209" t="s">
        <v>46</v>
      </c>
      <c r="O296" s="85"/>
      <c r="P296" s="210">
        <f>O296*H296</f>
        <v>0</v>
      </c>
      <c r="Q296" s="210">
        <v>0</v>
      </c>
      <c r="R296" s="210">
        <f>Q296*H296</f>
        <v>0</v>
      </c>
      <c r="S296" s="210">
        <v>0</v>
      </c>
      <c r="T296" s="211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12" t="s">
        <v>244</v>
      </c>
      <c r="AT296" s="212" t="s">
        <v>123</v>
      </c>
      <c r="AU296" s="212" t="s">
        <v>84</v>
      </c>
      <c r="AY296" s="18" t="s">
        <v>120</v>
      </c>
      <c r="BE296" s="213">
        <f>IF(N296="základní",J296,0)</f>
        <v>0</v>
      </c>
      <c r="BF296" s="213">
        <f>IF(N296="snížená",J296,0)</f>
        <v>0</v>
      </c>
      <c r="BG296" s="213">
        <f>IF(N296="zákl. přenesená",J296,0)</f>
        <v>0</v>
      </c>
      <c r="BH296" s="213">
        <f>IF(N296="sníž. přenesená",J296,0)</f>
        <v>0</v>
      </c>
      <c r="BI296" s="213">
        <f>IF(N296="nulová",J296,0)</f>
        <v>0</v>
      </c>
      <c r="BJ296" s="18" t="s">
        <v>80</v>
      </c>
      <c r="BK296" s="213">
        <f>ROUND(I296*H296,2)</f>
        <v>0</v>
      </c>
      <c r="BL296" s="18" t="s">
        <v>244</v>
      </c>
      <c r="BM296" s="212" t="s">
        <v>426</v>
      </c>
    </row>
    <row r="297" spans="1:47" s="2" customFormat="1" ht="12">
      <c r="A297" s="39"/>
      <c r="B297" s="40"/>
      <c r="C297" s="41"/>
      <c r="D297" s="221" t="s">
        <v>187</v>
      </c>
      <c r="E297" s="41"/>
      <c r="F297" s="263" t="s">
        <v>427</v>
      </c>
      <c r="G297" s="41"/>
      <c r="H297" s="41"/>
      <c r="I297" s="216"/>
      <c r="J297" s="41"/>
      <c r="K297" s="41"/>
      <c r="L297" s="45"/>
      <c r="M297" s="217"/>
      <c r="N297" s="218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187</v>
      </c>
      <c r="AU297" s="18" t="s">
        <v>84</v>
      </c>
    </row>
    <row r="298" spans="1:51" s="13" customFormat="1" ht="12">
      <c r="A298" s="13"/>
      <c r="B298" s="219"/>
      <c r="C298" s="220"/>
      <c r="D298" s="221" t="s">
        <v>132</v>
      </c>
      <c r="E298" s="222" t="s">
        <v>19</v>
      </c>
      <c r="F298" s="223" t="s">
        <v>428</v>
      </c>
      <c r="G298" s="220"/>
      <c r="H298" s="224">
        <v>23.04</v>
      </c>
      <c r="I298" s="225"/>
      <c r="J298" s="220"/>
      <c r="K298" s="220"/>
      <c r="L298" s="226"/>
      <c r="M298" s="227"/>
      <c r="N298" s="228"/>
      <c r="O298" s="228"/>
      <c r="P298" s="228"/>
      <c r="Q298" s="228"/>
      <c r="R298" s="228"/>
      <c r="S298" s="228"/>
      <c r="T298" s="229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0" t="s">
        <v>132</v>
      </c>
      <c r="AU298" s="230" t="s">
        <v>84</v>
      </c>
      <c r="AV298" s="13" t="s">
        <v>84</v>
      </c>
      <c r="AW298" s="13" t="s">
        <v>36</v>
      </c>
      <c r="AX298" s="13" t="s">
        <v>75</v>
      </c>
      <c r="AY298" s="230" t="s">
        <v>120</v>
      </c>
    </row>
    <row r="299" spans="1:51" s="13" customFormat="1" ht="12">
      <c r="A299" s="13"/>
      <c r="B299" s="219"/>
      <c r="C299" s="220"/>
      <c r="D299" s="221" t="s">
        <v>132</v>
      </c>
      <c r="E299" s="222" t="s">
        <v>19</v>
      </c>
      <c r="F299" s="223" t="s">
        <v>429</v>
      </c>
      <c r="G299" s="220"/>
      <c r="H299" s="224">
        <v>1.93</v>
      </c>
      <c r="I299" s="225"/>
      <c r="J299" s="220"/>
      <c r="K299" s="220"/>
      <c r="L299" s="226"/>
      <c r="M299" s="227"/>
      <c r="N299" s="228"/>
      <c r="O299" s="228"/>
      <c r="P299" s="228"/>
      <c r="Q299" s="228"/>
      <c r="R299" s="228"/>
      <c r="S299" s="228"/>
      <c r="T299" s="229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0" t="s">
        <v>132</v>
      </c>
      <c r="AU299" s="230" t="s">
        <v>84</v>
      </c>
      <c r="AV299" s="13" t="s">
        <v>84</v>
      </c>
      <c r="AW299" s="13" t="s">
        <v>36</v>
      </c>
      <c r="AX299" s="13" t="s">
        <v>75</v>
      </c>
      <c r="AY299" s="230" t="s">
        <v>120</v>
      </c>
    </row>
    <row r="300" spans="1:51" s="15" customFormat="1" ht="12">
      <c r="A300" s="15"/>
      <c r="B300" s="242"/>
      <c r="C300" s="243"/>
      <c r="D300" s="221" t="s">
        <v>132</v>
      </c>
      <c r="E300" s="244" t="s">
        <v>19</v>
      </c>
      <c r="F300" s="245" t="s">
        <v>150</v>
      </c>
      <c r="G300" s="243"/>
      <c r="H300" s="246">
        <v>24.97</v>
      </c>
      <c r="I300" s="247"/>
      <c r="J300" s="243"/>
      <c r="K300" s="243"/>
      <c r="L300" s="248"/>
      <c r="M300" s="249"/>
      <c r="N300" s="250"/>
      <c r="O300" s="250"/>
      <c r="P300" s="250"/>
      <c r="Q300" s="250"/>
      <c r="R300" s="250"/>
      <c r="S300" s="250"/>
      <c r="T300" s="251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52" t="s">
        <v>132</v>
      </c>
      <c r="AU300" s="252" t="s">
        <v>84</v>
      </c>
      <c r="AV300" s="15" t="s">
        <v>128</v>
      </c>
      <c r="AW300" s="15" t="s">
        <v>36</v>
      </c>
      <c r="AX300" s="15" t="s">
        <v>80</v>
      </c>
      <c r="AY300" s="252" t="s">
        <v>120</v>
      </c>
    </row>
    <row r="301" spans="1:65" s="2" customFormat="1" ht="21.75" customHeight="1">
      <c r="A301" s="39"/>
      <c r="B301" s="40"/>
      <c r="C301" s="201" t="s">
        <v>430</v>
      </c>
      <c r="D301" s="201" t="s">
        <v>123</v>
      </c>
      <c r="E301" s="202" t="s">
        <v>431</v>
      </c>
      <c r="F301" s="203" t="s">
        <v>432</v>
      </c>
      <c r="G301" s="204" t="s">
        <v>126</v>
      </c>
      <c r="H301" s="205">
        <v>10.8</v>
      </c>
      <c r="I301" s="206"/>
      <c r="J301" s="207">
        <f>ROUND(I301*H301,2)</f>
        <v>0</v>
      </c>
      <c r="K301" s="203" t="s">
        <v>127</v>
      </c>
      <c r="L301" s="45"/>
      <c r="M301" s="208" t="s">
        <v>19</v>
      </c>
      <c r="N301" s="209" t="s">
        <v>46</v>
      </c>
      <c r="O301" s="85"/>
      <c r="P301" s="210">
        <f>O301*H301</f>
        <v>0</v>
      </c>
      <c r="Q301" s="210">
        <v>0.00027</v>
      </c>
      <c r="R301" s="210">
        <f>Q301*H301</f>
        <v>0.002916</v>
      </c>
      <c r="S301" s="210">
        <v>0</v>
      </c>
      <c r="T301" s="211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12" t="s">
        <v>244</v>
      </c>
      <c r="AT301" s="212" t="s">
        <v>123</v>
      </c>
      <c r="AU301" s="212" t="s">
        <v>84</v>
      </c>
      <c r="AY301" s="18" t="s">
        <v>120</v>
      </c>
      <c r="BE301" s="213">
        <f>IF(N301="základní",J301,0)</f>
        <v>0</v>
      </c>
      <c r="BF301" s="213">
        <f>IF(N301="snížená",J301,0)</f>
        <v>0</v>
      </c>
      <c r="BG301" s="213">
        <f>IF(N301="zákl. přenesená",J301,0)</f>
        <v>0</v>
      </c>
      <c r="BH301" s="213">
        <f>IF(N301="sníž. přenesená",J301,0)</f>
        <v>0</v>
      </c>
      <c r="BI301" s="213">
        <f>IF(N301="nulová",J301,0)</f>
        <v>0</v>
      </c>
      <c r="BJ301" s="18" t="s">
        <v>80</v>
      </c>
      <c r="BK301" s="213">
        <f>ROUND(I301*H301,2)</f>
        <v>0</v>
      </c>
      <c r="BL301" s="18" t="s">
        <v>244</v>
      </c>
      <c r="BM301" s="212" t="s">
        <v>433</v>
      </c>
    </row>
    <row r="302" spans="1:47" s="2" customFormat="1" ht="12">
      <c r="A302" s="39"/>
      <c r="B302" s="40"/>
      <c r="C302" s="41"/>
      <c r="D302" s="214" t="s">
        <v>130</v>
      </c>
      <c r="E302" s="41"/>
      <c r="F302" s="215" t="s">
        <v>434</v>
      </c>
      <c r="G302" s="41"/>
      <c r="H302" s="41"/>
      <c r="I302" s="216"/>
      <c r="J302" s="41"/>
      <c r="K302" s="41"/>
      <c r="L302" s="45"/>
      <c r="M302" s="217"/>
      <c r="N302" s="218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130</v>
      </c>
      <c r="AU302" s="18" t="s">
        <v>84</v>
      </c>
    </row>
    <row r="303" spans="1:51" s="13" customFormat="1" ht="12">
      <c r="A303" s="13"/>
      <c r="B303" s="219"/>
      <c r="C303" s="220"/>
      <c r="D303" s="221" t="s">
        <v>132</v>
      </c>
      <c r="E303" s="222" t="s">
        <v>19</v>
      </c>
      <c r="F303" s="223" t="s">
        <v>435</v>
      </c>
      <c r="G303" s="220"/>
      <c r="H303" s="224">
        <v>10.8</v>
      </c>
      <c r="I303" s="225"/>
      <c r="J303" s="220"/>
      <c r="K303" s="220"/>
      <c r="L303" s="226"/>
      <c r="M303" s="227"/>
      <c r="N303" s="228"/>
      <c r="O303" s="228"/>
      <c r="P303" s="228"/>
      <c r="Q303" s="228"/>
      <c r="R303" s="228"/>
      <c r="S303" s="228"/>
      <c r="T303" s="22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0" t="s">
        <v>132</v>
      </c>
      <c r="AU303" s="230" t="s">
        <v>84</v>
      </c>
      <c r="AV303" s="13" t="s">
        <v>84</v>
      </c>
      <c r="AW303" s="13" t="s">
        <v>36</v>
      </c>
      <c r="AX303" s="13" t="s">
        <v>80</v>
      </c>
      <c r="AY303" s="230" t="s">
        <v>120</v>
      </c>
    </row>
    <row r="304" spans="1:65" s="2" customFormat="1" ht="16.5" customHeight="1">
      <c r="A304" s="39"/>
      <c r="B304" s="40"/>
      <c r="C304" s="253" t="s">
        <v>436</v>
      </c>
      <c r="D304" s="253" t="s">
        <v>164</v>
      </c>
      <c r="E304" s="254" t="s">
        <v>437</v>
      </c>
      <c r="F304" s="255" t="s">
        <v>438</v>
      </c>
      <c r="G304" s="256" t="s">
        <v>126</v>
      </c>
      <c r="H304" s="257">
        <v>10.8</v>
      </c>
      <c r="I304" s="258"/>
      <c r="J304" s="259">
        <f>ROUND(I304*H304,2)</f>
        <v>0</v>
      </c>
      <c r="K304" s="255" t="s">
        <v>185</v>
      </c>
      <c r="L304" s="260"/>
      <c r="M304" s="261" t="s">
        <v>19</v>
      </c>
      <c r="N304" s="262" t="s">
        <v>46</v>
      </c>
      <c r="O304" s="85"/>
      <c r="P304" s="210">
        <f>O304*H304</f>
        <v>0</v>
      </c>
      <c r="Q304" s="210">
        <v>0.03681</v>
      </c>
      <c r="R304" s="210">
        <f>Q304*H304</f>
        <v>0.39754800000000007</v>
      </c>
      <c r="S304" s="210">
        <v>0</v>
      </c>
      <c r="T304" s="211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12" t="s">
        <v>347</v>
      </c>
      <c r="AT304" s="212" t="s">
        <v>164</v>
      </c>
      <c r="AU304" s="212" t="s">
        <v>84</v>
      </c>
      <c r="AY304" s="18" t="s">
        <v>120</v>
      </c>
      <c r="BE304" s="213">
        <f>IF(N304="základní",J304,0)</f>
        <v>0</v>
      </c>
      <c r="BF304" s="213">
        <f>IF(N304="snížená",J304,0)</f>
        <v>0</v>
      </c>
      <c r="BG304" s="213">
        <f>IF(N304="zákl. přenesená",J304,0)</f>
        <v>0</v>
      </c>
      <c r="BH304" s="213">
        <f>IF(N304="sníž. přenesená",J304,0)</f>
        <v>0</v>
      </c>
      <c r="BI304" s="213">
        <f>IF(N304="nulová",J304,0)</f>
        <v>0</v>
      </c>
      <c r="BJ304" s="18" t="s">
        <v>80</v>
      </c>
      <c r="BK304" s="213">
        <f>ROUND(I304*H304,2)</f>
        <v>0</v>
      </c>
      <c r="BL304" s="18" t="s">
        <v>244</v>
      </c>
      <c r="BM304" s="212" t="s">
        <v>439</v>
      </c>
    </row>
    <row r="305" spans="1:47" s="2" customFormat="1" ht="12">
      <c r="A305" s="39"/>
      <c r="B305" s="40"/>
      <c r="C305" s="41"/>
      <c r="D305" s="221" t="s">
        <v>187</v>
      </c>
      <c r="E305" s="41"/>
      <c r="F305" s="263" t="s">
        <v>440</v>
      </c>
      <c r="G305" s="41"/>
      <c r="H305" s="41"/>
      <c r="I305" s="216"/>
      <c r="J305" s="41"/>
      <c r="K305" s="41"/>
      <c r="L305" s="45"/>
      <c r="M305" s="217"/>
      <c r="N305" s="218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187</v>
      </c>
      <c r="AU305" s="18" t="s">
        <v>84</v>
      </c>
    </row>
    <row r="306" spans="1:65" s="2" customFormat="1" ht="21.75" customHeight="1">
      <c r="A306" s="39"/>
      <c r="B306" s="40"/>
      <c r="C306" s="201" t="s">
        <v>441</v>
      </c>
      <c r="D306" s="201" t="s">
        <v>123</v>
      </c>
      <c r="E306" s="202" t="s">
        <v>442</v>
      </c>
      <c r="F306" s="203" t="s">
        <v>443</v>
      </c>
      <c r="G306" s="204" t="s">
        <v>126</v>
      </c>
      <c r="H306" s="205">
        <v>149.4</v>
      </c>
      <c r="I306" s="206"/>
      <c r="J306" s="207">
        <f>ROUND(I306*H306,2)</f>
        <v>0</v>
      </c>
      <c r="K306" s="203" t="s">
        <v>127</v>
      </c>
      <c r="L306" s="45"/>
      <c r="M306" s="208" t="s">
        <v>19</v>
      </c>
      <c r="N306" s="209" t="s">
        <v>46</v>
      </c>
      <c r="O306" s="85"/>
      <c r="P306" s="210">
        <f>O306*H306</f>
        <v>0</v>
      </c>
      <c r="Q306" s="210">
        <v>0.00026</v>
      </c>
      <c r="R306" s="210">
        <f>Q306*H306</f>
        <v>0.038844</v>
      </c>
      <c r="S306" s="210">
        <v>0</v>
      </c>
      <c r="T306" s="211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12" t="s">
        <v>244</v>
      </c>
      <c r="AT306" s="212" t="s">
        <v>123</v>
      </c>
      <c r="AU306" s="212" t="s">
        <v>84</v>
      </c>
      <c r="AY306" s="18" t="s">
        <v>120</v>
      </c>
      <c r="BE306" s="213">
        <f>IF(N306="základní",J306,0)</f>
        <v>0</v>
      </c>
      <c r="BF306" s="213">
        <f>IF(N306="snížená",J306,0)</f>
        <v>0</v>
      </c>
      <c r="BG306" s="213">
        <f>IF(N306="zákl. přenesená",J306,0)</f>
        <v>0</v>
      </c>
      <c r="BH306" s="213">
        <f>IF(N306="sníž. přenesená",J306,0)</f>
        <v>0</v>
      </c>
      <c r="BI306" s="213">
        <f>IF(N306="nulová",J306,0)</f>
        <v>0</v>
      </c>
      <c r="BJ306" s="18" t="s">
        <v>80</v>
      </c>
      <c r="BK306" s="213">
        <f>ROUND(I306*H306,2)</f>
        <v>0</v>
      </c>
      <c r="BL306" s="18" t="s">
        <v>244</v>
      </c>
      <c r="BM306" s="212" t="s">
        <v>444</v>
      </c>
    </row>
    <row r="307" spans="1:47" s="2" customFormat="1" ht="12">
      <c r="A307" s="39"/>
      <c r="B307" s="40"/>
      <c r="C307" s="41"/>
      <c r="D307" s="214" t="s">
        <v>130</v>
      </c>
      <c r="E307" s="41"/>
      <c r="F307" s="215" t="s">
        <v>445</v>
      </c>
      <c r="G307" s="41"/>
      <c r="H307" s="41"/>
      <c r="I307" s="216"/>
      <c r="J307" s="41"/>
      <c r="K307" s="41"/>
      <c r="L307" s="45"/>
      <c r="M307" s="217"/>
      <c r="N307" s="218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130</v>
      </c>
      <c r="AU307" s="18" t="s">
        <v>84</v>
      </c>
    </row>
    <row r="308" spans="1:51" s="13" customFormat="1" ht="12">
      <c r="A308" s="13"/>
      <c r="B308" s="219"/>
      <c r="C308" s="220"/>
      <c r="D308" s="221" t="s">
        <v>132</v>
      </c>
      <c r="E308" s="222" t="s">
        <v>19</v>
      </c>
      <c r="F308" s="223" t="s">
        <v>446</v>
      </c>
      <c r="G308" s="220"/>
      <c r="H308" s="224">
        <v>17.28</v>
      </c>
      <c r="I308" s="225"/>
      <c r="J308" s="220"/>
      <c r="K308" s="220"/>
      <c r="L308" s="226"/>
      <c r="M308" s="227"/>
      <c r="N308" s="228"/>
      <c r="O308" s="228"/>
      <c r="P308" s="228"/>
      <c r="Q308" s="228"/>
      <c r="R308" s="228"/>
      <c r="S308" s="228"/>
      <c r="T308" s="229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0" t="s">
        <v>132</v>
      </c>
      <c r="AU308" s="230" t="s">
        <v>84</v>
      </c>
      <c r="AV308" s="13" t="s">
        <v>84</v>
      </c>
      <c r="AW308" s="13" t="s">
        <v>36</v>
      </c>
      <c r="AX308" s="13" t="s">
        <v>75</v>
      </c>
      <c r="AY308" s="230" t="s">
        <v>120</v>
      </c>
    </row>
    <row r="309" spans="1:51" s="13" customFormat="1" ht="12">
      <c r="A309" s="13"/>
      <c r="B309" s="219"/>
      <c r="C309" s="220"/>
      <c r="D309" s="221" t="s">
        <v>132</v>
      </c>
      <c r="E309" s="222" t="s">
        <v>19</v>
      </c>
      <c r="F309" s="223" t="s">
        <v>447</v>
      </c>
      <c r="G309" s="220"/>
      <c r="H309" s="224">
        <v>11.52</v>
      </c>
      <c r="I309" s="225"/>
      <c r="J309" s="220"/>
      <c r="K309" s="220"/>
      <c r="L309" s="226"/>
      <c r="M309" s="227"/>
      <c r="N309" s="228"/>
      <c r="O309" s="228"/>
      <c r="P309" s="228"/>
      <c r="Q309" s="228"/>
      <c r="R309" s="228"/>
      <c r="S309" s="228"/>
      <c r="T309" s="22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0" t="s">
        <v>132</v>
      </c>
      <c r="AU309" s="230" t="s">
        <v>84</v>
      </c>
      <c r="AV309" s="13" t="s">
        <v>84</v>
      </c>
      <c r="AW309" s="13" t="s">
        <v>36</v>
      </c>
      <c r="AX309" s="13" t="s">
        <v>75</v>
      </c>
      <c r="AY309" s="230" t="s">
        <v>120</v>
      </c>
    </row>
    <row r="310" spans="1:51" s="13" customFormat="1" ht="12">
      <c r="A310" s="13"/>
      <c r="B310" s="219"/>
      <c r="C310" s="220"/>
      <c r="D310" s="221" t="s">
        <v>132</v>
      </c>
      <c r="E310" s="222" t="s">
        <v>19</v>
      </c>
      <c r="F310" s="223" t="s">
        <v>448</v>
      </c>
      <c r="G310" s="220"/>
      <c r="H310" s="224">
        <v>23.04</v>
      </c>
      <c r="I310" s="225"/>
      <c r="J310" s="220"/>
      <c r="K310" s="220"/>
      <c r="L310" s="226"/>
      <c r="M310" s="227"/>
      <c r="N310" s="228"/>
      <c r="O310" s="228"/>
      <c r="P310" s="228"/>
      <c r="Q310" s="228"/>
      <c r="R310" s="228"/>
      <c r="S310" s="228"/>
      <c r="T310" s="229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0" t="s">
        <v>132</v>
      </c>
      <c r="AU310" s="230" t="s">
        <v>84</v>
      </c>
      <c r="AV310" s="13" t="s">
        <v>84</v>
      </c>
      <c r="AW310" s="13" t="s">
        <v>36</v>
      </c>
      <c r="AX310" s="13" t="s">
        <v>75</v>
      </c>
      <c r="AY310" s="230" t="s">
        <v>120</v>
      </c>
    </row>
    <row r="311" spans="1:51" s="13" customFormat="1" ht="12">
      <c r="A311" s="13"/>
      <c r="B311" s="219"/>
      <c r="C311" s="220"/>
      <c r="D311" s="221" t="s">
        <v>132</v>
      </c>
      <c r="E311" s="222" t="s">
        <v>19</v>
      </c>
      <c r="F311" s="223" t="s">
        <v>449</v>
      </c>
      <c r="G311" s="220"/>
      <c r="H311" s="224">
        <v>5.76</v>
      </c>
      <c r="I311" s="225"/>
      <c r="J311" s="220"/>
      <c r="K311" s="220"/>
      <c r="L311" s="226"/>
      <c r="M311" s="227"/>
      <c r="N311" s="228"/>
      <c r="O311" s="228"/>
      <c r="P311" s="228"/>
      <c r="Q311" s="228"/>
      <c r="R311" s="228"/>
      <c r="S311" s="228"/>
      <c r="T311" s="22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0" t="s">
        <v>132</v>
      </c>
      <c r="AU311" s="230" t="s">
        <v>84</v>
      </c>
      <c r="AV311" s="13" t="s">
        <v>84</v>
      </c>
      <c r="AW311" s="13" t="s">
        <v>36</v>
      </c>
      <c r="AX311" s="13" t="s">
        <v>75</v>
      </c>
      <c r="AY311" s="230" t="s">
        <v>120</v>
      </c>
    </row>
    <row r="312" spans="1:51" s="13" customFormat="1" ht="12">
      <c r="A312" s="13"/>
      <c r="B312" s="219"/>
      <c r="C312" s="220"/>
      <c r="D312" s="221" t="s">
        <v>132</v>
      </c>
      <c r="E312" s="222" t="s">
        <v>19</v>
      </c>
      <c r="F312" s="223" t="s">
        <v>450</v>
      </c>
      <c r="G312" s="220"/>
      <c r="H312" s="224">
        <v>8.4</v>
      </c>
      <c r="I312" s="225"/>
      <c r="J312" s="220"/>
      <c r="K312" s="220"/>
      <c r="L312" s="226"/>
      <c r="M312" s="227"/>
      <c r="N312" s="228"/>
      <c r="O312" s="228"/>
      <c r="P312" s="228"/>
      <c r="Q312" s="228"/>
      <c r="R312" s="228"/>
      <c r="S312" s="228"/>
      <c r="T312" s="229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0" t="s">
        <v>132</v>
      </c>
      <c r="AU312" s="230" t="s">
        <v>84</v>
      </c>
      <c r="AV312" s="13" t="s">
        <v>84</v>
      </c>
      <c r="AW312" s="13" t="s">
        <v>36</v>
      </c>
      <c r="AX312" s="13" t="s">
        <v>75</v>
      </c>
      <c r="AY312" s="230" t="s">
        <v>120</v>
      </c>
    </row>
    <row r="313" spans="1:51" s="13" customFormat="1" ht="12">
      <c r="A313" s="13"/>
      <c r="B313" s="219"/>
      <c r="C313" s="220"/>
      <c r="D313" s="221" t="s">
        <v>132</v>
      </c>
      <c r="E313" s="222" t="s">
        <v>19</v>
      </c>
      <c r="F313" s="223" t="s">
        <v>451</v>
      </c>
      <c r="G313" s="220"/>
      <c r="H313" s="224">
        <v>4.18</v>
      </c>
      <c r="I313" s="225"/>
      <c r="J313" s="220"/>
      <c r="K313" s="220"/>
      <c r="L313" s="226"/>
      <c r="M313" s="227"/>
      <c r="N313" s="228"/>
      <c r="O313" s="228"/>
      <c r="P313" s="228"/>
      <c r="Q313" s="228"/>
      <c r="R313" s="228"/>
      <c r="S313" s="228"/>
      <c r="T313" s="229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0" t="s">
        <v>132</v>
      </c>
      <c r="AU313" s="230" t="s">
        <v>84</v>
      </c>
      <c r="AV313" s="13" t="s">
        <v>84</v>
      </c>
      <c r="AW313" s="13" t="s">
        <v>36</v>
      </c>
      <c r="AX313" s="13" t="s">
        <v>75</v>
      </c>
      <c r="AY313" s="230" t="s">
        <v>120</v>
      </c>
    </row>
    <row r="314" spans="1:51" s="13" customFormat="1" ht="12">
      <c r="A314" s="13"/>
      <c r="B314" s="219"/>
      <c r="C314" s="220"/>
      <c r="D314" s="221" t="s">
        <v>132</v>
      </c>
      <c r="E314" s="222" t="s">
        <v>19</v>
      </c>
      <c r="F314" s="223" t="s">
        <v>452</v>
      </c>
      <c r="G314" s="220"/>
      <c r="H314" s="224">
        <v>4.18</v>
      </c>
      <c r="I314" s="225"/>
      <c r="J314" s="220"/>
      <c r="K314" s="220"/>
      <c r="L314" s="226"/>
      <c r="M314" s="227"/>
      <c r="N314" s="228"/>
      <c r="O314" s="228"/>
      <c r="P314" s="228"/>
      <c r="Q314" s="228"/>
      <c r="R314" s="228"/>
      <c r="S314" s="228"/>
      <c r="T314" s="229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0" t="s">
        <v>132</v>
      </c>
      <c r="AU314" s="230" t="s">
        <v>84</v>
      </c>
      <c r="AV314" s="13" t="s">
        <v>84</v>
      </c>
      <c r="AW314" s="13" t="s">
        <v>36</v>
      </c>
      <c r="AX314" s="13" t="s">
        <v>75</v>
      </c>
      <c r="AY314" s="230" t="s">
        <v>120</v>
      </c>
    </row>
    <row r="315" spans="1:51" s="13" customFormat="1" ht="12">
      <c r="A315" s="13"/>
      <c r="B315" s="219"/>
      <c r="C315" s="220"/>
      <c r="D315" s="221" t="s">
        <v>132</v>
      </c>
      <c r="E315" s="222" t="s">
        <v>19</v>
      </c>
      <c r="F315" s="223" t="s">
        <v>453</v>
      </c>
      <c r="G315" s="220"/>
      <c r="H315" s="224">
        <v>45.36</v>
      </c>
      <c r="I315" s="225"/>
      <c r="J315" s="220"/>
      <c r="K315" s="220"/>
      <c r="L315" s="226"/>
      <c r="M315" s="227"/>
      <c r="N315" s="228"/>
      <c r="O315" s="228"/>
      <c r="P315" s="228"/>
      <c r="Q315" s="228"/>
      <c r="R315" s="228"/>
      <c r="S315" s="228"/>
      <c r="T315" s="22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0" t="s">
        <v>132</v>
      </c>
      <c r="AU315" s="230" t="s">
        <v>84</v>
      </c>
      <c r="AV315" s="13" t="s">
        <v>84</v>
      </c>
      <c r="AW315" s="13" t="s">
        <v>36</v>
      </c>
      <c r="AX315" s="13" t="s">
        <v>75</v>
      </c>
      <c r="AY315" s="230" t="s">
        <v>120</v>
      </c>
    </row>
    <row r="316" spans="1:51" s="13" customFormat="1" ht="12">
      <c r="A316" s="13"/>
      <c r="B316" s="219"/>
      <c r="C316" s="220"/>
      <c r="D316" s="221" t="s">
        <v>132</v>
      </c>
      <c r="E316" s="222" t="s">
        <v>19</v>
      </c>
      <c r="F316" s="223" t="s">
        <v>454</v>
      </c>
      <c r="G316" s="220"/>
      <c r="H316" s="224">
        <v>6</v>
      </c>
      <c r="I316" s="225"/>
      <c r="J316" s="220"/>
      <c r="K316" s="220"/>
      <c r="L316" s="226"/>
      <c r="M316" s="227"/>
      <c r="N316" s="228"/>
      <c r="O316" s="228"/>
      <c r="P316" s="228"/>
      <c r="Q316" s="228"/>
      <c r="R316" s="228"/>
      <c r="S316" s="228"/>
      <c r="T316" s="229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0" t="s">
        <v>132</v>
      </c>
      <c r="AU316" s="230" t="s">
        <v>84</v>
      </c>
      <c r="AV316" s="13" t="s">
        <v>84</v>
      </c>
      <c r="AW316" s="13" t="s">
        <v>36</v>
      </c>
      <c r="AX316" s="13" t="s">
        <v>75</v>
      </c>
      <c r="AY316" s="230" t="s">
        <v>120</v>
      </c>
    </row>
    <row r="317" spans="1:51" s="13" customFormat="1" ht="12">
      <c r="A317" s="13"/>
      <c r="B317" s="219"/>
      <c r="C317" s="220"/>
      <c r="D317" s="221" t="s">
        <v>132</v>
      </c>
      <c r="E317" s="222" t="s">
        <v>19</v>
      </c>
      <c r="F317" s="223" t="s">
        <v>455</v>
      </c>
      <c r="G317" s="220"/>
      <c r="H317" s="224">
        <v>12</v>
      </c>
      <c r="I317" s="225"/>
      <c r="J317" s="220"/>
      <c r="K317" s="220"/>
      <c r="L317" s="226"/>
      <c r="M317" s="227"/>
      <c r="N317" s="228"/>
      <c r="O317" s="228"/>
      <c r="P317" s="228"/>
      <c r="Q317" s="228"/>
      <c r="R317" s="228"/>
      <c r="S317" s="228"/>
      <c r="T317" s="229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0" t="s">
        <v>132</v>
      </c>
      <c r="AU317" s="230" t="s">
        <v>84</v>
      </c>
      <c r="AV317" s="13" t="s">
        <v>84</v>
      </c>
      <c r="AW317" s="13" t="s">
        <v>36</v>
      </c>
      <c r="AX317" s="13" t="s">
        <v>75</v>
      </c>
      <c r="AY317" s="230" t="s">
        <v>120</v>
      </c>
    </row>
    <row r="318" spans="1:51" s="13" customFormat="1" ht="12">
      <c r="A318" s="13"/>
      <c r="B318" s="219"/>
      <c r="C318" s="220"/>
      <c r="D318" s="221" t="s">
        <v>132</v>
      </c>
      <c r="E318" s="222" t="s">
        <v>19</v>
      </c>
      <c r="F318" s="223" t="s">
        <v>456</v>
      </c>
      <c r="G318" s="220"/>
      <c r="H318" s="224">
        <v>3.86</v>
      </c>
      <c r="I318" s="225"/>
      <c r="J318" s="220"/>
      <c r="K318" s="220"/>
      <c r="L318" s="226"/>
      <c r="M318" s="227"/>
      <c r="N318" s="228"/>
      <c r="O318" s="228"/>
      <c r="P318" s="228"/>
      <c r="Q318" s="228"/>
      <c r="R318" s="228"/>
      <c r="S318" s="228"/>
      <c r="T318" s="22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0" t="s">
        <v>132</v>
      </c>
      <c r="AU318" s="230" t="s">
        <v>84</v>
      </c>
      <c r="AV318" s="13" t="s">
        <v>84</v>
      </c>
      <c r="AW318" s="13" t="s">
        <v>36</v>
      </c>
      <c r="AX318" s="13" t="s">
        <v>75</v>
      </c>
      <c r="AY318" s="230" t="s">
        <v>120</v>
      </c>
    </row>
    <row r="319" spans="1:51" s="13" customFormat="1" ht="12">
      <c r="A319" s="13"/>
      <c r="B319" s="219"/>
      <c r="C319" s="220"/>
      <c r="D319" s="221" t="s">
        <v>132</v>
      </c>
      <c r="E319" s="222" t="s">
        <v>19</v>
      </c>
      <c r="F319" s="223" t="s">
        <v>457</v>
      </c>
      <c r="G319" s="220"/>
      <c r="H319" s="224">
        <v>1.93</v>
      </c>
      <c r="I319" s="225"/>
      <c r="J319" s="220"/>
      <c r="K319" s="220"/>
      <c r="L319" s="226"/>
      <c r="M319" s="227"/>
      <c r="N319" s="228"/>
      <c r="O319" s="228"/>
      <c r="P319" s="228"/>
      <c r="Q319" s="228"/>
      <c r="R319" s="228"/>
      <c r="S319" s="228"/>
      <c r="T319" s="229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0" t="s">
        <v>132</v>
      </c>
      <c r="AU319" s="230" t="s">
        <v>84</v>
      </c>
      <c r="AV319" s="13" t="s">
        <v>84</v>
      </c>
      <c r="AW319" s="13" t="s">
        <v>36</v>
      </c>
      <c r="AX319" s="13" t="s">
        <v>75</v>
      </c>
      <c r="AY319" s="230" t="s">
        <v>120</v>
      </c>
    </row>
    <row r="320" spans="1:51" s="13" customFormat="1" ht="12">
      <c r="A320" s="13"/>
      <c r="B320" s="219"/>
      <c r="C320" s="220"/>
      <c r="D320" s="221" t="s">
        <v>132</v>
      </c>
      <c r="E320" s="222" t="s">
        <v>19</v>
      </c>
      <c r="F320" s="223" t="s">
        <v>458</v>
      </c>
      <c r="G320" s="220"/>
      <c r="H320" s="224">
        <v>1.93</v>
      </c>
      <c r="I320" s="225"/>
      <c r="J320" s="220"/>
      <c r="K320" s="220"/>
      <c r="L320" s="226"/>
      <c r="M320" s="227"/>
      <c r="N320" s="228"/>
      <c r="O320" s="228"/>
      <c r="P320" s="228"/>
      <c r="Q320" s="228"/>
      <c r="R320" s="228"/>
      <c r="S320" s="228"/>
      <c r="T320" s="22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0" t="s">
        <v>132</v>
      </c>
      <c r="AU320" s="230" t="s">
        <v>84</v>
      </c>
      <c r="AV320" s="13" t="s">
        <v>84</v>
      </c>
      <c r="AW320" s="13" t="s">
        <v>36</v>
      </c>
      <c r="AX320" s="13" t="s">
        <v>75</v>
      </c>
      <c r="AY320" s="230" t="s">
        <v>120</v>
      </c>
    </row>
    <row r="321" spans="1:51" s="13" customFormat="1" ht="12">
      <c r="A321" s="13"/>
      <c r="B321" s="219"/>
      <c r="C321" s="220"/>
      <c r="D321" s="221" t="s">
        <v>132</v>
      </c>
      <c r="E321" s="222" t="s">
        <v>19</v>
      </c>
      <c r="F321" s="223" t="s">
        <v>459</v>
      </c>
      <c r="G321" s="220"/>
      <c r="H321" s="224">
        <v>3.96</v>
      </c>
      <c r="I321" s="225"/>
      <c r="J321" s="220"/>
      <c r="K321" s="220"/>
      <c r="L321" s="226"/>
      <c r="M321" s="227"/>
      <c r="N321" s="228"/>
      <c r="O321" s="228"/>
      <c r="P321" s="228"/>
      <c r="Q321" s="228"/>
      <c r="R321" s="228"/>
      <c r="S321" s="228"/>
      <c r="T321" s="22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0" t="s">
        <v>132</v>
      </c>
      <c r="AU321" s="230" t="s">
        <v>84</v>
      </c>
      <c r="AV321" s="13" t="s">
        <v>84</v>
      </c>
      <c r="AW321" s="13" t="s">
        <v>36</v>
      </c>
      <c r="AX321" s="13" t="s">
        <v>75</v>
      </c>
      <c r="AY321" s="230" t="s">
        <v>120</v>
      </c>
    </row>
    <row r="322" spans="1:51" s="15" customFormat="1" ht="12">
      <c r="A322" s="15"/>
      <c r="B322" s="242"/>
      <c r="C322" s="243"/>
      <c r="D322" s="221" t="s">
        <v>132</v>
      </c>
      <c r="E322" s="244" t="s">
        <v>19</v>
      </c>
      <c r="F322" s="245" t="s">
        <v>150</v>
      </c>
      <c r="G322" s="243"/>
      <c r="H322" s="246">
        <v>149.40000000000006</v>
      </c>
      <c r="I322" s="247"/>
      <c r="J322" s="243"/>
      <c r="K322" s="243"/>
      <c r="L322" s="248"/>
      <c r="M322" s="249"/>
      <c r="N322" s="250"/>
      <c r="O322" s="250"/>
      <c r="P322" s="250"/>
      <c r="Q322" s="250"/>
      <c r="R322" s="250"/>
      <c r="S322" s="250"/>
      <c r="T322" s="251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52" t="s">
        <v>132</v>
      </c>
      <c r="AU322" s="252" t="s">
        <v>84</v>
      </c>
      <c r="AV322" s="15" t="s">
        <v>128</v>
      </c>
      <c r="AW322" s="15" t="s">
        <v>36</v>
      </c>
      <c r="AX322" s="15" t="s">
        <v>80</v>
      </c>
      <c r="AY322" s="252" t="s">
        <v>120</v>
      </c>
    </row>
    <row r="323" spans="1:65" s="2" customFormat="1" ht="16.5" customHeight="1">
      <c r="A323" s="39"/>
      <c r="B323" s="40"/>
      <c r="C323" s="253" t="s">
        <v>460</v>
      </c>
      <c r="D323" s="253" t="s">
        <v>164</v>
      </c>
      <c r="E323" s="254" t="s">
        <v>461</v>
      </c>
      <c r="F323" s="255" t="s">
        <v>462</v>
      </c>
      <c r="G323" s="256" t="s">
        <v>126</v>
      </c>
      <c r="H323" s="257">
        <v>149.4</v>
      </c>
      <c r="I323" s="258"/>
      <c r="J323" s="259">
        <f>ROUND(I323*H323,2)</f>
        <v>0</v>
      </c>
      <c r="K323" s="255" t="s">
        <v>185</v>
      </c>
      <c r="L323" s="260"/>
      <c r="M323" s="261" t="s">
        <v>19</v>
      </c>
      <c r="N323" s="262" t="s">
        <v>46</v>
      </c>
      <c r="O323" s="85"/>
      <c r="P323" s="210">
        <f>O323*H323</f>
        <v>0</v>
      </c>
      <c r="Q323" s="210">
        <v>0.03611</v>
      </c>
      <c r="R323" s="210">
        <f>Q323*H323</f>
        <v>5.394834</v>
      </c>
      <c r="S323" s="210">
        <v>0</v>
      </c>
      <c r="T323" s="211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12" t="s">
        <v>347</v>
      </c>
      <c r="AT323" s="212" t="s">
        <v>164</v>
      </c>
      <c r="AU323" s="212" t="s">
        <v>84</v>
      </c>
      <c r="AY323" s="18" t="s">
        <v>120</v>
      </c>
      <c r="BE323" s="213">
        <f>IF(N323="základní",J323,0)</f>
        <v>0</v>
      </c>
      <c r="BF323" s="213">
        <f>IF(N323="snížená",J323,0)</f>
        <v>0</v>
      </c>
      <c r="BG323" s="213">
        <f>IF(N323="zákl. přenesená",J323,0)</f>
        <v>0</v>
      </c>
      <c r="BH323" s="213">
        <f>IF(N323="sníž. přenesená",J323,0)</f>
        <v>0</v>
      </c>
      <c r="BI323" s="213">
        <f>IF(N323="nulová",J323,0)</f>
        <v>0</v>
      </c>
      <c r="BJ323" s="18" t="s">
        <v>80</v>
      </c>
      <c r="BK323" s="213">
        <f>ROUND(I323*H323,2)</f>
        <v>0</v>
      </c>
      <c r="BL323" s="18" t="s">
        <v>244</v>
      </c>
      <c r="BM323" s="212" t="s">
        <v>463</v>
      </c>
    </row>
    <row r="324" spans="1:47" s="2" customFormat="1" ht="12">
      <c r="A324" s="39"/>
      <c r="B324" s="40"/>
      <c r="C324" s="41"/>
      <c r="D324" s="221" t="s">
        <v>187</v>
      </c>
      <c r="E324" s="41"/>
      <c r="F324" s="263" t="s">
        <v>440</v>
      </c>
      <c r="G324" s="41"/>
      <c r="H324" s="41"/>
      <c r="I324" s="216"/>
      <c r="J324" s="41"/>
      <c r="K324" s="41"/>
      <c r="L324" s="45"/>
      <c r="M324" s="217"/>
      <c r="N324" s="218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187</v>
      </c>
      <c r="AU324" s="18" t="s">
        <v>84</v>
      </c>
    </row>
    <row r="325" spans="1:65" s="2" customFormat="1" ht="16.5" customHeight="1">
      <c r="A325" s="39"/>
      <c r="B325" s="40"/>
      <c r="C325" s="201" t="s">
        <v>464</v>
      </c>
      <c r="D325" s="201" t="s">
        <v>123</v>
      </c>
      <c r="E325" s="202" t="s">
        <v>465</v>
      </c>
      <c r="F325" s="203" t="s">
        <v>466</v>
      </c>
      <c r="G325" s="204" t="s">
        <v>184</v>
      </c>
      <c r="H325" s="205">
        <v>19.2</v>
      </c>
      <c r="I325" s="206"/>
      <c r="J325" s="207">
        <f>ROUND(I325*H325,2)</f>
        <v>0</v>
      </c>
      <c r="K325" s="203" t="s">
        <v>185</v>
      </c>
      <c r="L325" s="45"/>
      <c r="M325" s="208" t="s">
        <v>19</v>
      </c>
      <c r="N325" s="209" t="s">
        <v>46</v>
      </c>
      <c r="O325" s="85"/>
      <c r="P325" s="210">
        <f>O325*H325</f>
        <v>0</v>
      </c>
      <c r="Q325" s="210">
        <v>0.00015</v>
      </c>
      <c r="R325" s="210">
        <f>Q325*H325</f>
        <v>0.0028799999999999997</v>
      </c>
      <c r="S325" s="210">
        <v>0</v>
      </c>
      <c r="T325" s="211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12" t="s">
        <v>244</v>
      </c>
      <c r="AT325" s="212" t="s">
        <v>123</v>
      </c>
      <c r="AU325" s="212" t="s">
        <v>84</v>
      </c>
      <c r="AY325" s="18" t="s">
        <v>120</v>
      </c>
      <c r="BE325" s="213">
        <f>IF(N325="základní",J325,0)</f>
        <v>0</v>
      </c>
      <c r="BF325" s="213">
        <f>IF(N325="snížená",J325,0)</f>
        <v>0</v>
      </c>
      <c r="BG325" s="213">
        <f>IF(N325="zákl. přenesená",J325,0)</f>
        <v>0</v>
      </c>
      <c r="BH325" s="213">
        <f>IF(N325="sníž. přenesená",J325,0)</f>
        <v>0</v>
      </c>
      <c r="BI325" s="213">
        <f>IF(N325="nulová",J325,0)</f>
        <v>0</v>
      </c>
      <c r="BJ325" s="18" t="s">
        <v>80</v>
      </c>
      <c r="BK325" s="213">
        <f>ROUND(I325*H325,2)</f>
        <v>0</v>
      </c>
      <c r="BL325" s="18" t="s">
        <v>244</v>
      </c>
      <c r="BM325" s="212" t="s">
        <v>467</v>
      </c>
    </row>
    <row r="326" spans="1:51" s="13" customFormat="1" ht="12">
      <c r="A326" s="13"/>
      <c r="B326" s="219"/>
      <c r="C326" s="220"/>
      <c r="D326" s="221" t="s">
        <v>132</v>
      </c>
      <c r="E326" s="222" t="s">
        <v>19</v>
      </c>
      <c r="F326" s="223" t="s">
        <v>468</v>
      </c>
      <c r="G326" s="220"/>
      <c r="H326" s="224">
        <v>19.2</v>
      </c>
      <c r="I326" s="225"/>
      <c r="J326" s="220"/>
      <c r="K326" s="220"/>
      <c r="L326" s="226"/>
      <c r="M326" s="227"/>
      <c r="N326" s="228"/>
      <c r="O326" s="228"/>
      <c r="P326" s="228"/>
      <c r="Q326" s="228"/>
      <c r="R326" s="228"/>
      <c r="S326" s="228"/>
      <c r="T326" s="22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0" t="s">
        <v>132</v>
      </c>
      <c r="AU326" s="230" t="s">
        <v>84</v>
      </c>
      <c r="AV326" s="13" t="s">
        <v>84</v>
      </c>
      <c r="AW326" s="13" t="s">
        <v>36</v>
      </c>
      <c r="AX326" s="13" t="s">
        <v>80</v>
      </c>
      <c r="AY326" s="230" t="s">
        <v>120</v>
      </c>
    </row>
    <row r="327" spans="1:65" s="2" customFormat="1" ht="24.15" customHeight="1">
      <c r="A327" s="39"/>
      <c r="B327" s="40"/>
      <c r="C327" s="201" t="s">
        <v>469</v>
      </c>
      <c r="D327" s="201" t="s">
        <v>123</v>
      </c>
      <c r="E327" s="202" t="s">
        <v>470</v>
      </c>
      <c r="F327" s="203" t="s">
        <v>471</v>
      </c>
      <c r="G327" s="204" t="s">
        <v>327</v>
      </c>
      <c r="H327" s="205">
        <v>8</v>
      </c>
      <c r="I327" s="206"/>
      <c r="J327" s="207">
        <f>ROUND(I327*H327,2)</f>
        <v>0</v>
      </c>
      <c r="K327" s="203" t="s">
        <v>127</v>
      </c>
      <c r="L327" s="45"/>
      <c r="M327" s="208" t="s">
        <v>19</v>
      </c>
      <c r="N327" s="209" t="s">
        <v>46</v>
      </c>
      <c r="O327" s="85"/>
      <c r="P327" s="210">
        <f>O327*H327</f>
        <v>0</v>
      </c>
      <c r="Q327" s="210">
        <v>0</v>
      </c>
      <c r="R327" s="210">
        <f>Q327*H327</f>
        <v>0</v>
      </c>
      <c r="S327" s="210">
        <v>0</v>
      </c>
      <c r="T327" s="211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12" t="s">
        <v>244</v>
      </c>
      <c r="AT327" s="212" t="s">
        <v>123</v>
      </c>
      <c r="AU327" s="212" t="s">
        <v>84</v>
      </c>
      <c r="AY327" s="18" t="s">
        <v>120</v>
      </c>
      <c r="BE327" s="213">
        <f>IF(N327="základní",J327,0)</f>
        <v>0</v>
      </c>
      <c r="BF327" s="213">
        <f>IF(N327="snížená",J327,0)</f>
        <v>0</v>
      </c>
      <c r="BG327" s="213">
        <f>IF(N327="zákl. přenesená",J327,0)</f>
        <v>0</v>
      </c>
      <c r="BH327" s="213">
        <f>IF(N327="sníž. přenesená",J327,0)</f>
        <v>0</v>
      </c>
      <c r="BI327" s="213">
        <f>IF(N327="nulová",J327,0)</f>
        <v>0</v>
      </c>
      <c r="BJ327" s="18" t="s">
        <v>80</v>
      </c>
      <c r="BK327" s="213">
        <f>ROUND(I327*H327,2)</f>
        <v>0</v>
      </c>
      <c r="BL327" s="18" t="s">
        <v>244</v>
      </c>
      <c r="BM327" s="212" t="s">
        <v>472</v>
      </c>
    </row>
    <row r="328" spans="1:47" s="2" customFormat="1" ht="12">
      <c r="A328" s="39"/>
      <c r="B328" s="40"/>
      <c r="C328" s="41"/>
      <c r="D328" s="214" t="s">
        <v>130</v>
      </c>
      <c r="E328" s="41"/>
      <c r="F328" s="215" t="s">
        <v>473</v>
      </c>
      <c r="G328" s="41"/>
      <c r="H328" s="41"/>
      <c r="I328" s="216"/>
      <c r="J328" s="41"/>
      <c r="K328" s="41"/>
      <c r="L328" s="45"/>
      <c r="M328" s="217"/>
      <c r="N328" s="218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130</v>
      </c>
      <c r="AU328" s="18" t="s">
        <v>84</v>
      </c>
    </row>
    <row r="329" spans="1:65" s="2" customFormat="1" ht="24.15" customHeight="1">
      <c r="A329" s="39"/>
      <c r="B329" s="40"/>
      <c r="C329" s="201" t="s">
        <v>474</v>
      </c>
      <c r="D329" s="201" t="s">
        <v>123</v>
      </c>
      <c r="E329" s="202" t="s">
        <v>475</v>
      </c>
      <c r="F329" s="203" t="s">
        <v>476</v>
      </c>
      <c r="G329" s="204" t="s">
        <v>327</v>
      </c>
      <c r="H329" s="205">
        <v>6</v>
      </c>
      <c r="I329" s="206"/>
      <c r="J329" s="207">
        <f>ROUND(I329*H329,2)</f>
        <v>0</v>
      </c>
      <c r="K329" s="203" t="s">
        <v>127</v>
      </c>
      <c r="L329" s="45"/>
      <c r="M329" s="208" t="s">
        <v>19</v>
      </c>
      <c r="N329" s="209" t="s">
        <v>46</v>
      </c>
      <c r="O329" s="85"/>
      <c r="P329" s="210">
        <f>O329*H329</f>
        <v>0</v>
      </c>
      <c r="Q329" s="210">
        <v>0</v>
      </c>
      <c r="R329" s="210">
        <f>Q329*H329</f>
        <v>0</v>
      </c>
      <c r="S329" s="210">
        <v>0</v>
      </c>
      <c r="T329" s="211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12" t="s">
        <v>244</v>
      </c>
      <c r="AT329" s="212" t="s">
        <v>123</v>
      </c>
      <c r="AU329" s="212" t="s">
        <v>84</v>
      </c>
      <c r="AY329" s="18" t="s">
        <v>120</v>
      </c>
      <c r="BE329" s="213">
        <f>IF(N329="základní",J329,0)</f>
        <v>0</v>
      </c>
      <c r="BF329" s="213">
        <f>IF(N329="snížená",J329,0)</f>
        <v>0</v>
      </c>
      <c r="BG329" s="213">
        <f>IF(N329="zákl. přenesená",J329,0)</f>
        <v>0</v>
      </c>
      <c r="BH329" s="213">
        <f>IF(N329="sníž. přenesená",J329,0)</f>
        <v>0</v>
      </c>
      <c r="BI329" s="213">
        <f>IF(N329="nulová",J329,0)</f>
        <v>0</v>
      </c>
      <c r="BJ329" s="18" t="s">
        <v>80</v>
      </c>
      <c r="BK329" s="213">
        <f>ROUND(I329*H329,2)</f>
        <v>0</v>
      </c>
      <c r="BL329" s="18" t="s">
        <v>244</v>
      </c>
      <c r="BM329" s="212" t="s">
        <v>477</v>
      </c>
    </row>
    <row r="330" spans="1:47" s="2" customFormat="1" ht="12">
      <c r="A330" s="39"/>
      <c r="B330" s="40"/>
      <c r="C330" s="41"/>
      <c r="D330" s="214" t="s">
        <v>130</v>
      </c>
      <c r="E330" s="41"/>
      <c r="F330" s="215" t="s">
        <v>478</v>
      </c>
      <c r="G330" s="41"/>
      <c r="H330" s="41"/>
      <c r="I330" s="216"/>
      <c r="J330" s="41"/>
      <c r="K330" s="41"/>
      <c r="L330" s="45"/>
      <c r="M330" s="217"/>
      <c r="N330" s="218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130</v>
      </c>
      <c r="AU330" s="18" t="s">
        <v>84</v>
      </c>
    </row>
    <row r="331" spans="1:65" s="2" customFormat="1" ht="24.15" customHeight="1">
      <c r="A331" s="39"/>
      <c r="B331" s="40"/>
      <c r="C331" s="201" t="s">
        <v>479</v>
      </c>
      <c r="D331" s="201" t="s">
        <v>123</v>
      </c>
      <c r="E331" s="202" t="s">
        <v>480</v>
      </c>
      <c r="F331" s="203" t="s">
        <v>481</v>
      </c>
      <c r="G331" s="204" t="s">
        <v>327</v>
      </c>
      <c r="H331" s="205">
        <v>5</v>
      </c>
      <c r="I331" s="206"/>
      <c r="J331" s="207">
        <f>ROUND(I331*H331,2)</f>
        <v>0</v>
      </c>
      <c r="K331" s="203" t="s">
        <v>127</v>
      </c>
      <c r="L331" s="45"/>
      <c r="M331" s="208" t="s">
        <v>19</v>
      </c>
      <c r="N331" s="209" t="s">
        <v>46</v>
      </c>
      <c r="O331" s="85"/>
      <c r="P331" s="210">
        <f>O331*H331</f>
        <v>0</v>
      </c>
      <c r="Q331" s="210">
        <v>0</v>
      </c>
      <c r="R331" s="210">
        <f>Q331*H331</f>
        <v>0</v>
      </c>
      <c r="S331" s="210">
        <v>0</v>
      </c>
      <c r="T331" s="211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12" t="s">
        <v>244</v>
      </c>
      <c r="AT331" s="212" t="s">
        <v>123</v>
      </c>
      <c r="AU331" s="212" t="s">
        <v>84</v>
      </c>
      <c r="AY331" s="18" t="s">
        <v>120</v>
      </c>
      <c r="BE331" s="213">
        <f>IF(N331="základní",J331,0)</f>
        <v>0</v>
      </c>
      <c r="BF331" s="213">
        <f>IF(N331="snížená",J331,0)</f>
        <v>0</v>
      </c>
      <c r="BG331" s="213">
        <f>IF(N331="zákl. přenesená",J331,0)</f>
        <v>0</v>
      </c>
      <c r="BH331" s="213">
        <f>IF(N331="sníž. přenesená",J331,0)</f>
        <v>0</v>
      </c>
      <c r="BI331" s="213">
        <f>IF(N331="nulová",J331,0)</f>
        <v>0</v>
      </c>
      <c r="BJ331" s="18" t="s">
        <v>80</v>
      </c>
      <c r="BK331" s="213">
        <f>ROUND(I331*H331,2)</f>
        <v>0</v>
      </c>
      <c r="BL331" s="18" t="s">
        <v>244</v>
      </c>
      <c r="BM331" s="212" t="s">
        <v>482</v>
      </c>
    </row>
    <row r="332" spans="1:47" s="2" customFormat="1" ht="12">
      <c r="A332" s="39"/>
      <c r="B332" s="40"/>
      <c r="C332" s="41"/>
      <c r="D332" s="214" t="s">
        <v>130</v>
      </c>
      <c r="E332" s="41"/>
      <c r="F332" s="215" t="s">
        <v>483</v>
      </c>
      <c r="G332" s="41"/>
      <c r="H332" s="41"/>
      <c r="I332" s="216"/>
      <c r="J332" s="41"/>
      <c r="K332" s="41"/>
      <c r="L332" s="45"/>
      <c r="M332" s="217"/>
      <c r="N332" s="218"/>
      <c r="O332" s="85"/>
      <c r="P332" s="85"/>
      <c r="Q332" s="85"/>
      <c r="R332" s="85"/>
      <c r="S332" s="85"/>
      <c r="T332" s="86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130</v>
      </c>
      <c r="AU332" s="18" t="s">
        <v>84</v>
      </c>
    </row>
    <row r="333" spans="1:65" s="2" customFormat="1" ht="24.15" customHeight="1">
      <c r="A333" s="39"/>
      <c r="B333" s="40"/>
      <c r="C333" s="201" t="s">
        <v>484</v>
      </c>
      <c r="D333" s="201" t="s">
        <v>123</v>
      </c>
      <c r="E333" s="202" t="s">
        <v>485</v>
      </c>
      <c r="F333" s="203" t="s">
        <v>486</v>
      </c>
      <c r="G333" s="204" t="s">
        <v>327</v>
      </c>
      <c r="H333" s="205">
        <v>20</v>
      </c>
      <c r="I333" s="206"/>
      <c r="J333" s="207">
        <f>ROUND(I333*H333,2)</f>
        <v>0</v>
      </c>
      <c r="K333" s="203" t="s">
        <v>127</v>
      </c>
      <c r="L333" s="45"/>
      <c r="M333" s="208" t="s">
        <v>19</v>
      </c>
      <c r="N333" s="209" t="s">
        <v>46</v>
      </c>
      <c r="O333" s="85"/>
      <c r="P333" s="210">
        <f>O333*H333</f>
        <v>0</v>
      </c>
      <c r="Q333" s="210">
        <v>0</v>
      </c>
      <c r="R333" s="210">
        <f>Q333*H333</f>
        <v>0</v>
      </c>
      <c r="S333" s="210">
        <v>0</v>
      </c>
      <c r="T333" s="211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12" t="s">
        <v>244</v>
      </c>
      <c r="AT333" s="212" t="s">
        <v>123</v>
      </c>
      <c r="AU333" s="212" t="s">
        <v>84</v>
      </c>
      <c r="AY333" s="18" t="s">
        <v>120</v>
      </c>
      <c r="BE333" s="213">
        <f>IF(N333="základní",J333,0)</f>
        <v>0</v>
      </c>
      <c r="BF333" s="213">
        <f>IF(N333="snížená",J333,0)</f>
        <v>0</v>
      </c>
      <c r="BG333" s="213">
        <f>IF(N333="zákl. přenesená",J333,0)</f>
        <v>0</v>
      </c>
      <c r="BH333" s="213">
        <f>IF(N333="sníž. přenesená",J333,0)</f>
        <v>0</v>
      </c>
      <c r="BI333" s="213">
        <f>IF(N333="nulová",J333,0)</f>
        <v>0</v>
      </c>
      <c r="BJ333" s="18" t="s">
        <v>80</v>
      </c>
      <c r="BK333" s="213">
        <f>ROUND(I333*H333,2)</f>
        <v>0</v>
      </c>
      <c r="BL333" s="18" t="s">
        <v>244</v>
      </c>
      <c r="BM333" s="212" t="s">
        <v>487</v>
      </c>
    </row>
    <row r="334" spans="1:47" s="2" customFormat="1" ht="12">
      <c r="A334" s="39"/>
      <c r="B334" s="40"/>
      <c r="C334" s="41"/>
      <c r="D334" s="214" t="s">
        <v>130</v>
      </c>
      <c r="E334" s="41"/>
      <c r="F334" s="215" t="s">
        <v>488</v>
      </c>
      <c r="G334" s="41"/>
      <c r="H334" s="41"/>
      <c r="I334" s="216"/>
      <c r="J334" s="41"/>
      <c r="K334" s="41"/>
      <c r="L334" s="45"/>
      <c r="M334" s="217"/>
      <c r="N334" s="218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130</v>
      </c>
      <c r="AU334" s="18" t="s">
        <v>84</v>
      </c>
    </row>
    <row r="335" spans="1:65" s="2" customFormat="1" ht="24.15" customHeight="1">
      <c r="A335" s="39"/>
      <c r="B335" s="40"/>
      <c r="C335" s="201" t="s">
        <v>489</v>
      </c>
      <c r="D335" s="201" t="s">
        <v>123</v>
      </c>
      <c r="E335" s="202" t="s">
        <v>490</v>
      </c>
      <c r="F335" s="203" t="s">
        <v>491</v>
      </c>
      <c r="G335" s="204" t="s">
        <v>327</v>
      </c>
      <c r="H335" s="205">
        <v>6</v>
      </c>
      <c r="I335" s="206"/>
      <c r="J335" s="207">
        <f>ROUND(I335*H335,2)</f>
        <v>0</v>
      </c>
      <c r="K335" s="203" t="s">
        <v>127</v>
      </c>
      <c r="L335" s="45"/>
      <c r="M335" s="208" t="s">
        <v>19</v>
      </c>
      <c r="N335" s="209" t="s">
        <v>46</v>
      </c>
      <c r="O335" s="85"/>
      <c r="P335" s="210">
        <f>O335*H335</f>
        <v>0</v>
      </c>
      <c r="Q335" s="210">
        <v>0</v>
      </c>
      <c r="R335" s="210">
        <f>Q335*H335</f>
        <v>0</v>
      </c>
      <c r="S335" s="210">
        <v>0</v>
      </c>
      <c r="T335" s="211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12" t="s">
        <v>244</v>
      </c>
      <c r="AT335" s="212" t="s">
        <v>123</v>
      </c>
      <c r="AU335" s="212" t="s">
        <v>84</v>
      </c>
      <c r="AY335" s="18" t="s">
        <v>120</v>
      </c>
      <c r="BE335" s="213">
        <f>IF(N335="základní",J335,0)</f>
        <v>0</v>
      </c>
      <c r="BF335" s="213">
        <f>IF(N335="snížená",J335,0)</f>
        <v>0</v>
      </c>
      <c r="BG335" s="213">
        <f>IF(N335="zákl. přenesená",J335,0)</f>
        <v>0</v>
      </c>
      <c r="BH335" s="213">
        <f>IF(N335="sníž. přenesená",J335,0)</f>
        <v>0</v>
      </c>
      <c r="BI335" s="213">
        <f>IF(N335="nulová",J335,0)</f>
        <v>0</v>
      </c>
      <c r="BJ335" s="18" t="s">
        <v>80</v>
      </c>
      <c r="BK335" s="213">
        <f>ROUND(I335*H335,2)</f>
        <v>0</v>
      </c>
      <c r="BL335" s="18" t="s">
        <v>244</v>
      </c>
      <c r="BM335" s="212" t="s">
        <v>492</v>
      </c>
    </row>
    <row r="336" spans="1:47" s="2" customFormat="1" ht="12">
      <c r="A336" s="39"/>
      <c r="B336" s="40"/>
      <c r="C336" s="41"/>
      <c r="D336" s="214" t="s">
        <v>130</v>
      </c>
      <c r="E336" s="41"/>
      <c r="F336" s="215" t="s">
        <v>493</v>
      </c>
      <c r="G336" s="41"/>
      <c r="H336" s="41"/>
      <c r="I336" s="216"/>
      <c r="J336" s="41"/>
      <c r="K336" s="41"/>
      <c r="L336" s="45"/>
      <c r="M336" s="217"/>
      <c r="N336" s="218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130</v>
      </c>
      <c r="AU336" s="18" t="s">
        <v>84</v>
      </c>
    </row>
    <row r="337" spans="1:65" s="2" customFormat="1" ht="16.5" customHeight="1">
      <c r="A337" s="39"/>
      <c r="B337" s="40"/>
      <c r="C337" s="253" t="s">
        <v>494</v>
      </c>
      <c r="D337" s="253" t="s">
        <v>164</v>
      </c>
      <c r="E337" s="254" t="s">
        <v>495</v>
      </c>
      <c r="F337" s="255" t="s">
        <v>496</v>
      </c>
      <c r="G337" s="256" t="s">
        <v>184</v>
      </c>
      <c r="H337" s="257">
        <v>316.08</v>
      </c>
      <c r="I337" s="258"/>
      <c r="J337" s="259">
        <f>ROUND(I337*H337,2)</f>
        <v>0</v>
      </c>
      <c r="K337" s="255" t="s">
        <v>127</v>
      </c>
      <c r="L337" s="260"/>
      <c r="M337" s="261" t="s">
        <v>19</v>
      </c>
      <c r="N337" s="262" t="s">
        <v>46</v>
      </c>
      <c r="O337" s="85"/>
      <c r="P337" s="210">
        <f>O337*H337</f>
        <v>0</v>
      </c>
      <c r="Q337" s="210">
        <v>0.001</v>
      </c>
      <c r="R337" s="210">
        <f>Q337*H337</f>
        <v>0.31607999999999997</v>
      </c>
      <c r="S337" s="210">
        <v>0</v>
      </c>
      <c r="T337" s="211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12" t="s">
        <v>347</v>
      </c>
      <c r="AT337" s="212" t="s">
        <v>164</v>
      </c>
      <c r="AU337" s="212" t="s">
        <v>84</v>
      </c>
      <c r="AY337" s="18" t="s">
        <v>120</v>
      </c>
      <c r="BE337" s="213">
        <f>IF(N337="základní",J337,0)</f>
        <v>0</v>
      </c>
      <c r="BF337" s="213">
        <f>IF(N337="snížená",J337,0)</f>
        <v>0</v>
      </c>
      <c r="BG337" s="213">
        <f>IF(N337="zákl. přenesená",J337,0)</f>
        <v>0</v>
      </c>
      <c r="BH337" s="213">
        <f>IF(N337="sníž. přenesená",J337,0)</f>
        <v>0</v>
      </c>
      <c r="BI337" s="213">
        <f>IF(N337="nulová",J337,0)</f>
        <v>0</v>
      </c>
      <c r="BJ337" s="18" t="s">
        <v>80</v>
      </c>
      <c r="BK337" s="213">
        <f>ROUND(I337*H337,2)</f>
        <v>0</v>
      </c>
      <c r="BL337" s="18" t="s">
        <v>244</v>
      </c>
      <c r="BM337" s="212" t="s">
        <v>497</v>
      </c>
    </row>
    <row r="338" spans="1:51" s="13" customFormat="1" ht="12">
      <c r="A338" s="13"/>
      <c r="B338" s="219"/>
      <c r="C338" s="220"/>
      <c r="D338" s="221" t="s">
        <v>132</v>
      </c>
      <c r="E338" s="222" t="s">
        <v>19</v>
      </c>
      <c r="F338" s="223" t="s">
        <v>498</v>
      </c>
      <c r="G338" s="220"/>
      <c r="H338" s="224">
        <v>24</v>
      </c>
      <c r="I338" s="225"/>
      <c r="J338" s="220"/>
      <c r="K338" s="220"/>
      <c r="L338" s="226"/>
      <c r="M338" s="227"/>
      <c r="N338" s="228"/>
      <c r="O338" s="228"/>
      <c r="P338" s="228"/>
      <c r="Q338" s="228"/>
      <c r="R338" s="228"/>
      <c r="S338" s="228"/>
      <c r="T338" s="229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0" t="s">
        <v>132</v>
      </c>
      <c r="AU338" s="230" t="s">
        <v>84</v>
      </c>
      <c r="AV338" s="13" t="s">
        <v>84</v>
      </c>
      <c r="AW338" s="13" t="s">
        <v>36</v>
      </c>
      <c r="AX338" s="13" t="s">
        <v>75</v>
      </c>
      <c r="AY338" s="230" t="s">
        <v>120</v>
      </c>
    </row>
    <row r="339" spans="1:51" s="13" customFormat="1" ht="12">
      <c r="A339" s="13"/>
      <c r="B339" s="219"/>
      <c r="C339" s="220"/>
      <c r="D339" s="221" t="s">
        <v>132</v>
      </c>
      <c r="E339" s="222" t="s">
        <v>19</v>
      </c>
      <c r="F339" s="223" t="s">
        <v>499</v>
      </c>
      <c r="G339" s="220"/>
      <c r="H339" s="224">
        <v>7.6</v>
      </c>
      <c r="I339" s="225"/>
      <c r="J339" s="220"/>
      <c r="K339" s="220"/>
      <c r="L339" s="226"/>
      <c r="M339" s="227"/>
      <c r="N339" s="228"/>
      <c r="O339" s="228"/>
      <c r="P339" s="228"/>
      <c r="Q339" s="228"/>
      <c r="R339" s="228"/>
      <c r="S339" s="228"/>
      <c r="T339" s="22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0" t="s">
        <v>132</v>
      </c>
      <c r="AU339" s="230" t="s">
        <v>84</v>
      </c>
      <c r="AV339" s="13" t="s">
        <v>84</v>
      </c>
      <c r="AW339" s="13" t="s">
        <v>36</v>
      </c>
      <c r="AX339" s="13" t="s">
        <v>75</v>
      </c>
      <c r="AY339" s="230" t="s">
        <v>120</v>
      </c>
    </row>
    <row r="340" spans="1:51" s="13" customFormat="1" ht="12">
      <c r="A340" s="13"/>
      <c r="B340" s="219"/>
      <c r="C340" s="220"/>
      <c r="D340" s="221" t="s">
        <v>132</v>
      </c>
      <c r="E340" s="222" t="s">
        <v>19</v>
      </c>
      <c r="F340" s="223" t="s">
        <v>500</v>
      </c>
      <c r="G340" s="220"/>
      <c r="H340" s="224">
        <v>25.2</v>
      </c>
      <c r="I340" s="225"/>
      <c r="J340" s="220"/>
      <c r="K340" s="220"/>
      <c r="L340" s="226"/>
      <c r="M340" s="227"/>
      <c r="N340" s="228"/>
      <c r="O340" s="228"/>
      <c r="P340" s="228"/>
      <c r="Q340" s="228"/>
      <c r="R340" s="228"/>
      <c r="S340" s="228"/>
      <c r="T340" s="22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0" t="s">
        <v>132</v>
      </c>
      <c r="AU340" s="230" t="s">
        <v>84</v>
      </c>
      <c r="AV340" s="13" t="s">
        <v>84</v>
      </c>
      <c r="AW340" s="13" t="s">
        <v>36</v>
      </c>
      <c r="AX340" s="13" t="s">
        <v>75</v>
      </c>
      <c r="AY340" s="230" t="s">
        <v>120</v>
      </c>
    </row>
    <row r="341" spans="1:51" s="13" customFormat="1" ht="12">
      <c r="A341" s="13"/>
      <c r="B341" s="219"/>
      <c r="C341" s="220"/>
      <c r="D341" s="221" t="s">
        <v>132</v>
      </c>
      <c r="E341" s="222" t="s">
        <v>19</v>
      </c>
      <c r="F341" s="223" t="s">
        <v>501</v>
      </c>
      <c r="G341" s="220"/>
      <c r="H341" s="224">
        <v>7.2</v>
      </c>
      <c r="I341" s="225"/>
      <c r="J341" s="220"/>
      <c r="K341" s="220"/>
      <c r="L341" s="226"/>
      <c r="M341" s="227"/>
      <c r="N341" s="228"/>
      <c r="O341" s="228"/>
      <c r="P341" s="228"/>
      <c r="Q341" s="228"/>
      <c r="R341" s="228"/>
      <c r="S341" s="228"/>
      <c r="T341" s="229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0" t="s">
        <v>132</v>
      </c>
      <c r="AU341" s="230" t="s">
        <v>84</v>
      </c>
      <c r="AV341" s="13" t="s">
        <v>84</v>
      </c>
      <c r="AW341" s="13" t="s">
        <v>36</v>
      </c>
      <c r="AX341" s="13" t="s">
        <v>75</v>
      </c>
      <c r="AY341" s="230" t="s">
        <v>120</v>
      </c>
    </row>
    <row r="342" spans="1:51" s="13" customFormat="1" ht="12">
      <c r="A342" s="13"/>
      <c r="B342" s="219"/>
      <c r="C342" s="220"/>
      <c r="D342" s="221" t="s">
        <v>132</v>
      </c>
      <c r="E342" s="222" t="s">
        <v>19</v>
      </c>
      <c r="F342" s="223" t="s">
        <v>502</v>
      </c>
      <c r="G342" s="220"/>
      <c r="H342" s="224">
        <v>4</v>
      </c>
      <c r="I342" s="225"/>
      <c r="J342" s="220"/>
      <c r="K342" s="220"/>
      <c r="L342" s="226"/>
      <c r="M342" s="227"/>
      <c r="N342" s="228"/>
      <c r="O342" s="228"/>
      <c r="P342" s="228"/>
      <c r="Q342" s="228"/>
      <c r="R342" s="228"/>
      <c r="S342" s="228"/>
      <c r="T342" s="229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0" t="s">
        <v>132</v>
      </c>
      <c r="AU342" s="230" t="s">
        <v>84</v>
      </c>
      <c r="AV342" s="13" t="s">
        <v>84</v>
      </c>
      <c r="AW342" s="13" t="s">
        <v>36</v>
      </c>
      <c r="AX342" s="13" t="s">
        <v>75</v>
      </c>
      <c r="AY342" s="230" t="s">
        <v>120</v>
      </c>
    </row>
    <row r="343" spans="1:51" s="13" customFormat="1" ht="12">
      <c r="A343" s="13"/>
      <c r="B343" s="219"/>
      <c r="C343" s="220"/>
      <c r="D343" s="221" t="s">
        <v>132</v>
      </c>
      <c r="E343" s="222" t="s">
        <v>19</v>
      </c>
      <c r="F343" s="223" t="s">
        <v>503</v>
      </c>
      <c r="G343" s="220"/>
      <c r="H343" s="224">
        <v>19.8</v>
      </c>
      <c r="I343" s="225"/>
      <c r="J343" s="220"/>
      <c r="K343" s="220"/>
      <c r="L343" s="226"/>
      <c r="M343" s="227"/>
      <c r="N343" s="228"/>
      <c r="O343" s="228"/>
      <c r="P343" s="228"/>
      <c r="Q343" s="228"/>
      <c r="R343" s="228"/>
      <c r="S343" s="228"/>
      <c r="T343" s="22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0" t="s">
        <v>132</v>
      </c>
      <c r="AU343" s="230" t="s">
        <v>84</v>
      </c>
      <c r="AV343" s="13" t="s">
        <v>84</v>
      </c>
      <c r="AW343" s="13" t="s">
        <v>36</v>
      </c>
      <c r="AX343" s="13" t="s">
        <v>75</v>
      </c>
      <c r="AY343" s="230" t="s">
        <v>120</v>
      </c>
    </row>
    <row r="344" spans="1:51" s="15" customFormat="1" ht="12">
      <c r="A344" s="15"/>
      <c r="B344" s="242"/>
      <c r="C344" s="243"/>
      <c r="D344" s="221" t="s">
        <v>132</v>
      </c>
      <c r="E344" s="244" t="s">
        <v>19</v>
      </c>
      <c r="F344" s="245" t="s">
        <v>150</v>
      </c>
      <c r="G344" s="243"/>
      <c r="H344" s="246">
        <v>87.8</v>
      </c>
      <c r="I344" s="247"/>
      <c r="J344" s="243"/>
      <c r="K344" s="243"/>
      <c r="L344" s="248"/>
      <c r="M344" s="249"/>
      <c r="N344" s="250"/>
      <c r="O344" s="250"/>
      <c r="P344" s="250"/>
      <c r="Q344" s="250"/>
      <c r="R344" s="250"/>
      <c r="S344" s="250"/>
      <c r="T344" s="251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52" t="s">
        <v>132</v>
      </c>
      <c r="AU344" s="252" t="s">
        <v>84</v>
      </c>
      <c r="AV344" s="15" t="s">
        <v>128</v>
      </c>
      <c r="AW344" s="15" t="s">
        <v>36</v>
      </c>
      <c r="AX344" s="15" t="s">
        <v>80</v>
      </c>
      <c r="AY344" s="252" t="s">
        <v>120</v>
      </c>
    </row>
    <row r="345" spans="1:51" s="13" customFormat="1" ht="12">
      <c r="A345" s="13"/>
      <c r="B345" s="219"/>
      <c r="C345" s="220"/>
      <c r="D345" s="221" t="s">
        <v>132</v>
      </c>
      <c r="E345" s="220"/>
      <c r="F345" s="223" t="s">
        <v>504</v>
      </c>
      <c r="G345" s="220"/>
      <c r="H345" s="224">
        <v>316.08</v>
      </c>
      <c r="I345" s="225"/>
      <c r="J345" s="220"/>
      <c r="K345" s="220"/>
      <c r="L345" s="226"/>
      <c r="M345" s="227"/>
      <c r="N345" s="228"/>
      <c r="O345" s="228"/>
      <c r="P345" s="228"/>
      <c r="Q345" s="228"/>
      <c r="R345" s="228"/>
      <c r="S345" s="228"/>
      <c r="T345" s="229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0" t="s">
        <v>132</v>
      </c>
      <c r="AU345" s="230" t="s">
        <v>84</v>
      </c>
      <c r="AV345" s="13" t="s">
        <v>84</v>
      </c>
      <c r="AW345" s="13" t="s">
        <v>4</v>
      </c>
      <c r="AX345" s="13" t="s">
        <v>80</v>
      </c>
      <c r="AY345" s="230" t="s">
        <v>120</v>
      </c>
    </row>
    <row r="346" spans="1:65" s="2" customFormat="1" ht="16.5" customHeight="1">
      <c r="A346" s="39"/>
      <c r="B346" s="40"/>
      <c r="C346" s="253" t="s">
        <v>505</v>
      </c>
      <c r="D346" s="253" t="s">
        <v>164</v>
      </c>
      <c r="E346" s="254" t="s">
        <v>506</v>
      </c>
      <c r="F346" s="255" t="s">
        <v>507</v>
      </c>
      <c r="G346" s="256" t="s">
        <v>327</v>
      </c>
      <c r="H346" s="257">
        <v>45</v>
      </c>
      <c r="I346" s="258"/>
      <c r="J346" s="259">
        <f>ROUND(I346*H346,2)</f>
        <v>0</v>
      </c>
      <c r="K346" s="255" t="s">
        <v>127</v>
      </c>
      <c r="L346" s="260"/>
      <c r="M346" s="261" t="s">
        <v>19</v>
      </c>
      <c r="N346" s="262" t="s">
        <v>46</v>
      </c>
      <c r="O346" s="85"/>
      <c r="P346" s="210">
        <f>O346*H346</f>
        <v>0</v>
      </c>
      <c r="Q346" s="210">
        <v>6E-05</v>
      </c>
      <c r="R346" s="210">
        <f>Q346*H346</f>
        <v>0.0027</v>
      </c>
      <c r="S346" s="210">
        <v>0</v>
      </c>
      <c r="T346" s="211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12" t="s">
        <v>347</v>
      </c>
      <c r="AT346" s="212" t="s">
        <v>164</v>
      </c>
      <c r="AU346" s="212" t="s">
        <v>84</v>
      </c>
      <c r="AY346" s="18" t="s">
        <v>120</v>
      </c>
      <c r="BE346" s="213">
        <f>IF(N346="základní",J346,0)</f>
        <v>0</v>
      </c>
      <c r="BF346" s="213">
        <f>IF(N346="snížená",J346,0)</f>
        <v>0</v>
      </c>
      <c r="BG346" s="213">
        <f>IF(N346="zákl. přenesená",J346,0)</f>
        <v>0</v>
      </c>
      <c r="BH346" s="213">
        <f>IF(N346="sníž. přenesená",J346,0)</f>
        <v>0</v>
      </c>
      <c r="BI346" s="213">
        <f>IF(N346="nulová",J346,0)</f>
        <v>0</v>
      </c>
      <c r="BJ346" s="18" t="s">
        <v>80</v>
      </c>
      <c r="BK346" s="213">
        <f>ROUND(I346*H346,2)</f>
        <v>0</v>
      </c>
      <c r="BL346" s="18" t="s">
        <v>244</v>
      </c>
      <c r="BM346" s="212" t="s">
        <v>508</v>
      </c>
    </row>
    <row r="347" spans="1:65" s="2" customFormat="1" ht="24.15" customHeight="1">
      <c r="A347" s="39"/>
      <c r="B347" s="40"/>
      <c r="C347" s="201" t="s">
        <v>509</v>
      </c>
      <c r="D347" s="201" t="s">
        <v>123</v>
      </c>
      <c r="E347" s="202" t="s">
        <v>510</v>
      </c>
      <c r="F347" s="203" t="s">
        <v>511</v>
      </c>
      <c r="G347" s="204" t="s">
        <v>160</v>
      </c>
      <c r="H347" s="205">
        <v>6.156</v>
      </c>
      <c r="I347" s="206"/>
      <c r="J347" s="207">
        <f>ROUND(I347*H347,2)</f>
        <v>0</v>
      </c>
      <c r="K347" s="203" t="s">
        <v>127</v>
      </c>
      <c r="L347" s="45"/>
      <c r="M347" s="208" t="s">
        <v>19</v>
      </c>
      <c r="N347" s="209" t="s">
        <v>46</v>
      </c>
      <c r="O347" s="85"/>
      <c r="P347" s="210">
        <f>O347*H347</f>
        <v>0</v>
      </c>
      <c r="Q347" s="210">
        <v>0</v>
      </c>
      <c r="R347" s="210">
        <f>Q347*H347</f>
        <v>0</v>
      </c>
      <c r="S347" s="210">
        <v>0</v>
      </c>
      <c r="T347" s="211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12" t="s">
        <v>244</v>
      </c>
      <c r="AT347" s="212" t="s">
        <v>123</v>
      </c>
      <c r="AU347" s="212" t="s">
        <v>84</v>
      </c>
      <c r="AY347" s="18" t="s">
        <v>120</v>
      </c>
      <c r="BE347" s="213">
        <f>IF(N347="základní",J347,0)</f>
        <v>0</v>
      </c>
      <c r="BF347" s="213">
        <f>IF(N347="snížená",J347,0)</f>
        <v>0</v>
      </c>
      <c r="BG347" s="213">
        <f>IF(N347="zákl. přenesená",J347,0)</f>
        <v>0</v>
      </c>
      <c r="BH347" s="213">
        <f>IF(N347="sníž. přenesená",J347,0)</f>
        <v>0</v>
      </c>
      <c r="BI347" s="213">
        <f>IF(N347="nulová",J347,0)</f>
        <v>0</v>
      </c>
      <c r="BJ347" s="18" t="s">
        <v>80</v>
      </c>
      <c r="BK347" s="213">
        <f>ROUND(I347*H347,2)</f>
        <v>0</v>
      </c>
      <c r="BL347" s="18" t="s">
        <v>244</v>
      </c>
      <c r="BM347" s="212" t="s">
        <v>512</v>
      </c>
    </row>
    <row r="348" spans="1:47" s="2" customFormat="1" ht="12">
      <c r="A348" s="39"/>
      <c r="B348" s="40"/>
      <c r="C348" s="41"/>
      <c r="D348" s="214" t="s">
        <v>130</v>
      </c>
      <c r="E348" s="41"/>
      <c r="F348" s="215" t="s">
        <v>513</v>
      </c>
      <c r="G348" s="41"/>
      <c r="H348" s="41"/>
      <c r="I348" s="216"/>
      <c r="J348" s="41"/>
      <c r="K348" s="41"/>
      <c r="L348" s="45"/>
      <c r="M348" s="217"/>
      <c r="N348" s="218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130</v>
      </c>
      <c r="AU348" s="18" t="s">
        <v>84</v>
      </c>
    </row>
    <row r="349" spans="1:63" s="12" customFormat="1" ht="22.8" customHeight="1">
      <c r="A349" s="12"/>
      <c r="B349" s="185"/>
      <c r="C349" s="186"/>
      <c r="D349" s="187" t="s">
        <v>74</v>
      </c>
      <c r="E349" s="199" t="s">
        <v>514</v>
      </c>
      <c r="F349" s="199" t="s">
        <v>515</v>
      </c>
      <c r="G349" s="186"/>
      <c r="H349" s="186"/>
      <c r="I349" s="189"/>
      <c r="J349" s="200">
        <f>BK349</f>
        <v>0</v>
      </c>
      <c r="K349" s="186"/>
      <c r="L349" s="191"/>
      <c r="M349" s="192"/>
      <c r="N349" s="193"/>
      <c r="O349" s="193"/>
      <c r="P349" s="194">
        <f>SUM(P350:P363)</f>
        <v>0</v>
      </c>
      <c r="Q349" s="193"/>
      <c r="R349" s="194">
        <f>SUM(R350:R363)</f>
        <v>0.24408519999999997</v>
      </c>
      <c r="S349" s="193"/>
      <c r="T349" s="195">
        <f>SUM(T350:T363)</f>
        <v>0.079593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196" t="s">
        <v>84</v>
      </c>
      <c r="AT349" s="197" t="s">
        <v>74</v>
      </c>
      <c r="AU349" s="197" t="s">
        <v>80</v>
      </c>
      <c r="AY349" s="196" t="s">
        <v>120</v>
      </c>
      <c r="BK349" s="198">
        <f>SUM(BK350:BK363)</f>
        <v>0</v>
      </c>
    </row>
    <row r="350" spans="1:65" s="2" customFormat="1" ht="16.5" customHeight="1">
      <c r="A350" s="39"/>
      <c r="B350" s="40"/>
      <c r="C350" s="201" t="s">
        <v>516</v>
      </c>
      <c r="D350" s="201" t="s">
        <v>123</v>
      </c>
      <c r="E350" s="202" t="s">
        <v>517</v>
      </c>
      <c r="F350" s="203" t="s">
        <v>518</v>
      </c>
      <c r="G350" s="204" t="s">
        <v>126</v>
      </c>
      <c r="H350" s="205">
        <v>413.12</v>
      </c>
      <c r="I350" s="206"/>
      <c r="J350" s="207">
        <f>ROUND(I350*H350,2)</f>
        <v>0</v>
      </c>
      <c r="K350" s="203" t="s">
        <v>127</v>
      </c>
      <c r="L350" s="45"/>
      <c r="M350" s="208" t="s">
        <v>19</v>
      </c>
      <c r="N350" s="209" t="s">
        <v>46</v>
      </c>
      <c r="O350" s="85"/>
      <c r="P350" s="210">
        <f>O350*H350</f>
        <v>0</v>
      </c>
      <c r="Q350" s="210">
        <v>0</v>
      </c>
      <c r="R350" s="210">
        <f>Q350*H350</f>
        <v>0</v>
      </c>
      <c r="S350" s="210">
        <v>0.00015</v>
      </c>
      <c r="T350" s="211">
        <f>S350*H350</f>
        <v>0.061967999999999995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12" t="s">
        <v>244</v>
      </c>
      <c r="AT350" s="212" t="s">
        <v>123</v>
      </c>
      <c r="AU350" s="212" t="s">
        <v>84</v>
      </c>
      <c r="AY350" s="18" t="s">
        <v>120</v>
      </c>
      <c r="BE350" s="213">
        <f>IF(N350="základní",J350,0)</f>
        <v>0</v>
      </c>
      <c r="BF350" s="213">
        <f>IF(N350="snížená",J350,0)</f>
        <v>0</v>
      </c>
      <c r="BG350" s="213">
        <f>IF(N350="zákl. přenesená",J350,0)</f>
        <v>0</v>
      </c>
      <c r="BH350" s="213">
        <f>IF(N350="sníž. přenesená",J350,0)</f>
        <v>0</v>
      </c>
      <c r="BI350" s="213">
        <f>IF(N350="nulová",J350,0)</f>
        <v>0</v>
      </c>
      <c r="BJ350" s="18" t="s">
        <v>80</v>
      </c>
      <c r="BK350" s="213">
        <f>ROUND(I350*H350,2)</f>
        <v>0</v>
      </c>
      <c r="BL350" s="18" t="s">
        <v>244</v>
      </c>
      <c r="BM350" s="212" t="s">
        <v>519</v>
      </c>
    </row>
    <row r="351" spans="1:47" s="2" customFormat="1" ht="12">
      <c r="A351" s="39"/>
      <c r="B351" s="40"/>
      <c r="C351" s="41"/>
      <c r="D351" s="214" t="s">
        <v>130</v>
      </c>
      <c r="E351" s="41"/>
      <c r="F351" s="215" t="s">
        <v>520</v>
      </c>
      <c r="G351" s="41"/>
      <c r="H351" s="41"/>
      <c r="I351" s="216"/>
      <c r="J351" s="41"/>
      <c r="K351" s="41"/>
      <c r="L351" s="45"/>
      <c r="M351" s="217"/>
      <c r="N351" s="218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130</v>
      </c>
      <c r="AU351" s="18" t="s">
        <v>84</v>
      </c>
    </row>
    <row r="352" spans="1:51" s="13" customFormat="1" ht="12">
      <c r="A352" s="13"/>
      <c r="B352" s="219"/>
      <c r="C352" s="220"/>
      <c r="D352" s="221" t="s">
        <v>132</v>
      </c>
      <c r="E352" s="222" t="s">
        <v>19</v>
      </c>
      <c r="F352" s="223" t="s">
        <v>521</v>
      </c>
      <c r="G352" s="220"/>
      <c r="H352" s="224">
        <v>413.12</v>
      </c>
      <c r="I352" s="225"/>
      <c r="J352" s="220"/>
      <c r="K352" s="220"/>
      <c r="L352" s="226"/>
      <c r="M352" s="227"/>
      <c r="N352" s="228"/>
      <c r="O352" s="228"/>
      <c r="P352" s="228"/>
      <c r="Q352" s="228"/>
      <c r="R352" s="228"/>
      <c r="S352" s="228"/>
      <c r="T352" s="229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0" t="s">
        <v>132</v>
      </c>
      <c r="AU352" s="230" t="s">
        <v>84</v>
      </c>
      <c r="AV352" s="13" t="s">
        <v>84</v>
      </c>
      <c r="AW352" s="13" t="s">
        <v>36</v>
      </c>
      <c r="AX352" s="13" t="s">
        <v>80</v>
      </c>
      <c r="AY352" s="230" t="s">
        <v>120</v>
      </c>
    </row>
    <row r="353" spans="1:65" s="2" customFormat="1" ht="16.5" customHeight="1">
      <c r="A353" s="39"/>
      <c r="B353" s="40"/>
      <c r="C353" s="201" t="s">
        <v>522</v>
      </c>
      <c r="D353" s="201" t="s">
        <v>123</v>
      </c>
      <c r="E353" s="202" t="s">
        <v>523</v>
      </c>
      <c r="F353" s="203" t="s">
        <v>524</v>
      </c>
      <c r="G353" s="204" t="s">
        <v>126</v>
      </c>
      <c r="H353" s="205">
        <v>117.5</v>
      </c>
      <c r="I353" s="206"/>
      <c r="J353" s="207">
        <f>ROUND(I353*H353,2)</f>
        <v>0</v>
      </c>
      <c r="K353" s="203" t="s">
        <v>127</v>
      </c>
      <c r="L353" s="45"/>
      <c r="M353" s="208" t="s">
        <v>19</v>
      </c>
      <c r="N353" s="209" t="s">
        <v>46</v>
      </c>
      <c r="O353" s="85"/>
      <c r="P353" s="210">
        <f>O353*H353</f>
        <v>0</v>
      </c>
      <c r="Q353" s="210">
        <v>0</v>
      </c>
      <c r="R353" s="210">
        <f>Q353*H353</f>
        <v>0</v>
      </c>
      <c r="S353" s="210">
        <v>0.00015</v>
      </c>
      <c r="T353" s="211">
        <f>S353*H353</f>
        <v>0.017625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12" t="s">
        <v>244</v>
      </c>
      <c r="AT353" s="212" t="s">
        <v>123</v>
      </c>
      <c r="AU353" s="212" t="s">
        <v>84</v>
      </c>
      <c r="AY353" s="18" t="s">
        <v>120</v>
      </c>
      <c r="BE353" s="213">
        <f>IF(N353="základní",J353,0)</f>
        <v>0</v>
      </c>
      <c r="BF353" s="213">
        <f>IF(N353="snížená",J353,0)</f>
        <v>0</v>
      </c>
      <c r="BG353" s="213">
        <f>IF(N353="zákl. přenesená",J353,0)</f>
        <v>0</v>
      </c>
      <c r="BH353" s="213">
        <f>IF(N353="sníž. přenesená",J353,0)</f>
        <v>0</v>
      </c>
      <c r="BI353" s="213">
        <f>IF(N353="nulová",J353,0)</f>
        <v>0</v>
      </c>
      <c r="BJ353" s="18" t="s">
        <v>80</v>
      </c>
      <c r="BK353" s="213">
        <f>ROUND(I353*H353,2)</f>
        <v>0</v>
      </c>
      <c r="BL353" s="18" t="s">
        <v>244</v>
      </c>
      <c r="BM353" s="212" t="s">
        <v>525</v>
      </c>
    </row>
    <row r="354" spans="1:47" s="2" customFormat="1" ht="12">
      <c r="A354" s="39"/>
      <c r="B354" s="40"/>
      <c r="C354" s="41"/>
      <c r="D354" s="214" t="s">
        <v>130</v>
      </c>
      <c r="E354" s="41"/>
      <c r="F354" s="215" t="s">
        <v>526</v>
      </c>
      <c r="G354" s="41"/>
      <c r="H354" s="41"/>
      <c r="I354" s="216"/>
      <c r="J354" s="41"/>
      <c r="K354" s="41"/>
      <c r="L354" s="45"/>
      <c r="M354" s="217"/>
      <c r="N354" s="218"/>
      <c r="O354" s="85"/>
      <c r="P354" s="85"/>
      <c r="Q354" s="85"/>
      <c r="R354" s="85"/>
      <c r="S354" s="85"/>
      <c r="T354" s="86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130</v>
      </c>
      <c r="AU354" s="18" t="s">
        <v>84</v>
      </c>
    </row>
    <row r="355" spans="1:51" s="13" customFormat="1" ht="12">
      <c r="A355" s="13"/>
      <c r="B355" s="219"/>
      <c r="C355" s="220"/>
      <c r="D355" s="221" t="s">
        <v>132</v>
      </c>
      <c r="E355" s="222" t="s">
        <v>19</v>
      </c>
      <c r="F355" s="223" t="s">
        <v>527</v>
      </c>
      <c r="G355" s="220"/>
      <c r="H355" s="224">
        <v>117.5</v>
      </c>
      <c r="I355" s="225"/>
      <c r="J355" s="220"/>
      <c r="K355" s="220"/>
      <c r="L355" s="226"/>
      <c r="M355" s="227"/>
      <c r="N355" s="228"/>
      <c r="O355" s="228"/>
      <c r="P355" s="228"/>
      <c r="Q355" s="228"/>
      <c r="R355" s="228"/>
      <c r="S355" s="228"/>
      <c r="T355" s="229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0" t="s">
        <v>132</v>
      </c>
      <c r="AU355" s="230" t="s">
        <v>84</v>
      </c>
      <c r="AV355" s="13" t="s">
        <v>84</v>
      </c>
      <c r="AW355" s="13" t="s">
        <v>36</v>
      </c>
      <c r="AX355" s="13" t="s">
        <v>80</v>
      </c>
      <c r="AY355" s="230" t="s">
        <v>120</v>
      </c>
    </row>
    <row r="356" spans="1:65" s="2" customFormat="1" ht="16.5" customHeight="1">
      <c r="A356" s="39"/>
      <c r="B356" s="40"/>
      <c r="C356" s="201" t="s">
        <v>528</v>
      </c>
      <c r="D356" s="201" t="s">
        <v>123</v>
      </c>
      <c r="E356" s="202" t="s">
        <v>529</v>
      </c>
      <c r="F356" s="203" t="s">
        <v>530</v>
      </c>
      <c r="G356" s="204" t="s">
        <v>126</v>
      </c>
      <c r="H356" s="205">
        <v>413.12</v>
      </c>
      <c r="I356" s="206"/>
      <c r="J356" s="207">
        <f>ROUND(I356*H356,2)</f>
        <v>0</v>
      </c>
      <c r="K356" s="203" t="s">
        <v>127</v>
      </c>
      <c r="L356" s="45"/>
      <c r="M356" s="208" t="s">
        <v>19</v>
      </c>
      <c r="N356" s="209" t="s">
        <v>46</v>
      </c>
      <c r="O356" s="85"/>
      <c r="P356" s="210">
        <f>O356*H356</f>
        <v>0</v>
      </c>
      <c r="Q356" s="210">
        <v>0.0002</v>
      </c>
      <c r="R356" s="210">
        <f>Q356*H356</f>
        <v>0.082624</v>
      </c>
      <c r="S356" s="210">
        <v>0</v>
      </c>
      <c r="T356" s="211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12" t="s">
        <v>244</v>
      </c>
      <c r="AT356" s="212" t="s">
        <v>123</v>
      </c>
      <c r="AU356" s="212" t="s">
        <v>84</v>
      </c>
      <c r="AY356" s="18" t="s">
        <v>120</v>
      </c>
      <c r="BE356" s="213">
        <f>IF(N356="základní",J356,0)</f>
        <v>0</v>
      </c>
      <c r="BF356" s="213">
        <f>IF(N356="snížená",J356,0)</f>
        <v>0</v>
      </c>
      <c r="BG356" s="213">
        <f>IF(N356="zákl. přenesená",J356,0)</f>
        <v>0</v>
      </c>
      <c r="BH356" s="213">
        <f>IF(N356="sníž. přenesená",J356,0)</f>
        <v>0</v>
      </c>
      <c r="BI356" s="213">
        <f>IF(N356="nulová",J356,0)</f>
        <v>0</v>
      </c>
      <c r="BJ356" s="18" t="s">
        <v>80</v>
      </c>
      <c r="BK356" s="213">
        <f>ROUND(I356*H356,2)</f>
        <v>0</v>
      </c>
      <c r="BL356" s="18" t="s">
        <v>244</v>
      </c>
      <c r="BM356" s="212" t="s">
        <v>531</v>
      </c>
    </row>
    <row r="357" spans="1:47" s="2" customFormat="1" ht="12">
      <c r="A357" s="39"/>
      <c r="B357" s="40"/>
      <c r="C357" s="41"/>
      <c r="D357" s="214" t="s">
        <v>130</v>
      </c>
      <c r="E357" s="41"/>
      <c r="F357" s="215" t="s">
        <v>532</v>
      </c>
      <c r="G357" s="41"/>
      <c r="H357" s="41"/>
      <c r="I357" s="216"/>
      <c r="J357" s="41"/>
      <c r="K357" s="41"/>
      <c r="L357" s="45"/>
      <c r="M357" s="217"/>
      <c r="N357" s="218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130</v>
      </c>
      <c r="AU357" s="18" t="s">
        <v>84</v>
      </c>
    </row>
    <row r="358" spans="1:65" s="2" customFormat="1" ht="24.15" customHeight="1">
      <c r="A358" s="39"/>
      <c r="B358" s="40"/>
      <c r="C358" s="201" t="s">
        <v>533</v>
      </c>
      <c r="D358" s="201" t="s">
        <v>123</v>
      </c>
      <c r="E358" s="202" t="s">
        <v>534</v>
      </c>
      <c r="F358" s="203" t="s">
        <v>535</v>
      </c>
      <c r="G358" s="204" t="s">
        <v>126</v>
      </c>
      <c r="H358" s="205">
        <v>117.5</v>
      </c>
      <c r="I358" s="206"/>
      <c r="J358" s="207">
        <f>ROUND(I358*H358,2)</f>
        <v>0</v>
      </c>
      <c r="K358" s="203" t="s">
        <v>127</v>
      </c>
      <c r="L358" s="45"/>
      <c r="M358" s="208" t="s">
        <v>19</v>
      </c>
      <c r="N358" s="209" t="s">
        <v>46</v>
      </c>
      <c r="O358" s="85"/>
      <c r="P358" s="210">
        <f>O358*H358</f>
        <v>0</v>
      </c>
      <c r="Q358" s="210">
        <v>0.0002</v>
      </c>
      <c r="R358" s="210">
        <f>Q358*H358</f>
        <v>0.0235</v>
      </c>
      <c r="S358" s="210">
        <v>0</v>
      </c>
      <c r="T358" s="211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12" t="s">
        <v>244</v>
      </c>
      <c r="AT358" s="212" t="s">
        <v>123</v>
      </c>
      <c r="AU358" s="212" t="s">
        <v>84</v>
      </c>
      <c r="AY358" s="18" t="s">
        <v>120</v>
      </c>
      <c r="BE358" s="213">
        <f>IF(N358="základní",J358,0)</f>
        <v>0</v>
      </c>
      <c r="BF358" s="213">
        <f>IF(N358="snížená",J358,0)</f>
        <v>0</v>
      </c>
      <c r="BG358" s="213">
        <f>IF(N358="zákl. přenesená",J358,0)</f>
        <v>0</v>
      </c>
      <c r="BH358" s="213">
        <f>IF(N358="sníž. přenesená",J358,0)</f>
        <v>0</v>
      </c>
      <c r="BI358" s="213">
        <f>IF(N358="nulová",J358,0)</f>
        <v>0</v>
      </c>
      <c r="BJ358" s="18" t="s">
        <v>80</v>
      </c>
      <c r="BK358" s="213">
        <f>ROUND(I358*H358,2)</f>
        <v>0</v>
      </c>
      <c r="BL358" s="18" t="s">
        <v>244</v>
      </c>
      <c r="BM358" s="212" t="s">
        <v>536</v>
      </c>
    </row>
    <row r="359" spans="1:47" s="2" customFormat="1" ht="12">
      <c r="A359" s="39"/>
      <c r="B359" s="40"/>
      <c r="C359" s="41"/>
      <c r="D359" s="214" t="s">
        <v>130</v>
      </c>
      <c r="E359" s="41"/>
      <c r="F359" s="215" t="s">
        <v>537</v>
      </c>
      <c r="G359" s="41"/>
      <c r="H359" s="41"/>
      <c r="I359" s="216"/>
      <c r="J359" s="41"/>
      <c r="K359" s="41"/>
      <c r="L359" s="45"/>
      <c r="M359" s="217"/>
      <c r="N359" s="218"/>
      <c r="O359" s="85"/>
      <c r="P359" s="85"/>
      <c r="Q359" s="85"/>
      <c r="R359" s="85"/>
      <c r="S359" s="85"/>
      <c r="T359" s="86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130</v>
      </c>
      <c r="AU359" s="18" t="s">
        <v>84</v>
      </c>
    </row>
    <row r="360" spans="1:65" s="2" customFormat="1" ht="24.15" customHeight="1">
      <c r="A360" s="39"/>
      <c r="B360" s="40"/>
      <c r="C360" s="201" t="s">
        <v>538</v>
      </c>
      <c r="D360" s="201" t="s">
        <v>123</v>
      </c>
      <c r="E360" s="202" t="s">
        <v>539</v>
      </c>
      <c r="F360" s="203" t="s">
        <v>540</v>
      </c>
      <c r="G360" s="204" t="s">
        <v>126</v>
      </c>
      <c r="H360" s="205">
        <v>413.12</v>
      </c>
      <c r="I360" s="206"/>
      <c r="J360" s="207">
        <f>ROUND(I360*H360,2)</f>
        <v>0</v>
      </c>
      <c r="K360" s="203" t="s">
        <v>127</v>
      </c>
      <c r="L360" s="45"/>
      <c r="M360" s="208" t="s">
        <v>19</v>
      </c>
      <c r="N360" s="209" t="s">
        <v>46</v>
      </c>
      <c r="O360" s="85"/>
      <c r="P360" s="210">
        <f>O360*H360</f>
        <v>0</v>
      </c>
      <c r="Q360" s="210">
        <v>0.00026</v>
      </c>
      <c r="R360" s="210">
        <f>Q360*H360</f>
        <v>0.1074112</v>
      </c>
      <c r="S360" s="210">
        <v>0</v>
      </c>
      <c r="T360" s="211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12" t="s">
        <v>244</v>
      </c>
      <c r="AT360" s="212" t="s">
        <v>123</v>
      </c>
      <c r="AU360" s="212" t="s">
        <v>84</v>
      </c>
      <c r="AY360" s="18" t="s">
        <v>120</v>
      </c>
      <c r="BE360" s="213">
        <f>IF(N360="základní",J360,0)</f>
        <v>0</v>
      </c>
      <c r="BF360" s="213">
        <f>IF(N360="snížená",J360,0)</f>
        <v>0</v>
      </c>
      <c r="BG360" s="213">
        <f>IF(N360="zákl. přenesená",J360,0)</f>
        <v>0</v>
      </c>
      <c r="BH360" s="213">
        <f>IF(N360="sníž. přenesená",J360,0)</f>
        <v>0</v>
      </c>
      <c r="BI360" s="213">
        <f>IF(N360="nulová",J360,0)</f>
        <v>0</v>
      </c>
      <c r="BJ360" s="18" t="s">
        <v>80</v>
      </c>
      <c r="BK360" s="213">
        <f>ROUND(I360*H360,2)</f>
        <v>0</v>
      </c>
      <c r="BL360" s="18" t="s">
        <v>244</v>
      </c>
      <c r="BM360" s="212" t="s">
        <v>541</v>
      </c>
    </row>
    <row r="361" spans="1:47" s="2" customFormat="1" ht="12">
      <c r="A361" s="39"/>
      <c r="B361" s="40"/>
      <c r="C361" s="41"/>
      <c r="D361" s="214" t="s">
        <v>130</v>
      </c>
      <c r="E361" s="41"/>
      <c r="F361" s="215" t="s">
        <v>542</v>
      </c>
      <c r="G361" s="41"/>
      <c r="H361" s="41"/>
      <c r="I361" s="216"/>
      <c r="J361" s="41"/>
      <c r="K361" s="41"/>
      <c r="L361" s="45"/>
      <c r="M361" s="217"/>
      <c r="N361" s="218"/>
      <c r="O361" s="85"/>
      <c r="P361" s="85"/>
      <c r="Q361" s="85"/>
      <c r="R361" s="85"/>
      <c r="S361" s="85"/>
      <c r="T361" s="86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130</v>
      </c>
      <c r="AU361" s="18" t="s">
        <v>84</v>
      </c>
    </row>
    <row r="362" spans="1:65" s="2" customFormat="1" ht="24.15" customHeight="1">
      <c r="A362" s="39"/>
      <c r="B362" s="40"/>
      <c r="C362" s="201" t="s">
        <v>212</v>
      </c>
      <c r="D362" s="201" t="s">
        <v>123</v>
      </c>
      <c r="E362" s="202" t="s">
        <v>543</v>
      </c>
      <c r="F362" s="203" t="s">
        <v>544</v>
      </c>
      <c r="G362" s="204" t="s">
        <v>126</v>
      </c>
      <c r="H362" s="205">
        <v>117.5</v>
      </c>
      <c r="I362" s="206"/>
      <c r="J362" s="207">
        <f>ROUND(I362*H362,2)</f>
        <v>0</v>
      </c>
      <c r="K362" s="203" t="s">
        <v>127</v>
      </c>
      <c r="L362" s="45"/>
      <c r="M362" s="208" t="s">
        <v>19</v>
      </c>
      <c r="N362" s="209" t="s">
        <v>46</v>
      </c>
      <c r="O362" s="85"/>
      <c r="P362" s="210">
        <f>O362*H362</f>
        <v>0</v>
      </c>
      <c r="Q362" s="210">
        <v>0.00026</v>
      </c>
      <c r="R362" s="210">
        <f>Q362*H362</f>
        <v>0.030549999999999997</v>
      </c>
      <c r="S362" s="210">
        <v>0</v>
      </c>
      <c r="T362" s="211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12" t="s">
        <v>244</v>
      </c>
      <c r="AT362" s="212" t="s">
        <v>123</v>
      </c>
      <c r="AU362" s="212" t="s">
        <v>84</v>
      </c>
      <c r="AY362" s="18" t="s">
        <v>120</v>
      </c>
      <c r="BE362" s="213">
        <f>IF(N362="základní",J362,0)</f>
        <v>0</v>
      </c>
      <c r="BF362" s="213">
        <f>IF(N362="snížená",J362,0)</f>
        <v>0</v>
      </c>
      <c r="BG362" s="213">
        <f>IF(N362="zákl. přenesená",J362,0)</f>
        <v>0</v>
      </c>
      <c r="BH362" s="213">
        <f>IF(N362="sníž. přenesená",J362,0)</f>
        <v>0</v>
      </c>
      <c r="BI362" s="213">
        <f>IF(N362="nulová",J362,0)</f>
        <v>0</v>
      </c>
      <c r="BJ362" s="18" t="s">
        <v>80</v>
      </c>
      <c r="BK362" s="213">
        <f>ROUND(I362*H362,2)</f>
        <v>0</v>
      </c>
      <c r="BL362" s="18" t="s">
        <v>244</v>
      </c>
      <c r="BM362" s="212" t="s">
        <v>545</v>
      </c>
    </row>
    <row r="363" spans="1:47" s="2" customFormat="1" ht="12">
      <c r="A363" s="39"/>
      <c r="B363" s="40"/>
      <c r="C363" s="41"/>
      <c r="D363" s="214" t="s">
        <v>130</v>
      </c>
      <c r="E363" s="41"/>
      <c r="F363" s="215" t="s">
        <v>546</v>
      </c>
      <c r="G363" s="41"/>
      <c r="H363" s="41"/>
      <c r="I363" s="216"/>
      <c r="J363" s="41"/>
      <c r="K363" s="41"/>
      <c r="L363" s="45"/>
      <c r="M363" s="217"/>
      <c r="N363" s="218"/>
      <c r="O363" s="85"/>
      <c r="P363" s="85"/>
      <c r="Q363" s="85"/>
      <c r="R363" s="85"/>
      <c r="S363" s="85"/>
      <c r="T363" s="86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130</v>
      </c>
      <c r="AU363" s="18" t="s">
        <v>84</v>
      </c>
    </row>
    <row r="364" spans="1:63" s="12" customFormat="1" ht="22.8" customHeight="1">
      <c r="A364" s="12"/>
      <c r="B364" s="185"/>
      <c r="C364" s="186"/>
      <c r="D364" s="187" t="s">
        <v>74</v>
      </c>
      <c r="E364" s="199" t="s">
        <v>547</v>
      </c>
      <c r="F364" s="199" t="s">
        <v>548</v>
      </c>
      <c r="G364" s="186"/>
      <c r="H364" s="186"/>
      <c r="I364" s="189"/>
      <c r="J364" s="200">
        <f>BK364</f>
        <v>0</v>
      </c>
      <c r="K364" s="186"/>
      <c r="L364" s="191"/>
      <c r="M364" s="192"/>
      <c r="N364" s="193"/>
      <c r="O364" s="193"/>
      <c r="P364" s="194">
        <f>SUM(P365:P373)</f>
        <v>0</v>
      </c>
      <c r="Q364" s="193"/>
      <c r="R364" s="194">
        <f>SUM(R365:R373)</f>
        <v>0.054964</v>
      </c>
      <c r="S364" s="193"/>
      <c r="T364" s="195">
        <f>SUM(T365:T373)</f>
        <v>0</v>
      </c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R364" s="196" t="s">
        <v>84</v>
      </c>
      <c r="AT364" s="197" t="s">
        <v>74</v>
      </c>
      <c r="AU364" s="197" t="s">
        <v>80</v>
      </c>
      <c r="AY364" s="196" t="s">
        <v>120</v>
      </c>
      <c r="BK364" s="198">
        <f>SUM(BK365:BK373)</f>
        <v>0</v>
      </c>
    </row>
    <row r="365" spans="1:65" s="2" customFormat="1" ht="16.5" customHeight="1">
      <c r="A365" s="39"/>
      <c r="B365" s="40"/>
      <c r="C365" s="201" t="s">
        <v>250</v>
      </c>
      <c r="D365" s="201" t="s">
        <v>123</v>
      </c>
      <c r="E365" s="202" t="s">
        <v>549</v>
      </c>
      <c r="F365" s="203" t="s">
        <v>550</v>
      </c>
      <c r="G365" s="204" t="s">
        <v>126</v>
      </c>
      <c r="H365" s="205">
        <v>42.28</v>
      </c>
      <c r="I365" s="206"/>
      <c r="J365" s="207">
        <f>ROUND(I365*H365,2)</f>
        <v>0</v>
      </c>
      <c r="K365" s="203" t="s">
        <v>127</v>
      </c>
      <c r="L365" s="45"/>
      <c r="M365" s="208" t="s">
        <v>19</v>
      </c>
      <c r="N365" s="209" t="s">
        <v>46</v>
      </c>
      <c r="O365" s="85"/>
      <c r="P365" s="210">
        <f>O365*H365</f>
        <v>0</v>
      </c>
      <c r="Q365" s="210">
        <v>0</v>
      </c>
      <c r="R365" s="210">
        <f>Q365*H365</f>
        <v>0</v>
      </c>
      <c r="S365" s="210">
        <v>0</v>
      </c>
      <c r="T365" s="211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12" t="s">
        <v>244</v>
      </c>
      <c r="AT365" s="212" t="s">
        <v>123</v>
      </c>
      <c r="AU365" s="212" t="s">
        <v>84</v>
      </c>
      <c r="AY365" s="18" t="s">
        <v>120</v>
      </c>
      <c r="BE365" s="213">
        <f>IF(N365="základní",J365,0)</f>
        <v>0</v>
      </c>
      <c r="BF365" s="213">
        <f>IF(N365="snížená",J365,0)</f>
        <v>0</v>
      </c>
      <c r="BG365" s="213">
        <f>IF(N365="zákl. přenesená",J365,0)</f>
        <v>0</v>
      </c>
      <c r="BH365" s="213">
        <f>IF(N365="sníž. přenesená",J365,0)</f>
        <v>0</v>
      </c>
      <c r="BI365" s="213">
        <f>IF(N365="nulová",J365,0)</f>
        <v>0</v>
      </c>
      <c r="BJ365" s="18" t="s">
        <v>80</v>
      </c>
      <c r="BK365" s="213">
        <f>ROUND(I365*H365,2)</f>
        <v>0</v>
      </c>
      <c r="BL365" s="18" t="s">
        <v>244</v>
      </c>
      <c r="BM365" s="212" t="s">
        <v>551</v>
      </c>
    </row>
    <row r="366" spans="1:47" s="2" customFormat="1" ht="12">
      <c r="A366" s="39"/>
      <c r="B366" s="40"/>
      <c r="C366" s="41"/>
      <c r="D366" s="214" t="s">
        <v>130</v>
      </c>
      <c r="E366" s="41"/>
      <c r="F366" s="215" t="s">
        <v>552</v>
      </c>
      <c r="G366" s="41"/>
      <c r="H366" s="41"/>
      <c r="I366" s="216"/>
      <c r="J366" s="41"/>
      <c r="K366" s="41"/>
      <c r="L366" s="45"/>
      <c r="M366" s="217"/>
      <c r="N366" s="218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130</v>
      </c>
      <c r="AU366" s="18" t="s">
        <v>84</v>
      </c>
    </row>
    <row r="367" spans="1:51" s="13" customFormat="1" ht="12">
      <c r="A367" s="13"/>
      <c r="B367" s="219"/>
      <c r="C367" s="220"/>
      <c r="D367" s="221" t="s">
        <v>132</v>
      </c>
      <c r="E367" s="222" t="s">
        <v>19</v>
      </c>
      <c r="F367" s="223" t="s">
        <v>553</v>
      </c>
      <c r="G367" s="220"/>
      <c r="H367" s="224">
        <v>11.52</v>
      </c>
      <c r="I367" s="225"/>
      <c r="J367" s="220"/>
      <c r="K367" s="220"/>
      <c r="L367" s="226"/>
      <c r="M367" s="227"/>
      <c r="N367" s="228"/>
      <c r="O367" s="228"/>
      <c r="P367" s="228"/>
      <c r="Q367" s="228"/>
      <c r="R367" s="228"/>
      <c r="S367" s="228"/>
      <c r="T367" s="229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0" t="s">
        <v>132</v>
      </c>
      <c r="AU367" s="230" t="s">
        <v>84</v>
      </c>
      <c r="AV367" s="13" t="s">
        <v>84</v>
      </c>
      <c r="AW367" s="13" t="s">
        <v>36</v>
      </c>
      <c r="AX367" s="13" t="s">
        <v>75</v>
      </c>
      <c r="AY367" s="230" t="s">
        <v>120</v>
      </c>
    </row>
    <row r="368" spans="1:51" s="13" customFormat="1" ht="12">
      <c r="A368" s="13"/>
      <c r="B368" s="219"/>
      <c r="C368" s="220"/>
      <c r="D368" s="221" t="s">
        <v>132</v>
      </c>
      <c r="E368" s="222" t="s">
        <v>19</v>
      </c>
      <c r="F368" s="223" t="s">
        <v>428</v>
      </c>
      <c r="G368" s="220"/>
      <c r="H368" s="224">
        <v>23.04</v>
      </c>
      <c r="I368" s="225"/>
      <c r="J368" s="220"/>
      <c r="K368" s="220"/>
      <c r="L368" s="226"/>
      <c r="M368" s="227"/>
      <c r="N368" s="228"/>
      <c r="O368" s="228"/>
      <c r="P368" s="228"/>
      <c r="Q368" s="228"/>
      <c r="R368" s="228"/>
      <c r="S368" s="228"/>
      <c r="T368" s="229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0" t="s">
        <v>132</v>
      </c>
      <c r="AU368" s="230" t="s">
        <v>84</v>
      </c>
      <c r="AV368" s="13" t="s">
        <v>84</v>
      </c>
      <c r="AW368" s="13" t="s">
        <v>36</v>
      </c>
      <c r="AX368" s="13" t="s">
        <v>75</v>
      </c>
      <c r="AY368" s="230" t="s">
        <v>120</v>
      </c>
    </row>
    <row r="369" spans="1:51" s="13" customFormat="1" ht="12">
      <c r="A369" s="13"/>
      <c r="B369" s="219"/>
      <c r="C369" s="220"/>
      <c r="D369" s="221" t="s">
        <v>132</v>
      </c>
      <c r="E369" s="222" t="s">
        <v>19</v>
      </c>
      <c r="F369" s="223" t="s">
        <v>554</v>
      </c>
      <c r="G369" s="220"/>
      <c r="H369" s="224">
        <v>7.72</v>
      </c>
      <c r="I369" s="225"/>
      <c r="J369" s="220"/>
      <c r="K369" s="220"/>
      <c r="L369" s="226"/>
      <c r="M369" s="227"/>
      <c r="N369" s="228"/>
      <c r="O369" s="228"/>
      <c r="P369" s="228"/>
      <c r="Q369" s="228"/>
      <c r="R369" s="228"/>
      <c r="S369" s="228"/>
      <c r="T369" s="229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0" t="s">
        <v>132</v>
      </c>
      <c r="AU369" s="230" t="s">
        <v>84</v>
      </c>
      <c r="AV369" s="13" t="s">
        <v>84</v>
      </c>
      <c r="AW369" s="13" t="s">
        <v>36</v>
      </c>
      <c r="AX369" s="13" t="s">
        <v>75</v>
      </c>
      <c r="AY369" s="230" t="s">
        <v>120</v>
      </c>
    </row>
    <row r="370" spans="1:51" s="15" customFormat="1" ht="12">
      <c r="A370" s="15"/>
      <c r="B370" s="242"/>
      <c r="C370" s="243"/>
      <c r="D370" s="221" t="s">
        <v>132</v>
      </c>
      <c r="E370" s="244" t="s">
        <v>19</v>
      </c>
      <c r="F370" s="245" t="s">
        <v>150</v>
      </c>
      <c r="G370" s="243"/>
      <c r="H370" s="246">
        <v>42.28</v>
      </c>
      <c r="I370" s="247"/>
      <c r="J370" s="243"/>
      <c r="K370" s="243"/>
      <c r="L370" s="248"/>
      <c r="M370" s="249"/>
      <c r="N370" s="250"/>
      <c r="O370" s="250"/>
      <c r="P370" s="250"/>
      <c r="Q370" s="250"/>
      <c r="R370" s="250"/>
      <c r="S370" s="250"/>
      <c r="T370" s="251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52" t="s">
        <v>132</v>
      </c>
      <c r="AU370" s="252" t="s">
        <v>84</v>
      </c>
      <c r="AV370" s="15" t="s">
        <v>128</v>
      </c>
      <c r="AW370" s="15" t="s">
        <v>36</v>
      </c>
      <c r="AX370" s="15" t="s">
        <v>80</v>
      </c>
      <c r="AY370" s="252" t="s">
        <v>120</v>
      </c>
    </row>
    <row r="371" spans="1:65" s="2" customFormat="1" ht="16.5" customHeight="1">
      <c r="A371" s="39"/>
      <c r="B371" s="40"/>
      <c r="C371" s="253" t="s">
        <v>555</v>
      </c>
      <c r="D371" s="253" t="s">
        <v>164</v>
      </c>
      <c r="E371" s="254" t="s">
        <v>556</v>
      </c>
      <c r="F371" s="255" t="s">
        <v>557</v>
      </c>
      <c r="G371" s="256" t="s">
        <v>126</v>
      </c>
      <c r="H371" s="257">
        <v>42.28</v>
      </c>
      <c r="I371" s="258"/>
      <c r="J371" s="259">
        <f>ROUND(I371*H371,2)</f>
        <v>0</v>
      </c>
      <c r="K371" s="255" t="s">
        <v>127</v>
      </c>
      <c r="L371" s="260"/>
      <c r="M371" s="261" t="s">
        <v>19</v>
      </c>
      <c r="N371" s="262" t="s">
        <v>46</v>
      </c>
      <c r="O371" s="85"/>
      <c r="P371" s="210">
        <f>O371*H371</f>
        <v>0</v>
      </c>
      <c r="Q371" s="210">
        <v>0.0013</v>
      </c>
      <c r="R371" s="210">
        <f>Q371*H371</f>
        <v>0.054964</v>
      </c>
      <c r="S371" s="210">
        <v>0</v>
      </c>
      <c r="T371" s="211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12" t="s">
        <v>347</v>
      </c>
      <c r="AT371" s="212" t="s">
        <v>164</v>
      </c>
      <c r="AU371" s="212" t="s">
        <v>84</v>
      </c>
      <c r="AY371" s="18" t="s">
        <v>120</v>
      </c>
      <c r="BE371" s="213">
        <f>IF(N371="základní",J371,0)</f>
        <v>0</v>
      </c>
      <c r="BF371" s="213">
        <f>IF(N371="snížená",J371,0)</f>
        <v>0</v>
      </c>
      <c r="BG371" s="213">
        <f>IF(N371="zákl. přenesená",J371,0)</f>
        <v>0</v>
      </c>
      <c r="BH371" s="213">
        <f>IF(N371="sníž. přenesená",J371,0)</f>
        <v>0</v>
      </c>
      <c r="BI371" s="213">
        <f>IF(N371="nulová",J371,0)</f>
        <v>0</v>
      </c>
      <c r="BJ371" s="18" t="s">
        <v>80</v>
      </c>
      <c r="BK371" s="213">
        <f>ROUND(I371*H371,2)</f>
        <v>0</v>
      </c>
      <c r="BL371" s="18" t="s">
        <v>244</v>
      </c>
      <c r="BM371" s="212" t="s">
        <v>558</v>
      </c>
    </row>
    <row r="372" spans="1:65" s="2" customFormat="1" ht="24.15" customHeight="1">
      <c r="A372" s="39"/>
      <c r="B372" s="40"/>
      <c r="C372" s="201" t="s">
        <v>559</v>
      </c>
      <c r="D372" s="201" t="s">
        <v>123</v>
      </c>
      <c r="E372" s="202" t="s">
        <v>560</v>
      </c>
      <c r="F372" s="203" t="s">
        <v>561</v>
      </c>
      <c r="G372" s="204" t="s">
        <v>160</v>
      </c>
      <c r="H372" s="205">
        <v>0.055</v>
      </c>
      <c r="I372" s="206"/>
      <c r="J372" s="207">
        <f>ROUND(I372*H372,2)</f>
        <v>0</v>
      </c>
      <c r="K372" s="203" t="s">
        <v>127</v>
      </c>
      <c r="L372" s="45"/>
      <c r="M372" s="208" t="s">
        <v>19</v>
      </c>
      <c r="N372" s="209" t="s">
        <v>46</v>
      </c>
      <c r="O372" s="85"/>
      <c r="P372" s="210">
        <f>O372*H372</f>
        <v>0</v>
      </c>
      <c r="Q372" s="210">
        <v>0</v>
      </c>
      <c r="R372" s="210">
        <f>Q372*H372</f>
        <v>0</v>
      </c>
      <c r="S372" s="210">
        <v>0</v>
      </c>
      <c r="T372" s="211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12" t="s">
        <v>244</v>
      </c>
      <c r="AT372" s="212" t="s">
        <v>123</v>
      </c>
      <c r="AU372" s="212" t="s">
        <v>84</v>
      </c>
      <c r="AY372" s="18" t="s">
        <v>120</v>
      </c>
      <c r="BE372" s="213">
        <f>IF(N372="základní",J372,0)</f>
        <v>0</v>
      </c>
      <c r="BF372" s="213">
        <f>IF(N372="snížená",J372,0)</f>
        <v>0</v>
      </c>
      <c r="BG372" s="213">
        <f>IF(N372="zákl. přenesená",J372,0)</f>
        <v>0</v>
      </c>
      <c r="BH372" s="213">
        <f>IF(N372="sníž. přenesená",J372,0)</f>
        <v>0</v>
      </c>
      <c r="BI372" s="213">
        <f>IF(N372="nulová",J372,0)</f>
        <v>0</v>
      </c>
      <c r="BJ372" s="18" t="s">
        <v>80</v>
      </c>
      <c r="BK372" s="213">
        <f>ROUND(I372*H372,2)</f>
        <v>0</v>
      </c>
      <c r="BL372" s="18" t="s">
        <v>244</v>
      </c>
      <c r="BM372" s="212" t="s">
        <v>562</v>
      </c>
    </row>
    <row r="373" spans="1:47" s="2" customFormat="1" ht="12">
      <c r="A373" s="39"/>
      <c r="B373" s="40"/>
      <c r="C373" s="41"/>
      <c r="D373" s="214" t="s">
        <v>130</v>
      </c>
      <c r="E373" s="41"/>
      <c r="F373" s="215" t="s">
        <v>563</v>
      </c>
      <c r="G373" s="41"/>
      <c r="H373" s="41"/>
      <c r="I373" s="216"/>
      <c r="J373" s="41"/>
      <c r="K373" s="41"/>
      <c r="L373" s="45"/>
      <c r="M373" s="264"/>
      <c r="N373" s="265"/>
      <c r="O373" s="266"/>
      <c r="P373" s="266"/>
      <c r="Q373" s="266"/>
      <c r="R373" s="266"/>
      <c r="S373" s="266"/>
      <c r="T373" s="267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130</v>
      </c>
      <c r="AU373" s="18" t="s">
        <v>84</v>
      </c>
    </row>
    <row r="374" spans="1:31" s="2" customFormat="1" ht="6.95" customHeight="1">
      <c r="A374" s="39"/>
      <c r="B374" s="60"/>
      <c r="C374" s="61"/>
      <c r="D374" s="61"/>
      <c r="E374" s="61"/>
      <c r="F374" s="61"/>
      <c r="G374" s="61"/>
      <c r="H374" s="61"/>
      <c r="I374" s="61"/>
      <c r="J374" s="61"/>
      <c r="K374" s="61"/>
      <c r="L374" s="45"/>
      <c r="M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</row>
  </sheetData>
  <sheetProtection password="CC35" sheet="1" objects="1" scenarios="1" formatColumns="0" formatRows="0" autoFilter="0"/>
  <autoFilter ref="C91:K373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96" r:id="rId1" display="https://podminky.urs.cz/item/CS_URS_2022_01/311272211"/>
    <hyperlink ref="F117" r:id="rId2" display="https://podminky.urs.cz/item/CS_URS_2022_01/317234410"/>
    <hyperlink ref="F122" r:id="rId3" display="https://podminky.urs.cz/item/CS_URS_2022_01/317941121"/>
    <hyperlink ref="F127" r:id="rId4" display="https://podminky.urs.cz/item/CS_URS_2022_01/317941123"/>
    <hyperlink ref="F139" r:id="rId5" display="https://podminky.urs.cz/item/CS_URS_2022_01/346244381"/>
    <hyperlink ref="F144" r:id="rId6" display="https://podminky.urs.cz/item/CS_URS_2022_01/349231811"/>
    <hyperlink ref="F147" r:id="rId7" display="https://podminky.urs.cz/item/CS_URS_2022_01/349231821"/>
    <hyperlink ref="F153" r:id="rId8" display="https://podminky.urs.cz/item/CS_URS_2022_01/612325302"/>
    <hyperlink ref="F159" r:id="rId9" display="https://podminky.urs.cz/item/CS_URS_2022_01/613131121"/>
    <hyperlink ref="F181" r:id="rId10" display="https://podminky.urs.cz/item/CS_URS_2022_01/613142001"/>
    <hyperlink ref="F183" r:id="rId11" display="https://podminky.urs.cz/item/CS_URS_2022_01/613311131"/>
    <hyperlink ref="F185" r:id="rId12" display="https://podminky.urs.cz/item/CS_URS_2022_01/615142002"/>
    <hyperlink ref="F188" r:id="rId13" display="https://podminky.urs.cz/item/CS_URS_2022_01/619991001"/>
    <hyperlink ref="F192" r:id="rId14" display="https://podminky.urs.cz/item/CS_URS_2022_01/623142001"/>
    <hyperlink ref="F194" r:id="rId15" display="https://podminky.urs.cz/item/CS_URS_2022_01/623531012"/>
    <hyperlink ref="F196" r:id="rId16" display="https://podminky.urs.cz/item/CS_URS_2022_01/629135101"/>
    <hyperlink ref="F199" r:id="rId17" display="https://podminky.urs.cz/item/CS_URS_2022_01/941211111"/>
    <hyperlink ref="F205" r:id="rId18" display="https://podminky.urs.cz/item/CS_URS_2022_01/941211211"/>
    <hyperlink ref="F208" r:id="rId19" display="https://podminky.urs.cz/item/CS_URS_2022_01/941211811"/>
    <hyperlink ref="F210" r:id="rId20" display="https://podminky.urs.cz/item/CS_URS_2022_01/944511111"/>
    <hyperlink ref="F215" r:id="rId21" display="https://podminky.urs.cz/item/CS_URS_2022_01/944511211"/>
    <hyperlink ref="F218" r:id="rId22" display="https://podminky.urs.cz/item/CS_URS_2022_01/944511811"/>
    <hyperlink ref="F220" r:id="rId23" display="https://podminky.urs.cz/item/CS_URS_2022_01/949101111"/>
    <hyperlink ref="F224" r:id="rId24" display="https://podminky.urs.cz/item/CS_URS_2022_01/764002851"/>
    <hyperlink ref="F234" r:id="rId25" display="https://podminky.urs.cz/item/CS_URS_2022_01/766441811"/>
    <hyperlink ref="F236" r:id="rId26" display="https://podminky.urs.cz/item/CS_URS_2022_01/766441821"/>
    <hyperlink ref="F238" r:id="rId27" display="https://podminky.urs.cz/item/CS_URS_2022_01/766441823"/>
    <hyperlink ref="F240" r:id="rId28" display="https://podminky.urs.cz/item/CS_URS_2022_01/968062375"/>
    <hyperlink ref="F245" r:id="rId29" display="https://podminky.urs.cz/item/CS_URS_2022_01/968062376"/>
    <hyperlink ref="F250" r:id="rId30" display="https://podminky.urs.cz/item/CS_URS_2022_01/968062377"/>
    <hyperlink ref="F272" r:id="rId31" display="https://podminky.urs.cz/item/CS_URS_2022_01/997013211"/>
    <hyperlink ref="F274" r:id="rId32" display="https://podminky.urs.cz/item/CS_URS_2022_01/997013509"/>
    <hyperlink ref="F277" r:id="rId33" display="https://podminky.urs.cz/item/CS_URS_2022_01/997013511"/>
    <hyperlink ref="F281" r:id="rId34" display="https://podminky.urs.cz/item/CS_URS_2022_01/998018001"/>
    <hyperlink ref="F285" r:id="rId35" display="https://podminky.urs.cz/item/CS_URS_2022_01/764246304"/>
    <hyperlink ref="F294" r:id="rId36" display="https://podminky.urs.cz/item/CS_URS_2022_01/998764101"/>
    <hyperlink ref="F302" r:id="rId37" display="https://podminky.urs.cz/item/CS_URS_2022_01/766622131"/>
    <hyperlink ref="F307" r:id="rId38" display="https://podminky.urs.cz/item/CS_URS_2022_01/766622132"/>
    <hyperlink ref="F328" r:id="rId39" display="https://podminky.urs.cz/item/CS_URS_2022_01/766694111"/>
    <hyperlink ref="F330" r:id="rId40" display="https://podminky.urs.cz/item/CS_URS_2022_01/766694112"/>
    <hyperlink ref="F332" r:id="rId41" display="https://podminky.urs.cz/item/CS_URS_2022_01/766694113"/>
    <hyperlink ref="F334" r:id="rId42" display="https://podminky.urs.cz/item/CS_URS_2022_01/766694114"/>
    <hyperlink ref="F336" r:id="rId43" display="https://podminky.urs.cz/item/CS_URS_2022_01/766694115"/>
    <hyperlink ref="F348" r:id="rId44" display="https://podminky.urs.cz/item/CS_URS_2022_01/998766101"/>
    <hyperlink ref="F351" r:id="rId45" display="https://podminky.urs.cz/item/CS_URS_2022_01/784111011"/>
    <hyperlink ref="F354" r:id="rId46" display="https://podminky.urs.cz/item/CS_URS_2022_01/784111019"/>
    <hyperlink ref="F357" r:id="rId47" display="https://podminky.urs.cz/item/CS_URS_2022_01/784181101"/>
    <hyperlink ref="F359" r:id="rId48" display="https://podminky.urs.cz/item/CS_URS_2022_01/784181109"/>
    <hyperlink ref="F361" r:id="rId49" display="https://podminky.urs.cz/item/CS_URS_2022_01/784211101"/>
    <hyperlink ref="F363" r:id="rId50" display="https://podminky.urs.cz/item/CS_URS_2022_01/784211109"/>
    <hyperlink ref="F366" r:id="rId51" display="https://podminky.urs.cz/item/CS_URS_2022_01/786624111"/>
    <hyperlink ref="F373" r:id="rId52" display="https://podminky.urs.cz/item/CS_URS_2022_01/9987861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8" customWidth="1"/>
    <col min="2" max="2" width="1.7109375" style="268" customWidth="1"/>
    <col min="3" max="4" width="5.00390625" style="268" customWidth="1"/>
    <col min="5" max="5" width="11.7109375" style="268" customWidth="1"/>
    <col min="6" max="6" width="9.140625" style="268" customWidth="1"/>
    <col min="7" max="7" width="5.00390625" style="268" customWidth="1"/>
    <col min="8" max="8" width="77.8515625" style="268" customWidth="1"/>
    <col min="9" max="10" width="20.00390625" style="268" customWidth="1"/>
    <col min="11" max="11" width="1.7109375" style="268" customWidth="1"/>
  </cols>
  <sheetData>
    <row r="1" s="1" customFormat="1" ht="37.5" customHeight="1"/>
    <row r="2" spans="2:11" s="1" customFormat="1" ht="7.5" customHeight="1">
      <c r="B2" s="269"/>
      <c r="C2" s="270"/>
      <c r="D2" s="270"/>
      <c r="E2" s="270"/>
      <c r="F2" s="270"/>
      <c r="G2" s="270"/>
      <c r="H2" s="270"/>
      <c r="I2" s="270"/>
      <c r="J2" s="270"/>
      <c r="K2" s="271"/>
    </row>
    <row r="3" spans="2:11" s="16" customFormat="1" ht="45" customHeight="1">
      <c r="B3" s="272"/>
      <c r="C3" s="273" t="s">
        <v>564</v>
      </c>
      <c r="D3" s="273"/>
      <c r="E3" s="273"/>
      <c r="F3" s="273"/>
      <c r="G3" s="273"/>
      <c r="H3" s="273"/>
      <c r="I3" s="273"/>
      <c r="J3" s="273"/>
      <c r="K3" s="274"/>
    </row>
    <row r="4" spans="2:11" s="1" customFormat="1" ht="25.5" customHeight="1">
      <c r="B4" s="275"/>
      <c r="C4" s="276" t="s">
        <v>565</v>
      </c>
      <c r="D4" s="276"/>
      <c r="E4" s="276"/>
      <c r="F4" s="276"/>
      <c r="G4" s="276"/>
      <c r="H4" s="276"/>
      <c r="I4" s="276"/>
      <c r="J4" s="276"/>
      <c r="K4" s="277"/>
    </row>
    <row r="5" spans="2:11" s="1" customFormat="1" ht="5.25" customHeight="1">
      <c r="B5" s="275"/>
      <c r="C5" s="278"/>
      <c r="D5" s="278"/>
      <c r="E5" s="278"/>
      <c r="F5" s="278"/>
      <c r="G5" s="278"/>
      <c r="H5" s="278"/>
      <c r="I5" s="278"/>
      <c r="J5" s="278"/>
      <c r="K5" s="277"/>
    </row>
    <row r="6" spans="2:11" s="1" customFormat="1" ht="15" customHeight="1">
      <c r="B6" s="275"/>
      <c r="C6" s="279" t="s">
        <v>566</v>
      </c>
      <c r="D6" s="279"/>
      <c r="E6" s="279"/>
      <c r="F6" s="279"/>
      <c r="G6" s="279"/>
      <c r="H6" s="279"/>
      <c r="I6" s="279"/>
      <c r="J6" s="279"/>
      <c r="K6" s="277"/>
    </row>
    <row r="7" spans="2:11" s="1" customFormat="1" ht="15" customHeight="1">
      <c r="B7" s="280"/>
      <c r="C7" s="279" t="s">
        <v>567</v>
      </c>
      <c r="D7" s="279"/>
      <c r="E7" s="279"/>
      <c r="F7" s="279"/>
      <c r="G7" s="279"/>
      <c r="H7" s="279"/>
      <c r="I7" s="279"/>
      <c r="J7" s="279"/>
      <c r="K7" s="277"/>
    </row>
    <row r="8" spans="2:11" s="1" customFormat="1" ht="12.75" customHeight="1">
      <c r="B8" s="280"/>
      <c r="C8" s="279"/>
      <c r="D8" s="279"/>
      <c r="E8" s="279"/>
      <c r="F8" s="279"/>
      <c r="G8" s="279"/>
      <c r="H8" s="279"/>
      <c r="I8" s="279"/>
      <c r="J8" s="279"/>
      <c r="K8" s="277"/>
    </row>
    <row r="9" spans="2:11" s="1" customFormat="1" ht="15" customHeight="1">
      <c r="B9" s="280"/>
      <c r="C9" s="279" t="s">
        <v>568</v>
      </c>
      <c r="D9" s="279"/>
      <c r="E9" s="279"/>
      <c r="F9" s="279"/>
      <c r="G9" s="279"/>
      <c r="H9" s="279"/>
      <c r="I9" s="279"/>
      <c r="J9" s="279"/>
      <c r="K9" s="277"/>
    </row>
    <row r="10" spans="2:11" s="1" customFormat="1" ht="15" customHeight="1">
      <c r="B10" s="280"/>
      <c r="C10" s="279"/>
      <c r="D10" s="279" t="s">
        <v>569</v>
      </c>
      <c r="E10" s="279"/>
      <c r="F10" s="279"/>
      <c r="G10" s="279"/>
      <c r="H10" s="279"/>
      <c r="I10" s="279"/>
      <c r="J10" s="279"/>
      <c r="K10" s="277"/>
    </row>
    <row r="11" spans="2:11" s="1" customFormat="1" ht="15" customHeight="1">
      <c r="B11" s="280"/>
      <c r="C11" s="281"/>
      <c r="D11" s="279" t="s">
        <v>570</v>
      </c>
      <c r="E11" s="279"/>
      <c r="F11" s="279"/>
      <c r="G11" s="279"/>
      <c r="H11" s="279"/>
      <c r="I11" s="279"/>
      <c r="J11" s="279"/>
      <c r="K11" s="277"/>
    </row>
    <row r="12" spans="2:11" s="1" customFormat="1" ht="15" customHeight="1">
      <c r="B12" s="280"/>
      <c r="C12" s="281"/>
      <c r="D12" s="279"/>
      <c r="E12" s="279"/>
      <c r="F12" s="279"/>
      <c r="G12" s="279"/>
      <c r="H12" s="279"/>
      <c r="I12" s="279"/>
      <c r="J12" s="279"/>
      <c r="K12" s="277"/>
    </row>
    <row r="13" spans="2:11" s="1" customFormat="1" ht="15" customHeight="1">
      <c r="B13" s="280"/>
      <c r="C13" s="281"/>
      <c r="D13" s="282" t="s">
        <v>571</v>
      </c>
      <c r="E13" s="279"/>
      <c r="F13" s="279"/>
      <c r="G13" s="279"/>
      <c r="H13" s="279"/>
      <c r="I13" s="279"/>
      <c r="J13" s="279"/>
      <c r="K13" s="277"/>
    </row>
    <row r="14" spans="2:11" s="1" customFormat="1" ht="12.75" customHeight="1">
      <c r="B14" s="280"/>
      <c r="C14" s="281"/>
      <c r="D14" s="281"/>
      <c r="E14" s="281"/>
      <c r="F14" s="281"/>
      <c r="G14" s="281"/>
      <c r="H14" s="281"/>
      <c r="I14" s="281"/>
      <c r="J14" s="281"/>
      <c r="K14" s="277"/>
    </row>
    <row r="15" spans="2:11" s="1" customFormat="1" ht="15" customHeight="1">
      <c r="B15" s="280"/>
      <c r="C15" s="281"/>
      <c r="D15" s="279" t="s">
        <v>572</v>
      </c>
      <c r="E15" s="279"/>
      <c r="F15" s="279"/>
      <c r="G15" s="279"/>
      <c r="H15" s="279"/>
      <c r="I15" s="279"/>
      <c r="J15" s="279"/>
      <c r="K15" s="277"/>
    </row>
    <row r="16" spans="2:11" s="1" customFormat="1" ht="15" customHeight="1">
      <c r="B16" s="280"/>
      <c r="C16" s="281"/>
      <c r="D16" s="279" t="s">
        <v>573</v>
      </c>
      <c r="E16" s="279"/>
      <c r="F16" s="279"/>
      <c r="G16" s="279"/>
      <c r="H16" s="279"/>
      <c r="I16" s="279"/>
      <c r="J16" s="279"/>
      <c r="K16" s="277"/>
    </row>
    <row r="17" spans="2:11" s="1" customFormat="1" ht="15" customHeight="1">
      <c r="B17" s="280"/>
      <c r="C17" s="281"/>
      <c r="D17" s="279" t="s">
        <v>574</v>
      </c>
      <c r="E17" s="279"/>
      <c r="F17" s="279"/>
      <c r="G17" s="279"/>
      <c r="H17" s="279"/>
      <c r="I17" s="279"/>
      <c r="J17" s="279"/>
      <c r="K17" s="277"/>
    </row>
    <row r="18" spans="2:11" s="1" customFormat="1" ht="15" customHeight="1">
      <c r="B18" s="280"/>
      <c r="C18" s="281"/>
      <c r="D18" s="281"/>
      <c r="E18" s="283" t="s">
        <v>82</v>
      </c>
      <c r="F18" s="279" t="s">
        <v>575</v>
      </c>
      <c r="G18" s="279"/>
      <c r="H18" s="279"/>
      <c r="I18" s="279"/>
      <c r="J18" s="279"/>
      <c r="K18" s="277"/>
    </row>
    <row r="19" spans="2:11" s="1" customFormat="1" ht="15" customHeight="1">
      <c r="B19" s="280"/>
      <c r="C19" s="281"/>
      <c r="D19" s="281"/>
      <c r="E19" s="283" t="s">
        <v>576</v>
      </c>
      <c r="F19" s="279" t="s">
        <v>577</v>
      </c>
      <c r="G19" s="279"/>
      <c r="H19" s="279"/>
      <c r="I19" s="279"/>
      <c r="J19" s="279"/>
      <c r="K19" s="277"/>
    </row>
    <row r="20" spans="2:11" s="1" customFormat="1" ht="15" customHeight="1">
      <c r="B20" s="280"/>
      <c r="C20" s="281"/>
      <c r="D20" s="281"/>
      <c r="E20" s="283" t="s">
        <v>578</v>
      </c>
      <c r="F20" s="279" t="s">
        <v>579</v>
      </c>
      <c r="G20" s="279"/>
      <c r="H20" s="279"/>
      <c r="I20" s="279"/>
      <c r="J20" s="279"/>
      <c r="K20" s="277"/>
    </row>
    <row r="21" spans="2:11" s="1" customFormat="1" ht="15" customHeight="1">
      <c r="B21" s="280"/>
      <c r="C21" s="281"/>
      <c r="D21" s="281"/>
      <c r="E21" s="283" t="s">
        <v>580</v>
      </c>
      <c r="F21" s="279" t="s">
        <v>581</v>
      </c>
      <c r="G21" s="279"/>
      <c r="H21" s="279"/>
      <c r="I21" s="279"/>
      <c r="J21" s="279"/>
      <c r="K21" s="277"/>
    </row>
    <row r="22" spans="2:11" s="1" customFormat="1" ht="15" customHeight="1">
      <c r="B22" s="280"/>
      <c r="C22" s="281"/>
      <c r="D22" s="281"/>
      <c r="E22" s="283" t="s">
        <v>582</v>
      </c>
      <c r="F22" s="279" t="s">
        <v>583</v>
      </c>
      <c r="G22" s="279"/>
      <c r="H22" s="279"/>
      <c r="I22" s="279"/>
      <c r="J22" s="279"/>
      <c r="K22" s="277"/>
    </row>
    <row r="23" spans="2:11" s="1" customFormat="1" ht="15" customHeight="1">
      <c r="B23" s="280"/>
      <c r="C23" s="281"/>
      <c r="D23" s="281"/>
      <c r="E23" s="283" t="s">
        <v>584</v>
      </c>
      <c r="F23" s="279" t="s">
        <v>585</v>
      </c>
      <c r="G23" s="279"/>
      <c r="H23" s="279"/>
      <c r="I23" s="279"/>
      <c r="J23" s="279"/>
      <c r="K23" s="277"/>
    </row>
    <row r="24" spans="2:11" s="1" customFormat="1" ht="12.75" customHeight="1">
      <c r="B24" s="280"/>
      <c r="C24" s="281"/>
      <c r="D24" s="281"/>
      <c r="E24" s="281"/>
      <c r="F24" s="281"/>
      <c r="G24" s="281"/>
      <c r="H24" s="281"/>
      <c r="I24" s="281"/>
      <c r="J24" s="281"/>
      <c r="K24" s="277"/>
    </row>
    <row r="25" spans="2:11" s="1" customFormat="1" ht="15" customHeight="1">
      <c r="B25" s="280"/>
      <c r="C25" s="279" t="s">
        <v>586</v>
      </c>
      <c r="D25" s="279"/>
      <c r="E25" s="279"/>
      <c r="F25" s="279"/>
      <c r="G25" s="279"/>
      <c r="H25" s="279"/>
      <c r="I25" s="279"/>
      <c r="J25" s="279"/>
      <c r="K25" s="277"/>
    </row>
    <row r="26" spans="2:11" s="1" customFormat="1" ht="15" customHeight="1">
      <c r="B26" s="280"/>
      <c r="C26" s="279" t="s">
        <v>587</v>
      </c>
      <c r="D26" s="279"/>
      <c r="E26" s="279"/>
      <c r="F26" s="279"/>
      <c r="G26" s="279"/>
      <c r="H26" s="279"/>
      <c r="I26" s="279"/>
      <c r="J26" s="279"/>
      <c r="K26" s="277"/>
    </row>
    <row r="27" spans="2:11" s="1" customFormat="1" ht="15" customHeight="1">
      <c r="B27" s="280"/>
      <c r="C27" s="279"/>
      <c r="D27" s="279" t="s">
        <v>588</v>
      </c>
      <c r="E27" s="279"/>
      <c r="F27" s="279"/>
      <c r="G27" s="279"/>
      <c r="H27" s="279"/>
      <c r="I27" s="279"/>
      <c r="J27" s="279"/>
      <c r="K27" s="277"/>
    </row>
    <row r="28" spans="2:11" s="1" customFormat="1" ht="15" customHeight="1">
      <c r="B28" s="280"/>
      <c r="C28" s="281"/>
      <c r="D28" s="279" t="s">
        <v>589</v>
      </c>
      <c r="E28" s="279"/>
      <c r="F28" s="279"/>
      <c r="G28" s="279"/>
      <c r="H28" s="279"/>
      <c r="I28" s="279"/>
      <c r="J28" s="279"/>
      <c r="K28" s="277"/>
    </row>
    <row r="29" spans="2:11" s="1" customFormat="1" ht="12.75" customHeight="1">
      <c r="B29" s="280"/>
      <c r="C29" s="281"/>
      <c r="D29" s="281"/>
      <c r="E29" s="281"/>
      <c r="F29" s="281"/>
      <c r="G29" s="281"/>
      <c r="H29" s="281"/>
      <c r="I29" s="281"/>
      <c r="J29" s="281"/>
      <c r="K29" s="277"/>
    </row>
    <row r="30" spans="2:11" s="1" customFormat="1" ht="15" customHeight="1">
      <c r="B30" s="280"/>
      <c r="C30" s="281"/>
      <c r="D30" s="279" t="s">
        <v>590</v>
      </c>
      <c r="E30" s="279"/>
      <c r="F30" s="279"/>
      <c r="G30" s="279"/>
      <c r="H30" s="279"/>
      <c r="I30" s="279"/>
      <c r="J30" s="279"/>
      <c r="K30" s="277"/>
    </row>
    <row r="31" spans="2:11" s="1" customFormat="1" ht="15" customHeight="1">
      <c r="B31" s="280"/>
      <c r="C31" s="281"/>
      <c r="D31" s="279" t="s">
        <v>591</v>
      </c>
      <c r="E31" s="279"/>
      <c r="F31" s="279"/>
      <c r="G31" s="279"/>
      <c r="H31" s="279"/>
      <c r="I31" s="279"/>
      <c r="J31" s="279"/>
      <c r="K31" s="277"/>
    </row>
    <row r="32" spans="2:11" s="1" customFormat="1" ht="12.75" customHeight="1">
      <c r="B32" s="280"/>
      <c r="C32" s="281"/>
      <c r="D32" s="281"/>
      <c r="E32" s="281"/>
      <c r="F32" s="281"/>
      <c r="G32" s="281"/>
      <c r="H32" s="281"/>
      <c r="I32" s="281"/>
      <c r="J32" s="281"/>
      <c r="K32" s="277"/>
    </row>
    <row r="33" spans="2:11" s="1" customFormat="1" ht="15" customHeight="1">
      <c r="B33" s="280"/>
      <c r="C33" s="281"/>
      <c r="D33" s="279" t="s">
        <v>592</v>
      </c>
      <c r="E33" s="279"/>
      <c r="F33" s="279"/>
      <c r="G33" s="279"/>
      <c r="H33" s="279"/>
      <c r="I33" s="279"/>
      <c r="J33" s="279"/>
      <c r="K33" s="277"/>
    </row>
    <row r="34" spans="2:11" s="1" customFormat="1" ht="15" customHeight="1">
      <c r="B34" s="280"/>
      <c r="C34" s="281"/>
      <c r="D34" s="279" t="s">
        <v>593</v>
      </c>
      <c r="E34" s="279"/>
      <c r="F34" s="279"/>
      <c r="G34" s="279"/>
      <c r="H34" s="279"/>
      <c r="I34" s="279"/>
      <c r="J34" s="279"/>
      <c r="K34" s="277"/>
    </row>
    <row r="35" spans="2:11" s="1" customFormat="1" ht="15" customHeight="1">
      <c r="B35" s="280"/>
      <c r="C35" s="281"/>
      <c r="D35" s="279" t="s">
        <v>594</v>
      </c>
      <c r="E35" s="279"/>
      <c r="F35" s="279"/>
      <c r="G35" s="279"/>
      <c r="H35" s="279"/>
      <c r="I35" s="279"/>
      <c r="J35" s="279"/>
      <c r="K35" s="277"/>
    </row>
    <row r="36" spans="2:11" s="1" customFormat="1" ht="15" customHeight="1">
      <c r="B36" s="280"/>
      <c r="C36" s="281"/>
      <c r="D36" s="279"/>
      <c r="E36" s="282" t="s">
        <v>106</v>
      </c>
      <c r="F36" s="279"/>
      <c r="G36" s="279" t="s">
        <v>595</v>
      </c>
      <c r="H36" s="279"/>
      <c r="I36" s="279"/>
      <c r="J36" s="279"/>
      <c r="K36" s="277"/>
    </row>
    <row r="37" spans="2:11" s="1" customFormat="1" ht="30.75" customHeight="1">
      <c r="B37" s="280"/>
      <c r="C37" s="281"/>
      <c r="D37" s="279"/>
      <c r="E37" s="282" t="s">
        <v>596</v>
      </c>
      <c r="F37" s="279"/>
      <c r="G37" s="279" t="s">
        <v>597</v>
      </c>
      <c r="H37" s="279"/>
      <c r="I37" s="279"/>
      <c r="J37" s="279"/>
      <c r="K37" s="277"/>
    </row>
    <row r="38" spans="2:11" s="1" customFormat="1" ht="15" customHeight="1">
      <c r="B38" s="280"/>
      <c r="C38" s="281"/>
      <c r="D38" s="279"/>
      <c r="E38" s="282" t="s">
        <v>56</v>
      </c>
      <c r="F38" s="279"/>
      <c r="G38" s="279" t="s">
        <v>598</v>
      </c>
      <c r="H38" s="279"/>
      <c r="I38" s="279"/>
      <c r="J38" s="279"/>
      <c r="K38" s="277"/>
    </row>
    <row r="39" spans="2:11" s="1" customFormat="1" ht="15" customHeight="1">
      <c r="B39" s="280"/>
      <c r="C39" s="281"/>
      <c r="D39" s="279"/>
      <c r="E39" s="282" t="s">
        <v>57</v>
      </c>
      <c r="F39" s="279"/>
      <c r="G39" s="279" t="s">
        <v>599</v>
      </c>
      <c r="H39" s="279"/>
      <c r="I39" s="279"/>
      <c r="J39" s="279"/>
      <c r="K39" s="277"/>
    </row>
    <row r="40" spans="2:11" s="1" customFormat="1" ht="15" customHeight="1">
      <c r="B40" s="280"/>
      <c r="C40" s="281"/>
      <c r="D40" s="279"/>
      <c r="E40" s="282" t="s">
        <v>107</v>
      </c>
      <c r="F40" s="279"/>
      <c r="G40" s="279" t="s">
        <v>600</v>
      </c>
      <c r="H40" s="279"/>
      <c r="I40" s="279"/>
      <c r="J40" s="279"/>
      <c r="K40" s="277"/>
    </row>
    <row r="41" spans="2:11" s="1" customFormat="1" ht="15" customHeight="1">
      <c r="B41" s="280"/>
      <c r="C41" s="281"/>
      <c r="D41" s="279"/>
      <c r="E41" s="282" t="s">
        <v>108</v>
      </c>
      <c r="F41" s="279"/>
      <c r="G41" s="279" t="s">
        <v>601</v>
      </c>
      <c r="H41" s="279"/>
      <c r="I41" s="279"/>
      <c r="J41" s="279"/>
      <c r="K41" s="277"/>
    </row>
    <row r="42" spans="2:11" s="1" customFormat="1" ht="15" customHeight="1">
      <c r="B42" s="280"/>
      <c r="C42" s="281"/>
      <c r="D42" s="279"/>
      <c r="E42" s="282" t="s">
        <v>602</v>
      </c>
      <c r="F42" s="279"/>
      <c r="G42" s="279" t="s">
        <v>603</v>
      </c>
      <c r="H42" s="279"/>
      <c r="I42" s="279"/>
      <c r="J42" s="279"/>
      <c r="K42" s="277"/>
    </row>
    <row r="43" spans="2:11" s="1" customFormat="1" ht="15" customHeight="1">
      <c r="B43" s="280"/>
      <c r="C43" s="281"/>
      <c r="D43" s="279"/>
      <c r="E43" s="282"/>
      <c r="F43" s="279"/>
      <c r="G43" s="279" t="s">
        <v>604</v>
      </c>
      <c r="H43" s="279"/>
      <c r="I43" s="279"/>
      <c r="J43" s="279"/>
      <c r="K43" s="277"/>
    </row>
    <row r="44" spans="2:11" s="1" customFormat="1" ht="15" customHeight="1">
      <c r="B44" s="280"/>
      <c r="C44" s="281"/>
      <c r="D44" s="279"/>
      <c r="E44" s="282" t="s">
        <v>605</v>
      </c>
      <c r="F44" s="279"/>
      <c r="G44" s="279" t="s">
        <v>606</v>
      </c>
      <c r="H44" s="279"/>
      <c r="I44" s="279"/>
      <c r="J44" s="279"/>
      <c r="K44" s="277"/>
    </row>
    <row r="45" spans="2:11" s="1" customFormat="1" ht="15" customHeight="1">
      <c r="B45" s="280"/>
      <c r="C45" s="281"/>
      <c r="D45" s="279"/>
      <c r="E45" s="282" t="s">
        <v>110</v>
      </c>
      <c r="F45" s="279"/>
      <c r="G45" s="279" t="s">
        <v>607</v>
      </c>
      <c r="H45" s="279"/>
      <c r="I45" s="279"/>
      <c r="J45" s="279"/>
      <c r="K45" s="277"/>
    </row>
    <row r="46" spans="2:11" s="1" customFormat="1" ht="12.75" customHeight="1">
      <c r="B46" s="280"/>
      <c r="C46" s="281"/>
      <c r="D46" s="279"/>
      <c r="E46" s="279"/>
      <c r="F46" s="279"/>
      <c r="G46" s="279"/>
      <c r="H46" s="279"/>
      <c r="I46" s="279"/>
      <c r="J46" s="279"/>
      <c r="K46" s="277"/>
    </row>
    <row r="47" spans="2:11" s="1" customFormat="1" ht="15" customHeight="1">
      <c r="B47" s="280"/>
      <c r="C47" s="281"/>
      <c r="D47" s="279" t="s">
        <v>608</v>
      </c>
      <c r="E47" s="279"/>
      <c r="F47" s="279"/>
      <c r="G47" s="279"/>
      <c r="H47" s="279"/>
      <c r="I47" s="279"/>
      <c r="J47" s="279"/>
      <c r="K47" s="277"/>
    </row>
    <row r="48" spans="2:11" s="1" customFormat="1" ht="15" customHeight="1">
      <c r="B48" s="280"/>
      <c r="C48" s="281"/>
      <c r="D48" s="281"/>
      <c r="E48" s="279" t="s">
        <v>609</v>
      </c>
      <c r="F48" s="279"/>
      <c r="G48" s="279"/>
      <c r="H48" s="279"/>
      <c r="I48" s="279"/>
      <c r="J48" s="279"/>
      <c r="K48" s="277"/>
    </row>
    <row r="49" spans="2:11" s="1" customFormat="1" ht="15" customHeight="1">
      <c r="B49" s="280"/>
      <c r="C49" s="281"/>
      <c r="D49" s="281"/>
      <c r="E49" s="279" t="s">
        <v>610</v>
      </c>
      <c r="F49" s="279"/>
      <c r="G49" s="279"/>
      <c r="H49" s="279"/>
      <c r="I49" s="279"/>
      <c r="J49" s="279"/>
      <c r="K49" s="277"/>
    </row>
    <row r="50" spans="2:11" s="1" customFormat="1" ht="15" customHeight="1">
      <c r="B50" s="280"/>
      <c r="C50" s="281"/>
      <c r="D50" s="281"/>
      <c r="E50" s="279" t="s">
        <v>611</v>
      </c>
      <c r="F50" s="279"/>
      <c r="G50" s="279"/>
      <c r="H50" s="279"/>
      <c r="I50" s="279"/>
      <c r="J50" s="279"/>
      <c r="K50" s="277"/>
    </row>
    <row r="51" spans="2:11" s="1" customFormat="1" ht="15" customHeight="1">
      <c r="B51" s="280"/>
      <c r="C51" s="281"/>
      <c r="D51" s="279" t="s">
        <v>612</v>
      </c>
      <c r="E51" s="279"/>
      <c r="F51" s="279"/>
      <c r="G51" s="279"/>
      <c r="H51" s="279"/>
      <c r="I51" s="279"/>
      <c r="J51" s="279"/>
      <c r="K51" s="277"/>
    </row>
    <row r="52" spans="2:11" s="1" customFormat="1" ht="25.5" customHeight="1">
      <c r="B52" s="275"/>
      <c r="C52" s="276" t="s">
        <v>613</v>
      </c>
      <c r="D52" s="276"/>
      <c r="E52" s="276"/>
      <c r="F52" s="276"/>
      <c r="G52" s="276"/>
      <c r="H52" s="276"/>
      <c r="I52" s="276"/>
      <c r="J52" s="276"/>
      <c r="K52" s="277"/>
    </row>
    <row r="53" spans="2:11" s="1" customFormat="1" ht="5.25" customHeight="1">
      <c r="B53" s="275"/>
      <c r="C53" s="278"/>
      <c r="D53" s="278"/>
      <c r="E53" s="278"/>
      <c r="F53" s="278"/>
      <c r="G53" s="278"/>
      <c r="H53" s="278"/>
      <c r="I53" s="278"/>
      <c r="J53" s="278"/>
      <c r="K53" s="277"/>
    </row>
    <row r="54" spans="2:11" s="1" customFormat="1" ht="15" customHeight="1">
      <c r="B54" s="275"/>
      <c r="C54" s="279" t="s">
        <v>614</v>
      </c>
      <c r="D54" s="279"/>
      <c r="E54" s="279"/>
      <c r="F54" s="279"/>
      <c r="G54" s="279"/>
      <c r="H54" s="279"/>
      <c r="I54" s="279"/>
      <c r="J54" s="279"/>
      <c r="K54" s="277"/>
    </row>
    <row r="55" spans="2:11" s="1" customFormat="1" ht="15" customHeight="1">
      <c r="B55" s="275"/>
      <c r="C55" s="279" t="s">
        <v>615</v>
      </c>
      <c r="D55" s="279"/>
      <c r="E55" s="279"/>
      <c r="F55" s="279"/>
      <c r="G55" s="279"/>
      <c r="H55" s="279"/>
      <c r="I55" s="279"/>
      <c r="J55" s="279"/>
      <c r="K55" s="277"/>
    </row>
    <row r="56" spans="2:11" s="1" customFormat="1" ht="12.75" customHeight="1">
      <c r="B56" s="275"/>
      <c r="C56" s="279"/>
      <c r="D56" s="279"/>
      <c r="E56" s="279"/>
      <c r="F56" s="279"/>
      <c r="G56" s="279"/>
      <c r="H56" s="279"/>
      <c r="I56" s="279"/>
      <c r="J56" s="279"/>
      <c r="K56" s="277"/>
    </row>
    <row r="57" spans="2:11" s="1" customFormat="1" ht="15" customHeight="1">
      <c r="B57" s="275"/>
      <c r="C57" s="279" t="s">
        <v>616</v>
      </c>
      <c r="D57" s="279"/>
      <c r="E57" s="279"/>
      <c r="F57" s="279"/>
      <c r="G57" s="279"/>
      <c r="H57" s="279"/>
      <c r="I57" s="279"/>
      <c r="J57" s="279"/>
      <c r="K57" s="277"/>
    </row>
    <row r="58" spans="2:11" s="1" customFormat="1" ht="15" customHeight="1">
      <c r="B58" s="275"/>
      <c r="C58" s="281"/>
      <c r="D58" s="279" t="s">
        <v>617</v>
      </c>
      <c r="E58" s="279"/>
      <c r="F58" s="279"/>
      <c r="G58" s="279"/>
      <c r="H58" s="279"/>
      <c r="I58" s="279"/>
      <c r="J58" s="279"/>
      <c r="K58" s="277"/>
    </row>
    <row r="59" spans="2:11" s="1" customFormat="1" ht="15" customHeight="1">
      <c r="B59" s="275"/>
      <c r="C59" s="281"/>
      <c r="D59" s="279" t="s">
        <v>618</v>
      </c>
      <c r="E59" s="279"/>
      <c r="F59" s="279"/>
      <c r="G59" s="279"/>
      <c r="H59" s="279"/>
      <c r="I59" s="279"/>
      <c r="J59" s="279"/>
      <c r="K59" s="277"/>
    </row>
    <row r="60" spans="2:11" s="1" customFormat="1" ht="15" customHeight="1">
      <c r="B60" s="275"/>
      <c r="C60" s="281"/>
      <c r="D60" s="279" t="s">
        <v>619</v>
      </c>
      <c r="E60" s="279"/>
      <c r="F60" s="279"/>
      <c r="G60" s="279"/>
      <c r="H60" s="279"/>
      <c r="I60" s="279"/>
      <c r="J60" s="279"/>
      <c r="K60" s="277"/>
    </row>
    <row r="61" spans="2:11" s="1" customFormat="1" ht="15" customHeight="1">
      <c r="B61" s="275"/>
      <c r="C61" s="281"/>
      <c r="D61" s="279" t="s">
        <v>620</v>
      </c>
      <c r="E61" s="279"/>
      <c r="F61" s="279"/>
      <c r="G61" s="279"/>
      <c r="H61" s="279"/>
      <c r="I61" s="279"/>
      <c r="J61" s="279"/>
      <c r="K61" s="277"/>
    </row>
    <row r="62" spans="2:11" s="1" customFormat="1" ht="15" customHeight="1">
      <c r="B62" s="275"/>
      <c r="C62" s="281"/>
      <c r="D62" s="284" t="s">
        <v>621</v>
      </c>
      <c r="E62" s="284"/>
      <c r="F62" s="284"/>
      <c r="G62" s="284"/>
      <c r="H62" s="284"/>
      <c r="I62" s="284"/>
      <c r="J62" s="284"/>
      <c r="K62" s="277"/>
    </row>
    <row r="63" spans="2:11" s="1" customFormat="1" ht="15" customHeight="1">
      <c r="B63" s="275"/>
      <c r="C63" s="281"/>
      <c r="D63" s="279" t="s">
        <v>622</v>
      </c>
      <c r="E63" s="279"/>
      <c r="F63" s="279"/>
      <c r="G63" s="279"/>
      <c r="H63" s="279"/>
      <c r="I63" s="279"/>
      <c r="J63" s="279"/>
      <c r="K63" s="277"/>
    </row>
    <row r="64" spans="2:11" s="1" customFormat="1" ht="12.75" customHeight="1">
      <c r="B64" s="275"/>
      <c r="C64" s="281"/>
      <c r="D64" s="281"/>
      <c r="E64" s="285"/>
      <c r="F64" s="281"/>
      <c r="G64" s="281"/>
      <c r="H64" s="281"/>
      <c r="I64" s="281"/>
      <c r="J64" s="281"/>
      <c r="K64" s="277"/>
    </row>
    <row r="65" spans="2:11" s="1" customFormat="1" ht="15" customHeight="1">
      <c r="B65" s="275"/>
      <c r="C65" s="281"/>
      <c r="D65" s="279" t="s">
        <v>623</v>
      </c>
      <c r="E65" s="279"/>
      <c r="F65" s="279"/>
      <c r="G65" s="279"/>
      <c r="H65" s="279"/>
      <c r="I65" s="279"/>
      <c r="J65" s="279"/>
      <c r="K65" s="277"/>
    </row>
    <row r="66" spans="2:11" s="1" customFormat="1" ht="15" customHeight="1">
      <c r="B66" s="275"/>
      <c r="C66" s="281"/>
      <c r="D66" s="284" t="s">
        <v>624</v>
      </c>
      <c r="E66" s="284"/>
      <c r="F66" s="284"/>
      <c r="G66" s="284"/>
      <c r="H66" s="284"/>
      <c r="I66" s="284"/>
      <c r="J66" s="284"/>
      <c r="K66" s="277"/>
    </row>
    <row r="67" spans="2:11" s="1" customFormat="1" ht="15" customHeight="1">
      <c r="B67" s="275"/>
      <c r="C67" s="281"/>
      <c r="D67" s="279" t="s">
        <v>625</v>
      </c>
      <c r="E67" s="279"/>
      <c r="F67" s="279"/>
      <c r="G67" s="279"/>
      <c r="H67" s="279"/>
      <c r="I67" s="279"/>
      <c r="J67" s="279"/>
      <c r="K67" s="277"/>
    </row>
    <row r="68" spans="2:11" s="1" customFormat="1" ht="15" customHeight="1">
      <c r="B68" s="275"/>
      <c r="C68" s="281"/>
      <c r="D68" s="279" t="s">
        <v>626</v>
      </c>
      <c r="E68" s="279"/>
      <c r="F68" s="279"/>
      <c r="G68" s="279"/>
      <c r="H68" s="279"/>
      <c r="I68" s="279"/>
      <c r="J68" s="279"/>
      <c r="K68" s="277"/>
    </row>
    <row r="69" spans="2:11" s="1" customFormat="1" ht="15" customHeight="1">
      <c r="B69" s="275"/>
      <c r="C69" s="281"/>
      <c r="D69" s="279" t="s">
        <v>627</v>
      </c>
      <c r="E69" s="279"/>
      <c r="F69" s="279"/>
      <c r="G69" s="279"/>
      <c r="H69" s="279"/>
      <c r="I69" s="279"/>
      <c r="J69" s="279"/>
      <c r="K69" s="277"/>
    </row>
    <row r="70" spans="2:11" s="1" customFormat="1" ht="15" customHeight="1">
      <c r="B70" s="275"/>
      <c r="C70" s="281"/>
      <c r="D70" s="279" t="s">
        <v>628</v>
      </c>
      <c r="E70" s="279"/>
      <c r="F70" s="279"/>
      <c r="G70" s="279"/>
      <c r="H70" s="279"/>
      <c r="I70" s="279"/>
      <c r="J70" s="279"/>
      <c r="K70" s="277"/>
    </row>
    <row r="71" spans="2:11" s="1" customFormat="1" ht="12.75" customHeight="1">
      <c r="B71" s="286"/>
      <c r="C71" s="287"/>
      <c r="D71" s="287"/>
      <c r="E71" s="287"/>
      <c r="F71" s="287"/>
      <c r="G71" s="287"/>
      <c r="H71" s="287"/>
      <c r="I71" s="287"/>
      <c r="J71" s="287"/>
      <c r="K71" s="288"/>
    </row>
    <row r="72" spans="2:11" s="1" customFormat="1" ht="18.75" customHeight="1">
      <c r="B72" s="289"/>
      <c r="C72" s="289"/>
      <c r="D72" s="289"/>
      <c r="E72" s="289"/>
      <c r="F72" s="289"/>
      <c r="G72" s="289"/>
      <c r="H72" s="289"/>
      <c r="I72" s="289"/>
      <c r="J72" s="289"/>
      <c r="K72" s="290"/>
    </row>
    <row r="73" spans="2:11" s="1" customFormat="1" ht="18.75" customHeight="1">
      <c r="B73" s="290"/>
      <c r="C73" s="290"/>
      <c r="D73" s="290"/>
      <c r="E73" s="290"/>
      <c r="F73" s="290"/>
      <c r="G73" s="290"/>
      <c r="H73" s="290"/>
      <c r="I73" s="290"/>
      <c r="J73" s="290"/>
      <c r="K73" s="290"/>
    </row>
    <row r="74" spans="2:11" s="1" customFormat="1" ht="7.5" customHeight="1">
      <c r="B74" s="291"/>
      <c r="C74" s="292"/>
      <c r="D74" s="292"/>
      <c r="E74" s="292"/>
      <c r="F74" s="292"/>
      <c r="G74" s="292"/>
      <c r="H74" s="292"/>
      <c r="I74" s="292"/>
      <c r="J74" s="292"/>
      <c r="K74" s="293"/>
    </row>
    <row r="75" spans="2:11" s="1" customFormat="1" ht="45" customHeight="1">
      <c r="B75" s="294"/>
      <c r="C75" s="295" t="s">
        <v>629</v>
      </c>
      <c r="D75" s="295"/>
      <c r="E75" s="295"/>
      <c r="F75" s="295"/>
      <c r="G75" s="295"/>
      <c r="H75" s="295"/>
      <c r="I75" s="295"/>
      <c r="J75" s="295"/>
      <c r="K75" s="296"/>
    </row>
    <row r="76" spans="2:11" s="1" customFormat="1" ht="17.25" customHeight="1">
      <c r="B76" s="294"/>
      <c r="C76" s="297" t="s">
        <v>630</v>
      </c>
      <c r="D76" s="297"/>
      <c r="E76" s="297"/>
      <c r="F76" s="297" t="s">
        <v>631</v>
      </c>
      <c r="G76" s="298"/>
      <c r="H76" s="297" t="s">
        <v>57</v>
      </c>
      <c r="I76" s="297" t="s">
        <v>60</v>
      </c>
      <c r="J76" s="297" t="s">
        <v>632</v>
      </c>
      <c r="K76" s="296"/>
    </row>
    <row r="77" spans="2:11" s="1" customFormat="1" ht="17.25" customHeight="1">
      <c r="B77" s="294"/>
      <c r="C77" s="299" t="s">
        <v>633</v>
      </c>
      <c r="D77" s="299"/>
      <c r="E77" s="299"/>
      <c r="F77" s="300" t="s">
        <v>634</v>
      </c>
      <c r="G77" s="301"/>
      <c r="H77" s="299"/>
      <c r="I77" s="299"/>
      <c r="J77" s="299" t="s">
        <v>635</v>
      </c>
      <c r="K77" s="296"/>
    </row>
    <row r="78" spans="2:11" s="1" customFormat="1" ht="5.25" customHeight="1">
      <c r="B78" s="294"/>
      <c r="C78" s="302"/>
      <c r="D78" s="302"/>
      <c r="E78" s="302"/>
      <c r="F78" s="302"/>
      <c r="G78" s="303"/>
      <c r="H78" s="302"/>
      <c r="I78" s="302"/>
      <c r="J78" s="302"/>
      <c r="K78" s="296"/>
    </row>
    <row r="79" spans="2:11" s="1" customFormat="1" ht="15" customHeight="1">
      <c r="B79" s="294"/>
      <c r="C79" s="282" t="s">
        <v>56</v>
      </c>
      <c r="D79" s="304"/>
      <c r="E79" s="304"/>
      <c r="F79" s="305" t="s">
        <v>636</v>
      </c>
      <c r="G79" s="306"/>
      <c r="H79" s="282" t="s">
        <v>637</v>
      </c>
      <c r="I79" s="282" t="s">
        <v>638</v>
      </c>
      <c r="J79" s="282">
        <v>20</v>
      </c>
      <c r="K79" s="296"/>
    </row>
    <row r="80" spans="2:11" s="1" customFormat="1" ht="15" customHeight="1">
      <c r="B80" s="294"/>
      <c r="C80" s="282" t="s">
        <v>639</v>
      </c>
      <c r="D80" s="282"/>
      <c r="E80" s="282"/>
      <c r="F80" s="305" t="s">
        <v>636</v>
      </c>
      <c r="G80" s="306"/>
      <c r="H80" s="282" t="s">
        <v>640</v>
      </c>
      <c r="I80" s="282" t="s">
        <v>638</v>
      </c>
      <c r="J80" s="282">
        <v>120</v>
      </c>
      <c r="K80" s="296"/>
    </row>
    <row r="81" spans="2:11" s="1" customFormat="1" ht="15" customHeight="1">
      <c r="B81" s="307"/>
      <c r="C81" s="282" t="s">
        <v>641</v>
      </c>
      <c r="D81" s="282"/>
      <c r="E81" s="282"/>
      <c r="F81" s="305" t="s">
        <v>642</v>
      </c>
      <c r="G81" s="306"/>
      <c r="H81" s="282" t="s">
        <v>643</v>
      </c>
      <c r="I81" s="282" t="s">
        <v>638</v>
      </c>
      <c r="J81" s="282">
        <v>50</v>
      </c>
      <c r="K81" s="296"/>
    </row>
    <row r="82" spans="2:11" s="1" customFormat="1" ht="15" customHeight="1">
      <c r="B82" s="307"/>
      <c r="C82" s="282" t="s">
        <v>644</v>
      </c>
      <c r="D82" s="282"/>
      <c r="E82" s="282"/>
      <c r="F82" s="305" t="s">
        <v>636</v>
      </c>
      <c r="G82" s="306"/>
      <c r="H82" s="282" t="s">
        <v>645</v>
      </c>
      <c r="I82" s="282" t="s">
        <v>646</v>
      </c>
      <c r="J82" s="282"/>
      <c r="K82" s="296"/>
    </row>
    <row r="83" spans="2:11" s="1" customFormat="1" ht="15" customHeight="1">
      <c r="B83" s="307"/>
      <c r="C83" s="308" t="s">
        <v>647</v>
      </c>
      <c r="D83" s="308"/>
      <c r="E83" s="308"/>
      <c r="F83" s="309" t="s">
        <v>642</v>
      </c>
      <c r="G83" s="308"/>
      <c r="H83" s="308" t="s">
        <v>648</v>
      </c>
      <c r="I83" s="308" t="s">
        <v>638</v>
      </c>
      <c r="J83" s="308">
        <v>15</v>
      </c>
      <c r="K83" s="296"/>
    </row>
    <row r="84" spans="2:11" s="1" customFormat="1" ht="15" customHeight="1">
      <c r="B84" s="307"/>
      <c r="C84" s="308" t="s">
        <v>649</v>
      </c>
      <c r="D84" s="308"/>
      <c r="E84" s="308"/>
      <c r="F84" s="309" t="s">
        <v>642</v>
      </c>
      <c r="G84" s="308"/>
      <c r="H84" s="308" t="s">
        <v>650</v>
      </c>
      <c r="I84" s="308" t="s">
        <v>638</v>
      </c>
      <c r="J84" s="308">
        <v>15</v>
      </c>
      <c r="K84" s="296"/>
    </row>
    <row r="85" spans="2:11" s="1" customFormat="1" ht="15" customHeight="1">
      <c r="B85" s="307"/>
      <c r="C85" s="308" t="s">
        <v>651</v>
      </c>
      <c r="D85" s="308"/>
      <c r="E85" s="308"/>
      <c r="F85" s="309" t="s">
        <v>642</v>
      </c>
      <c r="G85" s="308"/>
      <c r="H85" s="308" t="s">
        <v>652</v>
      </c>
      <c r="I85" s="308" t="s">
        <v>638</v>
      </c>
      <c r="J85" s="308">
        <v>20</v>
      </c>
      <c r="K85" s="296"/>
    </row>
    <row r="86" spans="2:11" s="1" customFormat="1" ht="15" customHeight="1">
      <c r="B86" s="307"/>
      <c r="C86" s="308" t="s">
        <v>653</v>
      </c>
      <c r="D86" s="308"/>
      <c r="E86" s="308"/>
      <c r="F86" s="309" t="s">
        <v>642</v>
      </c>
      <c r="G86" s="308"/>
      <c r="H86" s="308" t="s">
        <v>654</v>
      </c>
      <c r="I86" s="308" t="s">
        <v>638</v>
      </c>
      <c r="J86" s="308">
        <v>20</v>
      </c>
      <c r="K86" s="296"/>
    </row>
    <row r="87" spans="2:11" s="1" customFormat="1" ht="15" customHeight="1">
      <c r="B87" s="307"/>
      <c r="C87" s="282" t="s">
        <v>655</v>
      </c>
      <c r="D87" s="282"/>
      <c r="E87" s="282"/>
      <c r="F87" s="305" t="s">
        <v>642</v>
      </c>
      <c r="G87" s="306"/>
      <c r="H87" s="282" t="s">
        <v>656</v>
      </c>
      <c r="I87" s="282" t="s">
        <v>638</v>
      </c>
      <c r="J87" s="282">
        <v>50</v>
      </c>
      <c r="K87" s="296"/>
    </row>
    <row r="88" spans="2:11" s="1" customFormat="1" ht="15" customHeight="1">
      <c r="B88" s="307"/>
      <c r="C88" s="282" t="s">
        <v>657</v>
      </c>
      <c r="D88" s="282"/>
      <c r="E88" s="282"/>
      <c r="F88" s="305" t="s">
        <v>642</v>
      </c>
      <c r="G88" s="306"/>
      <c r="H88" s="282" t="s">
        <v>658</v>
      </c>
      <c r="I88" s="282" t="s">
        <v>638</v>
      </c>
      <c r="J88" s="282">
        <v>20</v>
      </c>
      <c r="K88" s="296"/>
    </row>
    <row r="89" spans="2:11" s="1" customFormat="1" ht="15" customHeight="1">
      <c r="B89" s="307"/>
      <c r="C89" s="282" t="s">
        <v>659</v>
      </c>
      <c r="D89" s="282"/>
      <c r="E89" s="282"/>
      <c r="F89" s="305" t="s">
        <v>642</v>
      </c>
      <c r="G89" s="306"/>
      <c r="H89" s="282" t="s">
        <v>660</v>
      </c>
      <c r="I89" s="282" t="s">
        <v>638</v>
      </c>
      <c r="J89" s="282">
        <v>20</v>
      </c>
      <c r="K89" s="296"/>
    </row>
    <row r="90" spans="2:11" s="1" customFormat="1" ht="15" customHeight="1">
      <c r="B90" s="307"/>
      <c r="C90" s="282" t="s">
        <v>661</v>
      </c>
      <c r="D90" s="282"/>
      <c r="E90" s="282"/>
      <c r="F90" s="305" t="s">
        <v>642</v>
      </c>
      <c r="G90" s="306"/>
      <c r="H90" s="282" t="s">
        <v>662</v>
      </c>
      <c r="I90" s="282" t="s">
        <v>638</v>
      </c>
      <c r="J90" s="282">
        <v>50</v>
      </c>
      <c r="K90" s="296"/>
    </row>
    <row r="91" spans="2:11" s="1" customFormat="1" ht="15" customHeight="1">
      <c r="B91" s="307"/>
      <c r="C91" s="282" t="s">
        <v>663</v>
      </c>
      <c r="D91" s="282"/>
      <c r="E91" s="282"/>
      <c r="F91" s="305" t="s">
        <v>642</v>
      </c>
      <c r="G91" s="306"/>
      <c r="H91" s="282" t="s">
        <v>663</v>
      </c>
      <c r="I91" s="282" t="s">
        <v>638</v>
      </c>
      <c r="J91" s="282">
        <v>50</v>
      </c>
      <c r="K91" s="296"/>
    </row>
    <row r="92" spans="2:11" s="1" customFormat="1" ht="15" customHeight="1">
      <c r="B92" s="307"/>
      <c r="C92" s="282" t="s">
        <v>664</v>
      </c>
      <c r="D92" s="282"/>
      <c r="E92" s="282"/>
      <c r="F92" s="305" t="s">
        <v>642</v>
      </c>
      <c r="G92" s="306"/>
      <c r="H92" s="282" t="s">
        <v>665</v>
      </c>
      <c r="I92" s="282" t="s">
        <v>638</v>
      </c>
      <c r="J92" s="282">
        <v>255</v>
      </c>
      <c r="K92" s="296"/>
    </row>
    <row r="93" spans="2:11" s="1" customFormat="1" ht="15" customHeight="1">
      <c r="B93" s="307"/>
      <c r="C93" s="282" t="s">
        <v>666</v>
      </c>
      <c r="D93" s="282"/>
      <c r="E93" s="282"/>
      <c r="F93" s="305" t="s">
        <v>636</v>
      </c>
      <c r="G93" s="306"/>
      <c r="H93" s="282" t="s">
        <v>667</v>
      </c>
      <c r="I93" s="282" t="s">
        <v>668</v>
      </c>
      <c r="J93" s="282"/>
      <c r="K93" s="296"/>
    </row>
    <row r="94" spans="2:11" s="1" customFormat="1" ht="15" customHeight="1">
      <c r="B94" s="307"/>
      <c r="C94" s="282" t="s">
        <v>669</v>
      </c>
      <c r="D94" s="282"/>
      <c r="E94" s="282"/>
      <c r="F94" s="305" t="s">
        <v>636</v>
      </c>
      <c r="G94" s="306"/>
      <c r="H94" s="282" t="s">
        <v>670</v>
      </c>
      <c r="I94" s="282" t="s">
        <v>671</v>
      </c>
      <c r="J94" s="282"/>
      <c r="K94" s="296"/>
    </row>
    <row r="95" spans="2:11" s="1" customFormat="1" ht="15" customHeight="1">
      <c r="B95" s="307"/>
      <c r="C95" s="282" t="s">
        <v>672</v>
      </c>
      <c r="D95" s="282"/>
      <c r="E95" s="282"/>
      <c r="F95" s="305" t="s">
        <v>636</v>
      </c>
      <c r="G95" s="306"/>
      <c r="H95" s="282" t="s">
        <v>672</v>
      </c>
      <c r="I95" s="282" t="s">
        <v>671</v>
      </c>
      <c r="J95" s="282"/>
      <c r="K95" s="296"/>
    </row>
    <row r="96" spans="2:11" s="1" customFormat="1" ht="15" customHeight="1">
      <c r="B96" s="307"/>
      <c r="C96" s="282" t="s">
        <v>41</v>
      </c>
      <c r="D96" s="282"/>
      <c r="E96" s="282"/>
      <c r="F96" s="305" t="s">
        <v>636</v>
      </c>
      <c r="G96" s="306"/>
      <c r="H96" s="282" t="s">
        <v>673</v>
      </c>
      <c r="I96" s="282" t="s">
        <v>671</v>
      </c>
      <c r="J96" s="282"/>
      <c r="K96" s="296"/>
    </row>
    <row r="97" spans="2:11" s="1" customFormat="1" ht="15" customHeight="1">
      <c r="B97" s="307"/>
      <c r="C97" s="282" t="s">
        <v>51</v>
      </c>
      <c r="D97" s="282"/>
      <c r="E97" s="282"/>
      <c r="F97" s="305" t="s">
        <v>636</v>
      </c>
      <c r="G97" s="306"/>
      <c r="H97" s="282" t="s">
        <v>674</v>
      </c>
      <c r="I97" s="282" t="s">
        <v>671</v>
      </c>
      <c r="J97" s="282"/>
      <c r="K97" s="296"/>
    </row>
    <row r="98" spans="2:11" s="1" customFormat="1" ht="15" customHeight="1">
      <c r="B98" s="310"/>
      <c r="C98" s="311"/>
      <c r="D98" s="311"/>
      <c r="E98" s="311"/>
      <c r="F98" s="311"/>
      <c r="G98" s="311"/>
      <c r="H98" s="311"/>
      <c r="I98" s="311"/>
      <c r="J98" s="311"/>
      <c r="K98" s="312"/>
    </row>
    <row r="99" spans="2:11" s="1" customFormat="1" ht="18.75" customHeight="1">
      <c r="B99" s="313"/>
      <c r="C99" s="314"/>
      <c r="D99" s="314"/>
      <c r="E99" s="314"/>
      <c r="F99" s="314"/>
      <c r="G99" s="314"/>
      <c r="H99" s="314"/>
      <c r="I99" s="314"/>
      <c r="J99" s="314"/>
      <c r="K99" s="313"/>
    </row>
    <row r="100" spans="2:11" s="1" customFormat="1" ht="18.75" customHeight="1">
      <c r="B100" s="290"/>
      <c r="C100" s="290"/>
      <c r="D100" s="290"/>
      <c r="E100" s="290"/>
      <c r="F100" s="290"/>
      <c r="G100" s="290"/>
      <c r="H100" s="290"/>
      <c r="I100" s="290"/>
      <c r="J100" s="290"/>
      <c r="K100" s="290"/>
    </row>
    <row r="101" spans="2:11" s="1" customFormat="1" ht="7.5" customHeight="1">
      <c r="B101" s="291"/>
      <c r="C101" s="292"/>
      <c r="D101" s="292"/>
      <c r="E101" s="292"/>
      <c r="F101" s="292"/>
      <c r="G101" s="292"/>
      <c r="H101" s="292"/>
      <c r="I101" s="292"/>
      <c r="J101" s="292"/>
      <c r="K101" s="293"/>
    </row>
    <row r="102" spans="2:11" s="1" customFormat="1" ht="45" customHeight="1">
      <c r="B102" s="294"/>
      <c r="C102" s="295" t="s">
        <v>675</v>
      </c>
      <c r="D102" s="295"/>
      <c r="E102" s="295"/>
      <c r="F102" s="295"/>
      <c r="G102" s="295"/>
      <c r="H102" s="295"/>
      <c r="I102" s="295"/>
      <c r="J102" s="295"/>
      <c r="K102" s="296"/>
    </row>
    <row r="103" spans="2:11" s="1" customFormat="1" ht="17.25" customHeight="1">
      <c r="B103" s="294"/>
      <c r="C103" s="297" t="s">
        <v>630</v>
      </c>
      <c r="D103" s="297"/>
      <c r="E103" s="297"/>
      <c r="F103" s="297" t="s">
        <v>631</v>
      </c>
      <c r="G103" s="298"/>
      <c r="H103" s="297" t="s">
        <v>57</v>
      </c>
      <c r="I103" s="297" t="s">
        <v>60</v>
      </c>
      <c r="J103" s="297" t="s">
        <v>632</v>
      </c>
      <c r="K103" s="296"/>
    </row>
    <row r="104" spans="2:11" s="1" customFormat="1" ht="17.25" customHeight="1">
      <c r="B104" s="294"/>
      <c r="C104" s="299" t="s">
        <v>633</v>
      </c>
      <c r="D104" s="299"/>
      <c r="E104" s="299"/>
      <c r="F104" s="300" t="s">
        <v>634</v>
      </c>
      <c r="G104" s="301"/>
      <c r="H104" s="299"/>
      <c r="I104" s="299"/>
      <c r="J104" s="299" t="s">
        <v>635</v>
      </c>
      <c r="K104" s="296"/>
    </row>
    <row r="105" spans="2:11" s="1" customFormat="1" ht="5.25" customHeight="1">
      <c r="B105" s="294"/>
      <c r="C105" s="297"/>
      <c r="D105" s="297"/>
      <c r="E105" s="297"/>
      <c r="F105" s="297"/>
      <c r="G105" s="315"/>
      <c r="H105" s="297"/>
      <c r="I105" s="297"/>
      <c r="J105" s="297"/>
      <c r="K105" s="296"/>
    </row>
    <row r="106" spans="2:11" s="1" customFormat="1" ht="15" customHeight="1">
      <c r="B106" s="294"/>
      <c r="C106" s="282" t="s">
        <v>56</v>
      </c>
      <c r="D106" s="304"/>
      <c r="E106" s="304"/>
      <c r="F106" s="305" t="s">
        <v>636</v>
      </c>
      <c r="G106" s="282"/>
      <c r="H106" s="282" t="s">
        <v>676</v>
      </c>
      <c r="I106" s="282" t="s">
        <v>638</v>
      </c>
      <c r="J106" s="282">
        <v>20</v>
      </c>
      <c r="K106" s="296"/>
    </row>
    <row r="107" spans="2:11" s="1" customFormat="1" ht="15" customHeight="1">
      <c r="B107" s="294"/>
      <c r="C107" s="282" t="s">
        <v>639</v>
      </c>
      <c r="D107" s="282"/>
      <c r="E107" s="282"/>
      <c r="F107" s="305" t="s">
        <v>636</v>
      </c>
      <c r="G107" s="282"/>
      <c r="H107" s="282" t="s">
        <v>676</v>
      </c>
      <c r="I107" s="282" t="s">
        <v>638</v>
      </c>
      <c r="J107" s="282">
        <v>120</v>
      </c>
      <c r="K107" s="296"/>
    </row>
    <row r="108" spans="2:11" s="1" customFormat="1" ht="15" customHeight="1">
      <c r="B108" s="307"/>
      <c r="C108" s="282" t="s">
        <v>641</v>
      </c>
      <c r="D108" s="282"/>
      <c r="E108" s="282"/>
      <c r="F108" s="305" t="s">
        <v>642</v>
      </c>
      <c r="G108" s="282"/>
      <c r="H108" s="282" t="s">
        <v>676</v>
      </c>
      <c r="I108" s="282" t="s">
        <v>638</v>
      </c>
      <c r="J108" s="282">
        <v>50</v>
      </c>
      <c r="K108" s="296"/>
    </row>
    <row r="109" spans="2:11" s="1" customFormat="1" ht="15" customHeight="1">
      <c r="B109" s="307"/>
      <c r="C109" s="282" t="s">
        <v>644</v>
      </c>
      <c r="D109" s="282"/>
      <c r="E109" s="282"/>
      <c r="F109" s="305" t="s">
        <v>636</v>
      </c>
      <c r="G109" s="282"/>
      <c r="H109" s="282" t="s">
        <v>676</v>
      </c>
      <c r="I109" s="282" t="s">
        <v>646</v>
      </c>
      <c r="J109" s="282"/>
      <c r="K109" s="296"/>
    </row>
    <row r="110" spans="2:11" s="1" customFormat="1" ht="15" customHeight="1">
      <c r="B110" s="307"/>
      <c r="C110" s="282" t="s">
        <v>655</v>
      </c>
      <c r="D110" s="282"/>
      <c r="E110" s="282"/>
      <c r="F110" s="305" t="s">
        <v>642</v>
      </c>
      <c r="G110" s="282"/>
      <c r="H110" s="282" t="s">
        <v>676</v>
      </c>
      <c r="I110" s="282" t="s">
        <v>638</v>
      </c>
      <c r="J110" s="282">
        <v>50</v>
      </c>
      <c r="K110" s="296"/>
    </row>
    <row r="111" spans="2:11" s="1" customFormat="1" ht="15" customHeight="1">
      <c r="B111" s="307"/>
      <c r="C111" s="282" t="s">
        <v>663</v>
      </c>
      <c r="D111" s="282"/>
      <c r="E111" s="282"/>
      <c r="F111" s="305" t="s">
        <v>642</v>
      </c>
      <c r="G111" s="282"/>
      <c r="H111" s="282" t="s">
        <v>676</v>
      </c>
      <c r="I111" s="282" t="s">
        <v>638</v>
      </c>
      <c r="J111" s="282">
        <v>50</v>
      </c>
      <c r="K111" s="296"/>
    </row>
    <row r="112" spans="2:11" s="1" customFormat="1" ht="15" customHeight="1">
      <c r="B112" s="307"/>
      <c r="C112" s="282" t="s">
        <v>661</v>
      </c>
      <c r="D112" s="282"/>
      <c r="E112" s="282"/>
      <c r="F112" s="305" t="s">
        <v>642</v>
      </c>
      <c r="G112" s="282"/>
      <c r="H112" s="282" t="s">
        <v>676</v>
      </c>
      <c r="I112" s="282" t="s">
        <v>638</v>
      </c>
      <c r="J112" s="282">
        <v>50</v>
      </c>
      <c r="K112" s="296"/>
    </row>
    <row r="113" spans="2:11" s="1" customFormat="1" ht="15" customHeight="1">
      <c r="B113" s="307"/>
      <c r="C113" s="282" t="s">
        <v>56</v>
      </c>
      <c r="D113" s="282"/>
      <c r="E113" s="282"/>
      <c r="F113" s="305" t="s">
        <v>636</v>
      </c>
      <c r="G113" s="282"/>
      <c r="H113" s="282" t="s">
        <v>677</v>
      </c>
      <c r="I113" s="282" t="s">
        <v>638</v>
      </c>
      <c r="J113" s="282">
        <v>20</v>
      </c>
      <c r="K113" s="296"/>
    </row>
    <row r="114" spans="2:11" s="1" customFormat="1" ht="15" customHeight="1">
      <c r="B114" s="307"/>
      <c r="C114" s="282" t="s">
        <v>678</v>
      </c>
      <c r="D114" s="282"/>
      <c r="E114" s="282"/>
      <c r="F114" s="305" t="s">
        <v>636</v>
      </c>
      <c r="G114" s="282"/>
      <c r="H114" s="282" t="s">
        <v>679</v>
      </c>
      <c r="I114" s="282" t="s">
        <v>638</v>
      </c>
      <c r="J114" s="282">
        <v>120</v>
      </c>
      <c r="K114" s="296"/>
    </row>
    <row r="115" spans="2:11" s="1" customFormat="1" ht="15" customHeight="1">
      <c r="B115" s="307"/>
      <c r="C115" s="282" t="s">
        <v>41</v>
      </c>
      <c r="D115" s="282"/>
      <c r="E115" s="282"/>
      <c r="F115" s="305" t="s">
        <v>636</v>
      </c>
      <c r="G115" s="282"/>
      <c r="H115" s="282" t="s">
        <v>680</v>
      </c>
      <c r="I115" s="282" t="s">
        <v>671</v>
      </c>
      <c r="J115" s="282"/>
      <c r="K115" s="296"/>
    </row>
    <row r="116" spans="2:11" s="1" customFormat="1" ht="15" customHeight="1">
      <c r="B116" s="307"/>
      <c r="C116" s="282" t="s">
        <v>51</v>
      </c>
      <c r="D116" s="282"/>
      <c r="E116" s="282"/>
      <c r="F116" s="305" t="s">
        <v>636</v>
      </c>
      <c r="G116" s="282"/>
      <c r="H116" s="282" t="s">
        <v>681</v>
      </c>
      <c r="I116" s="282" t="s">
        <v>671</v>
      </c>
      <c r="J116" s="282"/>
      <c r="K116" s="296"/>
    </row>
    <row r="117" spans="2:11" s="1" customFormat="1" ht="15" customHeight="1">
      <c r="B117" s="307"/>
      <c r="C117" s="282" t="s">
        <v>60</v>
      </c>
      <c r="D117" s="282"/>
      <c r="E117" s="282"/>
      <c r="F117" s="305" t="s">
        <v>636</v>
      </c>
      <c r="G117" s="282"/>
      <c r="H117" s="282" t="s">
        <v>682</v>
      </c>
      <c r="I117" s="282" t="s">
        <v>683</v>
      </c>
      <c r="J117" s="282"/>
      <c r="K117" s="296"/>
    </row>
    <row r="118" spans="2:11" s="1" customFormat="1" ht="15" customHeight="1">
      <c r="B118" s="310"/>
      <c r="C118" s="316"/>
      <c r="D118" s="316"/>
      <c r="E118" s="316"/>
      <c r="F118" s="316"/>
      <c r="G118" s="316"/>
      <c r="H118" s="316"/>
      <c r="I118" s="316"/>
      <c r="J118" s="316"/>
      <c r="K118" s="312"/>
    </row>
    <row r="119" spans="2:11" s="1" customFormat="1" ht="18.75" customHeight="1">
      <c r="B119" s="317"/>
      <c r="C119" s="318"/>
      <c r="D119" s="318"/>
      <c r="E119" s="318"/>
      <c r="F119" s="319"/>
      <c r="G119" s="318"/>
      <c r="H119" s="318"/>
      <c r="I119" s="318"/>
      <c r="J119" s="318"/>
      <c r="K119" s="317"/>
    </row>
    <row r="120" spans="2:11" s="1" customFormat="1" ht="18.75" customHeight="1">
      <c r="B120" s="290"/>
      <c r="C120" s="290"/>
      <c r="D120" s="290"/>
      <c r="E120" s="290"/>
      <c r="F120" s="290"/>
      <c r="G120" s="290"/>
      <c r="H120" s="290"/>
      <c r="I120" s="290"/>
      <c r="J120" s="290"/>
      <c r="K120" s="290"/>
    </row>
    <row r="121" spans="2:11" s="1" customFormat="1" ht="7.5" customHeight="1">
      <c r="B121" s="320"/>
      <c r="C121" s="321"/>
      <c r="D121" s="321"/>
      <c r="E121" s="321"/>
      <c r="F121" s="321"/>
      <c r="G121" s="321"/>
      <c r="H121" s="321"/>
      <c r="I121" s="321"/>
      <c r="J121" s="321"/>
      <c r="K121" s="322"/>
    </row>
    <row r="122" spans="2:11" s="1" customFormat="1" ht="45" customHeight="1">
      <c r="B122" s="323"/>
      <c r="C122" s="273" t="s">
        <v>684</v>
      </c>
      <c r="D122" s="273"/>
      <c r="E122" s="273"/>
      <c r="F122" s="273"/>
      <c r="G122" s="273"/>
      <c r="H122" s="273"/>
      <c r="I122" s="273"/>
      <c r="J122" s="273"/>
      <c r="K122" s="324"/>
    </row>
    <row r="123" spans="2:11" s="1" customFormat="1" ht="17.25" customHeight="1">
      <c r="B123" s="325"/>
      <c r="C123" s="297" t="s">
        <v>630</v>
      </c>
      <c r="D123" s="297"/>
      <c r="E123" s="297"/>
      <c r="F123" s="297" t="s">
        <v>631</v>
      </c>
      <c r="G123" s="298"/>
      <c r="H123" s="297" t="s">
        <v>57</v>
      </c>
      <c r="I123" s="297" t="s">
        <v>60</v>
      </c>
      <c r="J123" s="297" t="s">
        <v>632</v>
      </c>
      <c r="K123" s="326"/>
    </row>
    <row r="124" spans="2:11" s="1" customFormat="1" ht="17.25" customHeight="1">
      <c r="B124" s="325"/>
      <c r="C124" s="299" t="s">
        <v>633</v>
      </c>
      <c r="D124" s="299"/>
      <c r="E124" s="299"/>
      <c r="F124" s="300" t="s">
        <v>634</v>
      </c>
      <c r="G124" s="301"/>
      <c r="H124" s="299"/>
      <c r="I124" s="299"/>
      <c r="J124" s="299" t="s">
        <v>635</v>
      </c>
      <c r="K124" s="326"/>
    </row>
    <row r="125" spans="2:11" s="1" customFormat="1" ht="5.25" customHeight="1">
      <c r="B125" s="327"/>
      <c r="C125" s="302"/>
      <c r="D125" s="302"/>
      <c r="E125" s="302"/>
      <c r="F125" s="302"/>
      <c r="G125" s="328"/>
      <c r="H125" s="302"/>
      <c r="I125" s="302"/>
      <c r="J125" s="302"/>
      <c r="K125" s="329"/>
    </row>
    <row r="126" spans="2:11" s="1" customFormat="1" ht="15" customHeight="1">
      <c r="B126" s="327"/>
      <c r="C126" s="282" t="s">
        <v>639</v>
      </c>
      <c r="D126" s="304"/>
      <c r="E126" s="304"/>
      <c r="F126" s="305" t="s">
        <v>636</v>
      </c>
      <c r="G126" s="282"/>
      <c r="H126" s="282" t="s">
        <v>676</v>
      </c>
      <c r="I126" s="282" t="s">
        <v>638</v>
      </c>
      <c r="J126" s="282">
        <v>120</v>
      </c>
      <c r="K126" s="330"/>
    </row>
    <row r="127" spans="2:11" s="1" customFormat="1" ht="15" customHeight="1">
      <c r="B127" s="327"/>
      <c r="C127" s="282" t="s">
        <v>685</v>
      </c>
      <c r="D127" s="282"/>
      <c r="E127" s="282"/>
      <c r="F127" s="305" t="s">
        <v>636</v>
      </c>
      <c r="G127" s="282"/>
      <c r="H127" s="282" t="s">
        <v>686</v>
      </c>
      <c r="I127" s="282" t="s">
        <v>638</v>
      </c>
      <c r="J127" s="282" t="s">
        <v>687</v>
      </c>
      <c r="K127" s="330"/>
    </row>
    <row r="128" spans="2:11" s="1" customFormat="1" ht="15" customHeight="1">
      <c r="B128" s="327"/>
      <c r="C128" s="282" t="s">
        <v>584</v>
      </c>
      <c r="D128" s="282"/>
      <c r="E128" s="282"/>
      <c r="F128" s="305" t="s">
        <v>636</v>
      </c>
      <c r="G128" s="282"/>
      <c r="H128" s="282" t="s">
        <v>688</v>
      </c>
      <c r="I128" s="282" t="s">
        <v>638</v>
      </c>
      <c r="J128" s="282" t="s">
        <v>687</v>
      </c>
      <c r="K128" s="330"/>
    </row>
    <row r="129" spans="2:11" s="1" customFormat="1" ht="15" customHeight="1">
      <c r="B129" s="327"/>
      <c r="C129" s="282" t="s">
        <v>647</v>
      </c>
      <c r="D129" s="282"/>
      <c r="E129" s="282"/>
      <c r="F129" s="305" t="s">
        <v>642</v>
      </c>
      <c r="G129" s="282"/>
      <c r="H129" s="282" t="s">
        <v>648</v>
      </c>
      <c r="I129" s="282" t="s">
        <v>638</v>
      </c>
      <c r="J129" s="282">
        <v>15</v>
      </c>
      <c r="K129" s="330"/>
    </row>
    <row r="130" spans="2:11" s="1" customFormat="1" ht="15" customHeight="1">
      <c r="B130" s="327"/>
      <c r="C130" s="308" t="s">
        <v>649</v>
      </c>
      <c r="D130" s="308"/>
      <c r="E130" s="308"/>
      <c r="F130" s="309" t="s">
        <v>642</v>
      </c>
      <c r="G130" s="308"/>
      <c r="H130" s="308" t="s">
        <v>650</v>
      </c>
      <c r="I130" s="308" t="s">
        <v>638</v>
      </c>
      <c r="J130" s="308">
        <v>15</v>
      </c>
      <c r="K130" s="330"/>
    </row>
    <row r="131" spans="2:11" s="1" customFormat="1" ht="15" customHeight="1">
      <c r="B131" s="327"/>
      <c r="C131" s="308" t="s">
        <v>651</v>
      </c>
      <c r="D131" s="308"/>
      <c r="E131" s="308"/>
      <c r="F131" s="309" t="s">
        <v>642</v>
      </c>
      <c r="G131" s="308"/>
      <c r="H131" s="308" t="s">
        <v>652</v>
      </c>
      <c r="I131" s="308" t="s">
        <v>638</v>
      </c>
      <c r="J131" s="308">
        <v>20</v>
      </c>
      <c r="K131" s="330"/>
    </row>
    <row r="132" spans="2:11" s="1" customFormat="1" ht="15" customHeight="1">
      <c r="B132" s="327"/>
      <c r="C132" s="308" t="s">
        <v>653</v>
      </c>
      <c r="D132" s="308"/>
      <c r="E132" s="308"/>
      <c r="F132" s="309" t="s">
        <v>642</v>
      </c>
      <c r="G132" s="308"/>
      <c r="H132" s="308" t="s">
        <v>654</v>
      </c>
      <c r="I132" s="308" t="s">
        <v>638</v>
      </c>
      <c r="J132" s="308">
        <v>20</v>
      </c>
      <c r="K132" s="330"/>
    </row>
    <row r="133" spans="2:11" s="1" customFormat="1" ht="15" customHeight="1">
      <c r="B133" s="327"/>
      <c r="C133" s="282" t="s">
        <v>641</v>
      </c>
      <c r="D133" s="282"/>
      <c r="E133" s="282"/>
      <c r="F133" s="305" t="s">
        <v>642</v>
      </c>
      <c r="G133" s="282"/>
      <c r="H133" s="282" t="s">
        <v>676</v>
      </c>
      <c r="I133" s="282" t="s">
        <v>638</v>
      </c>
      <c r="J133" s="282">
        <v>50</v>
      </c>
      <c r="K133" s="330"/>
    </row>
    <row r="134" spans="2:11" s="1" customFormat="1" ht="15" customHeight="1">
      <c r="B134" s="327"/>
      <c r="C134" s="282" t="s">
        <v>655</v>
      </c>
      <c r="D134" s="282"/>
      <c r="E134" s="282"/>
      <c r="F134" s="305" t="s">
        <v>642</v>
      </c>
      <c r="G134" s="282"/>
      <c r="H134" s="282" t="s">
        <v>676</v>
      </c>
      <c r="I134" s="282" t="s">
        <v>638</v>
      </c>
      <c r="J134" s="282">
        <v>50</v>
      </c>
      <c r="K134" s="330"/>
    </row>
    <row r="135" spans="2:11" s="1" customFormat="1" ht="15" customHeight="1">
      <c r="B135" s="327"/>
      <c r="C135" s="282" t="s">
        <v>661</v>
      </c>
      <c r="D135" s="282"/>
      <c r="E135" s="282"/>
      <c r="F135" s="305" t="s">
        <v>642</v>
      </c>
      <c r="G135" s="282"/>
      <c r="H135" s="282" t="s">
        <v>676</v>
      </c>
      <c r="I135" s="282" t="s">
        <v>638</v>
      </c>
      <c r="J135" s="282">
        <v>50</v>
      </c>
      <c r="K135" s="330"/>
    </row>
    <row r="136" spans="2:11" s="1" customFormat="1" ht="15" customHeight="1">
      <c r="B136" s="327"/>
      <c r="C136" s="282" t="s">
        <v>663</v>
      </c>
      <c r="D136" s="282"/>
      <c r="E136" s="282"/>
      <c r="F136" s="305" t="s">
        <v>642</v>
      </c>
      <c r="G136" s="282"/>
      <c r="H136" s="282" t="s">
        <v>676</v>
      </c>
      <c r="I136" s="282" t="s">
        <v>638</v>
      </c>
      <c r="J136" s="282">
        <v>50</v>
      </c>
      <c r="K136" s="330"/>
    </row>
    <row r="137" spans="2:11" s="1" customFormat="1" ht="15" customHeight="1">
      <c r="B137" s="327"/>
      <c r="C137" s="282" t="s">
        <v>664</v>
      </c>
      <c r="D137" s="282"/>
      <c r="E137" s="282"/>
      <c r="F137" s="305" t="s">
        <v>642</v>
      </c>
      <c r="G137" s="282"/>
      <c r="H137" s="282" t="s">
        <v>689</v>
      </c>
      <c r="I137" s="282" t="s">
        <v>638</v>
      </c>
      <c r="J137" s="282">
        <v>255</v>
      </c>
      <c r="K137" s="330"/>
    </row>
    <row r="138" spans="2:11" s="1" customFormat="1" ht="15" customHeight="1">
      <c r="B138" s="327"/>
      <c r="C138" s="282" t="s">
        <v>666</v>
      </c>
      <c r="D138" s="282"/>
      <c r="E138" s="282"/>
      <c r="F138" s="305" t="s">
        <v>636</v>
      </c>
      <c r="G138" s="282"/>
      <c r="H138" s="282" t="s">
        <v>690</v>
      </c>
      <c r="I138" s="282" t="s">
        <v>668</v>
      </c>
      <c r="J138" s="282"/>
      <c r="K138" s="330"/>
    </row>
    <row r="139" spans="2:11" s="1" customFormat="1" ht="15" customHeight="1">
      <c r="B139" s="327"/>
      <c r="C139" s="282" t="s">
        <v>669</v>
      </c>
      <c r="D139" s="282"/>
      <c r="E139" s="282"/>
      <c r="F139" s="305" t="s">
        <v>636</v>
      </c>
      <c r="G139" s="282"/>
      <c r="H139" s="282" t="s">
        <v>691</v>
      </c>
      <c r="I139" s="282" t="s">
        <v>671</v>
      </c>
      <c r="J139" s="282"/>
      <c r="K139" s="330"/>
    </row>
    <row r="140" spans="2:11" s="1" customFormat="1" ht="15" customHeight="1">
      <c r="B140" s="327"/>
      <c r="C140" s="282" t="s">
        <v>672</v>
      </c>
      <c r="D140" s="282"/>
      <c r="E140" s="282"/>
      <c r="F140" s="305" t="s">
        <v>636</v>
      </c>
      <c r="G140" s="282"/>
      <c r="H140" s="282" t="s">
        <v>672</v>
      </c>
      <c r="I140" s="282" t="s">
        <v>671</v>
      </c>
      <c r="J140" s="282"/>
      <c r="K140" s="330"/>
    </row>
    <row r="141" spans="2:11" s="1" customFormat="1" ht="15" customHeight="1">
      <c r="B141" s="327"/>
      <c r="C141" s="282" t="s">
        <v>41</v>
      </c>
      <c r="D141" s="282"/>
      <c r="E141" s="282"/>
      <c r="F141" s="305" t="s">
        <v>636</v>
      </c>
      <c r="G141" s="282"/>
      <c r="H141" s="282" t="s">
        <v>692</v>
      </c>
      <c r="I141" s="282" t="s">
        <v>671</v>
      </c>
      <c r="J141" s="282"/>
      <c r="K141" s="330"/>
    </row>
    <row r="142" spans="2:11" s="1" customFormat="1" ht="15" customHeight="1">
      <c r="B142" s="327"/>
      <c r="C142" s="282" t="s">
        <v>693</v>
      </c>
      <c r="D142" s="282"/>
      <c r="E142" s="282"/>
      <c r="F142" s="305" t="s">
        <v>636</v>
      </c>
      <c r="G142" s="282"/>
      <c r="H142" s="282" t="s">
        <v>694</v>
      </c>
      <c r="I142" s="282" t="s">
        <v>671</v>
      </c>
      <c r="J142" s="282"/>
      <c r="K142" s="330"/>
    </row>
    <row r="143" spans="2:11" s="1" customFormat="1" ht="15" customHeight="1">
      <c r="B143" s="331"/>
      <c r="C143" s="332"/>
      <c r="D143" s="332"/>
      <c r="E143" s="332"/>
      <c r="F143" s="332"/>
      <c r="G143" s="332"/>
      <c r="H143" s="332"/>
      <c r="I143" s="332"/>
      <c r="J143" s="332"/>
      <c r="K143" s="333"/>
    </row>
    <row r="144" spans="2:11" s="1" customFormat="1" ht="18.75" customHeight="1">
      <c r="B144" s="318"/>
      <c r="C144" s="318"/>
      <c r="D144" s="318"/>
      <c r="E144" s="318"/>
      <c r="F144" s="319"/>
      <c r="G144" s="318"/>
      <c r="H144" s="318"/>
      <c r="I144" s="318"/>
      <c r="J144" s="318"/>
      <c r="K144" s="318"/>
    </row>
    <row r="145" spans="2:11" s="1" customFormat="1" ht="18.75" customHeight="1">
      <c r="B145" s="290"/>
      <c r="C145" s="290"/>
      <c r="D145" s="290"/>
      <c r="E145" s="290"/>
      <c r="F145" s="290"/>
      <c r="G145" s="290"/>
      <c r="H145" s="290"/>
      <c r="I145" s="290"/>
      <c r="J145" s="290"/>
      <c r="K145" s="290"/>
    </row>
    <row r="146" spans="2:11" s="1" customFormat="1" ht="7.5" customHeight="1">
      <c r="B146" s="291"/>
      <c r="C146" s="292"/>
      <c r="D146" s="292"/>
      <c r="E146" s="292"/>
      <c r="F146" s="292"/>
      <c r="G146" s="292"/>
      <c r="H146" s="292"/>
      <c r="I146" s="292"/>
      <c r="J146" s="292"/>
      <c r="K146" s="293"/>
    </row>
    <row r="147" spans="2:11" s="1" customFormat="1" ht="45" customHeight="1">
      <c r="B147" s="294"/>
      <c r="C147" s="295" t="s">
        <v>695</v>
      </c>
      <c r="D147" s="295"/>
      <c r="E147" s="295"/>
      <c r="F147" s="295"/>
      <c r="G147" s="295"/>
      <c r="H147" s="295"/>
      <c r="I147" s="295"/>
      <c r="J147" s="295"/>
      <c r="K147" s="296"/>
    </row>
    <row r="148" spans="2:11" s="1" customFormat="1" ht="17.25" customHeight="1">
      <c r="B148" s="294"/>
      <c r="C148" s="297" t="s">
        <v>630</v>
      </c>
      <c r="D148" s="297"/>
      <c r="E148" s="297"/>
      <c r="F148" s="297" t="s">
        <v>631</v>
      </c>
      <c r="G148" s="298"/>
      <c r="H148" s="297" t="s">
        <v>57</v>
      </c>
      <c r="I148" s="297" t="s">
        <v>60</v>
      </c>
      <c r="J148" s="297" t="s">
        <v>632</v>
      </c>
      <c r="K148" s="296"/>
    </row>
    <row r="149" spans="2:11" s="1" customFormat="1" ht="17.25" customHeight="1">
      <c r="B149" s="294"/>
      <c r="C149" s="299" t="s">
        <v>633</v>
      </c>
      <c r="D149" s="299"/>
      <c r="E149" s="299"/>
      <c r="F149" s="300" t="s">
        <v>634</v>
      </c>
      <c r="G149" s="301"/>
      <c r="H149" s="299"/>
      <c r="I149" s="299"/>
      <c r="J149" s="299" t="s">
        <v>635</v>
      </c>
      <c r="K149" s="296"/>
    </row>
    <row r="150" spans="2:11" s="1" customFormat="1" ht="5.25" customHeight="1">
      <c r="B150" s="307"/>
      <c r="C150" s="302"/>
      <c r="D150" s="302"/>
      <c r="E150" s="302"/>
      <c r="F150" s="302"/>
      <c r="G150" s="303"/>
      <c r="H150" s="302"/>
      <c r="I150" s="302"/>
      <c r="J150" s="302"/>
      <c r="K150" s="330"/>
    </row>
    <row r="151" spans="2:11" s="1" customFormat="1" ht="15" customHeight="1">
      <c r="B151" s="307"/>
      <c r="C151" s="334" t="s">
        <v>639</v>
      </c>
      <c r="D151" s="282"/>
      <c r="E151" s="282"/>
      <c r="F151" s="335" t="s">
        <v>636</v>
      </c>
      <c r="G151" s="282"/>
      <c r="H151" s="334" t="s">
        <v>676</v>
      </c>
      <c r="I151" s="334" t="s">
        <v>638</v>
      </c>
      <c r="J151" s="334">
        <v>120</v>
      </c>
      <c r="K151" s="330"/>
    </row>
    <row r="152" spans="2:11" s="1" customFormat="1" ht="15" customHeight="1">
      <c r="B152" s="307"/>
      <c r="C152" s="334" t="s">
        <v>685</v>
      </c>
      <c r="D152" s="282"/>
      <c r="E152" s="282"/>
      <c r="F152" s="335" t="s">
        <v>636</v>
      </c>
      <c r="G152" s="282"/>
      <c r="H152" s="334" t="s">
        <v>696</v>
      </c>
      <c r="I152" s="334" t="s">
        <v>638</v>
      </c>
      <c r="J152" s="334" t="s">
        <v>687</v>
      </c>
      <c r="K152" s="330"/>
    </row>
    <row r="153" spans="2:11" s="1" customFormat="1" ht="15" customHeight="1">
      <c r="B153" s="307"/>
      <c r="C153" s="334" t="s">
        <v>584</v>
      </c>
      <c r="D153" s="282"/>
      <c r="E153" s="282"/>
      <c r="F153" s="335" t="s">
        <v>636</v>
      </c>
      <c r="G153" s="282"/>
      <c r="H153" s="334" t="s">
        <v>697</v>
      </c>
      <c r="I153" s="334" t="s">
        <v>638</v>
      </c>
      <c r="J153" s="334" t="s">
        <v>687</v>
      </c>
      <c r="K153" s="330"/>
    </row>
    <row r="154" spans="2:11" s="1" customFormat="1" ht="15" customHeight="1">
      <c r="B154" s="307"/>
      <c r="C154" s="334" t="s">
        <v>641</v>
      </c>
      <c r="D154" s="282"/>
      <c r="E154" s="282"/>
      <c r="F154" s="335" t="s">
        <v>642</v>
      </c>
      <c r="G154" s="282"/>
      <c r="H154" s="334" t="s">
        <v>676</v>
      </c>
      <c r="I154" s="334" t="s">
        <v>638</v>
      </c>
      <c r="J154" s="334">
        <v>50</v>
      </c>
      <c r="K154" s="330"/>
    </row>
    <row r="155" spans="2:11" s="1" customFormat="1" ht="15" customHeight="1">
      <c r="B155" s="307"/>
      <c r="C155" s="334" t="s">
        <v>644</v>
      </c>
      <c r="D155" s="282"/>
      <c r="E155" s="282"/>
      <c r="F155" s="335" t="s">
        <v>636</v>
      </c>
      <c r="G155" s="282"/>
      <c r="H155" s="334" t="s">
        <v>676</v>
      </c>
      <c r="I155" s="334" t="s">
        <v>646</v>
      </c>
      <c r="J155" s="334"/>
      <c r="K155" s="330"/>
    </row>
    <row r="156" spans="2:11" s="1" customFormat="1" ht="15" customHeight="1">
      <c r="B156" s="307"/>
      <c r="C156" s="334" t="s">
        <v>655</v>
      </c>
      <c r="D156" s="282"/>
      <c r="E156" s="282"/>
      <c r="F156" s="335" t="s">
        <v>642</v>
      </c>
      <c r="G156" s="282"/>
      <c r="H156" s="334" t="s">
        <v>676</v>
      </c>
      <c r="I156" s="334" t="s">
        <v>638</v>
      </c>
      <c r="J156" s="334">
        <v>50</v>
      </c>
      <c r="K156" s="330"/>
    </row>
    <row r="157" spans="2:11" s="1" customFormat="1" ht="15" customHeight="1">
      <c r="B157" s="307"/>
      <c r="C157" s="334" t="s">
        <v>663</v>
      </c>
      <c r="D157" s="282"/>
      <c r="E157" s="282"/>
      <c r="F157" s="335" t="s">
        <v>642</v>
      </c>
      <c r="G157" s="282"/>
      <c r="H157" s="334" t="s">
        <v>676</v>
      </c>
      <c r="I157" s="334" t="s">
        <v>638</v>
      </c>
      <c r="J157" s="334">
        <v>50</v>
      </c>
      <c r="K157" s="330"/>
    </row>
    <row r="158" spans="2:11" s="1" customFormat="1" ht="15" customHeight="1">
      <c r="B158" s="307"/>
      <c r="C158" s="334" t="s">
        <v>661</v>
      </c>
      <c r="D158" s="282"/>
      <c r="E158" s="282"/>
      <c r="F158" s="335" t="s">
        <v>642</v>
      </c>
      <c r="G158" s="282"/>
      <c r="H158" s="334" t="s">
        <v>676</v>
      </c>
      <c r="I158" s="334" t="s">
        <v>638</v>
      </c>
      <c r="J158" s="334">
        <v>50</v>
      </c>
      <c r="K158" s="330"/>
    </row>
    <row r="159" spans="2:11" s="1" customFormat="1" ht="15" customHeight="1">
      <c r="B159" s="307"/>
      <c r="C159" s="334" t="s">
        <v>89</v>
      </c>
      <c r="D159" s="282"/>
      <c r="E159" s="282"/>
      <c r="F159" s="335" t="s">
        <v>636</v>
      </c>
      <c r="G159" s="282"/>
      <c r="H159" s="334" t="s">
        <v>698</v>
      </c>
      <c r="I159" s="334" t="s">
        <v>638</v>
      </c>
      <c r="J159" s="334" t="s">
        <v>699</v>
      </c>
      <c r="K159" s="330"/>
    </row>
    <row r="160" spans="2:11" s="1" customFormat="1" ht="15" customHeight="1">
      <c r="B160" s="307"/>
      <c r="C160" s="334" t="s">
        <v>700</v>
      </c>
      <c r="D160" s="282"/>
      <c r="E160" s="282"/>
      <c r="F160" s="335" t="s">
        <v>636</v>
      </c>
      <c r="G160" s="282"/>
      <c r="H160" s="334" t="s">
        <v>701</v>
      </c>
      <c r="I160" s="334" t="s">
        <v>671</v>
      </c>
      <c r="J160" s="334"/>
      <c r="K160" s="330"/>
    </row>
    <row r="161" spans="2:11" s="1" customFormat="1" ht="15" customHeight="1">
      <c r="B161" s="336"/>
      <c r="C161" s="316"/>
      <c r="D161" s="316"/>
      <c r="E161" s="316"/>
      <c r="F161" s="316"/>
      <c r="G161" s="316"/>
      <c r="H161" s="316"/>
      <c r="I161" s="316"/>
      <c r="J161" s="316"/>
      <c r="K161" s="337"/>
    </row>
    <row r="162" spans="2:11" s="1" customFormat="1" ht="18.75" customHeight="1">
      <c r="B162" s="318"/>
      <c r="C162" s="328"/>
      <c r="D162" s="328"/>
      <c r="E162" s="328"/>
      <c r="F162" s="338"/>
      <c r="G162" s="328"/>
      <c r="H162" s="328"/>
      <c r="I162" s="328"/>
      <c r="J162" s="328"/>
      <c r="K162" s="318"/>
    </row>
    <row r="163" spans="2:11" s="1" customFormat="1" ht="18.75" customHeight="1">
      <c r="B163" s="290"/>
      <c r="C163" s="290"/>
      <c r="D163" s="290"/>
      <c r="E163" s="290"/>
      <c r="F163" s="290"/>
      <c r="G163" s="290"/>
      <c r="H163" s="290"/>
      <c r="I163" s="290"/>
      <c r="J163" s="290"/>
      <c r="K163" s="290"/>
    </row>
    <row r="164" spans="2:11" s="1" customFormat="1" ht="7.5" customHeight="1">
      <c r="B164" s="269"/>
      <c r="C164" s="270"/>
      <c r="D164" s="270"/>
      <c r="E164" s="270"/>
      <c r="F164" s="270"/>
      <c r="G164" s="270"/>
      <c r="H164" s="270"/>
      <c r="I164" s="270"/>
      <c r="J164" s="270"/>
      <c r="K164" s="271"/>
    </row>
    <row r="165" spans="2:11" s="1" customFormat="1" ht="45" customHeight="1">
      <c r="B165" s="272"/>
      <c r="C165" s="273" t="s">
        <v>702</v>
      </c>
      <c r="D165" s="273"/>
      <c r="E165" s="273"/>
      <c r="F165" s="273"/>
      <c r="G165" s="273"/>
      <c r="H165" s="273"/>
      <c r="I165" s="273"/>
      <c r="J165" s="273"/>
      <c r="K165" s="274"/>
    </row>
    <row r="166" spans="2:11" s="1" customFormat="1" ht="17.25" customHeight="1">
      <c r="B166" s="272"/>
      <c r="C166" s="297" t="s">
        <v>630</v>
      </c>
      <c r="D166" s="297"/>
      <c r="E166" s="297"/>
      <c r="F166" s="297" t="s">
        <v>631</v>
      </c>
      <c r="G166" s="339"/>
      <c r="H166" s="340" t="s">
        <v>57</v>
      </c>
      <c r="I166" s="340" t="s">
        <v>60</v>
      </c>
      <c r="J166" s="297" t="s">
        <v>632</v>
      </c>
      <c r="K166" s="274"/>
    </row>
    <row r="167" spans="2:11" s="1" customFormat="1" ht="17.25" customHeight="1">
      <c r="B167" s="275"/>
      <c r="C167" s="299" t="s">
        <v>633</v>
      </c>
      <c r="D167" s="299"/>
      <c r="E167" s="299"/>
      <c r="F167" s="300" t="s">
        <v>634</v>
      </c>
      <c r="G167" s="341"/>
      <c r="H167" s="342"/>
      <c r="I167" s="342"/>
      <c r="J167" s="299" t="s">
        <v>635</v>
      </c>
      <c r="K167" s="277"/>
    </row>
    <row r="168" spans="2:11" s="1" customFormat="1" ht="5.25" customHeight="1">
      <c r="B168" s="307"/>
      <c r="C168" s="302"/>
      <c r="D168" s="302"/>
      <c r="E168" s="302"/>
      <c r="F168" s="302"/>
      <c r="G168" s="303"/>
      <c r="H168" s="302"/>
      <c r="I168" s="302"/>
      <c r="J168" s="302"/>
      <c r="K168" s="330"/>
    </row>
    <row r="169" spans="2:11" s="1" customFormat="1" ht="15" customHeight="1">
      <c r="B169" s="307"/>
      <c r="C169" s="282" t="s">
        <v>639</v>
      </c>
      <c r="D169" s="282"/>
      <c r="E169" s="282"/>
      <c r="F169" s="305" t="s">
        <v>636</v>
      </c>
      <c r="G169" s="282"/>
      <c r="H169" s="282" t="s">
        <v>676</v>
      </c>
      <c r="I169" s="282" t="s">
        <v>638</v>
      </c>
      <c r="J169" s="282">
        <v>120</v>
      </c>
      <c r="K169" s="330"/>
    </row>
    <row r="170" spans="2:11" s="1" customFormat="1" ht="15" customHeight="1">
      <c r="B170" s="307"/>
      <c r="C170" s="282" t="s">
        <v>685</v>
      </c>
      <c r="D170" s="282"/>
      <c r="E170" s="282"/>
      <c r="F170" s="305" t="s">
        <v>636</v>
      </c>
      <c r="G170" s="282"/>
      <c r="H170" s="282" t="s">
        <v>686</v>
      </c>
      <c r="I170" s="282" t="s">
        <v>638</v>
      </c>
      <c r="J170" s="282" t="s">
        <v>687</v>
      </c>
      <c r="K170" s="330"/>
    </row>
    <row r="171" spans="2:11" s="1" customFormat="1" ht="15" customHeight="1">
      <c r="B171" s="307"/>
      <c r="C171" s="282" t="s">
        <v>584</v>
      </c>
      <c r="D171" s="282"/>
      <c r="E171" s="282"/>
      <c r="F171" s="305" t="s">
        <v>636</v>
      </c>
      <c r="G171" s="282"/>
      <c r="H171" s="282" t="s">
        <v>703</v>
      </c>
      <c r="I171" s="282" t="s">
        <v>638</v>
      </c>
      <c r="J171" s="282" t="s">
        <v>687</v>
      </c>
      <c r="K171" s="330"/>
    </row>
    <row r="172" spans="2:11" s="1" customFormat="1" ht="15" customHeight="1">
      <c r="B172" s="307"/>
      <c r="C172" s="282" t="s">
        <v>641</v>
      </c>
      <c r="D172" s="282"/>
      <c r="E172" s="282"/>
      <c r="F172" s="305" t="s">
        <v>642</v>
      </c>
      <c r="G172" s="282"/>
      <c r="H172" s="282" t="s">
        <v>703</v>
      </c>
      <c r="I172" s="282" t="s">
        <v>638</v>
      </c>
      <c r="J172" s="282">
        <v>50</v>
      </c>
      <c r="K172" s="330"/>
    </row>
    <row r="173" spans="2:11" s="1" customFormat="1" ht="15" customHeight="1">
      <c r="B173" s="307"/>
      <c r="C173" s="282" t="s">
        <v>644</v>
      </c>
      <c r="D173" s="282"/>
      <c r="E173" s="282"/>
      <c r="F173" s="305" t="s">
        <v>636</v>
      </c>
      <c r="G173" s="282"/>
      <c r="H173" s="282" t="s">
        <v>703</v>
      </c>
      <c r="I173" s="282" t="s">
        <v>646</v>
      </c>
      <c r="J173" s="282"/>
      <c r="K173" s="330"/>
    </row>
    <row r="174" spans="2:11" s="1" customFormat="1" ht="15" customHeight="1">
      <c r="B174" s="307"/>
      <c r="C174" s="282" t="s">
        <v>655</v>
      </c>
      <c r="D174" s="282"/>
      <c r="E174" s="282"/>
      <c r="F174" s="305" t="s">
        <v>642</v>
      </c>
      <c r="G174" s="282"/>
      <c r="H174" s="282" t="s">
        <v>703</v>
      </c>
      <c r="I174" s="282" t="s">
        <v>638</v>
      </c>
      <c r="J174" s="282">
        <v>50</v>
      </c>
      <c r="K174" s="330"/>
    </row>
    <row r="175" spans="2:11" s="1" customFormat="1" ht="15" customHeight="1">
      <c r="B175" s="307"/>
      <c r="C175" s="282" t="s">
        <v>663</v>
      </c>
      <c r="D175" s="282"/>
      <c r="E175" s="282"/>
      <c r="F175" s="305" t="s">
        <v>642</v>
      </c>
      <c r="G175" s="282"/>
      <c r="H175" s="282" t="s">
        <v>703</v>
      </c>
      <c r="I175" s="282" t="s">
        <v>638</v>
      </c>
      <c r="J175" s="282">
        <v>50</v>
      </c>
      <c r="K175" s="330"/>
    </row>
    <row r="176" spans="2:11" s="1" customFormat="1" ht="15" customHeight="1">
      <c r="B176" s="307"/>
      <c r="C176" s="282" t="s">
        <v>661</v>
      </c>
      <c r="D176" s="282"/>
      <c r="E176" s="282"/>
      <c r="F176" s="305" t="s">
        <v>642</v>
      </c>
      <c r="G176" s="282"/>
      <c r="H176" s="282" t="s">
        <v>703</v>
      </c>
      <c r="I176" s="282" t="s">
        <v>638</v>
      </c>
      <c r="J176" s="282">
        <v>50</v>
      </c>
      <c r="K176" s="330"/>
    </row>
    <row r="177" spans="2:11" s="1" customFormat="1" ht="15" customHeight="1">
      <c r="B177" s="307"/>
      <c r="C177" s="282" t="s">
        <v>106</v>
      </c>
      <c r="D177" s="282"/>
      <c r="E177" s="282"/>
      <c r="F177" s="305" t="s">
        <v>636</v>
      </c>
      <c r="G177" s="282"/>
      <c r="H177" s="282" t="s">
        <v>704</v>
      </c>
      <c r="I177" s="282" t="s">
        <v>705</v>
      </c>
      <c r="J177" s="282"/>
      <c r="K177" s="330"/>
    </row>
    <row r="178" spans="2:11" s="1" customFormat="1" ht="15" customHeight="1">
      <c r="B178" s="307"/>
      <c r="C178" s="282" t="s">
        <v>60</v>
      </c>
      <c r="D178" s="282"/>
      <c r="E178" s="282"/>
      <c r="F178" s="305" t="s">
        <v>636</v>
      </c>
      <c r="G178" s="282"/>
      <c r="H178" s="282" t="s">
        <v>706</v>
      </c>
      <c r="I178" s="282" t="s">
        <v>707</v>
      </c>
      <c r="J178" s="282">
        <v>1</v>
      </c>
      <c r="K178" s="330"/>
    </row>
    <row r="179" spans="2:11" s="1" customFormat="1" ht="15" customHeight="1">
      <c r="B179" s="307"/>
      <c r="C179" s="282" t="s">
        <v>56</v>
      </c>
      <c r="D179" s="282"/>
      <c r="E179" s="282"/>
      <c r="F179" s="305" t="s">
        <v>636</v>
      </c>
      <c r="G179" s="282"/>
      <c r="H179" s="282" t="s">
        <v>708</v>
      </c>
      <c r="I179" s="282" t="s">
        <v>638</v>
      </c>
      <c r="J179" s="282">
        <v>20</v>
      </c>
      <c r="K179" s="330"/>
    </row>
    <row r="180" spans="2:11" s="1" customFormat="1" ht="15" customHeight="1">
      <c r="B180" s="307"/>
      <c r="C180" s="282" t="s">
        <v>57</v>
      </c>
      <c r="D180" s="282"/>
      <c r="E180" s="282"/>
      <c r="F180" s="305" t="s">
        <v>636</v>
      </c>
      <c r="G180" s="282"/>
      <c r="H180" s="282" t="s">
        <v>709</v>
      </c>
      <c r="I180" s="282" t="s">
        <v>638</v>
      </c>
      <c r="J180" s="282">
        <v>255</v>
      </c>
      <c r="K180" s="330"/>
    </row>
    <row r="181" spans="2:11" s="1" customFormat="1" ht="15" customHeight="1">
      <c r="B181" s="307"/>
      <c r="C181" s="282" t="s">
        <v>107</v>
      </c>
      <c r="D181" s="282"/>
      <c r="E181" s="282"/>
      <c r="F181" s="305" t="s">
        <v>636</v>
      </c>
      <c r="G181" s="282"/>
      <c r="H181" s="282" t="s">
        <v>600</v>
      </c>
      <c r="I181" s="282" t="s">
        <v>638</v>
      </c>
      <c r="J181" s="282">
        <v>10</v>
      </c>
      <c r="K181" s="330"/>
    </row>
    <row r="182" spans="2:11" s="1" customFormat="1" ht="15" customHeight="1">
      <c r="B182" s="307"/>
      <c r="C182" s="282" t="s">
        <v>108</v>
      </c>
      <c r="D182" s="282"/>
      <c r="E182" s="282"/>
      <c r="F182" s="305" t="s">
        <v>636</v>
      </c>
      <c r="G182" s="282"/>
      <c r="H182" s="282" t="s">
        <v>710</v>
      </c>
      <c r="I182" s="282" t="s">
        <v>671</v>
      </c>
      <c r="J182" s="282"/>
      <c r="K182" s="330"/>
    </row>
    <row r="183" spans="2:11" s="1" customFormat="1" ht="15" customHeight="1">
      <c r="B183" s="307"/>
      <c r="C183" s="282" t="s">
        <v>711</v>
      </c>
      <c r="D183" s="282"/>
      <c r="E183" s="282"/>
      <c r="F183" s="305" t="s">
        <v>636</v>
      </c>
      <c r="G183" s="282"/>
      <c r="H183" s="282" t="s">
        <v>712</v>
      </c>
      <c r="I183" s="282" t="s">
        <v>671</v>
      </c>
      <c r="J183" s="282"/>
      <c r="K183" s="330"/>
    </row>
    <row r="184" spans="2:11" s="1" customFormat="1" ht="15" customHeight="1">
      <c r="B184" s="307"/>
      <c r="C184" s="282" t="s">
        <v>700</v>
      </c>
      <c r="D184" s="282"/>
      <c r="E184" s="282"/>
      <c r="F184" s="305" t="s">
        <v>636</v>
      </c>
      <c r="G184" s="282"/>
      <c r="H184" s="282" t="s">
        <v>713</v>
      </c>
      <c r="I184" s="282" t="s">
        <v>671</v>
      </c>
      <c r="J184" s="282"/>
      <c r="K184" s="330"/>
    </row>
    <row r="185" spans="2:11" s="1" customFormat="1" ht="15" customHeight="1">
      <c r="B185" s="307"/>
      <c r="C185" s="282" t="s">
        <v>110</v>
      </c>
      <c r="D185" s="282"/>
      <c r="E185" s="282"/>
      <c r="F185" s="305" t="s">
        <v>642</v>
      </c>
      <c r="G185" s="282"/>
      <c r="H185" s="282" t="s">
        <v>714</v>
      </c>
      <c r="I185" s="282" t="s">
        <v>638</v>
      </c>
      <c r="J185" s="282">
        <v>50</v>
      </c>
      <c r="K185" s="330"/>
    </row>
    <row r="186" spans="2:11" s="1" customFormat="1" ht="15" customHeight="1">
      <c r="B186" s="307"/>
      <c r="C186" s="282" t="s">
        <v>715</v>
      </c>
      <c r="D186" s="282"/>
      <c r="E186" s="282"/>
      <c r="F186" s="305" t="s">
        <v>642</v>
      </c>
      <c r="G186" s="282"/>
      <c r="H186" s="282" t="s">
        <v>716</v>
      </c>
      <c r="I186" s="282" t="s">
        <v>717</v>
      </c>
      <c r="J186" s="282"/>
      <c r="K186" s="330"/>
    </row>
    <row r="187" spans="2:11" s="1" customFormat="1" ht="15" customHeight="1">
      <c r="B187" s="307"/>
      <c r="C187" s="282" t="s">
        <v>718</v>
      </c>
      <c r="D187" s="282"/>
      <c r="E187" s="282"/>
      <c r="F187" s="305" t="s">
        <v>642</v>
      </c>
      <c r="G187" s="282"/>
      <c r="H187" s="282" t="s">
        <v>719</v>
      </c>
      <c r="I187" s="282" t="s">
        <v>717</v>
      </c>
      <c r="J187" s="282"/>
      <c r="K187" s="330"/>
    </row>
    <row r="188" spans="2:11" s="1" customFormat="1" ht="15" customHeight="1">
      <c r="B188" s="307"/>
      <c r="C188" s="282" t="s">
        <v>720</v>
      </c>
      <c r="D188" s="282"/>
      <c r="E188" s="282"/>
      <c r="F188" s="305" t="s">
        <v>642</v>
      </c>
      <c r="G188" s="282"/>
      <c r="H188" s="282" t="s">
        <v>721</v>
      </c>
      <c r="I188" s="282" t="s">
        <v>717</v>
      </c>
      <c r="J188" s="282"/>
      <c r="K188" s="330"/>
    </row>
    <row r="189" spans="2:11" s="1" customFormat="1" ht="15" customHeight="1">
      <c r="B189" s="307"/>
      <c r="C189" s="343" t="s">
        <v>722</v>
      </c>
      <c r="D189" s="282"/>
      <c r="E189" s="282"/>
      <c r="F189" s="305" t="s">
        <v>642</v>
      </c>
      <c r="G189" s="282"/>
      <c r="H189" s="282" t="s">
        <v>723</v>
      </c>
      <c r="I189" s="282" t="s">
        <v>724</v>
      </c>
      <c r="J189" s="344" t="s">
        <v>725</v>
      </c>
      <c r="K189" s="330"/>
    </row>
    <row r="190" spans="2:11" s="1" customFormat="1" ht="15" customHeight="1">
      <c r="B190" s="307"/>
      <c r="C190" s="343" t="s">
        <v>45</v>
      </c>
      <c r="D190" s="282"/>
      <c r="E190" s="282"/>
      <c r="F190" s="305" t="s">
        <v>636</v>
      </c>
      <c r="G190" s="282"/>
      <c r="H190" s="279" t="s">
        <v>726</v>
      </c>
      <c r="I190" s="282" t="s">
        <v>727</v>
      </c>
      <c r="J190" s="282"/>
      <c r="K190" s="330"/>
    </row>
    <row r="191" spans="2:11" s="1" customFormat="1" ht="15" customHeight="1">
      <c r="B191" s="307"/>
      <c r="C191" s="343" t="s">
        <v>728</v>
      </c>
      <c r="D191" s="282"/>
      <c r="E191" s="282"/>
      <c r="F191" s="305" t="s">
        <v>636</v>
      </c>
      <c r="G191" s="282"/>
      <c r="H191" s="282" t="s">
        <v>729</v>
      </c>
      <c r="I191" s="282" t="s">
        <v>671</v>
      </c>
      <c r="J191" s="282"/>
      <c r="K191" s="330"/>
    </row>
    <row r="192" spans="2:11" s="1" customFormat="1" ht="15" customHeight="1">
      <c r="B192" s="307"/>
      <c r="C192" s="343" t="s">
        <v>730</v>
      </c>
      <c r="D192" s="282"/>
      <c r="E192" s="282"/>
      <c r="F192" s="305" t="s">
        <v>636</v>
      </c>
      <c r="G192" s="282"/>
      <c r="H192" s="282" t="s">
        <v>731</v>
      </c>
      <c r="I192" s="282" t="s">
        <v>671</v>
      </c>
      <c r="J192" s="282"/>
      <c r="K192" s="330"/>
    </row>
    <row r="193" spans="2:11" s="1" customFormat="1" ht="15" customHeight="1">
      <c r="B193" s="307"/>
      <c r="C193" s="343" t="s">
        <v>732</v>
      </c>
      <c r="D193" s="282"/>
      <c r="E193" s="282"/>
      <c r="F193" s="305" t="s">
        <v>642</v>
      </c>
      <c r="G193" s="282"/>
      <c r="H193" s="282" t="s">
        <v>733</v>
      </c>
      <c r="I193" s="282" t="s">
        <v>671</v>
      </c>
      <c r="J193" s="282"/>
      <c r="K193" s="330"/>
    </row>
    <row r="194" spans="2:11" s="1" customFormat="1" ht="15" customHeight="1">
      <c r="B194" s="336"/>
      <c r="C194" s="345"/>
      <c r="D194" s="316"/>
      <c r="E194" s="316"/>
      <c r="F194" s="316"/>
      <c r="G194" s="316"/>
      <c r="H194" s="316"/>
      <c r="I194" s="316"/>
      <c r="J194" s="316"/>
      <c r="K194" s="337"/>
    </row>
    <row r="195" spans="2:11" s="1" customFormat="1" ht="18.75" customHeight="1">
      <c r="B195" s="318"/>
      <c r="C195" s="328"/>
      <c r="D195" s="328"/>
      <c r="E195" s="328"/>
      <c r="F195" s="338"/>
      <c r="G195" s="328"/>
      <c r="H195" s="328"/>
      <c r="I195" s="328"/>
      <c r="J195" s="328"/>
      <c r="K195" s="318"/>
    </row>
    <row r="196" spans="2:11" s="1" customFormat="1" ht="18.75" customHeight="1">
      <c r="B196" s="318"/>
      <c r="C196" s="328"/>
      <c r="D196" s="328"/>
      <c r="E196" s="328"/>
      <c r="F196" s="338"/>
      <c r="G196" s="328"/>
      <c r="H196" s="328"/>
      <c r="I196" s="328"/>
      <c r="J196" s="328"/>
      <c r="K196" s="318"/>
    </row>
    <row r="197" spans="2:11" s="1" customFormat="1" ht="18.75" customHeight="1">
      <c r="B197" s="290"/>
      <c r="C197" s="290"/>
      <c r="D197" s="290"/>
      <c r="E197" s="290"/>
      <c r="F197" s="290"/>
      <c r="G197" s="290"/>
      <c r="H197" s="290"/>
      <c r="I197" s="290"/>
      <c r="J197" s="290"/>
      <c r="K197" s="290"/>
    </row>
    <row r="198" spans="2:11" s="1" customFormat="1" ht="13.5">
      <c r="B198" s="269"/>
      <c r="C198" s="270"/>
      <c r="D198" s="270"/>
      <c r="E198" s="270"/>
      <c r="F198" s="270"/>
      <c r="G198" s="270"/>
      <c r="H198" s="270"/>
      <c r="I198" s="270"/>
      <c r="J198" s="270"/>
      <c r="K198" s="271"/>
    </row>
    <row r="199" spans="2:11" s="1" customFormat="1" ht="21">
      <c r="B199" s="272"/>
      <c r="C199" s="273" t="s">
        <v>734</v>
      </c>
      <c r="D199" s="273"/>
      <c r="E199" s="273"/>
      <c r="F199" s="273"/>
      <c r="G199" s="273"/>
      <c r="H199" s="273"/>
      <c r="I199" s="273"/>
      <c r="J199" s="273"/>
      <c r="K199" s="274"/>
    </row>
    <row r="200" spans="2:11" s="1" customFormat="1" ht="25.5" customHeight="1">
      <c r="B200" s="272"/>
      <c r="C200" s="346" t="s">
        <v>735</v>
      </c>
      <c r="D200" s="346"/>
      <c r="E200" s="346"/>
      <c r="F200" s="346" t="s">
        <v>736</v>
      </c>
      <c r="G200" s="347"/>
      <c r="H200" s="346" t="s">
        <v>737</v>
      </c>
      <c r="I200" s="346"/>
      <c r="J200" s="346"/>
      <c r="K200" s="274"/>
    </row>
    <row r="201" spans="2:11" s="1" customFormat="1" ht="5.25" customHeight="1">
      <c r="B201" s="307"/>
      <c r="C201" s="302"/>
      <c r="D201" s="302"/>
      <c r="E201" s="302"/>
      <c r="F201" s="302"/>
      <c r="G201" s="328"/>
      <c r="H201" s="302"/>
      <c r="I201" s="302"/>
      <c r="J201" s="302"/>
      <c r="K201" s="330"/>
    </row>
    <row r="202" spans="2:11" s="1" customFormat="1" ht="15" customHeight="1">
      <c r="B202" s="307"/>
      <c r="C202" s="282" t="s">
        <v>727</v>
      </c>
      <c r="D202" s="282"/>
      <c r="E202" s="282"/>
      <c r="F202" s="305" t="s">
        <v>46</v>
      </c>
      <c r="G202" s="282"/>
      <c r="H202" s="282" t="s">
        <v>738</v>
      </c>
      <c r="I202" s="282"/>
      <c r="J202" s="282"/>
      <c r="K202" s="330"/>
    </row>
    <row r="203" spans="2:11" s="1" customFormat="1" ht="15" customHeight="1">
      <c r="B203" s="307"/>
      <c r="C203" s="282"/>
      <c r="D203" s="282"/>
      <c r="E203" s="282"/>
      <c r="F203" s="305" t="s">
        <v>47</v>
      </c>
      <c r="G203" s="282"/>
      <c r="H203" s="282" t="s">
        <v>739</v>
      </c>
      <c r="I203" s="282"/>
      <c r="J203" s="282"/>
      <c r="K203" s="330"/>
    </row>
    <row r="204" spans="2:11" s="1" customFormat="1" ht="15" customHeight="1">
      <c r="B204" s="307"/>
      <c r="C204" s="282"/>
      <c r="D204" s="282"/>
      <c r="E204" s="282"/>
      <c r="F204" s="305" t="s">
        <v>50</v>
      </c>
      <c r="G204" s="282"/>
      <c r="H204" s="282" t="s">
        <v>740</v>
      </c>
      <c r="I204" s="282"/>
      <c r="J204" s="282"/>
      <c r="K204" s="330"/>
    </row>
    <row r="205" spans="2:11" s="1" customFormat="1" ht="15" customHeight="1">
      <c r="B205" s="307"/>
      <c r="C205" s="282"/>
      <c r="D205" s="282"/>
      <c r="E205" s="282"/>
      <c r="F205" s="305" t="s">
        <v>48</v>
      </c>
      <c r="G205" s="282"/>
      <c r="H205" s="282" t="s">
        <v>741</v>
      </c>
      <c r="I205" s="282"/>
      <c r="J205" s="282"/>
      <c r="K205" s="330"/>
    </row>
    <row r="206" spans="2:11" s="1" customFormat="1" ht="15" customHeight="1">
      <c r="B206" s="307"/>
      <c r="C206" s="282"/>
      <c r="D206" s="282"/>
      <c r="E206" s="282"/>
      <c r="F206" s="305" t="s">
        <v>49</v>
      </c>
      <c r="G206" s="282"/>
      <c r="H206" s="282" t="s">
        <v>742</v>
      </c>
      <c r="I206" s="282"/>
      <c r="J206" s="282"/>
      <c r="K206" s="330"/>
    </row>
    <row r="207" spans="2:11" s="1" customFormat="1" ht="15" customHeight="1">
      <c r="B207" s="307"/>
      <c r="C207" s="282"/>
      <c r="D207" s="282"/>
      <c r="E207" s="282"/>
      <c r="F207" s="305"/>
      <c r="G207" s="282"/>
      <c r="H207" s="282"/>
      <c r="I207" s="282"/>
      <c r="J207" s="282"/>
      <c r="K207" s="330"/>
    </row>
    <row r="208" spans="2:11" s="1" customFormat="1" ht="15" customHeight="1">
      <c r="B208" s="307"/>
      <c r="C208" s="282" t="s">
        <v>683</v>
      </c>
      <c r="D208" s="282"/>
      <c r="E208" s="282"/>
      <c r="F208" s="305" t="s">
        <v>82</v>
      </c>
      <c r="G208" s="282"/>
      <c r="H208" s="282" t="s">
        <v>743</v>
      </c>
      <c r="I208" s="282"/>
      <c r="J208" s="282"/>
      <c r="K208" s="330"/>
    </row>
    <row r="209" spans="2:11" s="1" customFormat="1" ht="15" customHeight="1">
      <c r="B209" s="307"/>
      <c r="C209" s="282"/>
      <c r="D209" s="282"/>
      <c r="E209" s="282"/>
      <c r="F209" s="305" t="s">
        <v>578</v>
      </c>
      <c r="G209" s="282"/>
      <c r="H209" s="282" t="s">
        <v>579</v>
      </c>
      <c r="I209" s="282"/>
      <c r="J209" s="282"/>
      <c r="K209" s="330"/>
    </row>
    <row r="210" spans="2:11" s="1" customFormat="1" ht="15" customHeight="1">
      <c r="B210" s="307"/>
      <c r="C210" s="282"/>
      <c r="D210" s="282"/>
      <c r="E210" s="282"/>
      <c r="F210" s="305" t="s">
        <v>576</v>
      </c>
      <c r="G210" s="282"/>
      <c r="H210" s="282" t="s">
        <v>744</v>
      </c>
      <c r="I210" s="282"/>
      <c r="J210" s="282"/>
      <c r="K210" s="330"/>
    </row>
    <row r="211" spans="2:11" s="1" customFormat="1" ht="15" customHeight="1">
      <c r="B211" s="348"/>
      <c r="C211" s="282"/>
      <c r="D211" s="282"/>
      <c r="E211" s="282"/>
      <c r="F211" s="305" t="s">
        <v>580</v>
      </c>
      <c r="G211" s="343"/>
      <c r="H211" s="334" t="s">
        <v>581</v>
      </c>
      <c r="I211" s="334"/>
      <c r="J211" s="334"/>
      <c r="K211" s="349"/>
    </row>
    <row r="212" spans="2:11" s="1" customFormat="1" ht="15" customHeight="1">
      <c r="B212" s="348"/>
      <c r="C212" s="282"/>
      <c r="D212" s="282"/>
      <c r="E212" s="282"/>
      <c r="F212" s="305" t="s">
        <v>582</v>
      </c>
      <c r="G212" s="343"/>
      <c r="H212" s="334" t="s">
        <v>745</v>
      </c>
      <c r="I212" s="334"/>
      <c r="J212" s="334"/>
      <c r="K212" s="349"/>
    </row>
    <row r="213" spans="2:11" s="1" customFormat="1" ht="15" customHeight="1">
      <c r="B213" s="348"/>
      <c r="C213" s="282"/>
      <c r="D213" s="282"/>
      <c r="E213" s="282"/>
      <c r="F213" s="305"/>
      <c r="G213" s="343"/>
      <c r="H213" s="334"/>
      <c r="I213" s="334"/>
      <c r="J213" s="334"/>
      <c r="K213" s="349"/>
    </row>
    <row r="214" spans="2:11" s="1" customFormat="1" ht="15" customHeight="1">
      <c r="B214" s="348"/>
      <c r="C214" s="282" t="s">
        <v>707</v>
      </c>
      <c r="D214" s="282"/>
      <c r="E214" s="282"/>
      <c r="F214" s="305">
        <v>1</v>
      </c>
      <c r="G214" s="343"/>
      <c r="H214" s="334" t="s">
        <v>746</v>
      </c>
      <c r="I214" s="334"/>
      <c r="J214" s="334"/>
      <c r="K214" s="349"/>
    </row>
    <row r="215" spans="2:11" s="1" customFormat="1" ht="15" customHeight="1">
      <c r="B215" s="348"/>
      <c r="C215" s="282"/>
      <c r="D215" s="282"/>
      <c r="E215" s="282"/>
      <c r="F215" s="305">
        <v>2</v>
      </c>
      <c r="G215" s="343"/>
      <c r="H215" s="334" t="s">
        <v>747</v>
      </c>
      <c r="I215" s="334"/>
      <c r="J215" s="334"/>
      <c r="K215" s="349"/>
    </row>
    <row r="216" spans="2:11" s="1" customFormat="1" ht="15" customHeight="1">
      <c r="B216" s="348"/>
      <c r="C216" s="282"/>
      <c r="D216" s="282"/>
      <c r="E216" s="282"/>
      <c r="F216" s="305">
        <v>3</v>
      </c>
      <c r="G216" s="343"/>
      <c r="H216" s="334" t="s">
        <v>748</v>
      </c>
      <c r="I216" s="334"/>
      <c r="J216" s="334"/>
      <c r="K216" s="349"/>
    </row>
    <row r="217" spans="2:11" s="1" customFormat="1" ht="15" customHeight="1">
      <c r="B217" s="348"/>
      <c r="C217" s="282"/>
      <c r="D217" s="282"/>
      <c r="E217" s="282"/>
      <c r="F217" s="305">
        <v>4</v>
      </c>
      <c r="G217" s="343"/>
      <c r="H217" s="334" t="s">
        <v>749</v>
      </c>
      <c r="I217" s="334"/>
      <c r="J217" s="334"/>
      <c r="K217" s="349"/>
    </row>
    <row r="218" spans="2:11" s="1" customFormat="1" ht="12.75" customHeight="1">
      <c r="B218" s="350"/>
      <c r="C218" s="351"/>
      <c r="D218" s="351"/>
      <c r="E218" s="351"/>
      <c r="F218" s="351"/>
      <c r="G218" s="351"/>
      <c r="H218" s="351"/>
      <c r="I218" s="351"/>
      <c r="J218" s="351"/>
      <c r="K218" s="35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TATA\pc</dc:creator>
  <cp:keywords/>
  <dc:description/>
  <cp:lastModifiedBy>TATA\pc</cp:lastModifiedBy>
  <dcterms:created xsi:type="dcterms:W3CDTF">2022-02-01T12:47:30Z</dcterms:created>
  <dcterms:modified xsi:type="dcterms:W3CDTF">2022-02-01T12:47:33Z</dcterms:modified>
  <cp:category/>
  <cp:version/>
  <cp:contentType/>
  <cp:contentStatus/>
</cp:coreProperties>
</file>