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Temp\"/>
    </mc:Choice>
  </mc:AlternateContent>
  <xr:revisionPtr revIDLastSave="0" documentId="13_ncr:1_{B58AAE1A-166C-4E19-BDC1-BE37E0C7A2BD}" xr6:coauthVersionLast="46" xr6:coauthVersionMax="46" xr10:uidLastSave="{00000000-0000-0000-0000-000000000000}"/>
  <bookViews>
    <workbookView xWindow="-28920" yWindow="-120" windowWidth="29040" windowHeight="15840" xr2:uid="{00000000-000D-0000-FFFF-FFFF00000000}"/>
  </bookViews>
  <sheets>
    <sheet name="Rekapitulace stavby" sheetId="1" r:id="rId1"/>
    <sheet name="1a - REKONSTRUKCE SÁLU BU..." sheetId="2" r:id="rId2"/>
    <sheet name="2 - ELEKTROINSTALACE SLAB..." sheetId="3" r:id="rId3"/>
    <sheet name="3 - ELEKTROINSTALACE NN -..." sheetId="4" r:id="rId4"/>
    <sheet name="4a - VZDUCHOTECHNIKA - př..." sheetId="5" r:id="rId5"/>
    <sheet name="5 - VYTÁPĚNÍ     " sheetId="6" r:id="rId6"/>
    <sheet name="6 - ZDRAVOTECHNICKÉ INSTA..." sheetId="7" r:id="rId7"/>
    <sheet name="7 - AUDIOVIZUÁLNÍ TECHNIK..." sheetId="8" r:id="rId8"/>
    <sheet name="8 - VEDLEJŠÍ ROZPOČTOVÉ N..." sheetId="9" r:id="rId9"/>
    <sheet name="Pokyny pro vyplnění" sheetId="10" r:id="rId10"/>
  </sheets>
  <definedNames>
    <definedName name="_xlnm._FilterDatabase" localSheetId="1" hidden="1">'1a - REKONSTRUKCE SÁLU BU...'!$C$111:$K$1451</definedName>
    <definedName name="_xlnm._FilterDatabase" localSheetId="2" hidden="1">'2 - ELEKTROINSTALACE SLAB...'!$C$95:$K$204</definedName>
    <definedName name="_xlnm._FilterDatabase" localSheetId="3" hidden="1">'3 - ELEKTROINSTALACE NN -...'!$C$96:$K$258</definedName>
    <definedName name="_xlnm._FilterDatabase" localSheetId="4" hidden="1">'4a - VZDUCHOTECHNIKA - př...'!$C$80:$K$93</definedName>
    <definedName name="_xlnm._FilterDatabase" localSheetId="5" hidden="1">'5 - VYTÁPĚNÍ     '!$C$86:$K$137</definedName>
    <definedName name="_xlnm._FilterDatabase" localSheetId="6" hidden="1">'6 - ZDRAVOTECHNICKÉ INSTA...'!$C$86:$K$177</definedName>
    <definedName name="_xlnm._FilterDatabase" localSheetId="7" hidden="1">'7 - AUDIOVIZUÁLNÍ TECHNIK...'!$C$79:$K$108</definedName>
    <definedName name="_xlnm._FilterDatabase" localSheetId="8" hidden="1">'8 - VEDLEJŠÍ ROZPOČTOVÉ N...'!$C$80:$K$85</definedName>
    <definedName name="_xlnm.Print_Titles" localSheetId="1">'1a - REKONSTRUKCE SÁLU BU...'!$111:$111</definedName>
    <definedName name="_xlnm.Print_Titles" localSheetId="2">'2 - ELEKTROINSTALACE SLAB...'!$95:$95</definedName>
    <definedName name="_xlnm.Print_Titles" localSheetId="3">'3 - ELEKTROINSTALACE NN -...'!$96:$96</definedName>
    <definedName name="_xlnm.Print_Titles" localSheetId="4">'4a - VZDUCHOTECHNIKA - př...'!$80:$80</definedName>
    <definedName name="_xlnm.Print_Titles" localSheetId="5">'5 - VYTÁPĚNÍ     '!$86:$86</definedName>
    <definedName name="_xlnm.Print_Titles" localSheetId="6">'6 - ZDRAVOTECHNICKÉ INSTA...'!$86:$86</definedName>
    <definedName name="_xlnm.Print_Titles" localSheetId="7">'7 - AUDIOVIZUÁLNÍ TECHNIK...'!$79:$79</definedName>
    <definedName name="_xlnm.Print_Titles" localSheetId="8">'8 - VEDLEJŠÍ ROZPOČTOVÉ N...'!$80:$80</definedName>
    <definedName name="_xlnm.Print_Titles" localSheetId="0">'Rekapitulace stavby'!$52:$52</definedName>
    <definedName name="_xlnm.Print_Area" localSheetId="1">'1a - REKONSTRUKCE SÁLU BU...'!$C$4:$J$39,'1a - REKONSTRUKCE SÁLU BU...'!$C$45:$J$93,'1a - REKONSTRUKCE SÁLU BU...'!$C$99:$K$1451</definedName>
    <definedName name="_xlnm.Print_Area" localSheetId="2">'2 - ELEKTROINSTALACE SLAB...'!$C$4:$J$39,'2 - ELEKTROINSTALACE SLAB...'!$C$45:$J$77,'2 - ELEKTROINSTALACE SLAB...'!$C$83:$K$204</definedName>
    <definedName name="_xlnm.Print_Area" localSheetId="3">'3 - ELEKTROINSTALACE NN -...'!$C$4:$J$39,'3 - ELEKTROINSTALACE NN -...'!$C$45:$J$78,'3 - ELEKTROINSTALACE NN -...'!$C$84:$K$258</definedName>
    <definedName name="_xlnm.Print_Area" localSheetId="4">'4a - VZDUCHOTECHNIKA - př...'!$C$4:$J$39,'4a - VZDUCHOTECHNIKA - př...'!$C$45:$J$62,'4a - VZDUCHOTECHNIKA - př...'!$C$68:$K$93</definedName>
    <definedName name="_xlnm.Print_Area" localSheetId="5">'5 - VYTÁPĚNÍ     '!$C$4:$J$39,'5 - VYTÁPĚNÍ     '!$C$45:$J$68,'5 - VYTÁPĚNÍ     '!$C$74:$K$137</definedName>
    <definedName name="_xlnm.Print_Area" localSheetId="6">'6 - ZDRAVOTECHNICKÉ INSTA...'!$C$4:$J$39,'6 - ZDRAVOTECHNICKÉ INSTA...'!$C$45:$J$68,'6 - ZDRAVOTECHNICKÉ INSTA...'!$C$74:$K$177</definedName>
    <definedName name="_xlnm.Print_Area" localSheetId="7">'7 - AUDIOVIZUÁLNÍ TECHNIK...'!$C$4:$J$39,'7 - AUDIOVIZUÁLNÍ TECHNIK...'!$C$45:$J$61,'7 - AUDIOVIZUÁLNÍ TECHNIK...'!$C$67:$K$108</definedName>
    <definedName name="_xlnm.Print_Area" localSheetId="8">'8 - VEDLEJŠÍ ROZPOČTOVÉ N...'!$C$4:$J$39,'8 - VEDLEJŠÍ ROZPOČTOVÉ N...'!$C$45:$J$62,'8 - VEDLEJŠÍ ROZPOČTOVÉ N...'!$C$68:$K$85</definedName>
    <definedName name="_xlnm.Print_Area" localSheetId="9">'Pokyny pro vyplnění'!$B$2:$K$71,'Pokyny pro vyplnění'!$B$74:$K$118,'Pokyny pro vyplnění'!$B$121:$K$161,'Pokyny pro vyplnění'!$B$164:$K$218</definedName>
    <definedName name="_xlnm.Print_Area" localSheetId="0">'Rekapitulace stavby'!$D$4:$AO$36,'Rekapitulace stavby'!$C$42:$AQ$63</definedName>
  </definedNames>
  <calcPr calcId="191029"/>
</workbook>
</file>

<file path=xl/calcChain.xml><?xml version="1.0" encoding="utf-8"?>
<calcChain xmlns="http://schemas.openxmlformats.org/spreadsheetml/2006/main">
  <c r="J37" i="9" l="1"/>
  <c r="J36" i="9"/>
  <c r="AY62" i="1"/>
  <c r="J35" i="9"/>
  <c r="AX62" i="1"/>
  <c r="BI84" i="9"/>
  <c r="BH84" i="9"/>
  <c r="BG84" i="9"/>
  <c r="BF84" i="9"/>
  <c r="T84" i="9"/>
  <c r="T83" i="9"/>
  <c r="T82" i="9" s="1"/>
  <c r="T81" i="9" s="1"/>
  <c r="R84" i="9"/>
  <c r="R83" i="9"/>
  <c r="R82" i="9"/>
  <c r="R81" i="9" s="1"/>
  <c r="P84" i="9"/>
  <c r="P83" i="9"/>
  <c r="P82" i="9" s="1"/>
  <c r="P81" i="9" s="1"/>
  <c r="AU62" i="1" s="1"/>
  <c r="J77" i="9"/>
  <c r="F77" i="9"/>
  <c r="F75" i="9"/>
  <c r="E73" i="9"/>
  <c r="J54" i="9"/>
  <c r="F54" i="9"/>
  <c r="F52" i="9"/>
  <c r="E50" i="9"/>
  <c r="J24" i="9"/>
  <c r="E24" i="9"/>
  <c r="J55" i="9" s="1"/>
  <c r="J23" i="9"/>
  <c r="J18" i="9"/>
  <c r="E18" i="9"/>
  <c r="F78" i="9" s="1"/>
  <c r="J17" i="9"/>
  <c r="J12" i="9"/>
  <c r="J75" i="9"/>
  <c r="E7" i="9"/>
  <c r="E71" i="9"/>
  <c r="J37" i="8"/>
  <c r="J36" i="8"/>
  <c r="AY61" i="1" s="1"/>
  <c r="J35" i="8"/>
  <c r="AX61" i="1"/>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4" i="8"/>
  <c r="BH104" i="8"/>
  <c r="BG104" i="8"/>
  <c r="BF104" i="8"/>
  <c r="T104" i="8"/>
  <c r="R104" i="8"/>
  <c r="P104" i="8"/>
  <c r="BI103" i="8"/>
  <c r="BH103" i="8"/>
  <c r="BG103" i="8"/>
  <c r="BF103" i="8"/>
  <c r="T103" i="8"/>
  <c r="R103" i="8"/>
  <c r="P103" i="8"/>
  <c r="BI102" i="8"/>
  <c r="BH102" i="8"/>
  <c r="BG102" i="8"/>
  <c r="BF102" i="8"/>
  <c r="T102" i="8"/>
  <c r="R102" i="8"/>
  <c r="P102" i="8"/>
  <c r="BI101" i="8"/>
  <c r="BH101" i="8"/>
  <c r="BG101" i="8"/>
  <c r="BF101" i="8"/>
  <c r="T101" i="8"/>
  <c r="R101" i="8"/>
  <c r="P101" i="8"/>
  <c r="BI100" i="8"/>
  <c r="BH100" i="8"/>
  <c r="BG100" i="8"/>
  <c r="BF100" i="8"/>
  <c r="T100" i="8"/>
  <c r="R100" i="8"/>
  <c r="P100" i="8"/>
  <c r="BI99" i="8"/>
  <c r="BH99" i="8"/>
  <c r="BG99" i="8"/>
  <c r="BF99" i="8"/>
  <c r="T99" i="8"/>
  <c r="R99" i="8"/>
  <c r="P99" i="8"/>
  <c r="BI98" i="8"/>
  <c r="BH98" i="8"/>
  <c r="BG98" i="8"/>
  <c r="BF98" i="8"/>
  <c r="T98" i="8"/>
  <c r="R98" i="8"/>
  <c r="P98" i="8"/>
  <c r="BI97" i="8"/>
  <c r="BH97" i="8"/>
  <c r="BG97" i="8"/>
  <c r="BF97" i="8"/>
  <c r="T97" i="8"/>
  <c r="R97" i="8"/>
  <c r="P97" i="8"/>
  <c r="BI96" i="8"/>
  <c r="BH96" i="8"/>
  <c r="BG96" i="8"/>
  <c r="BF96" i="8"/>
  <c r="T96" i="8"/>
  <c r="R96" i="8"/>
  <c r="P96" i="8"/>
  <c r="BI95" i="8"/>
  <c r="BH95" i="8"/>
  <c r="BG95" i="8"/>
  <c r="BF95" i="8"/>
  <c r="T95" i="8"/>
  <c r="R95" i="8"/>
  <c r="P95" i="8"/>
  <c r="BI94" i="8"/>
  <c r="BH94" i="8"/>
  <c r="BG94" i="8"/>
  <c r="BF94" i="8"/>
  <c r="T94" i="8"/>
  <c r="R94" i="8"/>
  <c r="P94" i="8"/>
  <c r="BI93" i="8"/>
  <c r="BH93" i="8"/>
  <c r="BG93" i="8"/>
  <c r="BF93" i="8"/>
  <c r="T93" i="8"/>
  <c r="R93" i="8"/>
  <c r="P93" i="8"/>
  <c r="BI92" i="8"/>
  <c r="BH92" i="8"/>
  <c r="BG92" i="8"/>
  <c r="BF92" i="8"/>
  <c r="T92" i="8"/>
  <c r="R92" i="8"/>
  <c r="P92" i="8"/>
  <c r="BI91" i="8"/>
  <c r="BH91" i="8"/>
  <c r="BG91" i="8"/>
  <c r="BF91" i="8"/>
  <c r="T91" i="8"/>
  <c r="R91" i="8"/>
  <c r="P91" i="8"/>
  <c r="BI90" i="8"/>
  <c r="BH90" i="8"/>
  <c r="BG90" i="8"/>
  <c r="BF90" i="8"/>
  <c r="T90" i="8"/>
  <c r="R90" i="8"/>
  <c r="P90" i="8"/>
  <c r="BI89" i="8"/>
  <c r="BH89" i="8"/>
  <c r="BG89" i="8"/>
  <c r="BF89" i="8"/>
  <c r="T89" i="8"/>
  <c r="R89" i="8"/>
  <c r="P89" i="8"/>
  <c r="BI88" i="8"/>
  <c r="BH88" i="8"/>
  <c r="BG88" i="8"/>
  <c r="BF88" i="8"/>
  <c r="T88" i="8"/>
  <c r="R88" i="8"/>
  <c r="P88" i="8"/>
  <c r="BI87" i="8"/>
  <c r="BH87" i="8"/>
  <c r="BG87" i="8"/>
  <c r="BF87" i="8"/>
  <c r="T87" i="8"/>
  <c r="R87" i="8"/>
  <c r="P87" i="8"/>
  <c r="BI86" i="8"/>
  <c r="BH86" i="8"/>
  <c r="BG86" i="8"/>
  <c r="BF86" i="8"/>
  <c r="T86" i="8"/>
  <c r="R86" i="8"/>
  <c r="P86" i="8"/>
  <c r="BI85" i="8"/>
  <c r="BH85" i="8"/>
  <c r="BG85" i="8"/>
  <c r="BF85" i="8"/>
  <c r="T85" i="8"/>
  <c r="R85" i="8"/>
  <c r="P85" i="8"/>
  <c r="BI84" i="8"/>
  <c r="BH84" i="8"/>
  <c r="BG84" i="8"/>
  <c r="BF84" i="8"/>
  <c r="T84" i="8"/>
  <c r="R84" i="8"/>
  <c r="P84" i="8"/>
  <c r="BI83" i="8"/>
  <c r="BH83" i="8"/>
  <c r="BG83" i="8"/>
  <c r="BF83" i="8"/>
  <c r="T83" i="8"/>
  <c r="R83" i="8"/>
  <c r="P83" i="8"/>
  <c r="BI82" i="8"/>
  <c r="BH82" i="8"/>
  <c r="BG82" i="8"/>
  <c r="BF82" i="8"/>
  <c r="T82" i="8"/>
  <c r="R82" i="8"/>
  <c r="P82" i="8"/>
  <c r="J76" i="8"/>
  <c r="F76" i="8"/>
  <c r="F74" i="8"/>
  <c r="E72" i="8"/>
  <c r="J54" i="8"/>
  <c r="F54" i="8"/>
  <c r="F52" i="8"/>
  <c r="E50" i="8"/>
  <c r="J24" i="8"/>
  <c r="E24" i="8"/>
  <c r="J55" i="8"/>
  <c r="J23" i="8"/>
  <c r="J18" i="8"/>
  <c r="E18" i="8"/>
  <c r="F55" i="8" s="1"/>
  <c r="J17" i="8"/>
  <c r="J12" i="8"/>
  <c r="J52" i="8"/>
  <c r="E7" i="8"/>
  <c r="E48" i="8"/>
  <c r="J37" i="7"/>
  <c r="J36" i="7"/>
  <c r="AY60" i="1" s="1"/>
  <c r="J35" i="7"/>
  <c r="AX60" i="1"/>
  <c r="BI175" i="7"/>
  <c r="BH175" i="7"/>
  <c r="BG175" i="7"/>
  <c r="BF175" i="7"/>
  <c r="T175" i="7"/>
  <c r="T174" i="7" s="1"/>
  <c r="R175" i="7"/>
  <c r="R174" i="7"/>
  <c r="P175" i="7"/>
  <c r="P174" i="7"/>
  <c r="BI172" i="7"/>
  <c r="BH172" i="7"/>
  <c r="BG172" i="7"/>
  <c r="BF172" i="7"/>
  <c r="T172" i="7"/>
  <c r="R172" i="7"/>
  <c r="P172" i="7"/>
  <c r="BI170" i="7"/>
  <c r="BH170" i="7"/>
  <c r="BG170" i="7"/>
  <c r="BF170" i="7"/>
  <c r="T170" i="7"/>
  <c r="R170" i="7"/>
  <c r="P170" i="7"/>
  <c r="BI168" i="7"/>
  <c r="BH168" i="7"/>
  <c r="BG168" i="7"/>
  <c r="BF168" i="7"/>
  <c r="T168" i="7"/>
  <c r="R168" i="7"/>
  <c r="P168" i="7"/>
  <c r="BI166" i="7"/>
  <c r="BH166" i="7"/>
  <c r="BG166" i="7"/>
  <c r="BF166" i="7"/>
  <c r="T166" i="7"/>
  <c r="R166" i="7"/>
  <c r="P166" i="7"/>
  <c r="BI164" i="7"/>
  <c r="BH164" i="7"/>
  <c r="BG164" i="7"/>
  <c r="BF164" i="7"/>
  <c r="T164" i="7"/>
  <c r="R164" i="7"/>
  <c r="P164" i="7"/>
  <c r="BI162" i="7"/>
  <c r="BH162" i="7"/>
  <c r="BG162" i="7"/>
  <c r="BF162" i="7"/>
  <c r="T162" i="7"/>
  <c r="R162" i="7"/>
  <c r="P162" i="7"/>
  <c r="BI159" i="7"/>
  <c r="BH159" i="7"/>
  <c r="BG159" i="7"/>
  <c r="BF159" i="7"/>
  <c r="T159" i="7"/>
  <c r="R159" i="7"/>
  <c r="P159" i="7"/>
  <c r="BI156" i="7"/>
  <c r="BH156" i="7"/>
  <c r="BG156" i="7"/>
  <c r="BF156" i="7"/>
  <c r="T156" i="7"/>
  <c r="R156" i="7"/>
  <c r="P156" i="7"/>
  <c r="BI155" i="7"/>
  <c r="BH155" i="7"/>
  <c r="BG155" i="7"/>
  <c r="BF155" i="7"/>
  <c r="T155" i="7"/>
  <c r="R155" i="7"/>
  <c r="P155" i="7"/>
  <c r="BI153" i="7"/>
  <c r="BH153" i="7"/>
  <c r="BG153" i="7"/>
  <c r="BF153" i="7"/>
  <c r="T153" i="7"/>
  <c r="R153" i="7"/>
  <c r="P153" i="7"/>
  <c r="BI152" i="7"/>
  <c r="BH152" i="7"/>
  <c r="BG152" i="7"/>
  <c r="BF152" i="7"/>
  <c r="T152" i="7"/>
  <c r="R152" i="7"/>
  <c r="P152" i="7"/>
  <c r="BI151" i="7"/>
  <c r="BH151" i="7"/>
  <c r="BG151" i="7"/>
  <c r="BF151" i="7"/>
  <c r="T151" i="7"/>
  <c r="R151" i="7"/>
  <c r="P151" i="7"/>
  <c r="BI148" i="7"/>
  <c r="BH148" i="7"/>
  <c r="BG148" i="7"/>
  <c r="BF148" i="7"/>
  <c r="T148" i="7"/>
  <c r="R148" i="7"/>
  <c r="P148" i="7"/>
  <c r="BI147" i="7"/>
  <c r="BH147" i="7"/>
  <c r="BG147" i="7"/>
  <c r="BF147" i="7"/>
  <c r="T147" i="7"/>
  <c r="R147" i="7"/>
  <c r="P147" i="7"/>
  <c r="BI144" i="7"/>
  <c r="BH144" i="7"/>
  <c r="BG144" i="7"/>
  <c r="BF144" i="7"/>
  <c r="T144" i="7"/>
  <c r="R144" i="7"/>
  <c r="P144" i="7"/>
  <c r="BI143" i="7"/>
  <c r="BH143" i="7"/>
  <c r="BG143" i="7"/>
  <c r="BF143" i="7"/>
  <c r="T143" i="7"/>
  <c r="R143" i="7"/>
  <c r="P143" i="7"/>
  <c r="BI140" i="7"/>
  <c r="BH140" i="7"/>
  <c r="BG140" i="7"/>
  <c r="BF140" i="7"/>
  <c r="T140" i="7"/>
  <c r="R140" i="7"/>
  <c r="P140" i="7"/>
  <c r="BI138" i="7"/>
  <c r="BH138" i="7"/>
  <c r="BG138" i="7"/>
  <c r="BF138" i="7"/>
  <c r="T138" i="7"/>
  <c r="R138" i="7"/>
  <c r="P138" i="7"/>
  <c r="BI135" i="7"/>
  <c r="BH135" i="7"/>
  <c r="BG135" i="7"/>
  <c r="BF135" i="7"/>
  <c r="T135" i="7"/>
  <c r="R135" i="7"/>
  <c r="P135" i="7"/>
  <c r="BI133" i="7"/>
  <c r="BH133" i="7"/>
  <c r="BG133" i="7"/>
  <c r="BF133" i="7"/>
  <c r="T133" i="7"/>
  <c r="R133" i="7"/>
  <c r="P133" i="7"/>
  <c r="BI130" i="7"/>
  <c r="BH130" i="7"/>
  <c r="BG130" i="7"/>
  <c r="BF130" i="7"/>
  <c r="T130" i="7"/>
  <c r="R130" i="7"/>
  <c r="P130" i="7"/>
  <c r="BI127" i="7"/>
  <c r="BH127" i="7"/>
  <c r="BG127" i="7"/>
  <c r="BF127" i="7"/>
  <c r="T127" i="7"/>
  <c r="R127" i="7"/>
  <c r="P127" i="7"/>
  <c r="BI124" i="7"/>
  <c r="BH124" i="7"/>
  <c r="BG124" i="7"/>
  <c r="BF124" i="7"/>
  <c r="T124" i="7"/>
  <c r="R124" i="7"/>
  <c r="P124" i="7"/>
  <c r="BI121" i="7"/>
  <c r="BH121" i="7"/>
  <c r="BG121" i="7"/>
  <c r="BF121" i="7"/>
  <c r="T121" i="7"/>
  <c r="R121" i="7"/>
  <c r="P121" i="7"/>
  <c r="BI119" i="7"/>
  <c r="BH119" i="7"/>
  <c r="BG119" i="7"/>
  <c r="BF119" i="7"/>
  <c r="T119" i="7"/>
  <c r="R119" i="7"/>
  <c r="P119" i="7"/>
  <c r="BI116" i="7"/>
  <c r="BH116" i="7"/>
  <c r="BG116" i="7"/>
  <c r="BF116" i="7"/>
  <c r="T116" i="7"/>
  <c r="R116" i="7"/>
  <c r="P116" i="7"/>
  <c r="BI114" i="7"/>
  <c r="BH114" i="7"/>
  <c r="BG114" i="7"/>
  <c r="BF114" i="7"/>
  <c r="T114" i="7"/>
  <c r="R114" i="7"/>
  <c r="P114" i="7"/>
  <c r="BI111" i="7"/>
  <c r="BH111" i="7"/>
  <c r="BG111" i="7"/>
  <c r="BF111" i="7"/>
  <c r="T111" i="7"/>
  <c r="R111" i="7"/>
  <c r="P111" i="7"/>
  <c r="BI108" i="7"/>
  <c r="BH108" i="7"/>
  <c r="BG108" i="7"/>
  <c r="BF108" i="7"/>
  <c r="T108" i="7"/>
  <c r="R108" i="7"/>
  <c r="P108" i="7"/>
  <c r="BI105" i="7"/>
  <c r="BH105" i="7"/>
  <c r="BG105" i="7"/>
  <c r="BF105" i="7"/>
  <c r="T105" i="7"/>
  <c r="R105" i="7"/>
  <c r="P105" i="7"/>
  <c r="BI100" i="7"/>
  <c r="BH100" i="7"/>
  <c r="BG100" i="7"/>
  <c r="BF100" i="7"/>
  <c r="T100" i="7"/>
  <c r="R100" i="7"/>
  <c r="P100" i="7"/>
  <c r="BI96" i="7"/>
  <c r="BH96" i="7"/>
  <c r="BG96" i="7"/>
  <c r="BF96" i="7"/>
  <c r="T96" i="7"/>
  <c r="R96" i="7"/>
  <c r="P96" i="7"/>
  <c r="BI93" i="7"/>
  <c r="BH93" i="7"/>
  <c r="BG93" i="7"/>
  <c r="BF93" i="7"/>
  <c r="T93" i="7"/>
  <c r="R93" i="7"/>
  <c r="P93" i="7"/>
  <c r="BI90" i="7"/>
  <c r="BH90" i="7"/>
  <c r="BG90" i="7"/>
  <c r="BF90" i="7"/>
  <c r="T90" i="7"/>
  <c r="R90" i="7"/>
  <c r="P90" i="7"/>
  <c r="J84" i="7"/>
  <c r="J83" i="7"/>
  <c r="F83" i="7"/>
  <c r="F81" i="7"/>
  <c r="E79" i="7"/>
  <c r="J55" i="7"/>
  <c r="J54" i="7"/>
  <c r="F54" i="7"/>
  <c r="F52" i="7"/>
  <c r="E50" i="7"/>
  <c r="J18" i="7"/>
  <c r="E18" i="7"/>
  <c r="F84" i="7" s="1"/>
  <c r="J17" i="7"/>
  <c r="J12" i="7"/>
  <c r="J52" i="7" s="1"/>
  <c r="E7" i="7"/>
  <c r="E77" i="7"/>
  <c r="J37" i="6"/>
  <c r="J36" i="6"/>
  <c r="AY59" i="1" s="1"/>
  <c r="J35" i="6"/>
  <c r="AX59" i="1" s="1"/>
  <c r="BI135" i="6"/>
  <c r="BH135" i="6"/>
  <c r="BG135" i="6"/>
  <c r="BF135" i="6"/>
  <c r="T135" i="6"/>
  <c r="R135" i="6"/>
  <c r="P135" i="6"/>
  <c r="BI130" i="6"/>
  <c r="BH130" i="6"/>
  <c r="BG130" i="6"/>
  <c r="BF130" i="6"/>
  <c r="T130" i="6"/>
  <c r="R130" i="6"/>
  <c r="P130" i="6"/>
  <c r="BI128" i="6"/>
  <c r="BH128" i="6"/>
  <c r="BG128" i="6"/>
  <c r="BF128" i="6"/>
  <c r="T128" i="6"/>
  <c r="R128" i="6"/>
  <c r="P128" i="6"/>
  <c r="BI126" i="6"/>
  <c r="BH126" i="6"/>
  <c r="BG126" i="6"/>
  <c r="BF126" i="6"/>
  <c r="T126" i="6"/>
  <c r="R126" i="6"/>
  <c r="P126" i="6"/>
  <c r="BI124" i="6"/>
  <c r="BH124" i="6"/>
  <c r="BG124" i="6"/>
  <c r="BF124" i="6"/>
  <c r="T124" i="6"/>
  <c r="R124" i="6"/>
  <c r="P124" i="6"/>
  <c r="BI122" i="6"/>
  <c r="BH122" i="6"/>
  <c r="BG122" i="6"/>
  <c r="BF122" i="6"/>
  <c r="T122" i="6"/>
  <c r="R122" i="6"/>
  <c r="P122" i="6"/>
  <c r="BI119" i="6"/>
  <c r="BH119" i="6"/>
  <c r="BG119" i="6"/>
  <c r="BF119" i="6"/>
  <c r="T119" i="6"/>
  <c r="R119" i="6"/>
  <c r="P119" i="6"/>
  <c r="BI118" i="6"/>
  <c r="BH118" i="6"/>
  <c r="BG118" i="6"/>
  <c r="BF118" i="6"/>
  <c r="T118" i="6"/>
  <c r="R118" i="6"/>
  <c r="P118" i="6"/>
  <c r="BI117" i="6"/>
  <c r="BH117" i="6"/>
  <c r="BG117" i="6"/>
  <c r="BF117" i="6"/>
  <c r="T117" i="6"/>
  <c r="R117" i="6"/>
  <c r="P117" i="6"/>
  <c r="BI113" i="6"/>
  <c r="BH113" i="6"/>
  <c r="BG113" i="6"/>
  <c r="BF113" i="6"/>
  <c r="T113" i="6"/>
  <c r="R113" i="6"/>
  <c r="P113" i="6"/>
  <c r="BI112" i="6"/>
  <c r="BH112" i="6"/>
  <c r="BG112" i="6"/>
  <c r="BF112" i="6"/>
  <c r="T112" i="6"/>
  <c r="R112" i="6"/>
  <c r="P112" i="6"/>
  <c r="BI111" i="6"/>
  <c r="BH111" i="6"/>
  <c r="BG111" i="6"/>
  <c r="BF111" i="6"/>
  <c r="T111" i="6"/>
  <c r="R111" i="6"/>
  <c r="P111" i="6"/>
  <c r="BI109" i="6"/>
  <c r="BH109" i="6"/>
  <c r="BG109" i="6"/>
  <c r="BF109" i="6"/>
  <c r="T109" i="6"/>
  <c r="R109" i="6"/>
  <c r="P109" i="6"/>
  <c r="BI106" i="6"/>
  <c r="BH106" i="6"/>
  <c r="BG106" i="6"/>
  <c r="BF106" i="6"/>
  <c r="T106" i="6"/>
  <c r="R106" i="6"/>
  <c r="P106" i="6"/>
  <c r="BI104" i="6"/>
  <c r="BH104" i="6"/>
  <c r="BG104" i="6"/>
  <c r="BF104" i="6"/>
  <c r="T104" i="6"/>
  <c r="R104" i="6"/>
  <c r="P104" i="6"/>
  <c r="BI102" i="6"/>
  <c r="BH102" i="6"/>
  <c r="BG102" i="6"/>
  <c r="BF102" i="6"/>
  <c r="T102" i="6"/>
  <c r="R102" i="6"/>
  <c r="P102" i="6"/>
  <c r="BI96" i="6"/>
  <c r="BH96" i="6"/>
  <c r="BG96" i="6"/>
  <c r="BF96" i="6"/>
  <c r="T96" i="6"/>
  <c r="R96" i="6"/>
  <c r="P96" i="6"/>
  <c r="BI93" i="6"/>
  <c r="BH93" i="6"/>
  <c r="BG93" i="6"/>
  <c r="BF93" i="6"/>
  <c r="T93" i="6"/>
  <c r="R93" i="6"/>
  <c r="P93" i="6"/>
  <c r="BI90" i="6"/>
  <c r="BH90" i="6"/>
  <c r="BG90" i="6"/>
  <c r="BF90" i="6"/>
  <c r="T90" i="6"/>
  <c r="R90" i="6"/>
  <c r="P90" i="6"/>
  <c r="J84" i="6"/>
  <c r="J83" i="6"/>
  <c r="F83" i="6"/>
  <c r="F81" i="6"/>
  <c r="E79" i="6"/>
  <c r="J55" i="6"/>
  <c r="J54" i="6"/>
  <c r="F54" i="6"/>
  <c r="F52" i="6"/>
  <c r="E50" i="6"/>
  <c r="J18" i="6"/>
  <c r="E18" i="6"/>
  <c r="F84" i="6"/>
  <c r="J17" i="6"/>
  <c r="J12" i="6"/>
  <c r="J81" i="6" s="1"/>
  <c r="E7" i="6"/>
  <c r="E48" i="6"/>
  <c r="J37" i="5"/>
  <c r="J36" i="5"/>
  <c r="AY58" i="1"/>
  <c r="J35" i="5"/>
  <c r="AX58" i="1"/>
  <c r="BI93" i="5"/>
  <c r="BH93" i="5"/>
  <c r="BG93" i="5"/>
  <c r="BF93" i="5"/>
  <c r="T93" i="5"/>
  <c r="R93" i="5"/>
  <c r="P93" i="5"/>
  <c r="BI90" i="5"/>
  <c r="BH90" i="5"/>
  <c r="BG90" i="5"/>
  <c r="BF90" i="5"/>
  <c r="T90" i="5"/>
  <c r="R90" i="5"/>
  <c r="P90" i="5"/>
  <c r="BI89" i="5"/>
  <c r="BH89" i="5"/>
  <c r="BG89" i="5"/>
  <c r="BF89" i="5"/>
  <c r="T89" i="5"/>
  <c r="R89" i="5"/>
  <c r="P89" i="5"/>
  <c r="BI88" i="5"/>
  <c r="BH88" i="5"/>
  <c r="BG88" i="5"/>
  <c r="BF88" i="5"/>
  <c r="T88" i="5"/>
  <c r="R88" i="5"/>
  <c r="P88" i="5"/>
  <c r="BI87" i="5"/>
  <c r="BH87" i="5"/>
  <c r="BG87" i="5"/>
  <c r="BF87" i="5"/>
  <c r="T87" i="5"/>
  <c r="R87" i="5"/>
  <c r="P87" i="5"/>
  <c r="BI86" i="5"/>
  <c r="BH86" i="5"/>
  <c r="BG86" i="5"/>
  <c r="BF86" i="5"/>
  <c r="T86" i="5"/>
  <c r="R86" i="5"/>
  <c r="P86" i="5"/>
  <c r="BI85" i="5"/>
  <c r="BH85" i="5"/>
  <c r="BG85" i="5"/>
  <c r="BF85" i="5"/>
  <c r="T85" i="5"/>
  <c r="R85" i="5"/>
  <c r="P85" i="5"/>
  <c r="BI84" i="5"/>
  <c r="BH84" i="5"/>
  <c r="BG84" i="5"/>
  <c r="BF84" i="5"/>
  <c r="T84" i="5"/>
  <c r="R84" i="5"/>
  <c r="P84" i="5"/>
  <c r="J78" i="5"/>
  <c r="J77" i="5"/>
  <c r="F77" i="5"/>
  <c r="F75" i="5"/>
  <c r="E73" i="5"/>
  <c r="J55" i="5"/>
  <c r="J54" i="5"/>
  <c r="F54" i="5"/>
  <c r="F52" i="5"/>
  <c r="E50" i="5"/>
  <c r="J18" i="5"/>
  <c r="E18" i="5"/>
  <c r="F55" i="5" s="1"/>
  <c r="J17" i="5"/>
  <c r="J12" i="5"/>
  <c r="J52" i="5"/>
  <c r="E7" i="5"/>
  <c r="E48" i="5" s="1"/>
  <c r="J37" i="4"/>
  <c r="J36" i="4"/>
  <c r="AY57" i="1"/>
  <c r="J35" i="4"/>
  <c r="AX57" i="1"/>
  <c r="BI258" i="4"/>
  <c r="BH258" i="4"/>
  <c r="BG258" i="4"/>
  <c r="BF258" i="4"/>
  <c r="T258" i="4"/>
  <c r="R258" i="4"/>
  <c r="P258" i="4"/>
  <c r="BI257" i="4"/>
  <c r="BH257" i="4"/>
  <c r="BG257" i="4"/>
  <c r="BF257" i="4"/>
  <c r="T257" i="4"/>
  <c r="R257" i="4"/>
  <c r="P257" i="4"/>
  <c r="BI256" i="4"/>
  <c r="BH256" i="4"/>
  <c r="BG256" i="4"/>
  <c r="BF256" i="4"/>
  <c r="T256" i="4"/>
  <c r="R256" i="4"/>
  <c r="P256" i="4"/>
  <c r="BI255" i="4"/>
  <c r="BH255" i="4"/>
  <c r="BG255" i="4"/>
  <c r="BF255" i="4"/>
  <c r="T255" i="4"/>
  <c r="R255" i="4"/>
  <c r="P255" i="4"/>
  <c r="BI254" i="4"/>
  <c r="BH254" i="4"/>
  <c r="BG254" i="4"/>
  <c r="BF254" i="4"/>
  <c r="T254" i="4"/>
  <c r="R254" i="4"/>
  <c r="P254" i="4"/>
  <c r="BI253" i="4"/>
  <c r="BH253" i="4"/>
  <c r="BG253" i="4"/>
  <c r="BF253" i="4"/>
  <c r="T253" i="4"/>
  <c r="R253" i="4"/>
  <c r="P253" i="4"/>
  <c r="BI251" i="4"/>
  <c r="BH251" i="4"/>
  <c r="BG251" i="4"/>
  <c r="BF251" i="4"/>
  <c r="T251" i="4"/>
  <c r="T250" i="4"/>
  <c r="R251" i="4"/>
  <c r="R250" i="4" s="1"/>
  <c r="P251" i="4"/>
  <c r="P250" i="4"/>
  <c r="BI249" i="4"/>
  <c r="BH249" i="4"/>
  <c r="BG249" i="4"/>
  <c r="BF249" i="4"/>
  <c r="T249" i="4"/>
  <c r="R249" i="4"/>
  <c r="P249" i="4"/>
  <c r="BI248" i="4"/>
  <c r="BH248" i="4"/>
  <c r="BG248" i="4"/>
  <c r="BF248" i="4"/>
  <c r="T248" i="4"/>
  <c r="R248" i="4"/>
  <c r="P248" i="4"/>
  <c r="BI245" i="4"/>
  <c r="BH245" i="4"/>
  <c r="BG245" i="4"/>
  <c r="BF245" i="4"/>
  <c r="T245" i="4"/>
  <c r="R245" i="4"/>
  <c r="P245" i="4"/>
  <c r="BI244" i="4"/>
  <c r="BH244" i="4"/>
  <c r="BG244" i="4"/>
  <c r="BF244" i="4"/>
  <c r="T244" i="4"/>
  <c r="R244" i="4"/>
  <c r="P244" i="4"/>
  <c r="BI243" i="4"/>
  <c r="BH243" i="4"/>
  <c r="BG243" i="4"/>
  <c r="BF243" i="4"/>
  <c r="T243" i="4"/>
  <c r="R243" i="4"/>
  <c r="P243" i="4"/>
  <c r="BI242" i="4"/>
  <c r="BH242" i="4"/>
  <c r="BG242" i="4"/>
  <c r="BF242" i="4"/>
  <c r="T242" i="4"/>
  <c r="R242" i="4"/>
  <c r="P242" i="4"/>
  <c r="BI240" i="4"/>
  <c r="BH240" i="4"/>
  <c r="BG240" i="4"/>
  <c r="BF240" i="4"/>
  <c r="T240" i="4"/>
  <c r="R240" i="4"/>
  <c r="P240" i="4"/>
  <c r="BI239" i="4"/>
  <c r="BH239" i="4"/>
  <c r="BG239" i="4"/>
  <c r="BF239" i="4"/>
  <c r="T239" i="4"/>
  <c r="R239" i="4"/>
  <c r="P239" i="4"/>
  <c r="BI238" i="4"/>
  <c r="BH238" i="4"/>
  <c r="BG238" i="4"/>
  <c r="BF238" i="4"/>
  <c r="T238" i="4"/>
  <c r="R238" i="4"/>
  <c r="P238" i="4"/>
  <c r="BI237" i="4"/>
  <c r="BH237" i="4"/>
  <c r="BG237" i="4"/>
  <c r="BF237" i="4"/>
  <c r="T237" i="4"/>
  <c r="R237" i="4"/>
  <c r="P237" i="4"/>
  <c r="BI236" i="4"/>
  <c r="BH236" i="4"/>
  <c r="BG236" i="4"/>
  <c r="BF236" i="4"/>
  <c r="T236" i="4"/>
  <c r="R236" i="4"/>
  <c r="P236" i="4"/>
  <c r="BI235" i="4"/>
  <c r="BH235" i="4"/>
  <c r="BG235" i="4"/>
  <c r="BF235" i="4"/>
  <c r="T235" i="4"/>
  <c r="R235" i="4"/>
  <c r="P235" i="4"/>
  <c r="BI234" i="4"/>
  <c r="BH234" i="4"/>
  <c r="BG234" i="4"/>
  <c r="BF234" i="4"/>
  <c r="T234" i="4"/>
  <c r="R234" i="4"/>
  <c r="P234" i="4"/>
  <c r="BI233" i="4"/>
  <c r="BH233" i="4"/>
  <c r="BG233" i="4"/>
  <c r="BF233" i="4"/>
  <c r="T233" i="4"/>
  <c r="R233" i="4"/>
  <c r="P233" i="4"/>
  <c r="BI232" i="4"/>
  <c r="BH232" i="4"/>
  <c r="BG232" i="4"/>
  <c r="BF232" i="4"/>
  <c r="T232" i="4"/>
  <c r="R232" i="4"/>
  <c r="P232" i="4"/>
  <c r="BI231" i="4"/>
  <c r="BH231" i="4"/>
  <c r="BG231" i="4"/>
  <c r="BF231" i="4"/>
  <c r="T231" i="4"/>
  <c r="R231" i="4"/>
  <c r="P231" i="4"/>
  <c r="BI230" i="4"/>
  <c r="BH230" i="4"/>
  <c r="BG230" i="4"/>
  <c r="BF230" i="4"/>
  <c r="T230" i="4"/>
  <c r="R230" i="4"/>
  <c r="P230" i="4"/>
  <c r="BI228" i="4"/>
  <c r="BH228" i="4"/>
  <c r="BG228" i="4"/>
  <c r="BF228" i="4"/>
  <c r="T228" i="4"/>
  <c r="R228" i="4"/>
  <c r="P228" i="4"/>
  <c r="BI227" i="4"/>
  <c r="BH227" i="4"/>
  <c r="BG227" i="4"/>
  <c r="BF227" i="4"/>
  <c r="T227" i="4"/>
  <c r="R227" i="4"/>
  <c r="P227" i="4"/>
  <c r="BI226" i="4"/>
  <c r="BH226" i="4"/>
  <c r="BG226" i="4"/>
  <c r="BF226" i="4"/>
  <c r="T226" i="4"/>
  <c r="R226" i="4"/>
  <c r="P226" i="4"/>
  <c r="BI225" i="4"/>
  <c r="BH225" i="4"/>
  <c r="BG225" i="4"/>
  <c r="BF225" i="4"/>
  <c r="T225" i="4"/>
  <c r="R225" i="4"/>
  <c r="P225" i="4"/>
  <c r="BI224" i="4"/>
  <c r="BH224" i="4"/>
  <c r="BG224" i="4"/>
  <c r="BF224" i="4"/>
  <c r="T224" i="4"/>
  <c r="R224" i="4"/>
  <c r="P224" i="4"/>
  <c r="BI223" i="4"/>
  <c r="BH223" i="4"/>
  <c r="BG223" i="4"/>
  <c r="BF223" i="4"/>
  <c r="T223" i="4"/>
  <c r="R223" i="4"/>
  <c r="P223" i="4"/>
  <c r="BI222" i="4"/>
  <c r="BH222" i="4"/>
  <c r="BG222" i="4"/>
  <c r="BF222" i="4"/>
  <c r="T222" i="4"/>
  <c r="R222" i="4"/>
  <c r="P222" i="4"/>
  <c r="BI221" i="4"/>
  <c r="BH221" i="4"/>
  <c r="BG221" i="4"/>
  <c r="BF221" i="4"/>
  <c r="T221" i="4"/>
  <c r="R221" i="4"/>
  <c r="P221" i="4"/>
  <c r="BI220" i="4"/>
  <c r="BH220" i="4"/>
  <c r="BG220" i="4"/>
  <c r="BF220" i="4"/>
  <c r="T220" i="4"/>
  <c r="R220" i="4"/>
  <c r="P220" i="4"/>
  <c r="BI219" i="4"/>
  <c r="BH219" i="4"/>
  <c r="BG219" i="4"/>
  <c r="BF219" i="4"/>
  <c r="T219" i="4"/>
  <c r="R219" i="4"/>
  <c r="P219" i="4"/>
  <c r="BI218" i="4"/>
  <c r="BH218" i="4"/>
  <c r="BG218" i="4"/>
  <c r="BF218" i="4"/>
  <c r="T218" i="4"/>
  <c r="R218" i="4"/>
  <c r="P218" i="4"/>
  <c r="BI217" i="4"/>
  <c r="BH217" i="4"/>
  <c r="BG217" i="4"/>
  <c r="BF217" i="4"/>
  <c r="T217" i="4"/>
  <c r="R217" i="4"/>
  <c r="P217" i="4"/>
  <c r="BI216" i="4"/>
  <c r="BH216" i="4"/>
  <c r="BG216" i="4"/>
  <c r="BF216" i="4"/>
  <c r="T216" i="4"/>
  <c r="R216" i="4"/>
  <c r="P216" i="4"/>
  <c r="BI215" i="4"/>
  <c r="BH215" i="4"/>
  <c r="BG215" i="4"/>
  <c r="BF215" i="4"/>
  <c r="T215" i="4"/>
  <c r="R215" i="4"/>
  <c r="P215" i="4"/>
  <c r="BI214" i="4"/>
  <c r="BH214" i="4"/>
  <c r="BG214" i="4"/>
  <c r="BF214" i="4"/>
  <c r="T214" i="4"/>
  <c r="R214" i="4"/>
  <c r="P214" i="4"/>
  <c r="BI213" i="4"/>
  <c r="BH213" i="4"/>
  <c r="BG213" i="4"/>
  <c r="BF213" i="4"/>
  <c r="T213" i="4"/>
  <c r="R213" i="4"/>
  <c r="P213" i="4"/>
  <c r="BI212" i="4"/>
  <c r="BH212" i="4"/>
  <c r="BG212" i="4"/>
  <c r="BF212" i="4"/>
  <c r="T212" i="4"/>
  <c r="R212" i="4"/>
  <c r="P212" i="4"/>
  <c r="BI211" i="4"/>
  <c r="BH211" i="4"/>
  <c r="BG211" i="4"/>
  <c r="BF211" i="4"/>
  <c r="T211" i="4"/>
  <c r="R211" i="4"/>
  <c r="P211" i="4"/>
  <c r="BI210" i="4"/>
  <c r="BH210" i="4"/>
  <c r="BG210" i="4"/>
  <c r="BF210" i="4"/>
  <c r="T210" i="4"/>
  <c r="R210" i="4"/>
  <c r="P210" i="4"/>
  <c r="BI209" i="4"/>
  <c r="BH209" i="4"/>
  <c r="BG209" i="4"/>
  <c r="BF209" i="4"/>
  <c r="T209" i="4"/>
  <c r="R209" i="4"/>
  <c r="P209" i="4"/>
  <c r="BI208" i="4"/>
  <c r="BH208" i="4"/>
  <c r="BG208" i="4"/>
  <c r="BF208" i="4"/>
  <c r="T208" i="4"/>
  <c r="R208" i="4"/>
  <c r="P208" i="4"/>
  <c r="BI207" i="4"/>
  <c r="BH207" i="4"/>
  <c r="BG207" i="4"/>
  <c r="BF207" i="4"/>
  <c r="T207" i="4"/>
  <c r="R207" i="4"/>
  <c r="P207" i="4"/>
  <c r="BI206" i="4"/>
  <c r="BH206" i="4"/>
  <c r="BG206" i="4"/>
  <c r="BF206" i="4"/>
  <c r="T206" i="4"/>
  <c r="R206" i="4"/>
  <c r="P206" i="4"/>
  <c r="BI205" i="4"/>
  <c r="BH205" i="4"/>
  <c r="BG205" i="4"/>
  <c r="BF205" i="4"/>
  <c r="T205" i="4"/>
  <c r="R205" i="4"/>
  <c r="P205" i="4"/>
  <c r="BI204" i="4"/>
  <c r="BH204" i="4"/>
  <c r="BG204" i="4"/>
  <c r="BF204" i="4"/>
  <c r="T204" i="4"/>
  <c r="R204" i="4"/>
  <c r="P204" i="4"/>
  <c r="BI203" i="4"/>
  <c r="BH203" i="4"/>
  <c r="BG203" i="4"/>
  <c r="BF203" i="4"/>
  <c r="T203" i="4"/>
  <c r="R203" i="4"/>
  <c r="P203" i="4"/>
  <c r="BI202" i="4"/>
  <c r="BH202" i="4"/>
  <c r="BG202" i="4"/>
  <c r="BF202" i="4"/>
  <c r="T202" i="4"/>
  <c r="R202" i="4"/>
  <c r="P202" i="4"/>
  <c r="BI201" i="4"/>
  <c r="BH201" i="4"/>
  <c r="BG201" i="4"/>
  <c r="BF201" i="4"/>
  <c r="T201" i="4"/>
  <c r="R201" i="4"/>
  <c r="P201" i="4"/>
  <c r="BI200" i="4"/>
  <c r="BH200" i="4"/>
  <c r="BG200" i="4"/>
  <c r="BF200" i="4"/>
  <c r="T200" i="4"/>
  <c r="R200" i="4"/>
  <c r="P200" i="4"/>
  <c r="BI199" i="4"/>
  <c r="BH199" i="4"/>
  <c r="BG199" i="4"/>
  <c r="BF199" i="4"/>
  <c r="T199" i="4"/>
  <c r="R199" i="4"/>
  <c r="P199" i="4"/>
  <c r="BI197" i="4"/>
  <c r="BH197" i="4"/>
  <c r="BG197" i="4"/>
  <c r="BF197" i="4"/>
  <c r="T197" i="4"/>
  <c r="R197" i="4"/>
  <c r="P197" i="4"/>
  <c r="BI196" i="4"/>
  <c r="BH196" i="4"/>
  <c r="BG196" i="4"/>
  <c r="BF196" i="4"/>
  <c r="T196" i="4"/>
  <c r="R196" i="4"/>
  <c r="P196" i="4"/>
  <c r="BI195" i="4"/>
  <c r="BH195" i="4"/>
  <c r="BG195" i="4"/>
  <c r="BF195" i="4"/>
  <c r="T195" i="4"/>
  <c r="R195" i="4"/>
  <c r="P195" i="4"/>
  <c r="BI194" i="4"/>
  <c r="BH194" i="4"/>
  <c r="BG194" i="4"/>
  <c r="BF194" i="4"/>
  <c r="T194" i="4"/>
  <c r="R194" i="4"/>
  <c r="P194" i="4"/>
  <c r="BI193" i="4"/>
  <c r="BH193" i="4"/>
  <c r="BG193" i="4"/>
  <c r="BF193" i="4"/>
  <c r="T193" i="4"/>
  <c r="R193" i="4"/>
  <c r="P193" i="4"/>
  <c r="BI192" i="4"/>
  <c r="BH192" i="4"/>
  <c r="BG192" i="4"/>
  <c r="BF192" i="4"/>
  <c r="T192" i="4"/>
  <c r="R192" i="4"/>
  <c r="P192" i="4"/>
  <c r="BI191" i="4"/>
  <c r="BH191" i="4"/>
  <c r="BG191" i="4"/>
  <c r="BF191" i="4"/>
  <c r="T191" i="4"/>
  <c r="R191" i="4"/>
  <c r="P191" i="4"/>
  <c r="BI190" i="4"/>
  <c r="BH190" i="4"/>
  <c r="BG190" i="4"/>
  <c r="BF190" i="4"/>
  <c r="T190" i="4"/>
  <c r="R190" i="4"/>
  <c r="P190" i="4"/>
  <c r="BI189" i="4"/>
  <c r="BH189" i="4"/>
  <c r="BG189" i="4"/>
  <c r="BF189" i="4"/>
  <c r="T189" i="4"/>
  <c r="R189" i="4"/>
  <c r="P189" i="4"/>
  <c r="BI188" i="4"/>
  <c r="BH188" i="4"/>
  <c r="BG188" i="4"/>
  <c r="BF188" i="4"/>
  <c r="T188" i="4"/>
  <c r="R188" i="4"/>
  <c r="P188" i="4"/>
  <c r="BI186" i="4"/>
  <c r="BH186" i="4"/>
  <c r="BG186" i="4"/>
  <c r="BF186" i="4"/>
  <c r="T186" i="4"/>
  <c r="R186" i="4"/>
  <c r="P186" i="4"/>
  <c r="BI185" i="4"/>
  <c r="BH185" i="4"/>
  <c r="BG185" i="4"/>
  <c r="BF185" i="4"/>
  <c r="T185" i="4"/>
  <c r="R185" i="4"/>
  <c r="P185"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5" i="4"/>
  <c r="BH165" i="4"/>
  <c r="BG165" i="4"/>
  <c r="BF165" i="4"/>
  <c r="T165" i="4"/>
  <c r="R165" i="4"/>
  <c r="P165" i="4"/>
  <c r="BI164" i="4"/>
  <c r="BH164" i="4"/>
  <c r="BG164" i="4"/>
  <c r="BF164" i="4"/>
  <c r="T164" i="4"/>
  <c r="R164" i="4"/>
  <c r="P164" i="4"/>
  <c r="BI163" i="4"/>
  <c r="BH163" i="4"/>
  <c r="BG163" i="4"/>
  <c r="BF163" i="4"/>
  <c r="T163" i="4"/>
  <c r="R163" i="4"/>
  <c r="P163" i="4"/>
  <c r="BI162" i="4"/>
  <c r="BH162" i="4"/>
  <c r="BG162" i="4"/>
  <c r="BF162" i="4"/>
  <c r="T162" i="4"/>
  <c r="R162" i="4"/>
  <c r="P162"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3" i="4"/>
  <c r="BH153" i="4"/>
  <c r="BG153" i="4"/>
  <c r="BF153" i="4"/>
  <c r="T153" i="4"/>
  <c r="R153" i="4"/>
  <c r="P153" i="4"/>
  <c r="BI152" i="4"/>
  <c r="BH152" i="4"/>
  <c r="BG152" i="4"/>
  <c r="BF152" i="4"/>
  <c r="T152" i="4"/>
  <c r="R152" i="4"/>
  <c r="P152" i="4"/>
  <c r="BI151" i="4"/>
  <c r="BH151" i="4"/>
  <c r="BG151" i="4"/>
  <c r="BF151" i="4"/>
  <c r="T151" i="4"/>
  <c r="R151" i="4"/>
  <c r="P151"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1" i="4"/>
  <c r="BH141" i="4"/>
  <c r="BG141" i="4"/>
  <c r="BF141" i="4"/>
  <c r="T141" i="4"/>
  <c r="T140" i="4" s="1"/>
  <c r="R141" i="4"/>
  <c r="R140" i="4"/>
  <c r="P141" i="4"/>
  <c r="P140" i="4"/>
  <c r="BI136" i="4"/>
  <c r="BH136" i="4"/>
  <c r="BG136" i="4"/>
  <c r="BF136" i="4"/>
  <c r="T136" i="4"/>
  <c r="T135" i="4"/>
  <c r="R136" i="4"/>
  <c r="R135" i="4"/>
  <c r="P136" i="4"/>
  <c r="P135" i="4"/>
  <c r="BI132" i="4"/>
  <c r="BH132" i="4"/>
  <c r="BG132" i="4"/>
  <c r="BF132" i="4"/>
  <c r="T132" i="4"/>
  <c r="R132" i="4"/>
  <c r="P132" i="4"/>
  <c r="BI128" i="4"/>
  <c r="BH128" i="4"/>
  <c r="BG128" i="4"/>
  <c r="BF128" i="4"/>
  <c r="T128" i="4"/>
  <c r="R128" i="4"/>
  <c r="P128" i="4"/>
  <c r="BI125" i="4"/>
  <c r="BH125" i="4"/>
  <c r="BG125" i="4"/>
  <c r="BF125" i="4"/>
  <c r="T125" i="4"/>
  <c r="R125" i="4"/>
  <c r="P125" i="4"/>
  <c r="BI122" i="4"/>
  <c r="BH122" i="4"/>
  <c r="BG122" i="4"/>
  <c r="BF122" i="4"/>
  <c r="T122" i="4"/>
  <c r="R122" i="4"/>
  <c r="P122" i="4"/>
  <c r="BI119" i="4"/>
  <c r="BH119" i="4"/>
  <c r="BG119" i="4"/>
  <c r="BF119" i="4"/>
  <c r="T119" i="4"/>
  <c r="R119" i="4"/>
  <c r="P119" i="4"/>
  <c r="BI117" i="4"/>
  <c r="BH117" i="4"/>
  <c r="BG117" i="4"/>
  <c r="BF117" i="4"/>
  <c r="T117" i="4"/>
  <c r="R117" i="4"/>
  <c r="P117" i="4"/>
  <c r="BI115" i="4"/>
  <c r="BH115" i="4"/>
  <c r="BG115" i="4"/>
  <c r="BF115" i="4"/>
  <c r="T115" i="4"/>
  <c r="R115" i="4"/>
  <c r="P115" i="4"/>
  <c r="BI114" i="4"/>
  <c r="BH114" i="4"/>
  <c r="BG114" i="4"/>
  <c r="BF114" i="4"/>
  <c r="T114" i="4"/>
  <c r="R114" i="4"/>
  <c r="P114" i="4"/>
  <c r="BI112" i="4"/>
  <c r="BH112" i="4"/>
  <c r="BG112" i="4"/>
  <c r="BF112" i="4"/>
  <c r="T112" i="4"/>
  <c r="R112" i="4"/>
  <c r="P112" i="4"/>
  <c r="BI106" i="4"/>
  <c r="BH106" i="4"/>
  <c r="BG106" i="4"/>
  <c r="BF106" i="4"/>
  <c r="T106" i="4"/>
  <c r="R106" i="4"/>
  <c r="P106" i="4"/>
  <c r="BI100" i="4"/>
  <c r="BH100" i="4"/>
  <c r="BG100" i="4"/>
  <c r="BF100" i="4"/>
  <c r="T100" i="4"/>
  <c r="R100" i="4"/>
  <c r="P100" i="4"/>
  <c r="J94" i="4"/>
  <c r="J93" i="4"/>
  <c r="F93" i="4"/>
  <c r="F91" i="4"/>
  <c r="E89" i="4"/>
  <c r="J55" i="4"/>
  <c r="J54" i="4"/>
  <c r="F54" i="4"/>
  <c r="F52" i="4"/>
  <c r="E50" i="4"/>
  <c r="J18" i="4"/>
  <c r="E18" i="4"/>
  <c r="F55" i="4" s="1"/>
  <c r="J17" i="4"/>
  <c r="J12" i="4"/>
  <c r="J52" i="4" s="1"/>
  <c r="E7" i="4"/>
  <c r="E87" i="4" s="1"/>
  <c r="J37" i="3"/>
  <c r="J36" i="3"/>
  <c r="AY56" i="1" s="1"/>
  <c r="J35" i="3"/>
  <c r="AX56" i="1"/>
  <c r="BI204" i="3"/>
  <c r="BH204" i="3"/>
  <c r="BG204" i="3"/>
  <c r="BF204" i="3"/>
  <c r="T204" i="3"/>
  <c r="R204" i="3"/>
  <c r="P204" i="3"/>
  <c r="BI203" i="3"/>
  <c r="BH203" i="3"/>
  <c r="BG203" i="3"/>
  <c r="BF203" i="3"/>
  <c r="T203" i="3"/>
  <c r="R203" i="3"/>
  <c r="P203" i="3"/>
  <c r="BI202" i="3"/>
  <c r="BH202" i="3"/>
  <c r="BG202" i="3"/>
  <c r="BF202" i="3"/>
  <c r="T202" i="3"/>
  <c r="R202" i="3"/>
  <c r="P202" i="3"/>
  <c r="BI201" i="3"/>
  <c r="BH201" i="3"/>
  <c r="BG201" i="3"/>
  <c r="BF201" i="3"/>
  <c r="T201" i="3"/>
  <c r="R201" i="3"/>
  <c r="P201" i="3"/>
  <c r="BI200" i="3"/>
  <c r="BH200" i="3"/>
  <c r="BG200" i="3"/>
  <c r="BF200" i="3"/>
  <c r="T200" i="3"/>
  <c r="R200" i="3"/>
  <c r="P200" i="3"/>
  <c r="BI199" i="3"/>
  <c r="BH199" i="3"/>
  <c r="BG199" i="3"/>
  <c r="BF199" i="3"/>
  <c r="T199" i="3"/>
  <c r="R199" i="3"/>
  <c r="P199" i="3"/>
  <c r="BI198" i="3"/>
  <c r="BH198" i="3"/>
  <c r="BG198" i="3"/>
  <c r="BF198" i="3"/>
  <c r="T198" i="3"/>
  <c r="R198" i="3"/>
  <c r="P198" i="3"/>
  <c r="BI197" i="3"/>
  <c r="BH197" i="3"/>
  <c r="BG197" i="3"/>
  <c r="BF197" i="3"/>
  <c r="T197" i="3"/>
  <c r="R197" i="3"/>
  <c r="P197" i="3"/>
  <c r="BI195" i="3"/>
  <c r="BH195" i="3"/>
  <c r="BG195" i="3"/>
  <c r="BF195" i="3"/>
  <c r="T195" i="3"/>
  <c r="T194" i="3" s="1"/>
  <c r="R195" i="3"/>
  <c r="R194" i="3"/>
  <c r="P195" i="3"/>
  <c r="P194" i="3"/>
  <c r="BI193" i="3"/>
  <c r="BH193" i="3"/>
  <c r="BG193" i="3"/>
  <c r="BF193" i="3"/>
  <c r="T193" i="3"/>
  <c r="T192" i="3"/>
  <c r="R193" i="3"/>
  <c r="R192" i="3"/>
  <c r="P193" i="3"/>
  <c r="P192" i="3" s="1"/>
  <c r="BI190" i="3"/>
  <c r="BH190" i="3"/>
  <c r="BG190" i="3"/>
  <c r="BF190" i="3"/>
  <c r="T190" i="3"/>
  <c r="R190" i="3"/>
  <c r="P190" i="3"/>
  <c r="BI189" i="3"/>
  <c r="BH189" i="3"/>
  <c r="BG189" i="3"/>
  <c r="BF189" i="3"/>
  <c r="T189" i="3"/>
  <c r="R189" i="3"/>
  <c r="P189" i="3"/>
  <c r="BI188" i="3"/>
  <c r="BH188" i="3"/>
  <c r="BG188" i="3"/>
  <c r="BF188" i="3"/>
  <c r="T188" i="3"/>
  <c r="R188" i="3"/>
  <c r="P188" i="3"/>
  <c r="BI187" i="3"/>
  <c r="BH187" i="3"/>
  <c r="BG187" i="3"/>
  <c r="BF187" i="3"/>
  <c r="T187" i="3"/>
  <c r="R187" i="3"/>
  <c r="P187" i="3"/>
  <c r="BI185" i="3"/>
  <c r="BH185" i="3"/>
  <c r="BG185" i="3"/>
  <c r="BF185" i="3"/>
  <c r="T185" i="3"/>
  <c r="R185" i="3"/>
  <c r="P185" i="3"/>
  <c r="BI184" i="3"/>
  <c r="BH184" i="3"/>
  <c r="BG184" i="3"/>
  <c r="BF184" i="3"/>
  <c r="T184" i="3"/>
  <c r="R184" i="3"/>
  <c r="P184" i="3"/>
  <c r="BI183" i="3"/>
  <c r="BH183" i="3"/>
  <c r="BG183" i="3"/>
  <c r="BF183" i="3"/>
  <c r="T183" i="3"/>
  <c r="R183" i="3"/>
  <c r="P183" i="3"/>
  <c r="BI182" i="3"/>
  <c r="BH182" i="3"/>
  <c r="BG182" i="3"/>
  <c r="BF182" i="3"/>
  <c r="T182" i="3"/>
  <c r="R182" i="3"/>
  <c r="P182" i="3"/>
  <c r="BI181" i="3"/>
  <c r="BH181" i="3"/>
  <c r="BG181" i="3"/>
  <c r="BF181" i="3"/>
  <c r="T181" i="3"/>
  <c r="R181" i="3"/>
  <c r="P181" i="3"/>
  <c r="BI180" i="3"/>
  <c r="BH180" i="3"/>
  <c r="BG180" i="3"/>
  <c r="BF180" i="3"/>
  <c r="T180" i="3"/>
  <c r="R180" i="3"/>
  <c r="P180" i="3"/>
  <c r="BI179" i="3"/>
  <c r="BH179" i="3"/>
  <c r="BG179" i="3"/>
  <c r="BF179" i="3"/>
  <c r="T179" i="3"/>
  <c r="R179" i="3"/>
  <c r="P179" i="3"/>
  <c r="BI178" i="3"/>
  <c r="BH178" i="3"/>
  <c r="BG178" i="3"/>
  <c r="BF178" i="3"/>
  <c r="T178" i="3"/>
  <c r="R178" i="3"/>
  <c r="P178" i="3"/>
  <c r="BI177" i="3"/>
  <c r="BH177" i="3"/>
  <c r="BG177" i="3"/>
  <c r="BF177" i="3"/>
  <c r="T177" i="3"/>
  <c r="R177" i="3"/>
  <c r="P177" i="3"/>
  <c r="BI175" i="3"/>
  <c r="BH175" i="3"/>
  <c r="BG175" i="3"/>
  <c r="BF175" i="3"/>
  <c r="T175" i="3"/>
  <c r="R175" i="3"/>
  <c r="P175" i="3"/>
  <c r="BI174" i="3"/>
  <c r="BH174" i="3"/>
  <c r="BG174" i="3"/>
  <c r="BF174" i="3"/>
  <c r="T174" i="3"/>
  <c r="R174" i="3"/>
  <c r="P174" i="3"/>
  <c r="BI173" i="3"/>
  <c r="BH173" i="3"/>
  <c r="BG173" i="3"/>
  <c r="BF173" i="3"/>
  <c r="T173" i="3"/>
  <c r="R173" i="3"/>
  <c r="P173" i="3"/>
  <c r="BI172" i="3"/>
  <c r="BH172" i="3"/>
  <c r="BG172" i="3"/>
  <c r="BF172" i="3"/>
  <c r="T172" i="3"/>
  <c r="R172" i="3"/>
  <c r="P172" i="3"/>
  <c r="BI170" i="3"/>
  <c r="BH170" i="3"/>
  <c r="BG170" i="3"/>
  <c r="BF170" i="3"/>
  <c r="T170" i="3"/>
  <c r="R170" i="3"/>
  <c r="P170" i="3"/>
  <c r="BI169" i="3"/>
  <c r="BH169" i="3"/>
  <c r="BG169" i="3"/>
  <c r="BF169" i="3"/>
  <c r="T169" i="3"/>
  <c r="R169" i="3"/>
  <c r="P169" i="3"/>
  <c r="BI168" i="3"/>
  <c r="BH168" i="3"/>
  <c r="BG168" i="3"/>
  <c r="BF168" i="3"/>
  <c r="T168" i="3"/>
  <c r="R168" i="3"/>
  <c r="P168" i="3"/>
  <c r="BI167" i="3"/>
  <c r="BH167" i="3"/>
  <c r="BG167" i="3"/>
  <c r="BF167" i="3"/>
  <c r="T167" i="3"/>
  <c r="R167" i="3"/>
  <c r="P167" i="3"/>
  <c r="BI166" i="3"/>
  <c r="BH166" i="3"/>
  <c r="BG166" i="3"/>
  <c r="BF166" i="3"/>
  <c r="T166" i="3"/>
  <c r="R166" i="3"/>
  <c r="P166" i="3"/>
  <c r="BI165" i="3"/>
  <c r="BH165" i="3"/>
  <c r="BG165" i="3"/>
  <c r="BF165" i="3"/>
  <c r="T165" i="3"/>
  <c r="R165" i="3"/>
  <c r="P165" i="3"/>
  <c r="BI164" i="3"/>
  <c r="BH164" i="3"/>
  <c r="BG164" i="3"/>
  <c r="BF164" i="3"/>
  <c r="T164" i="3"/>
  <c r="R164" i="3"/>
  <c r="P164" i="3"/>
  <c r="BI163" i="3"/>
  <c r="BH163" i="3"/>
  <c r="BG163" i="3"/>
  <c r="BF163" i="3"/>
  <c r="T163" i="3"/>
  <c r="R163" i="3"/>
  <c r="P163" i="3"/>
  <c r="BI162" i="3"/>
  <c r="BH162" i="3"/>
  <c r="BG162" i="3"/>
  <c r="BF162" i="3"/>
  <c r="T162" i="3"/>
  <c r="R162" i="3"/>
  <c r="P162" i="3"/>
  <c r="BI161" i="3"/>
  <c r="BH161" i="3"/>
  <c r="BG161" i="3"/>
  <c r="BF161" i="3"/>
  <c r="T161" i="3"/>
  <c r="R161" i="3"/>
  <c r="P161" i="3"/>
  <c r="BI160" i="3"/>
  <c r="BH160" i="3"/>
  <c r="BG160" i="3"/>
  <c r="BF160" i="3"/>
  <c r="T160" i="3"/>
  <c r="R160" i="3"/>
  <c r="P160" i="3"/>
  <c r="BI159" i="3"/>
  <c r="BH159" i="3"/>
  <c r="BG159" i="3"/>
  <c r="BF159" i="3"/>
  <c r="T159" i="3"/>
  <c r="R159" i="3"/>
  <c r="P159" i="3"/>
  <c r="BI157" i="3"/>
  <c r="BH157" i="3"/>
  <c r="BG157" i="3"/>
  <c r="BF157" i="3"/>
  <c r="T157" i="3"/>
  <c r="R157" i="3"/>
  <c r="P157" i="3"/>
  <c r="BI156" i="3"/>
  <c r="BH156" i="3"/>
  <c r="BG156" i="3"/>
  <c r="BF156" i="3"/>
  <c r="T156" i="3"/>
  <c r="R156" i="3"/>
  <c r="P156" i="3"/>
  <c r="BI155" i="3"/>
  <c r="BH155" i="3"/>
  <c r="BG155" i="3"/>
  <c r="BF155" i="3"/>
  <c r="T155" i="3"/>
  <c r="R155" i="3"/>
  <c r="P155" i="3"/>
  <c r="BI154" i="3"/>
  <c r="BH154" i="3"/>
  <c r="BG154" i="3"/>
  <c r="BF154" i="3"/>
  <c r="T154" i="3"/>
  <c r="R154" i="3"/>
  <c r="P154" i="3"/>
  <c r="BI153" i="3"/>
  <c r="BH153" i="3"/>
  <c r="BG153" i="3"/>
  <c r="BF153" i="3"/>
  <c r="T153" i="3"/>
  <c r="R153" i="3"/>
  <c r="P153" i="3"/>
  <c r="BI152" i="3"/>
  <c r="BH152" i="3"/>
  <c r="BG152" i="3"/>
  <c r="BF152" i="3"/>
  <c r="T152" i="3"/>
  <c r="R152" i="3"/>
  <c r="P152" i="3"/>
  <c r="BI151" i="3"/>
  <c r="BH151" i="3"/>
  <c r="BG151" i="3"/>
  <c r="BF151" i="3"/>
  <c r="T151" i="3"/>
  <c r="R151" i="3"/>
  <c r="P151" i="3"/>
  <c r="BI150" i="3"/>
  <c r="BH150" i="3"/>
  <c r="BG150" i="3"/>
  <c r="BF150" i="3"/>
  <c r="T150" i="3"/>
  <c r="R150" i="3"/>
  <c r="P150" i="3"/>
  <c r="BI149" i="3"/>
  <c r="BH149" i="3"/>
  <c r="BG149" i="3"/>
  <c r="BF149" i="3"/>
  <c r="T149" i="3"/>
  <c r="R149" i="3"/>
  <c r="P149" i="3"/>
  <c r="BI148" i="3"/>
  <c r="BH148" i="3"/>
  <c r="BG148" i="3"/>
  <c r="BF148" i="3"/>
  <c r="T148" i="3"/>
  <c r="R148" i="3"/>
  <c r="P148" i="3"/>
  <c r="BI147" i="3"/>
  <c r="BH147" i="3"/>
  <c r="BG147" i="3"/>
  <c r="BF147" i="3"/>
  <c r="T147" i="3"/>
  <c r="R147" i="3"/>
  <c r="P147" i="3"/>
  <c r="BI146" i="3"/>
  <c r="BH146" i="3"/>
  <c r="BG146" i="3"/>
  <c r="BF146" i="3"/>
  <c r="T146" i="3"/>
  <c r="R146" i="3"/>
  <c r="P146" i="3"/>
  <c r="BI144" i="3"/>
  <c r="BH144" i="3"/>
  <c r="BG144" i="3"/>
  <c r="BF144" i="3"/>
  <c r="T144" i="3"/>
  <c r="R144" i="3"/>
  <c r="P144" i="3"/>
  <c r="BI143" i="3"/>
  <c r="BH143" i="3"/>
  <c r="BG143" i="3"/>
  <c r="BF143" i="3"/>
  <c r="T143" i="3"/>
  <c r="R143" i="3"/>
  <c r="P143" i="3"/>
  <c r="BI142" i="3"/>
  <c r="BH142" i="3"/>
  <c r="BG142" i="3"/>
  <c r="BF142" i="3"/>
  <c r="T142" i="3"/>
  <c r="R142" i="3"/>
  <c r="P142" i="3"/>
  <c r="BI140" i="3"/>
  <c r="BH140" i="3"/>
  <c r="BG140" i="3"/>
  <c r="BF140" i="3"/>
  <c r="T140" i="3"/>
  <c r="T139" i="3" s="1"/>
  <c r="R140" i="3"/>
  <c r="R139" i="3"/>
  <c r="P140" i="3"/>
  <c r="P139" i="3"/>
  <c r="BI135" i="3"/>
  <c r="BH135" i="3"/>
  <c r="BG135" i="3"/>
  <c r="BF135" i="3"/>
  <c r="T135" i="3"/>
  <c r="T134" i="3"/>
  <c r="R135" i="3"/>
  <c r="R134" i="3"/>
  <c r="P135" i="3"/>
  <c r="P134" i="3" s="1"/>
  <c r="BI131" i="3"/>
  <c r="BH131" i="3"/>
  <c r="BG131" i="3"/>
  <c r="BF131" i="3"/>
  <c r="T131" i="3"/>
  <c r="R131" i="3"/>
  <c r="P131" i="3"/>
  <c r="BI127" i="3"/>
  <c r="BH127" i="3"/>
  <c r="BG127" i="3"/>
  <c r="BF127" i="3"/>
  <c r="T127" i="3"/>
  <c r="R127" i="3"/>
  <c r="P127" i="3"/>
  <c r="BI124" i="3"/>
  <c r="BH124" i="3"/>
  <c r="BG124" i="3"/>
  <c r="BF124" i="3"/>
  <c r="T124" i="3"/>
  <c r="R124" i="3"/>
  <c r="P124" i="3"/>
  <c r="BI121" i="3"/>
  <c r="BH121" i="3"/>
  <c r="BG121" i="3"/>
  <c r="BF121" i="3"/>
  <c r="T121" i="3"/>
  <c r="R121" i="3"/>
  <c r="P121" i="3"/>
  <c r="BI118" i="3"/>
  <c r="BH118" i="3"/>
  <c r="BG118" i="3"/>
  <c r="BF118" i="3"/>
  <c r="T118" i="3"/>
  <c r="R118" i="3"/>
  <c r="P118" i="3"/>
  <c r="BI116" i="3"/>
  <c r="BH116" i="3"/>
  <c r="BG116" i="3"/>
  <c r="BF116" i="3"/>
  <c r="T116" i="3"/>
  <c r="R116" i="3"/>
  <c r="P116" i="3"/>
  <c r="BI114" i="3"/>
  <c r="BH114" i="3"/>
  <c r="BG114" i="3"/>
  <c r="BF114" i="3"/>
  <c r="T114" i="3"/>
  <c r="R114" i="3"/>
  <c r="P114" i="3"/>
  <c r="BI113" i="3"/>
  <c r="BH113" i="3"/>
  <c r="BG113" i="3"/>
  <c r="BF113" i="3"/>
  <c r="T113" i="3"/>
  <c r="R113" i="3"/>
  <c r="P113" i="3"/>
  <c r="BI111" i="3"/>
  <c r="BH111" i="3"/>
  <c r="BG111" i="3"/>
  <c r="BF111" i="3"/>
  <c r="T111" i="3"/>
  <c r="R111" i="3"/>
  <c r="P111" i="3"/>
  <c r="BI105" i="3"/>
  <c r="BH105" i="3"/>
  <c r="BG105" i="3"/>
  <c r="BF105" i="3"/>
  <c r="T105" i="3"/>
  <c r="R105" i="3"/>
  <c r="P105" i="3"/>
  <c r="BI99" i="3"/>
  <c r="BH99" i="3"/>
  <c r="BG99" i="3"/>
  <c r="BF99" i="3"/>
  <c r="T99" i="3"/>
  <c r="R99" i="3"/>
  <c r="P99" i="3"/>
  <c r="J93" i="3"/>
  <c r="J92" i="3"/>
  <c r="F92" i="3"/>
  <c r="F90" i="3"/>
  <c r="E88" i="3"/>
  <c r="J55" i="3"/>
  <c r="J54" i="3"/>
  <c r="F54" i="3"/>
  <c r="F52" i="3"/>
  <c r="E50" i="3"/>
  <c r="J18" i="3"/>
  <c r="E18" i="3"/>
  <c r="F93" i="3" s="1"/>
  <c r="J17" i="3"/>
  <c r="J12" i="3"/>
  <c r="J52" i="3" s="1"/>
  <c r="E7" i="3"/>
  <c r="E86" i="3" s="1"/>
  <c r="J37" i="2"/>
  <c r="J36" i="2"/>
  <c r="AY55" i="1" s="1"/>
  <c r="J35" i="2"/>
  <c r="AX55" i="1"/>
  <c r="BI1450" i="2"/>
  <c r="BH1450" i="2"/>
  <c r="BG1450" i="2"/>
  <c r="BF1450" i="2"/>
  <c r="T1450" i="2"/>
  <c r="R1450" i="2"/>
  <c r="P1450" i="2"/>
  <c r="BI1442" i="2"/>
  <c r="BH1442" i="2"/>
  <c r="BG1442" i="2"/>
  <c r="BF1442" i="2"/>
  <c r="T1442" i="2"/>
  <c r="R1442" i="2"/>
  <c r="P1442" i="2"/>
  <c r="BI1440" i="2"/>
  <c r="BH1440" i="2"/>
  <c r="BG1440" i="2"/>
  <c r="BF1440" i="2"/>
  <c r="T1440" i="2"/>
  <c r="R1440" i="2"/>
  <c r="P1440" i="2"/>
  <c r="BI1430" i="2"/>
  <c r="BH1430" i="2"/>
  <c r="BG1430" i="2"/>
  <c r="BF1430" i="2"/>
  <c r="T1430" i="2"/>
  <c r="R1430" i="2"/>
  <c r="P1430" i="2"/>
  <c r="BI1414" i="2"/>
  <c r="BH1414" i="2"/>
  <c r="BG1414" i="2"/>
  <c r="BF1414" i="2"/>
  <c r="T1414" i="2"/>
  <c r="R1414" i="2"/>
  <c r="P1414" i="2"/>
  <c r="BI1398" i="2"/>
  <c r="BH1398" i="2"/>
  <c r="BG1398" i="2"/>
  <c r="BF1398" i="2"/>
  <c r="T1398" i="2"/>
  <c r="R1398" i="2"/>
  <c r="P1398" i="2"/>
  <c r="BI1387" i="2"/>
  <c r="BH1387" i="2"/>
  <c r="BG1387" i="2"/>
  <c r="BF1387" i="2"/>
  <c r="T1387" i="2"/>
  <c r="R1387" i="2"/>
  <c r="P1387" i="2"/>
  <c r="BI1365" i="2"/>
  <c r="BH1365" i="2"/>
  <c r="BG1365" i="2"/>
  <c r="BF1365" i="2"/>
  <c r="T1365" i="2"/>
  <c r="R1365" i="2"/>
  <c r="P1365" i="2"/>
  <c r="BI1343" i="2"/>
  <c r="BH1343" i="2"/>
  <c r="BG1343" i="2"/>
  <c r="BF1343" i="2"/>
  <c r="T1343" i="2"/>
  <c r="R1343" i="2"/>
  <c r="P1343" i="2"/>
  <c r="BI1319" i="2"/>
  <c r="BH1319" i="2"/>
  <c r="BG1319" i="2"/>
  <c r="BF1319" i="2"/>
  <c r="T1319" i="2"/>
  <c r="R1319" i="2"/>
  <c r="P1319" i="2"/>
  <c r="BI1295" i="2"/>
  <c r="BH1295" i="2"/>
  <c r="BG1295" i="2"/>
  <c r="BF1295" i="2"/>
  <c r="T1295" i="2"/>
  <c r="R1295" i="2"/>
  <c r="P1295" i="2"/>
  <c r="BI1284" i="2"/>
  <c r="BH1284" i="2"/>
  <c r="BG1284" i="2"/>
  <c r="BF1284" i="2"/>
  <c r="T1284" i="2"/>
  <c r="R1284" i="2"/>
  <c r="P1284" i="2"/>
  <c r="BI1252" i="2"/>
  <c r="BH1252" i="2"/>
  <c r="BG1252" i="2"/>
  <c r="BF1252" i="2"/>
  <c r="T1252" i="2"/>
  <c r="R1252" i="2"/>
  <c r="P1252" i="2"/>
  <c r="BI1245" i="2"/>
  <c r="BH1245" i="2"/>
  <c r="BG1245" i="2"/>
  <c r="BF1245" i="2"/>
  <c r="T1245" i="2"/>
  <c r="R1245" i="2"/>
  <c r="P1245" i="2"/>
  <c r="BI1242" i="2"/>
  <c r="BH1242" i="2"/>
  <c r="BG1242" i="2"/>
  <c r="BF1242" i="2"/>
  <c r="T1242" i="2"/>
  <c r="R1242" i="2"/>
  <c r="P1242" i="2"/>
  <c r="BI1239" i="2"/>
  <c r="BH1239" i="2"/>
  <c r="BG1239" i="2"/>
  <c r="BF1239" i="2"/>
  <c r="T1239" i="2"/>
  <c r="R1239" i="2"/>
  <c r="P1239" i="2"/>
  <c r="BI1236" i="2"/>
  <c r="BH1236" i="2"/>
  <c r="BG1236" i="2"/>
  <c r="BF1236" i="2"/>
  <c r="T1236" i="2"/>
  <c r="R1236" i="2"/>
  <c r="P1236" i="2"/>
  <c r="BI1233" i="2"/>
  <c r="BH1233" i="2"/>
  <c r="BG1233" i="2"/>
  <c r="BF1233" i="2"/>
  <c r="T1233" i="2"/>
  <c r="R1233" i="2"/>
  <c r="P1233" i="2"/>
  <c r="BI1230" i="2"/>
  <c r="BH1230" i="2"/>
  <c r="BG1230" i="2"/>
  <c r="BF1230" i="2"/>
  <c r="T1230" i="2"/>
  <c r="R1230" i="2"/>
  <c r="P1230" i="2"/>
  <c r="BI1225" i="2"/>
  <c r="BH1225" i="2"/>
  <c r="BG1225" i="2"/>
  <c r="BF1225" i="2"/>
  <c r="T1225" i="2"/>
  <c r="R1225" i="2"/>
  <c r="P1225" i="2"/>
  <c r="BI1220" i="2"/>
  <c r="BH1220" i="2"/>
  <c r="BG1220" i="2"/>
  <c r="BF1220" i="2"/>
  <c r="T1220" i="2"/>
  <c r="R1220" i="2"/>
  <c r="P1220" i="2"/>
  <c r="BI1215" i="2"/>
  <c r="BH1215" i="2"/>
  <c r="BG1215" i="2"/>
  <c r="BF1215" i="2"/>
  <c r="T1215" i="2"/>
  <c r="R1215" i="2"/>
  <c r="P1215" i="2"/>
  <c r="BI1207" i="2"/>
  <c r="BH1207" i="2"/>
  <c r="BG1207" i="2"/>
  <c r="BF1207" i="2"/>
  <c r="T1207" i="2"/>
  <c r="R1207" i="2"/>
  <c r="P1207" i="2"/>
  <c r="BI1196" i="2"/>
  <c r="BH1196" i="2"/>
  <c r="BG1196" i="2"/>
  <c r="BF1196" i="2"/>
  <c r="T1196" i="2"/>
  <c r="R1196" i="2"/>
  <c r="P1196" i="2"/>
  <c r="BI1187" i="2"/>
  <c r="BH1187" i="2"/>
  <c r="BG1187" i="2"/>
  <c r="BF1187" i="2"/>
  <c r="T1187" i="2"/>
  <c r="R1187" i="2"/>
  <c r="P1187" i="2"/>
  <c r="BI1183" i="2"/>
  <c r="BH1183" i="2"/>
  <c r="BG1183" i="2"/>
  <c r="BF1183" i="2"/>
  <c r="T1183" i="2"/>
  <c r="R1183" i="2"/>
  <c r="P1183" i="2"/>
  <c r="BI1177" i="2"/>
  <c r="BH1177" i="2"/>
  <c r="BG1177" i="2"/>
  <c r="BF1177" i="2"/>
  <c r="T1177" i="2"/>
  <c r="R1177" i="2"/>
  <c r="P1177" i="2"/>
  <c r="BI1171" i="2"/>
  <c r="BH1171" i="2"/>
  <c r="BG1171" i="2"/>
  <c r="BF1171" i="2"/>
  <c r="T1171" i="2"/>
  <c r="R1171" i="2"/>
  <c r="P1171" i="2"/>
  <c r="BI1165" i="2"/>
  <c r="BH1165" i="2"/>
  <c r="BG1165" i="2"/>
  <c r="BF1165" i="2"/>
  <c r="T1165" i="2"/>
  <c r="R1165" i="2"/>
  <c r="P1165" i="2"/>
  <c r="BI1163" i="2"/>
  <c r="BH1163" i="2"/>
  <c r="BG1163" i="2"/>
  <c r="BF1163" i="2"/>
  <c r="T1163" i="2"/>
  <c r="R1163" i="2"/>
  <c r="P1163" i="2"/>
  <c r="BI1157" i="2"/>
  <c r="BH1157" i="2"/>
  <c r="BG1157" i="2"/>
  <c r="BF1157" i="2"/>
  <c r="T1157" i="2"/>
  <c r="R1157" i="2"/>
  <c r="P1157" i="2"/>
  <c r="BI1153" i="2"/>
  <c r="BH1153" i="2"/>
  <c r="BG1153" i="2"/>
  <c r="BF1153" i="2"/>
  <c r="T1153" i="2"/>
  <c r="R1153" i="2"/>
  <c r="P1153" i="2"/>
  <c r="BI1152" i="2"/>
  <c r="BH1152" i="2"/>
  <c r="BG1152" i="2"/>
  <c r="BF1152" i="2"/>
  <c r="T1152" i="2"/>
  <c r="R1152" i="2"/>
  <c r="P1152" i="2"/>
  <c r="BI1150" i="2"/>
  <c r="BH1150" i="2"/>
  <c r="BG1150" i="2"/>
  <c r="BF1150" i="2"/>
  <c r="T1150" i="2"/>
  <c r="R1150" i="2"/>
  <c r="P1150" i="2"/>
  <c r="BI1149" i="2"/>
  <c r="BH1149" i="2"/>
  <c r="BG1149" i="2"/>
  <c r="BF1149" i="2"/>
  <c r="T1149" i="2"/>
  <c r="R1149" i="2"/>
  <c r="P1149" i="2"/>
  <c r="BI1146" i="2"/>
  <c r="BH1146" i="2"/>
  <c r="BG1146" i="2"/>
  <c r="BF1146" i="2"/>
  <c r="T1146" i="2"/>
  <c r="R1146" i="2"/>
  <c r="P1146" i="2"/>
  <c r="BI1143" i="2"/>
  <c r="BH1143" i="2"/>
  <c r="BG1143" i="2"/>
  <c r="BF1143" i="2"/>
  <c r="T1143" i="2"/>
  <c r="R1143" i="2"/>
  <c r="P1143" i="2"/>
  <c r="BI1139" i="2"/>
  <c r="BH1139" i="2"/>
  <c r="BG1139" i="2"/>
  <c r="BF1139" i="2"/>
  <c r="T1139" i="2"/>
  <c r="R1139" i="2"/>
  <c r="P1139" i="2"/>
  <c r="BI1135" i="2"/>
  <c r="BH1135" i="2"/>
  <c r="BG1135" i="2"/>
  <c r="BF1135" i="2"/>
  <c r="T1135" i="2"/>
  <c r="R1135" i="2"/>
  <c r="P1135" i="2"/>
  <c r="BI1131" i="2"/>
  <c r="BH1131" i="2"/>
  <c r="BG1131" i="2"/>
  <c r="BF1131" i="2"/>
  <c r="T1131" i="2"/>
  <c r="R1131" i="2"/>
  <c r="P1131" i="2"/>
  <c r="BI1130" i="2"/>
  <c r="BH1130" i="2"/>
  <c r="BG1130" i="2"/>
  <c r="BF1130" i="2"/>
  <c r="T1130" i="2"/>
  <c r="R1130" i="2"/>
  <c r="P1130" i="2"/>
  <c r="BI1127" i="2"/>
  <c r="BH1127" i="2"/>
  <c r="BG1127" i="2"/>
  <c r="BF1127" i="2"/>
  <c r="T1127" i="2"/>
  <c r="R1127" i="2"/>
  <c r="P1127" i="2"/>
  <c r="BI1125" i="2"/>
  <c r="BH1125" i="2"/>
  <c r="BG1125" i="2"/>
  <c r="BF1125" i="2"/>
  <c r="T1125" i="2"/>
  <c r="R1125" i="2"/>
  <c r="P1125" i="2"/>
  <c r="BI1119" i="2"/>
  <c r="BH1119" i="2"/>
  <c r="BG1119" i="2"/>
  <c r="BF1119" i="2"/>
  <c r="T1119" i="2"/>
  <c r="R1119" i="2"/>
  <c r="P1119" i="2"/>
  <c r="BI1115" i="2"/>
  <c r="BH1115" i="2"/>
  <c r="BG1115" i="2"/>
  <c r="BF1115" i="2"/>
  <c r="T1115" i="2"/>
  <c r="R1115" i="2"/>
  <c r="P1115" i="2"/>
  <c r="BI1101" i="2"/>
  <c r="BH1101" i="2"/>
  <c r="BG1101" i="2"/>
  <c r="BF1101" i="2"/>
  <c r="T1101" i="2"/>
  <c r="R1101" i="2"/>
  <c r="P1101" i="2"/>
  <c r="BI1097" i="2"/>
  <c r="BH1097" i="2"/>
  <c r="BG1097" i="2"/>
  <c r="BF1097" i="2"/>
  <c r="T1097" i="2"/>
  <c r="R1097" i="2"/>
  <c r="P1097" i="2"/>
  <c r="BI1090" i="2"/>
  <c r="BH1090" i="2"/>
  <c r="BG1090" i="2"/>
  <c r="BF1090" i="2"/>
  <c r="T1090" i="2"/>
  <c r="R1090" i="2"/>
  <c r="P1090" i="2"/>
  <c r="BI1082" i="2"/>
  <c r="BH1082" i="2"/>
  <c r="BG1082" i="2"/>
  <c r="BF1082" i="2"/>
  <c r="T1082" i="2"/>
  <c r="R1082" i="2"/>
  <c r="P1082" i="2"/>
  <c r="BI1075" i="2"/>
  <c r="BH1075" i="2"/>
  <c r="BG1075" i="2"/>
  <c r="BF1075" i="2"/>
  <c r="T1075" i="2"/>
  <c r="R1075" i="2"/>
  <c r="P1075" i="2"/>
  <c r="BI1067" i="2"/>
  <c r="BH1067" i="2"/>
  <c r="BG1067" i="2"/>
  <c r="BF1067" i="2"/>
  <c r="T1067" i="2"/>
  <c r="R1067" i="2"/>
  <c r="P1067" i="2"/>
  <c r="BI1055" i="2"/>
  <c r="BH1055" i="2"/>
  <c r="BG1055" i="2"/>
  <c r="BF1055" i="2"/>
  <c r="T1055" i="2"/>
  <c r="R1055" i="2"/>
  <c r="P1055" i="2"/>
  <c r="BI1047" i="2"/>
  <c r="BH1047" i="2"/>
  <c r="BG1047" i="2"/>
  <c r="BF1047" i="2"/>
  <c r="T1047" i="2"/>
  <c r="R1047" i="2"/>
  <c r="P1047" i="2"/>
  <c r="BI1045" i="2"/>
  <c r="BH1045" i="2"/>
  <c r="BG1045" i="2"/>
  <c r="BF1045" i="2"/>
  <c r="T1045" i="2"/>
  <c r="R1045" i="2"/>
  <c r="P1045" i="2"/>
  <c r="BI1036" i="2"/>
  <c r="BH1036" i="2"/>
  <c r="BG1036" i="2"/>
  <c r="BF1036" i="2"/>
  <c r="T1036" i="2"/>
  <c r="R1036" i="2"/>
  <c r="P1036" i="2"/>
  <c r="BI1033" i="2"/>
  <c r="BH1033" i="2"/>
  <c r="BG1033" i="2"/>
  <c r="BF1033" i="2"/>
  <c r="T1033" i="2"/>
  <c r="R1033" i="2"/>
  <c r="P1033" i="2"/>
  <c r="BI1030" i="2"/>
  <c r="BH1030" i="2"/>
  <c r="BG1030" i="2"/>
  <c r="BF1030" i="2"/>
  <c r="T1030" i="2"/>
  <c r="R1030" i="2"/>
  <c r="P1030" i="2"/>
  <c r="BI1027" i="2"/>
  <c r="BH1027" i="2"/>
  <c r="BG1027" i="2"/>
  <c r="BF1027" i="2"/>
  <c r="T1027" i="2"/>
  <c r="R1027" i="2"/>
  <c r="P1027" i="2"/>
  <c r="BI1024" i="2"/>
  <c r="BH1024" i="2"/>
  <c r="BG1024" i="2"/>
  <c r="BF1024" i="2"/>
  <c r="T1024" i="2"/>
  <c r="R1024" i="2"/>
  <c r="P1024" i="2"/>
  <c r="BI1015" i="2"/>
  <c r="BH1015" i="2"/>
  <c r="BG1015" i="2"/>
  <c r="BF1015" i="2"/>
  <c r="T1015" i="2"/>
  <c r="R1015" i="2"/>
  <c r="P1015" i="2"/>
  <c r="BI1011" i="2"/>
  <c r="BH1011" i="2"/>
  <c r="BG1011" i="2"/>
  <c r="BF1011" i="2"/>
  <c r="T1011" i="2"/>
  <c r="R1011" i="2"/>
  <c r="P1011" i="2"/>
  <c r="BI1010" i="2"/>
  <c r="BH1010" i="2"/>
  <c r="BG1010" i="2"/>
  <c r="BF1010" i="2"/>
  <c r="T1010" i="2"/>
  <c r="R1010" i="2"/>
  <c r="P1010" i="2"/>
  <c r="BI1007" i="2"/>
  <c r="BH1007" i="2"/>
  <c r="BG1007" i="2"/>
  <c r="BF1007" i="2"/>
  <c r="T1007" i="2"/>
  <c r="R1007" i="2"/>
  <c r="P1007" i="2"/>
  <c r="BI1005" i="2"/>
  <c r="BH1005" i="2"/>
  <c r="BG1005" i="2"/>
  <c r="BF1005" i="2"/>
  <c r="T1005" i="2"/>
  <c r="R1005" i="2"/>
  <c r="P1005" i="2"/>
  <c r="BI1000" i="2"/>
  <c r="BH1000" i="2"/>
  <c r="BG1000" i="2"/>
  <c r="BF1000" i="2"/>
  <c r="T1000" i="2"/>
  <c r="R1000" i="2"/>
  <c r="P1000" i="2"/>
  <c r="BI998" i="2"/>
  <c r="BH998" i="2"/>
  <c r="BG998" i="2"/>
  <c r="BF998" i="2"/>
  <c r="T998" i="2"/>
  <c r="R998" i="2"/>
  <c r="P998" i="2"/>
  <c r="BI990" i="2"/>
  <c r="BH990" i="2"/>
  <c r="BG990" i="2"/>
  <c r="BF990" i="2"/>
  <c r="T990" i="2"/>
  <c r="R990" i="2"/>
  <c r="P990" i="2"/>
  <c r="BI987" i="2"/>
  <c r="BH987" i="2"/>
  <c r="BG987" i="2"/>
  <c r="BF987" i="2"/>
  <c r="T987" i="2"/>
  <c r="R987" i="2"/>
  <c r="P987" i="2"/>
  <c r="BI984" i="2"/>
  <c r="BH984" i="2"/>
  <c r="BG984" i="2"/>
  <c r="BF984" i="2"/>
  <c r="T984" i="2"/>
  <c r="R984" i="2"/>
  <c r="P984" i="2"/>
  <c r="BI981" i="2"/>
  <c r="BH981" i="2"/>
  <c r="BG981" i="2"/>
  <c r="BF981" i="2"/>
  <c r="T981" i="2"/>
  <c r="R981" i="2"/>
  <c r="P981" i="2"/>
  <c r="BI972" i="2"/>
  <c r="BH972" i="2"/>
  <c r="BG972" i="2"/>
  <c r="BF972" i="2"/>
  <c r="T972" i="2"/>
  <c r="R972" i="2"/>
  <c r="P972" i="2"/>
  <c r="BI968" i="2"/>
  <c r="BH968" i="2"/>
  <c r="BG968" i="2"/>
  <c r="BF968" i="2"/>
  <c r="T968" i="2"/>
  <c r="R968" i="2"/>
  <c r="P968" i="2"/>
  <c r="BI967" i="2"/>
  <c r="BH967" i="2"/>
  <c r="BG967" i="2"/>
  <c r="BF967" i="2"/>
  <c r="T967" i="2"/>
  <c r="R967" i="2"/>
  <c r="P967" i="2"/>
  <c r="BI963" i="2"/>
  <c r="BH963" i="2"/>
  <c r="BG963" i="2"/>
  <c r="BF963" i="2"/>
  <c r="T963" i="2"/>
  <c r="R963" i="2"/>
  <c r="P963" i="2"/>
  <c r="BI962" i="2"/>
  <c r="BH962" i="2"/>
  <c r="BG962" i="2"/>
  <c r="BF962" i="2"/>
  <c r="T962" i="2"/>
  <c r="R962" i="2"/>
  <c r="P962" i="2"/>
  <c r="BI958" i="2"/>
  <c r="BH958" i="2"/>
  <c r="BG958" i="2"/>
  <c r="BF958" i="2"/>
  <c r="T958" i="2"/>
  <c r="R958" i="2"/>
  <c r="P958" i="2"/>
  <c r="BI956" i="2"/>
  <c r="BH956" i="2"/>
  <c r="BG956" i="2"/>
  <c r="BF956" i="2"/>
  <c r="T956" i="2"/>
  <c r="R956" i="2"/>
  <c r="P956" i="2"/>
  <c r="BI952" i="2"/>
  <c r="BH952" i="2"/>
  <c r="BG952" i="2"/>
  <c r="BF952" i="2"/>
  <c r="T952" i="2"/>
  <c r="R952" i="2"/>
  <c r="P952" i="2"/>
  <c r="BI951" i="2"/>
  <c r="BH951" i="2"/>
  <c r="BG951" i="2"/>
  <c r="BF951" i="2"/>
  <c r="T951" i="2"/>
  <c r="R951" i="2"/>
  <c r="P951" i="2"/>
  <c r="BI947" i="2"/>
  <c r="BH947" i="2"/>
  <c r="BG947" i="2"/>
  <c r="BF947" i="2"/>
  <c r="T947" i="2"/>
  <c r="R947" i="2"/>
  <c r="P947" i="2"/>
  <c r="BI943" i="2"/>
  <c r="BH943" i="2"/>
  <c r="BG943" i="2"/>
  <c r="BF943" i="2"/>
  <c r="T943" i="2"/>
  <c r="R943" i="2"/>
  <c r="P943" i="2"/>
  <c r="BI940" i="2"/>
  <c r="BH940" i="2"/>
  <c r="BG940" i="2"/>
  <c r="BF940" i="2"/>
  <c r="T940" i="2"/>
  <c r="R940" i="2"/>
  <c r="P940" i="2"/>
  <c r="BI936" i="2"/>
  <c r="BH936" i="2"/>
  <c r="BG936" i="2"/>
  <c r="BF936" i="2"/>
  <c r="T936" i="2"/>
  <c r="R936" i="2"/>
  <c r="P936" i="2"/>
  <c r="BI935" i="2"/>
  <c r="BH935" i="2"/>
  <c r="BG935" i="2"/>
  <c r="BF935" i="2"/>
  <c r="T935" i="2"/>
  <c r="R935" i="2"/>
  <c r="P935" i="2"/>
  <c r="BI931" i="2"/>
  <c r="BH931" i="2"/>
  <c r="BG931" i="2"/>
  <c r="BF931" i="2"/>
  <c r="T931" i="2"/>
  <c r="R931" i="2"/>
  <c r="P931" i="2"/>
  <c r="BI930" i="2"/>
  <c r="BH930" i="2"/>
  <c r="BG930" i="2"/>
  <c r="BF930" i="2"/>
  <c r="T930" i="2"/>
  <c r="R930" i="2"/>
  <c r="P930" i="2"/>
  <c r="BI928" i="2"/>
  <c r="BH928" i="2"/>
  <c r="BG928" i="2"/>
  <c r="BF928" i="2"/>
  <c r="T928" i="2"/>
  <c r="R928" i="2"/>
  <c r="P928" i="2"/>
  <c r="BI922" i="2"/>
  <c r="BH922" i="2"/>
  <c r="BG922" i="2"/>
  <c r="BF922" i="2"/>
  <c r="T922" i="2"/>
  <c r="R922" i="2"/>
  <c r="P922" i="2"/>
  <c r="BI921" i="2"/>
  <c r="BH921" i="2"/>
  <c r="BG921" i="2"/>
  <c r="BF921" i="2"/>
  <c r="T921" i="2"/>
  <c r="R921" i="2"/>
  <c r="P921" i="2"/>
  <c r="BI919" i="2"/>
  <c r="BH919" i="2"/>
  <c r="BG919" i="2"/>
  <c r="BF919" i="2"/>
  <c r="T919" i="2"/>
  <c r="R919" i="2"/>
  <c r="P919" i="2"/>
  <c r="BI915" i="2"/>
  <c r="BH915" i="2"/>
  <c r="BG915" i="2"/>
  <c r="BF915" i="2"/>
  <c r="T915" i="2"/>
  <c r="R915" i="2"/>
  <c r="P915" i="2"/>
  <c r="BI914" i="2"/>
  <c r="BH914" i="2"/>
  <c r="BG914" i="2"/>
  <c r="BF914" i="2"/>
  <c r="T914" i="2"/>
  <c r="R914" i="2"/>
  <c r="P914" i="2"/>
  <c r="BI912" i="2"/>
  <c r="BH912" i="2"/>
  <c r="BG912" i="2"/>
  <c r="BF912" i="2"/>
  <c r="T912" i="2"/>
  <c r="R912" i="2"/>
  <c r="P912" i="2"/>
  <c r="BI906" i="2"/>
  <c r="BH906" i="2"/>
  <c r="BG906" i="2"/>
  <c r="BF906" i="2"/>
  <c r="T906" i="2"/>
  <c r="R906" i="2"/>
  <c r="P906" i="2"/>
  <c r="BI905" i="2"/>
  <c r="BH905" i="2"/>
  <c r="BG905" i="2"/>
  <c r="BF905" i="2"/>
  <c r="T905" i="2"/>
  <c r="R905" i="2"/>
  <c r="P905" i="2"/>
  <c r="BI900" i="2"/>
  <c r="BH900" i="2"/>
  <c r="BG900" i="2"/>
  <c r="BF900" i="2"/>
  <c r="T900" i="2"/>
  <c r="R900" i="2"/>
  <c r="P900" i="2"/>
  <c r="BI898" i="2"/>
  <c r="BH898" i="2"/>
  <c r="BG898" i="2"/>
  <c r="BF898" i="2"/>
  <c r="T898" i="2"/>
  <c r="R898" i="2"/>
  <c r="P898" i="2"/>
  <c r="BI888" i="2"/>
  <c r="BH888" i="2"/>
  <c r="BG888" i="2"/>
  <c r="BF888" i="2"/>
  <c r="T888" i="2"/>
  <c r="R888" i="2"/>
  <c r="P888" i="2"/>
  <c r="BI886" i="2"/>
  <c r="BH886" i="2"/>
  <c r="BG886" i="2"/>
  <c r="BF886" i="2"/>
  <c r="T886" i="2"/>
  <c r="R886" i="2"/>
  <c r="P886" i="2"/>
  <c r="BI884" i="2"/>
  <c r="BH884" i="2"/>
  <c r="BG884" i="2"/>
  <c r="BF884" i="2"/>
  <c r="T884" i="2"/>
  <c r="R884" i="2"/>
  <c r="P884" i="2"/>
  <c r="BI874" i="2"/>
  <c r="BH874" i="2"/>
  <c r="BG874" i="2"/>
  <c r="BF874" i="2"/>
  <c r="T874" i="2"/>
  <c r="R874" i="2"/>
  <c r="P874" i="2"/>
  <c r="BI870" i="2"/>
  <c r="BH870" i="2"/>
  <c r="BG870" i="2"/>
  <c r="BF870" i="2"/>
  <c r="T870" i="2"/>
  <c r="R870" i="2"/>
  <c r="P870" i="2"/>
  <c r="BI868" i="2"/>
  <c r="BH868" i="2"/>
  <c r="BG868" i="2"/>
  <c r="BF868" i="2"/>
  <c r="T868" i="2"/>
  <c r="R868" i="2"/>
  <c r="P868" i="2"/>
  <c r="BI857" i="2"/>
  <c r="BH857" i="2"/>
  <c r="BG857" i="2"/>
  <c r="BF857" i="2"/>
  <c r="T857" i="2"/>
  <c r="R857" i="2"/>
  <c r="P857" i="2"/>
  <c r="BI855" i="2"/>
  <c r="BH855" i="2"/>
  <c r="BG855" i="2"/>
  <c r="BF855" i="2"/>
  <c r="T855" i="2"/>
  <c r="R855" i="2"/>
  <c r="P855" i="2"/>
  <c r="BI844" i="2"/>
  <c r="BH844" i="2"/>
  <c r="BG844" i="2"/>
  <c r="BF844" i="2"/>
  <c r="T844" i="2"/>
  <c r="R844" i="2"/>
  <c r="P844" i="2"/>
  <c r="BI840" i="2"/>
  <c r="BH840" i="2"/>
  <c r="BG840" i="2"/>
  <c r="BF840" i="2"/>
  <c r="T840" i="2"/>
  <c r="R840" i="2"/>
  <c r="P840" i="2"/>
  <c r="BI837" i="2"/>
  <c r="BH837" i="2"/>
  <c r="BG837" i="2"/>
  <c r="BF837" i="2"/>
  <c r="T837" i="2"/>
  <c r="R837" i="2"/>
  <c r="P837" i="2"/>
  <c r="BI835" i="2"/>
  <c r="BH835" i="2"/>
  <c r="BG835" i="2"/>
  <c r="BF835" i="2"/>
  <c r="T835" i="2"/>
  <c r="R835" i="2"/>
  <c r="P835" i="2"/>
  <c r="BI827" i="2"/>
  <c r="BH827" i="2"/>
  <c r="BG827" i="2"/>
  <c r="BF827" i="2"/>
  <c r="T827" i="2"/>
  <c r="R827" i="2"/>
  <c r="P827" i="2"/>
  <c r="BI825" i="2"/>
  <c r="BH825" i="2"/>
  <c r="BG825" i="2"/>
  <c r="BF825" i="2"/>
  <c r="T825" i="2"/>
  <c r="R825" i="2"/>
  <c r="P825" i="2"/>
  <c r="BI819" i="2"/>
  <c r="BH819" i="2"/>
  <c r="BG819" i="2"/>
  <c r="BF819" i="2"/>
  <c r="T819" i="2"/>
  <c r="R819" i="2"/>
  <c r="P819" i="2"/>
  <c r="BI815" i="2"/>
  <c r="BH815" i="2"/>
  <c r="BG815" i="2"/>
  <c r="BF815" i="2"/>
  <c r="T815" i="2"/>
  <c r="R815" i="2"/>
  <c r="P815" i="2"/>
  <c r="BI813" i="2"/>
  <c r="BH813" i="2"/>
  <c r="BG813" i="2"/>
  <c r="BF813" i="2"/>
  <c r="T813" i="2"/>
  <c r="R813" i="2"/>
  <c r="P813" i="2"/>
  <c r="BI810" i="2"/>
  <c r="BH810" i="2"/>
  <c r="BG810" i="2"/>
  <c r="BF810" i="2"/>
  <c r="T810" i="2"/>
  <c r="R810" i="2"/>
  <c r="P810" i="2"/>
  <c r="BI809" i="2"/>
  <c r="BH809" i="2"/>
  <c r="BG809" i="2"/>
  <c r="BF809" i="2"/>
  <c r="T809" i="2"/>
  <c r="R809" i="2"/>
  <c r="P809" i="2"/>
  <c r="BI808" i="2"/>
  <c r="BH808" i="2"/>
  <c r="BG808" i="2"/>
  <c r="BF808" i="2"/>
  <c r="T808" i="2"/>
  <c r="R808" i="2"/>
  <c r="P808" i="2"/>
  <c r="BI805" i="2"/>
  <c r="BH805" i="2"/>
  <c r="BG805" i="2"/>
  <c r="BF805" i="2"/>
  <c r="T805" i="2"/>
  <c r="R805" i="2"/>
  <c r="P805" i="2"/>
  <c r="BI804" i="2"/>
  <c r="BH804" i="2"/>
  <c r="BG804" i="2"/>
  <c r="BF804" i="2"/>
  <c r="T804" i="2"/>
  <c r="R804" i="2"/>
  <c r="P804" i="2"/>
  <c r="BI800" i="2"/>
  <c r="BH800" i="2"/>
  <c r="BG800" i="2"/>
  <c r="BF800" i="2"/>
  <c r="T800" i="2"/>
  <c r="R800" i="2"/>
  <c r="P800" i="2"/>
  <c r="BI799" i="2"/>
  <c r="BH799" i="2"/>
  <c r="BG799" i="2"/>
  <c r="BF799" i="2"/>
  <c r="T799" i="2"/>
  <c r="R799" i="2"/>
  <c r="P799" i="2"/>
  <c r="BI795" i="2"/>
  <c r="BH795" i="2"/>
  <c r="BG795" i="2"/>
  <c r="BF795" i="2"/>
  <c r="T795" i="2"/>
  <c r="R795" i="2"/>
  <c r="P795" i="2"/>
  <c r="BI794" i="2"/>
  <c r="BH794" i="2"/>
  <c r="BG794" i="2"/>
  <c r="BF794" i="2"/>
  <c r="T794" i="2"/>
  <c r="R794" i="2"/>
  <c r="P794" i="2"/>
  <c r="BI791" i="2"/>
  <c r="BH791" i="2"/>
  <c r="BG791" i="2"/>
  <c r="BF791" i="2"/>
  <c r="T791" i="2"/>
  <c r="R791" i="2"/>
  <c r="P791" i="2"/>
  <c r="BI789" i="2"/>
  <c r="BH789" i="2"/>
  <c r="BG789" i="2"/>
  <c r="BF789" i="2"/>
  <c r="T789" i="2"/>
  <c r="R789" i="2"/>
  <c r="P789" i="2"/>
  <c r="BI786" i="2"/>
  <c r="BH786" i="2"/>
  <c r="BG786" i="2"/>
  <c r="BF786" i="2"/>
  <c r="T786" i="2"/>
  <c r="R786" i="2"/>
  <c r="P786" i="2"/>
  <c r="BI785" i="2"/>
  <c r="BH785" i="2"/>
  <c r="BG785" i="2"/>
  <c r="BF785" i="2"/>
  <c r="T785" i="2"/>
  <c r="R785" i="2"/>
  <c r="P785" i="2"/>
  <c r="BI784" i="2"/>
  <c r="BH784" i="2"/>
  <c r="BG784" i="2"/>
  <c r="BF784" i="2"/>
  <c r="T784" i="2"/>
  <c r="R784" i="2"/>
  <c r="P784" i="2"/>
  <c r="BI781" i="2"/>
  <c r="BH781" i="2"/>
  <c r="BG781" i="2"/>
  <c r="BF781" i="2"/>
  <c r="T781" i="2"/>
  <c r="R781" i="2"/>
  <c r="P781" i="2"/>
  <c r="BI780" i="2"/>
  <c r="BH780" i="2"/>
  <c r="BG780" i="2"/>
  <c r="BF780" i="2"/>
  <c r="T780" i="2"/>
  <c r="R780" i="2"/>
  <c r="P780" i="2"/>
  <c r="BI776" i="2"/>
  <c r="BH776" i="2"/>
  <c r="BG776" i="2"/>
  <c r="BF776" i="2"/>
  <c r="T776" i="2"/>
  <c r="R776" i="2"/>
  <c r="P776" i="2"/>
  <c r="BI775" i="2"/>
  <c r="BH775" i="2"/>
  <c r="BG775" i="2"/>
  <c r="BF775" i="2"/>
  <c r="T775" i="2"/>
  <c r="R775" i="2"/>
  <c r="P775" i="2"/>
  <c r="BI772" i="2"/>
  <c r="BH772" i="2"/>
  <c r="BG772" i="2"/>
  <c r="BF772" i="2"/>
  <c r="T772" i="2"/>
  <c r="R772" i="2"/>
  <c r="P772" i="2"/>
  <c r="BI769" i="2"/>
  <c r="BH769" i="2"/>
  <c r="BG769" i="2"/>
  <c r="BF769" i="2"/>
  <c r="T769" i="2"/>
  <c r="R769" i="2"/>
  <c r="P769" i="2"/>
  <c r="BI765" i="2"/>
  <c r="BH765" i="2"/>
  <c r="BG765" i="2"/>
  <c r="BF765" i="2"/>
  <c r="T765" i="2"/>
  <c r="R765" i="2"/>
  <c r="P765" i="2"/>
  <c r="BI764" i="2"/>
  <c r="BH764" i="2"/>
  <c r="BG764" i="2"/>
  <c r="BF764" i="2"/>
  <c r="T764" i="2"/>
  <c r="R764" i="2"/>
  <c r="P764" i="2"/>
  <c r="BI759" i="2"/>
  <c r="BH759" i="2"/>
  <c r="BG759" i="2"/>
  <c r="BF759" i="2"/>
  <c r="T759" i="2"/>
  <c r="R759" i="2"/>
  <c r="P759" i="2"/>
  <c r="BI758" i="2"/>
  <c r="BH758" i="2"/>
  <c r="BG758" i="2"/>
  <c r="BF758" i="2"/>
  <c r="T758" i="2"/>
  <c r="R758" i="2"/>
  <c r="P758" i="2"/>
  <c r="BI757" i="2"/>
  <c r="BH757" i="2"/>
  <c r="BG757" i="2"/>
  <c r="BF757" i="2"/>
  <c r="T757" i="2"/>
  <c r="R757" i="2"/>
  <c r="P757" i="2"/>
  <c r="BI752" i="2"/>
  <c r="BH752" i="2"/>
  <c r="BG752" i="2"/>
  <c r="BF752" i="2"/>
  <c r="T752" i="2"/>
  <c r="R752" i="2"/>
  <c r="P752" i="2"/>
  <c r="BI751" i="2"/>
  <c r="BH751" i="2"/>
  <c r="BG751" i="2"/>
  <c r="BF751" i="2"/>
  <c r="T751" i="2"/>
  <c r="R751" i="2"/>
  <c r="P751" i="2"/>
  <c r="BI750" i="2"/>
  <c r="BH750" i="2"/>
  <c r="BG750" i="2"/>
  <c r="BF750" i="2"/>
  <c r="T750" i="2"/>
  <c r="R750" i="2"/>
  <c r="P750" i="2"/>
  <c r="BI744" i="2"/>
  <c r="BH744" i="2"/>
  <c r="BG744" i="2"/>
  <c r="BF744" i="2"/>
  <c r="T744" i="2"/>
  <c r="R744" i="2"/>
  <c r="P744" i="2"/>
  <c r="BI740" i="2"/>
  <c r="BH740" i="2"/>
  <c r="BG740" i="2"/>
  <c r="BF740" i="2"/>
  <c r="T740" i="2"/>
  <c r="R740" i="2"/>
  <c r="P740" i="2"/>
  <c r="BI738" i="2"/>
  <c r="BH738" i="2"/>
  <c r="BG738" i="2"/>
  <c r="BF738" i="2"/>
  <c r="T738" i="2"/>
  <c r="R738" i="2"/>
  <c r="P738" i="2"/>
  <c r="BI736" i="2"/>
  <c r="BH736" i="2"/>
  <c r="BG736" i="2"/>
  <c r="BF736" i="2"/>
  <c r="T736" i="2"/>
  <c r="R736" i="2"/>
  <c r="P736" i="2"/>
  <c r="BI732" i="2"/>
  <c r="BH732" i="2"/>
  <c r="BG732" i="2"/>
  <c r="BF732" i="2"/>
  <c r="T732" i="2"/>
  <c r="R732" i="2"/>
  <c r="P732" i="2"/>
  <c r="BI728" i="2"/>
  <c r="BH728" i="2"/>
  <c r="BG728" i="2"/>
  <c r="BF728" i="2"/>
  <c r="T728" i="2"/>
  <c r="R728" i="2"/>
  <c r="P728" i="2"/>
  <c r="BI724" i="2"/>
  <c r="BH724" i="2"/>
  <c r="BG724" i="2"/>
  <c r="BF724" i="2"/>
  <c r="T724" i="2"/>
  <c r="R724" i="2"/>
  <c r="P724" i="2"/>
  <c r="BI720" i="2"/>
  <c r="BH720" i="2"/>
  <c r="BG720" i="2"/>
  <c r="BF720" i="2"/>
  <c r="T720" i="2"/>
  <c r="R720" i="2"/>
  <c r="P720" i="2"/>
  <c r="BI719" i="2"/>
  <c r="BH719" i="2"/>
  <c r="BG719" i="2"/>
  <c r="BF719" i="2"/>
  <c r="T719" i="2"/>
  <c r="R719" i="2"/>
  <c r="P719" i="2"/>
  <c r="BI716" i="2"/>
  <c r="BH716" i="2"/>
  <c r="BG716" i="2"/>
  <c r="BF716" i="2"/>
  <c r="T716" i="2"/>
  <c r="R716" i="2"/>
  <c r="P716" i="2"/>
  <c r="BI713" i="2"/>
  <c r="BH713" i="2"/>
  <c r="BG713" i="2"/>
  <c r="BF713" i="2"/>
  <c r="T713" i="2"/>
  <c r="R713" i="2"/>
  <c r="P713" i="2"/>
  <c r="BI710" i="2"/>
  <c r="BH710" i="2"/>
  <c r="BG710" i="2"/>
  <c r="BF710" i="2"/>
  <c r="T710" i="2"/>
  <c r="R710" i="2"/>
  <c r="P710" i="2"/>
  <c r="BI707" i="2"/>
  <c r="BH707" i="2"/>
  <c r="BG707" i="2"/>
  <c r="BF707" i="2"/>
  <c r="T707" i="2"/>
  <c r="R707" i="2"/>
  <c r="P707" i="2"/>
  <c r="BI699" i="2"/>
  <c r="BH699" i="2"/>
  <c r="BG699" i="2"/>
  <c r="BF699" i="2"/>
  <c r="T699" i="2"/>
  <c r="R699" i="2"/>
  <c r="P699" i="2"/>
  <c r="BI697" i="2"/>
  <c r="BH697" i="2"/>
  <c r="BG697" i="2"/>
  <c r="BF697" i="2"/>
  <c r="T697" i="2"/>
  <c r="R697" i="2"/>
  <c r="P697" i="2"/>
  <c r="BI690" i="2"/>
  <c r="BH690" i="2"/>
  <c r="BG690" i="2"/>
  <c r="BF690" i="2"/>
  <c r="T690" i="2"/>
  <c r="R690" i="2"/>
  <c r="P690" i="2"/>
  <c r="BI688" i="2"/>
  <c r="BH688" i="2"/>
  <c r="BG688" i="2"/>
  <c r="BF688" i="2"/>
  <c r="T688" i="2"/>
  <c r="R688" i="2"/>
  <c r="P688" i="2"/>
  <c r="BI681" i="2"/>
  <c r="BH681" i="2"/>
  <c r="BG681" i="2"/>
  <c r="BF681" i="2"/>
  <c r="T681" i="2"/>
  <c r="R681" i="2"/>
  <c r="P681" i="2"/>
  <c r="BI668" i="2"/>
  <c r="BH668" i="2"/>
  <c r="BG668" i="2"/>
  <c r="BF668" i="2"/>
  <c r="T668" i="2"/>
  <c r="R668" i="2"/>
  <c r="P668" i="2"/>
  <c r="BI667" i="2"/>
  <c r="BH667" i="2"/>
  <c r="BG667" i="2"/>
  <c r="BF667" i="2"/>
  <c r="T667" i="2"/>
  <c r="R667" i="2"/>
  <c r="P667" i="2"/>
  <c r="BI663" i="2"/>
  <c r="BH663" i="2"/>
  <c r="BG663" i="2"/>
  <c r="BF663" i="2"/>
  <c r="T663" i="2"/>
  <c r="R663" i="2"/>
  <c r="P663" i="2"/>
  <c r="BI660" i="2"/>
  <c r="BH660" i="2"/>
  <c r="BG660" i="2"/>
  <c r="BF660" i="2"/>
  <c r="T660" i="2"/>
  <c r="R660" i="2"/>
  <c r="P660" i="2"/>
  <c r="BI654" i="2"/>
  <c r="BH654" i="2"/>
  <c r="BG654" i="2"/>
  <c r="BF654" i="2"/>
  <c r="T654" i="2"/>
  <c r="R654" i="2"/>
  <c r="P654" i="2"/>
  <c r="BI650" i="2"/>
  <c r="BH650" i="2"/>
  <c r="BG650" i="2"/>
  <c r="BF650" i="2"/>
  <c r="T650" i="2"/>
  <c r="R650" i="2"/>
  <c r="P650" i="2"/>
  <c r="BI648" i="2"/>
  <c r="BH648" i="2"/>
  <c r="BG648" i="2"/>
  <c r="BF648" i="2"/>
  <c r="T648" i="2"/>
  <c r="R648" i="2"/>
  <c r="P648" i="2"/>
  <c r="BI639" i="2"/>
  <c r="BH639" i="2"/>
  <c r="BG639" i="2"/>
  <c r="BF639" i="2"/>
  <c r="T639" i="2"/>
  <c r="R639" i="2"/>
  <c r="P639" i="2"/>
  <c r="BI637" i="2"/>
  <c r="BH637" i="2"/>
  <c r="BG637" i="2"/>
  <c r="BF637" i="2"/>
  <c r="T637" i="2"/>
  <c r="R637" i="2"/>
  <c r="P637" i="2"/>
  <c r="BI628" i="2"/>
  <c r="BH628" i="2"/>
  <c r="BG628" i="2"/>
  <c r="BF628" i="2"/>
  <c r="T628" i="2"/>
  <c r="R628" i="2"/>
  <c r="P628" i="2"/>
  <c r="BI625" i="2"/>
  <c r="BH625" i="2"/>
  <c r="BG625" i="2"/>
  <c r="BF625" i="2"/>
  <c r="T625" i="2"/>
  <c r="R625" i="2"/>
  <c r="P625" i="2"/>
  <c r="BI623" i="2"/>
  <c r="BH623" i="2"/>
  <c r="BG623" i="2"/>
  <c r="BF623" i="2"/>
  <c r="T623" i="2"/>
  <c r="R623" i="2"/>
  <c r="P623" i="2"/>
  <c r="BI619" i="2"/>
  <c r="BH619" i="2"/>
  <c r="BG619" i="2"/>
  <c r="BF619" i="2"/>
  <c r="T619" i="2"/>
  <c r="R619" i="2"/>
  <c r="P619" i="2"/>
  <c r="BI612" i="2"/>
  <c r="BH612" i="2"/>
  <c r="BG612" i="2"/>
  <c r="BF612" i="2"/>
  <c r="T612" i="2"/>
  <c r="R612" i="2"/>
  <c r="P612" i="2"/>
  <c r="BI608" i="2"/>
  <c r="BH608" i="2"/>
  <c r="BG608" i="2"/>
  <c r="BF608" i="2"/>
  <c r="T608" i="2"/>
  <c r="R608" i="2"/>
  <c r="P608" i="2"/>
  <c r="BI606" i="2"/>
  <c r="BH606" i="2"/>
  <c r="BG606" i="2"/>
  <c r="BF606" i="2"/>
  <c r="T606" i="2"/>
  <c r="R606" i="2"/>
  <c r="P606" i="2"/>
  <c r="BI593" i="2"/>
  <c r="BH593" i="2"/>
  <c r="BG593" i="2"/>
  <c r="BF593" i="2"/>
  <c r="T593" i="2"/>
  <c r="R593" i="2"/>
  <c r="P593" i="2"/>
  <c r="BI577" i="2"/>
  <c r="BH577" i="2"/>
  <c r="BG577" i="2"/>
  <c r="BF577" i="2"/>
  <c r="T577" i="2"/>
  <c r="R577" i="2"/>
  <c r="P577" i="2"/>
  <c r="BI573" i="2"/>
  <c r="BH573" i="2"/>
  <c r="BG573" i="2"/>
  <c r="BF573" i="2"/>
  <c r="T573" i="2"/>
  <c r="R573" i="2"/>
  <c r="P573" i="2"/>
  <c r="BI571" i="2"/>
  <c r="BH571" i="2"/>
  <c r="BG571" i="2"/>
  <c r="BF571" i="2"/>
  <c r="T571" i="2"/>
  <c r="R571" i="2"/>
  <c r="P571" i="2"/>
  <c r="BI560" i="2"/>
  <c r="BH560" i="2"/>
  <c r="BG560" i="2"/>
  <c r="BF560" i="2"/>
  <c r="T560" i="2"/>
  <c r="R560" i="2"/>
  <c r="P560" i="2"/>
  <c r="BI558" i="2"/>
  <c r="BH558" i="2"/>
  <c r="BG558" i="2"/>
  <c r="BF558" i="2"/>
  <c r="T558" i="2"/>
  <c r="R558" i="2"/>
  <c r="P558" i="2"/>
  <c r="BI556" i="2"/>
  <c r="BH556" i="2"/>
  <c r="BG556" i="2"/>
  <c r="BF556" i="2"/>
  <c r="T556" i="2"/>
  <c r="R556" i="2"/>
  <c r="P556" i="2"/>
  <c r="BI554" i="2"/>
  <c r="BH554" i="2"/>
  <c r="BG554" i="2"/>
  <c r="BF554" i="2"/>
  <c r="T554" i="2"/>
  <c r="R554" i="2"/>
  <c r="P554" i="2"/>
  <c r="BI543" i="2"/>
  <c r="BH543" i="2"/>
  <c r="BG543" i="2"/>
  <c r="BF543" i="2"/>
  <c r="T543" i="2"/>
  <c r="R543" i="2"/>
  <c r="P543" i="2"/>
  <c r="BI541" i="2"/>
  <c r="BH541" i="2"/>
  <c r="BG541" i="2"/>
  <c r="BF541" i="2"/>
  <c r="T541" i="2"/>
  <c r="R541" i="2"/>
  <c r="P541" i="2"/>
  <c r="BI537" i="2"/>
  <c r="BH537" i="2"/>
  <c r="BG537" i="2"/>
  <c r="BF537" i="2"/>
  <c r="T537" i="2"/>
  <c r="R537" i="2"/>
  <c r="P537" i="2"/>
  <c r="BI533" i="2"/>
  <c r="BH533" i="2"/>
  <c r="BG533" i="2"/>
  <c r="BF533" i="2"/>
  <c r="T533" i="2"/>
  <c r="R533" i="2"/>
  <c r="P533" i="2"/>
  <c r="BI532" i="2"/>
  <c r="BH532" i="2"/>
  <c r="BG532" i="2"/>
  <c r="BF532" i="2"/>
  <c r="T532" i="2"/>
  <c r="R532" i="2"/>
  <c r="P532" i="2"/>
  <c r="BI531" i="2"/>
  <c r="BH531" i="2"/>
  <c r="BG531" i="2"/>
  <c r="BF531" i="2"/>
  <c r="T531" i="2"/>
  <c r="R531" i="2"/>
  <c r="P531" i="2"/>
  <c r="BI527" i="2"/>
  <c r="BH527" i="2"/>
  <c r="BG527" i="2"/>
  <c r="BF527" i="2"/>
  <c r="T527" i="2"/>
  <c r="R527" i="2"/>
  <c r="P527" i="2"/>
  <c r="BI523" i="2"/>
  <c r="BH523" i="2"/>
  <c r="BG523" i="2"/>
  <c r="BF523" i="2"/>
  <c r="T523" i="2"/>
  <c r="R523" i="2"/>
  <c r="P523" i="2"/>
  <c r="BI520" i="2"/>
  <c r="BH520" i="2"/>
  <c r="BG520" i="2"/>
  <c r="BF520" i="2"/>
  <c r="T520" i="2"/>
  <c r="R520" i="2"/>
  <c r="P520" i="2"/>
  <c r="BI516" i="2"/>
  <c r="BH516" i="2"/>
  <c r="BG516" i="2"/>
  <c r="BF516" i="2"/>
  <c r="T516" i="2"/>
  <c r="R516" i="2"/>
  <c r="P516" i="2"/>
  <c r="BI514" i="2"/>
  <c r="BH514" i="2"/>
  <c r="BG514" i="2"/>
  <c r="BF514" i="2"/>
  <c r="T514" i="2"/>
  <c r="R514" i="2"/>
  <c r="P514" i="2"/>
  <c r="BI510" i="2"/>
  <c r="BH510" i="2"/>
  <c r="BG510" i="2"/>
  <c r="BF510" i="2"/>
  <c r="T510" i="2"/>
  <c r="R510" i="2"/>
  <c r="P510" i="2"/>
  <c r="BI506" i="2"/>
  <c r="BH506" i="2"/>
  <c r="BG506" i="2"/>
  <c r="BF506" i="2"/>
  <c r="T506" i="2"/>
  <c r="R506" i="2"/>
  <c r="P506" i="2"/>
  <c r="BI502" i="2"/>
  <c r="BH502" i="2"/>
  <c r="BG502" i="2"/>
  <c r="BF502" i="2"/>
  <c r="T502" i="2"/>
  <c r="R502" i="2"/>
  <c r="P502" i="2"/>
  <c r="BI498" i="2"/>
  <c r="BH498" i="2"/>
  <c r="BG498" i="2"/>
  <c r="BF498" i="2"/>
  <c r="T498" i="2"/>
  <c r="R498" i="2"/>
  <c r="P498" i="2"/>
  <c r="BI496" i="2"/>
  <c r="BH496" i="2"/>
  <c r="BG496" i="2"/>
  <c r="BF496" i="2"/>
  <c r="T496" i="2"/>
  <c r="R496" i="2"/>
  <c r="P496" i="2"/>
  <c r="BI484" i="2"/>
  <c r="BH484" i="2"/>
  <c r="BG484" i="2"/>
  <c r="BF484" i="2"/>
  <c r="T484" i="2"/>
  <c r="R484" i="2"/>
  <c r="P484" i="2"/>
  <c r="BI479" i="2"/>
  <c r="BH479" i="2"/>
  <c r="BG479" i="2"/>
  <c r="BF479" i="2"/>
  <c r="T479" i="2"/>
  <c r="T478" i="2" s="1"/>
  <c r="R479" i="2"/>
  <c r="R478" i="2"/>
  <c r="P479" i="2"/>
  <c r="P478" i="2" s="1"/>
  <c r="BI471" i="2"/>
  <c r="BH471" i="2"/>
  <c r="BG471" i="2"/>
  <c r="BF471" i="2"/>
  <c r="T471" i="2"/>
  <c r="R471" i="2"/>
  <c r="P471" i="2"/>
  <c r="BI468" i="2"/>
  <c r="BH468" i="2"/>
  <c r="BG468" i="2"/>
  <c r="BF468" i="2"/>
  <c r="T468" i="2"/>
  <c r="R468" i="2"/>
  <c r="P468" i="2"/>
  <c r="BI465" i="2"/>
  <c r="BH465" i="2"/>
  <c r="BG465" i="2"/>
  <c r="BF465" i="2"/>
  <c r="T465" i="2"/>
  <c r="R465" i="2"/>
  <c r="P465" i="2"/>
  <c r="BI462" i="2"/>
  <c r="BH462" i="2"/>
  <c r="BG462" i="2"/>
  <c r="BF462" i="2"/>
  <c r="T462" i="2"/>
  <c r="R462" i="2"/>
  <c r="P462" i="2"/>
  <c r="BI458" i="2"/>
  <c r="BH458" i="2"/>
  <c r="BG458" i="2"/>
  <c r="BF458" i="2"/>
  <c r="T458" i="2"/>
  <c r="R458" i="2"/>
  <c r="P458" i="2"/>
  <c r="BI455" i="2"/>
  <c r="BH455" i="2"/>
  <c r="BG455" i="2"/>
  <c r="BF455" i="2"/>
  <c r="T455" i="2"/>
  <c r="R455" i="2"/>
  <c r="P455" i="2"/>
  <c r="BI451" i="2"/>
  <c r="BH451" i="2"/>
  <c r="BG451" i="2"/>
  <c r="BF451" i="2"/>
  <c r="T451" i="2"/>
  <c r="R451" i="2"/>
  <c r="P451" i="2"/>
  <c r="BI448" i="2"/>
  <c r="BH448" i="2"/>
  <c r="BG448" i="2"/>
  <c r="BF448" i="2"/>
  <c r="T448" i="2"/>
  <c r="R448" i="2"/>
  <c r="P448" i="2"/>
  <c r="BI444" i="2"/>
  <c r="BH444" i="2"/>
  <c r="BG444" i="2"/>
  <c r="BF444" i="2"/>
  <c r="T444" i="2"/>
  <c r="R444" i="2"/>
  <c r="P444" i="2"/>
  <c r="BI439" i="2"/>
  <c r="BH439" i="2"/>
  <c r="BG439" i="2"/>
  <c r="BF439" i="2"/>
  <c r="T439" i="2"/>
  <c r="R439" i="2"/>
  <c r="P439" i="2"/>
  <c r="BI435" i="2"/>
  <c r="BH435" i="2"/>
  <c r="BG435" i="2"/>
  <c r="BF435" i="2"/>
  <c r="T435" i="2"/>
  <c r="R435" i="2"/>
  <c r="P435" i="2"/>
  <c r="BI430" i="2"/>
  <c r="BH430" i="2"/>
  <c r="BG430" i="2"/>
  <c r="BF430" i="2"/>
  <c r="T430" i="2"/>
  <c r="R430" i="2"/>
  <c r="P430" i="2"/>
  <c r="BI427" i="2"/>
  <c r="BH427" i="2"/>
  <c r="BG427" i="2"/>
  <c r="BF427" i="2"/>
  <c r="T427" i="2"/>
  <c r="R427" i="2"/>
  <c r="P427" i="2"/>
  <c r="BI421" i="2"/>
  <c r="BH421" i="2"/>
  <c r="BG421" i="2"/>
  <c r="BF421" i="2"/>
  <c r="T421" i="2"/>
  <c r="R421" i="2"/>
  <c r="P421" i="2"/>
  <c r="BI418" i="2"/>
  <c r="BH418" i="2"/>
  <c r="BG418" i="2"/>
  <c r="BF418" i="2"/>
  <c r="T418" i="2"/>
  <c r="R418" i="2"/>
  <c r="P418" i="2"/>
  <c r="BI415" i="2"/>
  <c r="BH415" i="2"/>
  <c r="BG415" i="2"/>
  <c r="BF415" i="2"/>
  <c r="T415" i="2"/>
  <c r="R415" i="2"/>
  <c r="P415" i="2"/>
  <c r="BI411" i="2"/>
  <c r="BH411" i="2"/>
  <c r="BG411" i="2"/>
  <c r="BF411" i="2"/>
  <c r="T411" i="2"/>
  <c r="R411" i="2"/>
  <c r="P411" i="2"/>
  <c r="BI408" i="2"/>
  <c r="BH408" i="2"/>
  <c r="BG408" i="2"/>
  <c r="BF408" i="2"/>
  <c r="T408" i="2"/>
  <c r="R408" i="2"/>
  <c r="P408" i="2"/>
  <c r="BI399" i="2"/>
  <c r="BH399" i="2"/>
  <c r="BG399" i="2"/>
  <c r="BF399" i="2"/>
  <c r="T399" i="2"/>
  <c r="R399" i="2"/>
  <c r="P399" i="2"/>
  <c r="BI391" i="2"/>
  <c r="BH391" i="2"/>
  <c r="BG391" i="2"/>
  <c r="BF391" i="2"/>
  <c r="T391" i="2"/>
  <c r="R391" i="2"/>
  <c r="P391" i="2"/>
  <c r="BI389" i="2"/>
  <c r="BH389" i="2"/>
  <c r="BG389" i="2"/>
  <c r="BF389" i="2"/>
  <c r="T389" i="2"/>
  <c r="R389" i="2"/>
  <c r="P389" i="2"/>
  <c r="BI382" i="2"/>
  <c r="BH382" i="2"/>
  <c r="BG382" i="2"/>
  <c r="BF382" i="2"/>
  <c r="T382" i="2"/>
  <c r="R382" i="2"/>
  <c r="P382" i="2"/>
  <c r="BI380" i="2"/>
  <c r="BH380" i="2"/>
  <c r="BG380" i="2"/>
  <c r="BF380" i="2"/>
  <c r="T380" i="2"/>
  <c r="R380" i="2"/>
  <c r="P380" i="2"/>
  <c r="BI378" i="2"/>
  <c r="BH378" i="2"/>
  <c r="BG378" i="2"/>
  <c r="BF378" i="2"/>
  <c r="T378" i="2"/>
  <c r="R378" i="2"/>
  <c r="P378" i="2"/>
  <c r="BI374" i="2"/>
  <c r="BH374" i="2"/>
  <c r="BG374" i="2"/>
  <c r="BF374" i="2"/>
  <c r="T374" i="2"/>
  <c r="R374" i="2"/>
  <c r="P374" i="2"/>
  <c r="BI370" i="2"/>
  <c r="BH370" i="2"/>
  <c r="BG370" i="2"/>
  <c r="BF370" i="2"/>
  <c r="T370" i="2"/>
  <c r="R370" i="2"/>
  <c r="P370" i="2"/>
  <c r="BI366" i="2"/>
  <c r="BH366" i="2"/>
  <c r="BG366" i="2"/>
  <c r="BF366" i="2"/>
  <c r="T366" i="2"/>
  <c r="R366" i="2"/>
  <c r="P366" i="2"/>
  <c r="BI362" i="2"/>
  <c r="BH362" i="2"/>
  <c r="BG362" i="2"/>
  <c r="BF362" i="2"/>
  <c r="T362" i="2"/>
  <c r="R362" i="2"/>
  <c r="P362" i="2"/>
  <c r="BI359" i="2"/>
  <c r="BH359" i="2"/>
  <c r="BG359" i="2"/>
  <c r="BF359" i="2"/>
  <c r="T359" i="2"/>
  <c r="R359" i="2"/>
  <c r="P359" i="2"/>
  <c r="BI355" i="2"/>
  <c r="BH355" i="2"/>
  <c r="BG355" i="2"/>
  <c r="BF355" i="2"/>
  <c r="T355" i="2"/>
  <c r="R355" i="2"/>
  <c r="P355" i="2"/>
  <c r="BI351" i="2"/>
  <c r="BH351" i="2"/>
  <c r="BG351" i="2"/>
  <c r="BF351" i="2"/>
  <c r="T351" i="2"/>
  <c r="R351" i="2"/>
  <c r="P351" i="2"/>
  <c r="BI348" i="2"/>
  <c r="BH348" i="2"/>
  <c r="BG348" i="2"/>
  <c r="BF348" i="2"/>
  <c r="T348" i="2"/>
  <c r="R348" i="2"/>
  <c r="P348" i="2"/>
  <c r="BI344" i="2"/>
  <c r="BH344" i="2"/>
  <c r="BG344" i="2"/>
  <c r="BF344" i="2"/>
  <c r="T344" i="2"/>
  <c r="R344" i="2"/>
  <c r="P344" i="2"/>
  <c r="BI340" i="2"/>
  <c r="BH340" i="2"/>
  <c r="BG340" i="2"/>
  <c r="BF340" i="2"/>
  <c r="T340" i="2"/>
  <c r="R340" i="2"/>
  <c r="P340" i="2"/>
  <c r="BI330" i="2"/>
  <c r="BH330" i="2"/>
  <c r="BG330" i="2"/>
  <c r="BF330" i="2"/>
  <c r="T330" i="2"/>
  <c r="R330" i="2"/>
  <c r="P330" i="2"/>
  <c r="BI328" i="2"/>
  <c r="BH328" i="2"/>
  <c r="BG328" i="2"/>
  <c r="BF328" i="2"/>
  <c r="T328" i="2"/>
  <c r="R328" i="2"/>
  <c r="P328" i="2"/>
  <c r="BI319" i="2"/>
  <c r="BH319" i="2"/>
  <c r="BG319" i="2"/>
  <c r="BF319" i="2"/>
  <c r="T319" i="2"/>
  <c r="R319" i="2"/>
  <c r="P319" i="2"/>
  <c r="BI314" i="2"/>
  <c r="BH314" i="2"/>
  <c r="BG314" i="2"/>
  <c r="BF314" i="2"/>
  <c r="T314" i="2"/>
  <c r="R314" i="2"/>
  <c r="P314" i="2"/>
  <c r="BI310" i="2"/>
  <c r="BH310" i="2"/>
  <c r="BG310" i="2"/>
  <c r="BF310" i="2"/>
  <c r="T310" i="2"/>
  <c r="R310" i="2"/>
  <c r="P310" i="2"/>
  <c r="BI307" i="2"/>
  <c r="BH307" i="2"/>
  <c r="BG307" i="2"/>
  <c r="BF307" i="2"/>
  <c r="T307" i="2"/>
  <c r="R307" i="2"/>
  <c r="P307" i="2"/>
  <c r="BI303" i="2"/>
  <c r="BH303" i="2"/>
  <c r="BG303" i="2"/>
  <c r="BF303" i="2"/>
  <c r="T303" i="2"/>
  <c r="R303" i="2"/>
  <c r="P303" i="2"/>
  <c r="BI299" i="2"/>
  <c r="BH299" i="2"/>
  <c r="BG299" i="2"/>
  <c r="BF299" i="2"/>
  <c r="T299" i="2"/>
  <c r="R299" i="2"/>
  <c r="P299" i="2"/>
  <c r="BI297" i="2"/>
  <c r="BH297" i="2"/>
  <c r="BG297" i="2"/>
  <c r="BF297" i="2"/>
  <c r="T297" i="2"/>
  <c r="R297" i="2"/>
  <c r="P297" i="2"/>
  <c r="BI295" i="2"/>
  <c r="BH295" i="2"/>
  <c r="BG295" i="2"/>
  <c r="BF295" i="2"/>
  <c r="T295" i="2"/>
  <c r="R295" i="2"/>
  <c r="P295" i="2"/>
  <c r="BI283" i="2"/>
  <c r="BH283" i="2"/>
  <c r="BG283" i="2"/>
  <c r="BF283" i="2"/>
  <c r="T283" i="2"/>
  <c r="R283" i="2"/>
  <c r="P283" i="2"/>
  <c r="BI273" i="2"/>
  <c r="BH273" i="2"/>
  <c r="BG273" i="2"/>
  <c r="BF273" i="2"/>
  <c r="T273" i="2"/>
  <c r="R273" i="2"/>
  <c r="P273" i="2"/>
  <c r="BI269" i="2"/>
  <c r="BH269" i="2"/>
  <c r="BG269" i="2"/>
  <c r="BF269" i="2"/>
  <c r="T269" i="2"/>
  <c r="R269" i="2"/>
  <c r="P269" i="2"/>
  <c r="BI238" i="2"/>
  <c r="BH238" i="2"/>
  <c r="BG238" i="2"/>
  <c r="BF238" i="2"/>
  <c r="T238" i="2"/>
  <c r="R238" i="2"/>
  <c r="P238" i="2"/>
  <c r="BI232" i="2"/>
  <c r="BH232" i="2"/>
  <c r="BG232" i="2"/>
  <c r="BF232" i="2"/>
  <c r="T232" i="2"/>
  <c r="R232" i="2"/>
  <c r="P232" i="2"/>
  <c r="BI208" i="2"/>
  <c r="BH208" i="2"/>
  <c r="BG208" i="2"/>
  <c r="BF208" i="2"/>
  <c r="T208" i="2"/>
  <c r="R208" i="2"/>
  <c r="P208" i="2"/>
  <c r="BI183" i="2"/>
  <c r="BH183" i="2"/>
  <c r="BG183" i="2"/>
  <c r="BF183" i="2"/>
  <c r="T183" i="2"/>
  <c r="R183" i="2"/>
  <c r="P183" i="2"/>
  <c r="BI178" i="2"/>
  <c r="BH178" i="2"/>
  <c r="BG178" i="2"/>
  <c r="BF178" i="2"/>
  <c r="T178" i="2"/>
  <c r="R178" i="2"/>
  <c r="P178" i="2"/>
  <c r="BI176" i="2"/>
  <c r="BH176" i="2"/>
  <c r="BG176" i="2"/>
  <c r="BF176" i="2"/>
  <c r="T176" i="2"/>
  <c r="R176" i="2"/>
  <c r="P176" i="2"/>
  <c r="BI174" i="2"/>
  <c r="BH174" i="2"/>
  <c r="BG174" i="2"/>
  <c r="BF174" i="2"/>
  <c r="T174" i="2"/>
  <c r="R174" i="2"/>
  <c r="P174" i="2"/>
  <c r="BI168" i="2"/>
  <c r="BH168" i="2"/>
  <c r="BG168" i="2"/>
  <c r="BF168" i="2"/>
  <c r="T168" i="2"/>
  <c r="R168" i="2"/>
  <c r="P168" i="2"/>
  <c r="BI161" i="2"/>
  <c r="BH161" i="2"/>
  <c r="BG161" i="2"/>
  <c r="BF161" i="2"/>
  <c r="T161" i="2"/>
  <c r="R161" i="2"/>
  <c r="P161" i="2"/>
  <c r="BI155" i="2"/>
  <c r="BH155" i="2"/>
  <c r="BG155" i="2"/>
  <c r="BF155" i="2"/>
  <c r="T155" i="2"/>
  <c r="R155" i="2"/>
  <c r="P155" i="2"/>
  <c r="BI147" i="2"/>
  <c r="BH147" i="2"/>
  <c r="BG147" i="2"/>
  <c r="BF147" i="2"/>
  <c r="T147" i="2"/>
  <c r="R147" i="2"/>
  <c r="P147" i="2"/>
  <c r="BI144" i="2"/>
  <c r="BH144" i="2"/>
  <c r="BG144" i="2"/>
  <c r="BF144" i="2"/>
  <c r="T144" i="2"/>
  <c r="R144" i="2"/>
  <c r="P144" i="2"/>
  <c r="BI140" i="2"/>
  <c r="BH140" i="2"/>
  <c r="BG140" i="2"/>
  <c r="BF140" i="2"/>
  <c r="T140" i="2"/>
  <c r="R140" i="2"/>
  <c r="P140" i="2"/>
  <c r="BI136" i="2"/>
  <c r="BH136" i="2"/>
  <c r="BG136" i="2"/>
  <c r="BF136" i="2"/>
  <c r="T136" i="2"/>
  <c r="R136" i="2"/>
  <c r="P136" i="2"/>
  <c r="BI133" i="2"/>
  <c r="BH133" i="2"/>
  <c r="BG133" i="2"/>
  <c r="BF133" i="2"/>
  <c r="T133" i="2"/>
  <c r="R133" i="2"/>
  <c r="P133" i="2"/>
  <c r="BI130" i="2"/>
  <c r="BH130" i="2"/>
  <c r="BG130" i="2"/>
  <c r="BF130" i="2"/>
  <c r="T130" i="2"/>
  <c r="R130" i="2"/>
  <c r="P130" i="2"/>
  <c r="BI126" i="2"/>
  <c r="BH126" i="2"/>
  <c r="BG126" i="2"/>
  <c r="BF126" i="2"/>
  <c r="T126" i="2"/>
  <c r="R126" i="2"/>
  <c r="P126" i="2"/>
  <c r="BI121" i="2"/>
  <c r="BH121" i="2"/>
  <c r="BG121" i="2"/>
  <c r="BF121" i="2"/>
  <c r="T121" i="2"/>
  <c r="R121" i="2"/>
  <c r="P121" i="2"/>
  <c r="BI116" i="2"/>
  <c r="BH116" i="2"/>
  <c r="BG116" i="2"/>
  <c r="BF116" i="2"/>
  <c r="T116" i="2"/>
  <c r="R116" i="2"/>
  <c r="P116" i="2"/>
  <c r="J109" i="2"/>
  <c r="J108" i="2"/>
  <c r="F108" i="2"/>
  <c r="F106" i="2"/>
  <c r="E104" i="2"/>
  <c r="J55" i="2"/>
  <c r="J54" i="2"/>
  <c r="F54" i="2"/>
  <c r="F52" i="2"/>
  <c r="E50" i="2"/>
  <c r="J18" i="2"/>
  <c r="E18" i="2"/>
  <c r="F109" i="2" s="1"/>
  <c r="J17" i="2"/>
  <c r="J12" i="2"/>
  <c r="J52" i="2"/>
  <c r="E7" i="2"/>
  <c r="E48" i="2" s="1"/>
  <c r="L50" i="1"/>
  <c r="AM50" i="1"/>
  <c r="AM49" i="1"/>
  <c r="L49" i="1"/>
  <c r="AM47" i="1"/>
  <c r="L47" i="1"/>
  <c r="L45" i="1"/>
  <c r="L44" i="1"/>
  <c r="J527" i="2"/>
  <c r="BK759" i="2"/>
  <c r="BK921" i="2"/>
  <c r="BK571" i="2"/>
  <c r="BK532" i="2"/>
  <c r="J716" i="2"/>
  <c r="BK573" i="2"/>
  <c r="BK1047" i="2"/>
  <c r="BK168" i="3"/>
  <c r="J190" i="3"/>
  <c r="BK187" i="3"/>
  <c r="J251" i="4"/>
  <c r="J213" i="4"/>
  <c r="BK164" i="4"/>
  <c r="J151" i="4"/>
  <c r="BK166" i="4"/>
  <c r="BK124" i="6"/>
  <c r="BK175" i="7"/>
  <c r="BK152" i="7"/>
  <c r="J111" i="7"/>
  <c r="BK99" i="8"/>
  <c r="J654" i="2"/>
  <c r="J958" i="2"/>
  <c r="J1119" i="2"/>
  <c r="J1187" i="2"/>
  <c r="J606" i="2"/>
  <c r="BK776" i="2"/>
  <c r="J936" i="2"/>
  <c r="BK1157" i="2"/>
  <c r="J1135" i="2"/>
  <c r="BK156" i="3"/>
  <c r="BK151" i="3"/>
  <c r="BK202" i="3"/>
  <c r="J204" i="4"/>
  <c r="J146" i="4"/>
  <c r="J184" i="4"/>
  <c r="BK220" i="4"/>
  <c r="BK184" i="4"/>
  <c r="BK117" i="6"/>
  <c r="BK135" i="6"/>
  <c r="J175" i="7"/>
  <c r="J98" i="8"/>
  <c r="BK107" i="8"/>
  <c r="J874" i="2"/>
  <c r="J232" i="2"/>
  <c r="BK269" i="2"/>
  <c r="BK344" i="2"/>
  <c r="J840" i="2"/>
  <c r="BK1220" i="2"/>
  <c r="J126" i="2"/>
  <c r="BK303" i="2"/>
  <c r="BK1414" i="2"/>
  <c r="BK967" i="2"/>
  <c r="BK182" i="3"/>
  <c r="J188" i="3"/>
  <c r="J235" i="4"/>
  <c r="BK128" i="4"/>
  <c r="J162" i="4"/>
  <c r="J237" i="4"/>
  <c r="J157" i="4"/>
  <c r="J93" i="6"/>
  <c r="BK105" i="7"/>
  <c r="J86" i="8"/>
  <c r="BK898" i="2"/>
  <c r="BK340" i="2"/>
  <c r="J720" i="2"/>
  <c r="BK637" i="2"/>
  <c r="J1127" i="2"/>
  <c r="J299" i="2"/>
  <c r="J359" i="2"/>
  <c r="J573" i="2"/>
  <c r="J810" i="2"/>
  <c r="BK1242" i="2"/>
  <c r="BK906" i="2"/>
  <c r="J147" i="2"/>
  <c r="BK153" i="3"/>
  <c r="BK195" i="3"/>
  <c r="BK248" i="4"/>
  <c r="J210" i="4"/>
  <c r="J177" i="4"/>
  <c r="BK141" i="4"/>
  <c r="BK214" i="4"/>
  <c r="BK109" i="6"/>
  <c r="J138" i="7"/>
  <c r="J96" i="7"/>
  <c r="BK91" i="8"/>
  <c r="J921" i="2"/>
  <c r="J1075" i="2"/>
  <c r="BK506" i="2"/>
  <c r="J612" i="2"/>
  <c r="BK764" i="2"/>
  <c r="J758" i="2"/>
  <c r="J870" i="2"/>
  <c r="J1215" i="2"/>
  <c r="BK1440" i="2"/>
  <c r="BK451" i="2"/>
  <c r="BK114" i="3"/>
  <c r="J202" i="3"/>
  <c r="J197" i="3"/>
  <c r="J245" i="4"/>
  <c r="BK196" i="4"/>
  <c r="BK186" i="4"/>
  <c r="BK239" i="4"/>
  <c r="BK146" i="4"/>
  <c r="J128" i="6"/>
  <c r="BK114" i="7"/>
  <c r="J83" i="8"/>
  <c r="J987" i="2"/>
  <c r="BK870" i="2"/>
  <c r="BK1045" i="2"/>
  <c r="J366" i="2"/>
  <c r="J532" i="2"/>
  <c r="BK1097" i="2"/>
  <c r="BK359" i="2"/>
  <c r="J724" i="2"/>
  <c r="J1233" i="2"/>
  <c r="BK448" i="2"/>
  <c r="BK146" i="3"/>
  <c r="BK173" i="3"/>
  <c r="J242" i="4"/>
  <c r="J234" i="4"/>
  <c r="J185" i="4"/>
  <c r="BK145" i="4"/>
  <c r="BK173" i="4"/>
  <c r="J89" i="5"/>
  <c r="J117" i="6"/>
  <c r="J90" i="8"/>
  <c r="J1150" i="2"/>
  <c r="J713" i="2"/>
  <c r="J835" i="2"/>
  <c r="J1157" i="2"/>
  <c r="BK668" i="2"/>
  <c r="J795" i="2"/>
  <c r="BK968" i="2"/>
  <c r="BK144" i="2"/>
  <c r="J1442" i="2"/>
  <c r="J800" i="2"/>
  <c r="J468" i="2"/>
  <c r="BK523" i="2"/>
  <c r="J541" i="2"/>
  <c r="BK719" i="2"/>
  <c r="J931" i="2"/>
  <c r="BK1187" i="2"/>
  <c r="BK421" i="2"/>
  <c r="BK900" i="2"/>
  <c r="BK1295" i="2"/>
  <c r="J344" i="2"/>
  <c r="BK118" i="3"/>
  <c r="J154" i="3"/>
  <c r="J185" i="3"/>
  <c r="BK210" i="4"/>
  <c r="BK194" i="4"/>
  <c r="J243" i="4"/>
  <c r="BK87" i="5"/>
  <c r="J118" i="6"/>
  <c r="BK96" i="7"/>
  <c r="J93" i="7"/>
  <c r="J101" i="8"/>
  <c r="BK984" i="2"/>
  <c r="J498" i="2"/>
  <c r="BK819" i="2"/>
  <c r="BK940" i="2"/>
  <c r="J1097" i="2"/>
  <c r="J208" i="2"/>
  <c r="BK116" i="2"/>
  <c r="J382" i="2"/>
  <c r="BK1430" i="2"/>
  <c r="BK981" i="2"/>
  <c r="J319" i="2"/>
  <c r="BK111" i="3"/>
  <c r="BK159" i="3"/>
  <c r="J135" i="3"/>
  <c r="BK237" i="4"/>
  <c r="J228" i="4"/>
  <c r="BK155" i="4"/>
  <c r="BK167" i="4"/>
  <c r="BK151" i="4"/>
  <c r="J104" i="6"/>
  <c r="BK155" i="7"/>
  <c r="J105" i="8"/>
  <c r="J905" i="2"/>
  <c r="BK1150" i="2"/>
  <c r="J697" i="2"/>
  <c r="J898" i="2"/>
  <c r="J914" i="2"/>
  <c r="J183" i="2"/>
  <c r="J351" i="2"/>
  <c r="J471" i="2"/>
  <c r="BK1450" i="2"/>
  <c r="BK623" i="2"/>
  <c r="J174" i="3"/>
  <c r="BK170" i="3"/>
  <c r="BK147" i="3"/>
  <c r="BK114" i="4"/>
  <c r="BK233" i="4"/>
  <c r="BK190" i="4"/>
  <c r="J239" i="4"/>
  <c r="BK176" i="4"/>
  <c r="BK84" i="5"/>
  <c r="BK148" i="7"/>
  <c r="BK111" i="7"/>
  <c r="J106" i="8"/>
  <c r="BK1146" i="2"/>
  <c r="BK543" i="2"/>
  <c r="BK781" i="2"/>
  <c r="BK758" i="2"/>
  <c r="BK963" i="2"/>
  <c r="BK628" i="2"/>
  <c r="J799" i="2"/>
  <c r="J888" i="2"/>
  <c r="BK307" i="2"/>
  <c r="BK1233" i="2"/>
  <c r="BK681" i="2"/>
  <c r="BK121" i="3"/>
  <c r="BK172" i="3"/>
  <c r="BK144" i="4"/>
  <c r="BK132" i="4"/>
  <c r="J191" i="4"/>
  <c r="BK231" i="4"/>
  <c r="BK175" i="4"/>
  <c r="BK106" i="6"/>
  <c r="BK147" i="7"/>
  <c r="BK166" i="7"/>
  <c r="BK82" i="8"/>
  <c r="BK1082" i="2"/>
  <c r="BK1215" i="2"/>
  <c r="BK1030" i="2"/>
  <c r="BK130" i="2"/>
  <c r="J667" i="2"/>
  <c r="J825" i="2"/>
  <c r="BK374" i="2"/>
  <c r="BK688" i="2"/>
  <c r="BK1127" i="2"/>
  <c r="J1414" i="2"/>
  <c r="J203" i="3"/>
  <c r="J156" i="3"/>
  <c r="BK163" i="3"/>
  <c r="BK142" i="3"/>
  <c r="BK205" i="4"/>
  <c r="BK225" i="4"/>
  <c r="J176" i="4"/>
  <c r="J230" i="4"/>
  <c r="BK158" i="4"/>
  <c r="BK113" i="6"/>
  <c r="J170" i="7"/>
  <c r="BK90" i="7"/>
  <c r="BK104" i="8"/>
  <c r="BK930" i="2"/>
  <c r="J502" i="2"/>
  <c r="BK612" i="2"/>
  <c r="J699" i="2"/>
  <c r="J915" i="2"/>
  <c r="J1045" i="2"/>
  <c r="J523" i="2"/>
  <c r="J663" i="2"/>
  <c r="BK1101" i="2"/>
  <c r="J1252" i="2"/>
  <c r="J764" i="2"/>
  <c r="J153" i="3"/>
  <c r="J118" i="3"/>
  <c r="J113" i="3"/>
  <c r="BK226" i="4"/>
  <c r="BK232" i="4"/>
  <c r="BK162" i="4"/>
  <c r="BK209" i="4"/>
  <c r="J165" i="4"/>
  <c r="BK115" i="4"/>
  <c r="BK102" i="6"/>
  <c r="BK119" i="7"/>
  <c r="BK88" i="8"/>
  <c r="J514" i="2"/>
  <c r="J785" i="2"/>
  <c r="BK935" i="2"/>
  <c r="BK283" i="2"/>
  <c r="BK514" i="2"/>
  <c r="J857" i="2"/>
  <c r="J1055" i="2"/>
  <c r="J919" i="2"/>
  <c r="J560" i="2"/>
  <c r="J1024" i="2"/>
  <c r="BK1171" i="2"/>
  <c r="BK389" i="2"/>
  <c r="J283" i="2"/>
  <c r="J411" i="2"/>
  <c r="J295" i="2"/>
  <c r="J1440" i="2"/>
  <c r="BK744" i="2"/>
  <c r="J151" i="3"/>
  <c r="J147" i="3"/>
  <c r="BK116" i="3"/>
  <c r="J119" i="4"/>
  <c r="BK244" i="4"/>
  <c r="BK185" i="4"/>
  <c r="J225" i="4"/>
  <c r="BK159" i="4"/>
  <c r="BK88" i="5"/>
  <c r="BK119" i="6"/>
  <c r="BK156" i="7"/>
  <c r="BK101" i="8"/>
  <c r="BK102" i="8"/>
  <c r="J819" i="2"/>
  <c r="BK178" i="2"/>
  <c r="J751" i="2"/>
  <c r="J577" i="2"/>
  <c r="J688" i="2"/>
  <c r="J520" i="2"/>
  <c r="BK520" i="2"/>
  <c r="J690" i="2"/>
  <c r="BK815" i="2"/>
  <c r="J116" i="2"/>
  <c r="BK144" i="3"/>
  <c r="BK183" i="3"/>
  <c r="BK253" i="4"/>
  <c r="J233" i="4"/>
  <c r="J192" i="4"/>
  <c r="J117" i="4"/>
  <c r="J179" i="4"/>
  <c r="BK90" i="5"/>
  <c r="J127" i="7"/>
  <c r="J105" i="7"/>
  <c r="J89" i="8"/>
  <c r="BK619" i="2"/>
  <c r="BK765" i="2"/>
  <c r="BK750" i="2"/>
  <c r="BK724" i="2"/>
  <c r="J886" i="2"/>
  <c r="J710" i="2"/>
  <c r="BK922" i="2"/>
  <c r="BK1343" i="2"/>
  <c r="BK791" i="2"/>
  <c r="J172" i="3"/>
  <c r="J111" i="3"/>
  <c r="J199" i="3"/>
  <c r="J115" i="4"/>
  <c r="J222" i="4"/>
  <c r="BK112" i="4"/>
  <c r="BK171" i="4"/>
  <c r="J124" i="6"/>
  <c r="BK162" i="7"/>
  <c r="BK90" i="8"/>
  <c r="J648" i="2"/>
  <c r="J912" i="2"/>
  <c r="J947" i="2"/>
  <c r="J928" i="2"/>
  <c r="BK140" i="2"/>
  <c r="J732" i="2"/>
  <c r="BK667" i="2"/>
  <c r="BK1252" i="2"/>
  <c r="J399" i="2"/>
  <c r="J160" i="3"/>
  <c r="BK131" i="3"/>
  <c r="BK148" i="3"/>
  <c r="J231" i="4"/>
  <c r="J194" i="4"/>
  <c r="BK172" i="4"/>
  <c r="BK242" i="4"/>
  <c r="J128" i="4"/>
  <c r="J109" i="6"/>
  <c r="J159" i="7"/>
  <c r="BK93" i="8"/>
  <c r="BK105" i="8"/>
  <c r="BK868" i="2"/>
  <c r="BK471" i="2"/>
  <c r="J935" i="2"/>
  <c r="J1149" i="2"/>
  <c r="J328" i="2"/>
  <c r="BK355" i="2"/>
  <c r="BK663" i="2"/>
  <c r="J757" i="2"/>
  <c r="BK951" i="2"/>
  <c r="BK1319" i="2"/>
  <c r="J789" i="2"/>
  <c r="J184" i="3"/>
  <c r="J157" i="3"/>
  <c r="BK160" i="3"/>
  <c r="J256" i="4"/>
  <c r="J199" i="4"/>
  <c r="BK181" i="4"/>
  <c r="BK143" i="4"/>
  <c r="BK183" i="4"/>
  <c r="BK234" i="4"/>
  <c r="J86" i="5"/>
  <c r="J166" i="7"/>
  <c r="J168" i="7"/>
  <c r="BK106" i="8"/>
  <c r="J93" i="8"/>
  <c r="BK835" i="2"/>
  <c r="BK399" i="2"/>
  <c r="BK479" i="2"/>
  <c r="BK176" i="2"/>
  <c r="J738" i="2"/>
  <c r="J794" i="2"/>
  <c r="J956" i="2"/>
  <c r="BK962" i="2"/>
  <c r="J1430" i="2"/>
  <c r="BK919" i="2"/>
  <c r="BK165" i="3"/>
  <c r="J198" i="3"/>
  <c r="J105" i="3"/>
  <c r="J132" i="4"/>
  <c r="BK203" i="4"/>
  <c r="J180" i="4"/>
  <c r="BK224" i="4"/>
  <c r="J93" i="5"/>
  <c r="J172" i="7"/>
  <c r="BK135" i="7"/>
  <c r="J97" i="8"/>
  <c r="J844" i="2"/>
  <c r="J922" i="2"/>
  <c r="J1125" i="2"/>
  <c r="J421" i="2"/>
  <c r="J543" i="2"/>
  <c r="J593" i="2"/>
  <c r="J458" i="2"/>
  <c r="J827" i="2"/>
  <c r="BK738" i="2"/>
  <c r="J951" i="2"/>
  <c r="BK794" i="2"/>
  <c r="J465" i="2"/>
  <c r="J303" i="2"/>
  <c r="BK786" i="2"/>
  <c r="BK804" i="2"/>
  <c r="BK1245" i="2"/>
  <c r="BK840" i="2"/>
  <c r="BK190" i="3"/>
  <c r="BK124" i="3"/>
  <c r="BK113" i="3"/>
  <c r="J196" i="4"/>
  <c r="J178" i="4"/>
  <c r="BK125" i="4"/>
  <c r="J106" i="4"/>
  <c r="J88" i="5"/>
  <c r="J143" i="7"/>
  <c r="J152" i="7"/>
  <c r="BK108" i="8"/>
  <c r="BK947" i="2"/>
  <c r="BK455" i="2"/>
  <c r="BK554" i="2"/>
  <c r="J809" i="2"/>
  <c r="BK789" i="2"/>
  <c r="BK987" i="2"/>
  <c r="J340" i="2"/>
  <c r="J623" i="2"/>
  <c r="BK905" i="2"/>
  <c r="J1284" i="2"/>
  <c r="J178" i="3"/>
  <c r="BK174" i="3"/>
  <c r="J195" i="3"/>
  <c r="BK180" i="3"/>
  <c r="BK200" i="4"/>
  <c r="BK195" i="4"/>
  <c r="BK168" i="4"/>
  <c r="BK174" i="4"/>
  <c r="J203" i="4"/>
  <c r="BK122" i="6"/>
  <c r="J130" i="7"/>
  <c r="BK89" i="8"/>
  <c r="BK805" i="2"/>
  <c r="J510" i="2"/>
  <c r="J389" i="2"/>
  <c r="BK608" i="2"/>
  <c r="BK362" i="2"/>
  <c r="J455" i="2"/>
  <c r="J784" i="2"/>
  <c r="BK780" i="2"/>
  <c r="BK1196" i="2"/>
  <c r="J176" i="2"/>
  <c r="BK149" i="3"/>
  <c r="BK201" i="3"/>
  <c r="J221" i="4"/>
  <c r="J218" i="4"/>
  <c r="J182" i="4"/>
  <c r="J181" i="4"/>
  <c r="J232" i="4"/>
  <c r="J126" i="6"/>
  <c r="BK138" i="7"/>
  <c r="BK83" i="8"/>
  <c r="J1000" i="2"/>
  <c r="J121" i="2"/>
  <c r="J571" i="2"/>
  <c r="BK558" i="2"/>
  <c r="BK884" i="2"/>
  <c r="J968" i="2"/>
  <c r="J273" i="2"/>
  <c r="BK133" i="2"/>
  <c r="J786" i="2"/>
  <c r="BK813" i="2"/>
  <c r="J177" i="3"/>
  <c r="J201" i="3"/>
  <c r="J165" i="3"/>
  <c r="J257" i="4"/>
  <c r="BK211" i="4"/>
  <c r="J183" i="4"/>
  <c r="BK206" i="4"/>
  <c r="BK154" i="4"/>
  <c r="J112" i="6"/>
  <c r="J108" i="7"/>
  <c r="BK87" i="8"/>
  <c r="BK1165" i="2"/>
  <c r="J238" i="2"/>
  <c r="J374" i="2"/>
  <c r="BK496" i="2"/>
  <c r="BK936" i="2"/>
  <c r="BK1067" i="2"/>
  <c r="J558" i="2"/>
  <c r="J1242" i="2"/>
  <c r="J707" i="2"/>
  <c r="J161" i="3"/>
  <c r="BK189" i="3"/>
  <c r="BK199" i="3"/>
  <c r="BK213" i="4"/>
  <c r="J248" i="4"/>
  <c r="J195" i="4"/>
  <c r="J171" i="4"/>
  <c r="J207" i="4"/>
  <c r="J169" i="4"/>
  <c r="BK89" i="5"/>
  <c r="BK144" i="7"/>
  <c r="J84" i="8"/>
  <c r="F34" i="9"/>
  <c r="BA62" i="1"/>
  <c r="J906" i="2"/>
  <c r="J868" i="2"/>
  <c r="J900" i="2"/>
  <c r="J378" i="2"/>
  <c r="BK174" i="2"/>
  <c r="J1387" i="2"/>
  <c r="J639" i="2"/>
  <c r="J144" i="3"/>
  <c r="BK175" i="3"/>
  <c r="BK150" i="3"/>
  <c r="BK249" i="4"/>
  <c r="BK193" i="4"/>
  <c r="J145" i="4"/>
  <c r="BK216" i="4"/>
  <c r="BK130" i="6"/>
  <c r="BK130" i="7"/>
  <c r="BK86" i="8"/>
  <c r="BK716" i="2"/>
  <c r="BK1011" i="2"/>
  <c r="J144" i="2"/>
  <c r="BK1130" i="2"/>
  <c r="BK330" i="2"/>
  <c r="BK710" i="2"/>
  <c r="BK857" i="2"/>
  <c r="BK1036" i="2"/>
  <c r="BK1024" i="2"/>
  <c r="J1153" i="2"/>
  <c r="J435" i="2"/>
  <c r="J462" i="2"/>
  <c r="J516" i="2"/>
  <c r="J719" i="2"/>
  <c r="BK990" i="2"/>
  <c r="BK498" i="2"/>
  <c r="J769" i="2"/>
  <c r="BK1236" i="2"/>
  <c r="BK295" i="2"/>
  <c r="BK166" i="3"/>
  <c r="BK162" i="3"/>
  <c r="J124" i="3"/>
  <c r="J255" i="4"/>
  <c r="J244" i="4"/>
  <c r="J158" i="4"/>
  <c r="J172" i="4"/>
  <c r="J211" i="4"/>
  <c r="BK96" i="6"/>
  <c r="J164" i="7"/>
  <c r="BK170" i="7"/>
  <c r="BK85" i="8"/>
  <c r="F37" i="9"/>
  <c r="BD62" i="1" s="1"/>
  <c r="J444" i="2"/>
  <c r="BK430" i="2"/>
  <c r="BK1139" i="2"/>
  <c r="J740" i="2"/>
  <c r="BK1090" i="2"/>
  <c r="J1239" i="2"/>
  <c r="BK484" i="2"/>
  <c r="J200" i="3"/>
  <c r="BK200" i="3"/>
  <c r="BK135" i="3"/>
  <c r="J193" i="3"/>
  <c r="BK106" i="4"/>
  <c r="BK149" i="4"/>
  <c r="J174" i="4"/>
  <c r="J136" i="4"/>
  <c r="BK136" i="4"/>
  <c r="BK104" i="6"/>
  <c r="J162" i="7"/>
  <c r="BK143" i="7"/>
  <c r="J108" i="8"/>
  <c r="J1011" i="2"/>
  <c r="J418" i="2"/>
  <c r="BK531" i="2"/>
  <c r="J1143" i="2"/>
  <c r="J650" i="2"/>
  <c r="BK541" i="2"/>
  <c r="BK654" i="2"/>
  <c r="BK728" i="2"/>
  <c r="J1030" i="2"/>
  <c r="BK198" i="3"/>
  <c r="J181" i="3"/>
  <c r="BK164" i="3"/>
  <c r="J168" i="3"/>
  <c r="BK212" i="4"/>
  <c r="J214" i="4"/>
  <c r="J186" i="4"/>
  <c r="J217" i="4"/>
  <c r="J148" i="4"/>
  <c r="J102" i="6"/>
  <c r="J100" i="7"/>
  <c r="BK92" i="8"/>
  <c r="BK84" i="9"/>
  <c r="J496" i="2"/>
  <c r="J380" i="2"/>
  <c r="BK299" i="2"/>
  <c r="BK418" i="2"/>
  <c r="J628" i="2"/>
  <c r="J728" i="2"/>
  <c r="BK915" i="2"/>
  <c r="BK1442" i="2"/>
  <c r="BK1153" i="2"/>
  <c r="J307" i="2"/>
  <c r="BK161" i="3"/>
  <c r="BK204" i="3"/>
  <c r="J258" i="4"/>
  <c r="BK222" i="4"/>
  <c r="BK163" i="4"/>
  <c r="BK182" i="4"/>
  <c r="J141" i="4"/>
  <c r="BK128" i="6"/>
  <c r="BK116" i="7"/>
  <c r="J88" i="8"/>
  <c r="J537" i="2"/>
  <c r="J998" i="2"/>
  <c r="BK319" i="2"/>
  <c r="BK751" i="2"/>
  <c r="J531" i="2"/>
  <c r="BK537" i="2"/>
  <c r="J1131" i="2"/>
  <c r="J430" i="2"/>
  <c r="J744" i="2"/>
  <c r="J1165" i="2"/>
  <c r="BK314" i="2"/>
  <c r="J127" i="3"/>
  <c r="J150" i="3"/>
  <c r="BK179" i="3"/>
  <c r="BK255" i="4"/>
  <c r="BK122" i="4"/>
  <c r="J190" i="4"/>
  <c r="J249" i="4"/>
  <c r="BK177" i="4"/>
  <c r="J202" i="4"/>
  <c r="BK90" i="6"/>
  <c r="J121" i="7"/>
  <c r="J100" i="8"/>
  <c r="J104" i="8"/>
  <c r="BK1125" i="2"/>
  <c r="J161" i="2"/>
  <c r="J391" i="2"/>
  <c r="J533" i="2"/>
  <c r="J962" i="2"/>
  <c r="BK126" i="2"/>
  <c r="BK147" i="2"/>
  <c r="BK606" i="2"/>
  <c r="BK914" i="2"/>
  <c r="J1319" i="2"/>
  <c r="BK809" i="2"/>
  <c r="J187" i="3"/>
  <c r="J170" i="3"/>
  <c r="J183" i="3"/>
  <c r="BK254" i="4"/>
  <c r="BK201" i="4"/>
  <c r="J173" i="4"/>
  <c r="J227" i="4"/>
  <c r="J147" i="4"/>
  <c r="J113" i="6"/>
  <c r="J151" i="7"/>
  <c r="BK140" i="7"/>
  <c r="J85" i="8"/>
  <c r="BK577" i="2"/>
  <c r="BK1131" i="2"/>
  <c r="BK348" i="2"/>
  <c r="BK650" i="2"/>
  <c r="J943" i="2"/>
  <c r="J178" i="2"/>
  <c r="BK510" i="2"/>
  <c r="BK699" i="2"/>
  <c r="BK772" i="2"/>
  <c r="J1183" i="2"/>
  <c r="BK827" i="2"/>
  <c r="BK952" i="2"/>
  <c r="BK310" i="2"/>
  <c r="BK366" i="2"/>
  <c r="BK844" i="2"/>
  <c r="BK874" i="2"/>
  <c r="BK1135" i="2"/>
  <c r="BK1225" i="2"/>
  <c r="BK444" i="2"/>
  <c r="BK157" i="3"/>
  <c r="BK203" i="3"/>
  <c r="J206" i="4"/>
  <c r="BK119" i="4"/>
  <c r="J189" i="4"/>
  <c r="J114" i="4"/>
  <c r="BK178" i="4"/>
  <c r="J122" i="4"/>
  <c r="BK164" i="7"/>
  <c r="J153" i="7"/>
  <c r="J87" i="8"/>
  <c r="J1196" i="2"/>
  <c r="BK556" i="2"/>
  <c r="BK690" i="2"/>
  <c r="J668" i="2"/>
  <c r="J1139" i="2"/>
  <c r="BK527" i="2"/>
  <c r="BK625" i="2"/>
  <c r="BK837" i="2"/>
  <c r="BK808" i="2"/>
  <c r="J1230" i="2"/>
  <c r="BK435" i="2"/>
  <c r="J164" i="3"/>
  <c r="J148" i="3"/>
  <c r="BK154" i="3"/>
  <c r="J212" i="4"/>
  <c r="BK189" i="4"/>
  <c r="BK238" i="4"/>
  <c r="BK161" i="4"/>
  <c r="J112" i="4"/>
  <c r="BK168" i="7"/>
  <c r="J140" i="7"/>
  <c r="J103" i="8"/>
  <c r="J752" i="2"/>
  <c r="J1036" i="2"/>
  <c r="BK1115" i="2"/>
  <c r="J136" i="2"/>
  <c r="BK533" i="2"/>
  <c r="J804" i="2"/>
  <c r="J1101" i="2"/>
  <c r="BK1183" i="2"/>
  <c r="J1236" i="2"/>
  <c r="J114" i="3"/>
  <c r="BK140" i="3"/>
  <c r="J146" i="3"/>
  <c r="BK197" i="4"/>
  <c r="J175" i="4"/>
  <c r="BK147" i="4"/>
  <c r="J164" i="4"/>
  <c r="BK93" i="5"/>
  <c r="J122" i="6"/>
  <c r="BK108" i="7"/>
  <c r="BK94" i="8"/>
  <c r="J837" i="2"/>
  <c r="J984" i="2"/>
  <c r="BK462" i="2"/>
  <c r="BK370" i="2"/>
  <c r="BK757" i="2"/>
  <c r="BK855" i="2"/>
  <c r="BK998" i="2"/>
  <c r="J427" i="2"/>
  <c r="BK1387" i="2"/>
  <c r="J772" i="2"/>
  <c r="J155" i="3"/>
  <c r="BK178" i="3"/>
  <c r="J140" i="3"/>
  <c r="BK236" i="4"/>
  <c r="J254" i="4"/>
  <c r="J188" i="4"/>
  <c r="J253" i="4"/>
  <c r="BK160" i="4"/>
  <c r="J90" i="5"/>
  <c r="J111" i="6"/>
  <c r="J114" i="7"/>
  <c r="J102" i="8"/>
  <c r="BK697" i="2"/>
  <c r="J681" i="2"/>
  <c r="BK800" i="2"/>
  <c r="J1146" i="2"/>
  <c r="J479" i="2"/>
  <c r="J451" i="2"/>
  <c r="BK328" i="2"/>
  <c r="BK1284" i="2"/>
  <c r="BK928" i="2"/>
  <c r="J182" i="3"/>
  <c r="BK167" i="3"/>
  <c r="BK127" i="3"/>
  <c r="J125" i="4"/>
  <c r="J224" i="4"/>
  <c r="BK192" i="4"/>
  <c r="J167" i="4"/>
  <c r="J144" i="4"/>
  <c r="J149" i="4"/>
  <c r="BK111" i="6"/>
  <c r="BK112" i="6"/>
  <c r="J144" i="7"/>
  <c r="J84" i="9"/>
  <c r="BK1119" i="2"/>
  <c r="BK784" i="2"/>
  <c r="J1115" i="2"/>
  <c r="J813" i="2"/>
  <c r="J855" i="2"/>
  <c r="BK1163" i="2"/>
  <c r="J1450" i="2"/>
  <c r="BK1015" i="2"/>
  <c r="J269" i="2"/>
  <c r="BK188" i="3"/>
  <c r="J142" i="3"/>
  <c r="BK152" i="3"/>
  <c r="J208" i="4"/>
  <c r="BK117" i="4"/>
  <c r="BK188" i="4"/>
  <c r="J154" i="4"/>
  <c r="BK243" i="4"/>
  <c r="J155" i="4"/>
  <c r="J135" i="6"/>
  <c r="BK159" i="7"/>
  <c r="BK93" i="7"/>
  <c r="BK84" i="8"/>
  <c r="BK775" i="2"/>
  <c r="BK136" i="2"/>
  <c r="BK427" i="2"/>
  <c r="J554" i="2"/>
  <c r="BK785" i="2"/>
  <c r="J1005" i="2"/>
  <c r="J314" i="2"/>
  <c r="BK378" i="2"/>
  <c r="J884" i="2"/>
  <c r="J619" i="2"/>
  <c r="BK660" i="2"/>
  <c r="BK799" i="2"/>
  <c r="BK1075" i="2"/>
  <c r="J140" i="2"/>
  <c r="BK648" i="2"/>
  <c r="J940" i="2"/>
  <c r="BK1365" i="2"/>
  <c r="J625" i="2"/>
  <c r="J179" i="3"/>
  <c r="BK184" i="3"/>
  <c r="BK228" i="4"/>
  <c r="BK230" i="4"/>
  <c r="BK191" i="4"/>
  <c r="BK153" i="4"/>
  <c r="J200" i="4"/>
  <c r="J197" i="4"/>
  <c r="J119" i="6"/>
  <c r="J147" i="7"/>
  <c r="J94" i="8"/>
  <c r="J96" i="8"/>
  <c r="J765" i="2"/>
  <c r="J1033" i="2"/>
  <c r="J355" i="2"/>
  <c r="BK516" i="2"/>
  <c r="BK956" i="2"/>
  <c r="BK382" i="2"/>
  <c r="J1082" i="2"/>
  <c r="BK958" i="2"/>
  <c r="J1343" i="2"/>
  <c r="J781" i="2"/>
  <c r="BK238" i="2"/>
  <c r="J180" i="3"/>
  <c r="J215" i="4"/>
  <c r="BK256" i="4"/>
  <c r="BK179" i="4"/>
  <c r="J201" i="4"/>
  <c r="BK227" i="4"/>
  <c r="BK118" i="6"/>
  <c r="J90" i="6"/>
  <c r="J124" i="7"/>
  <c r="F35" i="9"/>
  <c r="BB62" i="1" s="1"/>
  <c r="BK415" i="2"/>
  <c r="BK439" i="2"/>
  <c r="BK720" i="2"/>
  <c r="BK972" i="2"/>
  <c r="J1067" i="2"/>
  <c r="J1295" i="2"/>
  <c r="BK736" i="2"/>
  <c r="J143" i="3"/>
  <c r="J159" i="3"/>
  <c r="J131" i="3"/>
  <c r="BK202" i="4"/>
  <c r="J143" i="4"/>
  <c r="BK165" i="4"/>
  <c r="BK100" i="4"/>
  <c r="BK208" i="4"/>
  <c r="J96" i="6"/>
  <c r="BK127" i="7"/>
  <c r="J99" i="8"/>
  <c r="J1171" i="2"/>
  <c r="BK273" i="2"/>
  <c r="BK121" i="2"/>
  <c r="BK465" i="2"/>
  <c r="J1047" i="2"/>
  <c r="J415" i="2"/>
  <c r="BK810" i="2"/>
  <c r="BK1027" i="2"/>
  <c r="J736" i="2"/>
  <c r="J1225" i="2"/>
  <c r="BK560" i="2"/>
  <c r="BK193" i="3"/>
  <c r="J121" i="3"/>
  <c r="J175" i="3"/>
  <c r="BK257" i="4"/>
  <c r="BK258" i="4"/>
  <c r="BK157" i="4"/>
  <c r="BK207" i="4"/>
  <c r="BK86" i="5"/>
  <c r="BK151" i="7"/>
  <c r="BK96" i="8"/>
  <c r="J92" i="8"/>
  <c r="J776" i="2"/>
  <c r="J370" i="2"/>
  <c r="BK732" i="2"/>
  <c r="J408" i="2"/>
  <c r="J805" i="2"/>
  <c r="J930" i="2"/>
  <c r="BK1000" i="2"/>
  <c r="BK795" i="2"/>
  <c r="J1010" i="2"/>
  <c r="BK161" i="2"/>
  <c r="BK99" i="3"/>
  <c r="BK105" i="3"/>
  <c r="J163" i="3"/>
  <c r="BK217" i="4"/>
  <c r="BK240" i="4"/>
  <c r="J152" i="4"/>
  <c r="J205" i="4"/>
  <c r="BK218" i="4"/>
  <c r="BK126" i="6"/>
  <c r="J148" i="7"/>
  <c r="BK121" i="7"/>
  <c r="J82" i="8"/>
  <c r="J1207" i="2"/>
  <c r="BK593" i="2"/>
  <c r="BK740" i="2"/>
  <c r="J967" i="2"/>
  <c r="BK1149" i="2"/>
  <c r="BK502" i="2"/>
  <c r="BK752" i="2"/>
  <c r="J775" i="2"/>
  <c r="BK1177" i="2"/>
  <c r="J133" i="2"/>
  <c r="J189" i="3"/>
  <c r="BK181" i="3"/>
  <c r="J149" i="3"/>
  <c r="J209" i="4"/>
  <c r="J100" i="4"/>
  <c r="J166" i="4"/>
  <c r="BK180" i="4"/>
  <c r="BK199" i="4"/>
  <c r="J106" i="6"/>
  <c r="BK124" i="7"/>
  <c r="J95" i="8"/>
  <c r="J1015" i="2"/>
  <c r="BK458" i="2"/>
  <c r="J484" i="2"/>
  <c r="J759" i="2"/>
  <c r="BK1005" i="2"/>
  <c r="BK408" i="2"/>
  <c r="J130" i="2"/>
  <c r="J608" i="2"/>
  <c r="BK707" i="2"/>
  <c r="J952" i="2"/>
  <c r="J297" i="2"/>
  <c r="J330" i="2"/>
  <c r="AS54" i="1"/>
  <c r="J1220" i="2"/>
  <c r="BK1398" i="2"/>
  <c r="J972" i="2"/>
  <c r="BK155" i="2"/>
  <c r="J173" i="3"/>
  <c r="J152" i="3"/>
  <c r="J219" i="4"/>
  <c r="BK223" i="4"/>
  <c r="BK169" i="4"/>
  <c r="J223" i="4"/>
  <c r="J153" i="4"/>
  <c r="BK93" i="6"/>
  <c r="J156" i="7"/>
  <c r="J133" i="7"/>
  <c r="BK97" i="8"/>
  <c r="J1027" i="2"/>
  <c r="BK1143" i="2"/>
  <c r="BK208" i="2"/>
  <c r="J362" i="2"/>
  <c r="BK912" i="2"/>
  <c r="J808" i="2"/>
  <c r="J155" i="2"/>
  <c r="BK183" i="2"/>
  <c r="J1398" i="2"/>
  <c r="BK713" i="2"/>
  <c r="BK177" i="3"/>
  <c r="J166" i="3"/>
  <c r="J116" i="3"/>
  <c r="J216" i="4"/>
  <c r="J238" i="4"/>
  <c r="J161" i="4"/>
  <c r="J240" i="4"/>
  <c r="BK156" i="4"/>
  <c r="J84" i="5"/>
  <c r="J155" i="7"/>
  <c r="BK133" i="7"/>
  <c r="J91" i="8"/>
  <c r="J1152" i="2"/>
  <c r="BK943" i="2"/>
  <c r="J1007" i="2"/>
  <c r="J990" i="2"/>
  <c r="BK1033" i="2"/>
  <c r="J168" i="2"/>
  <c r="BK411" i="2"/>
  <c r="J1245" i="2"/>
  <c r="J439" i="2"/>
  <c r="BK155" i="3"/>
  <c r="BK197" i="3"/>
  <c r="BK251" i="4"/>
  <c r="BK235" i="4"/>
  <c r="J193" i="4"/>
  <c r="J156" i="4"/>
  <c r="BK204" i="4"/>
  <c r="BK152" i="4"/>
  <c r="J130" i="6"/>
  <c r="J135" i="7"/>
  <c r="J107" i="8"/>
  <c r="BK98" i="8"/>
  <c r="BK769" i="2"/>
  <c r="BK1055" i="2"/>
  <c r="BK825" i="2"/>
  <c r="J1177" i="2"/>
  <c r="J506" i="2"/>
  <c r="BK1207" i="2"/>
  <c r="J1130" i="2"/>
  <c r="J1365" i="2"/>
  <c r="BK1007" i="2"/>
  <c r="BK232" i="2"/>
  <c r="BK185" i="3"/>
  <c r="BK169" i="3"/>
  <c r="BK215" i="4"/>
  <c r="J226" i="4"/>
  <c r="BK148" i="4"/>
  <c r="J168" i="4"/>
  <c r="BK85" i="5"/>
  <c r="BK153" i="7"/>
  <c r="J116" i="7"/>
  <c r="F36" i="9"/>
  <c r="J791" i="2"/>
  <c r="BK931" i="2"/>
  <c r="J1090" i="2"/>
  <c r="BK168" i="2"/>
  <c r="J174" i="2"/>
  <c r="J637" i="2"/>
  <c r="BK886" i="2"/>
  <c r="BK1230" i="2"/>
  <c r="BK391" i="2"/>
  <c r="J169" i="3"/>
  <c r="BK143" i="3"/>
  <c r="J99" i="3"/>
  <c r="J236" i="4"/>
  <c r="BK219" i="4"/>
  <c r="J160" i="4"/>
  <c r="J163" i="4"/>
  <c r="J87" i="5"/>
  <c r="J90" i="7"/>
  <c r="BK172" i="7"/>
  <c r="BK95" i="8"/>
  <c r="J750" i="2"/>
  <c r="J981" i="2"/>
  <c r="BK297" i="2"/>
  <c r="J448" i="2"/>
  <c r="J660" i="2"/>
  <c r="BK639" i="2"/>
  <c r="BK468" i="2"/>
  <c r="J815" i="2"/>
  <c r="BK1239" i="2"/>
  <c r="BK351" i="2"/>
  <c r="J167" i="3"/>
  <c r="J162" i="3"/>
  <c r="J204" i="3"/>
  <c r="BK221" i="4"/>
  <c r="J220" i="4"/>
  <c r="BK245" i="4"/>
  <c r="J159" i="4"/>
  <c r="J85" i="5"/>
  <c r="BK100" i="7"/>
  <c r="J119" i="7"/>
  <c r="BK103" i="8"/>
  <c r="BK100" i="8"/>
  <c r="J963" i="2"/>
  <c r="J310" i="2"/>
  <c r="J556" i="2"/>
  <c r="BK1010" i="2"/>
  <c r="J348" i="2"/>
  <c r="BK888" i="2"/>
  <c r="J1163" i="2"/>
  <c r="BK380" i="2"/>
  <c r="J780" i="2"/>
  <c r="BK1152" i="2"/>
  <c r="T115" i="2" l="1"/>
  <c r="T129" i="2"/>
  <c r="P154" i="2"/>
  <c r="T282" i="2"/>
  <c r="T339" i="2"/>
  <c r="P407" i="2"/>
  <c r="P483" i="2"/>
  <c r="BK576" i="2"/>
  <c r="J576" i="2" s="1"/>
  <c r="J79" i="2" s="1"/>
  <c r="T653" i="2"/>
  <c r="BK735" i="2"/>
  <c r="J735" i="2"/>
  <c r="J81" i="2"/>
  <c r="P735" i="2"/>
  <c r="T735" i="2"/>
  <c r="R818" i="2"/>
  <c r="P843" i="2"/>
  <c r="BK946" i="2"/>
  <c r="J946" i="2" s="1"/>
  <c r="J86" i="2" s="1"/>
  <c r="BK971" i="2"/>
  <c r="J971" i="2" s="1"/>
  <c r="J87" i="2" s="1"/>
  <c r="R971" i="2"/>
  <c r="T1251" i="2"/>
  <c r="R98" i="3"/>
  <c r="R120" i="3"/>
  <c r="T141" i="3"/>
  <c r="P158" i="3"/>
  <c r="BK176" i="3"/>
  <c r="J176" i="3"/>
  <c r="J71" i="3" s="1"/>
  <c r="BK111" i="4"/>
  <c r="J111" i="4" s="1"/>
  <c r="J62" i="4" s="1"/>
  <c r="T142" i="4"/>
  <c r="T170" i="4"/>
  <c r="T187" i="4"/>
  <c r="T229" i="4"/>
  <c r="T247" i="4"/>
  <c r="P83" i="5"/>
  <c r="P82" i="5" s="1"/>
  <c r="P81" i="5" s="1"/>
  <c r="AU58" i="1" s="1"/>
  <c r="BK89" i="6"/>
  <c r="J89" i="6" s="1"/>
  <c r="J61" i="6" s="1"/>
  <c r="BK110" i="6"/>
  <c r="J110" i="6"/>
  <c r="J64" i="6" s="1"/>
  <c r="BK123" i="6"/>
  <c r="J123" i="6"/>
  <c r="J66" i="6"/>
  <c r="T104" i="7"/>
  <c r="P139" i="7"/>
  <c r="BK81" i="8"/>
  <c r="BK80" i="8"/>
  <c r="J80" i="8" s="1"/>
  <c r="R182" i="2"/>
  <c r="P306" i="2"/>
  <c r="R373" i="2"/>
  <c r="T443" i="2"/>
  <c r="BK501" i="2"/>
  <c r="J501" i="2"/>
  <c r="J77" i="2" s="1"/>
  <c r="R576" i="2"/>
  <c r="BK818" i="2"/>
  <c r="J818" i="2"/>
  <c r="J83" i="2" s="1"/>
  <c r="R873" i="2"/>
  <c r="T1014" i="2"/>
  <c r="R1134" i="2"/>
  <c r="BK1156" i="2"/>
  <c r="J1156" i="2" s="1"/>
  <c r="J90" i="2" s="1"/>
  <c r="R1156" i="2"/>
  <c r="P1186" i="2"/>
  <c r="P110" i="3"/>
  <c r="BK145" i="3"/>
  <c r="J145" i="3" s="1"/>
  <c r="J68" i="3" s="1"/>
  <c r="BK171" i="3"/>
  <c r="J171" i="3"/>
  <c r="J70" i="3"/>
  <c r="BK186" i="3"/>
  <c r="J186" i="3"/>
  <c r="J72" i="3" s="1"/>
  <c r="BK99" i="4"/>
  <c r="J99" i="4" s="1"/>
  <c r="J61" i="4" s="1"/>
  <c r="R121" i="4"/>
  <c r="BK150" i="4"/>
  <c r="J150" i="4" s="1"/>
  <c r="J68" i="4" s="1"/>
  <c r="P198" i="4"/>
  <c r="BK241" i="4"/>
  <c r="J241" i="4" s="1"/>
  <c r="J73" i="4" s="1"/>
  <c r="R252" i="4"/>
  <c r="T83" i="5"/>
  <c r="T82" i="5" s="1"/>
  <c r="T81" i="5" s="1"/>
  <c r="P89" i="6"/>
  <c r="P88" i="6" s="1"/>
  <c r="P110" i="6"/>
  <c r="P123" i="6"/>
  <c r="BK104" i="7"/>
  <c r="J104" i="7"/>
  <c r="J63" i="7" s="1"/>
  <c r="BK139" i="7"/>
  <c r="J139" i="7" s="1"/>
  <c r="J65" i="7" s="1"/>
  <c r="T182" i="2"/>
  <c r="R306" i="2"/>
  <c r="P373" i="2"/>
  <c r="P443" i="2"/>
  <c r="R483" i="2"/>
  <c r="T576" i="2"/>
  <c r="P98" i="3"/>
  <c r="T120" i="3"/>
  <c r="BK158" i="3"/>
  <c r="J158" i="3" s="1"/>
  <c r="J69" i="3" s="1"/>
  <c r="P176" i="3"/>
  <c r="T186" i="3"/>
  <c r="BK196" i="3"/>
  <c r="J196" i="3" s="1"/>
  <c r="J76" i="3" s="1"/>
  <c r="P111" i="4"/>
  <c r="P142" i="4"/>
  <c r="P170" i="4"/>
  <c r="R187" i="4"/>
  <c r="P229" i="4"/>
  <c r="P247" i="4"/>
  <c r="R101" i="6"/>
  <c r="R116" i="6"/>
  <c r="P129" i="6"/>
  <c r="P89" i="7"/>
  <c r="P88" i="7"/>
  <c r="T120" i="7"/>
  <c r="T163" i="7"/>
  <c r="P182" i="2"/>
  <c r="T306" i="2"/>
  <c r="T373" i="2"/>
  <c r="R443" i="2"/>
  <c r="T501" i="2"/>
  <c r="R536" i="2"/>
  <c r="R653" i="2"/>
  <c r="R735" i="2"/>
  <c r="P818" i="2"/>
  <c r="T873" i="2"/>
  <c r="R946" i="2"/>
  <c r="P971" i="2"/>
  <c r="BK1134" i="2"/>
  <c r="J1134" i="2"/>
  <c r="J89" i="2"/>
  <c r="T1134" i="2"/>
  <c r="BK1186" i="2"/>
  <c r="J1186" i="2" s="1"/>
  <c r="J91" i="2" s="1"/>
  <c r="R1186" i="2"/>
  <c r="P120" i="3"/>
  <c r="R145" i="3"/>
  <c r="R171" i="3"/>
  <c r="R138" i="3" s="1"/>
  <c r="T176" i="3"/>
  <c r="T196" i="3"/>
  <c r="T191" i="3" s="1"/>
  <c r="R99" i="4"/>
  <c r="P121" i="4"/>
  <c r="P150" i="4"/>
  <c r="BK198" i="4"/>
  <c r="J198" i="4"/>
  <c r="J71" i="4" s="1"/>
  <c r="P241" i="4"/>
  <c r="BK252" i="4"/>
  <c r="J252" i="4" s="1"/>
  <c r="J77" i="4" s="1"/>
  <c r="T101" i="6"/>
  <c r="P116" i="6"/>
  <c r="R129" i="6"/>
  <c r="T89" i="7"/>
  <c r="T88" i="7"/>
  <c r="BK120" i="7"/>
  <c r="J120" i="7" s="1"/>
  <c r="J64" i="7" s="1"/>
  <c r="BK163" i="7"/>
  <c r="J163" i="7"/>
  <c r="J66" i="7"/>
  <c r="P81" i="8"/>
  <c r="P80" i="8"/>
  <c r="AU61" i="1" s="1"/>
  <c r="BK182" i="2"/>
  <c r="J182" i="2" s="1"/>
  <c r="J66" i="2" s="1"/>
  <c r="BK306" i="2"/>
  <c r="J306" i="2"/>
  <c r="J68" i="2" s="1"/>
  <c r="BK373" i="2"/>
  <c r="J373" i="2" s="1"/>
  <c r="J71" i="2" s="1"/>
  <c r="BK443" i="2"/>
  <c r="J443" i="2" s="1"/>
  <c r="J73" i="2" s="1"/>
  <c r="R501" i="2"/>
  <c r="P536" i="2"/>
  <c r="P653" i="2"/>
  <c r="T743" i="2"/>
  <c r="P873" i="2"/>
  <c r="P1014" i="2"/>
  <c r="P1251" i="2"/>
  <c r="BK110" i="3"/>
  <c r="J110" i="3"/>
  <c r="J62" i="3" s="1"/>
  <c r="P141" i="3"/>
  <c r="R158" i="3"/>
  <c r="T171" i="3"/>
  <c r="P186" i="3"/>
  <c r="P196" i="3"/>
  <c r="P191" i="3"/>
  <c r="T99" i="4"/>
  <c r="T121" i="4"/>
  <c r="R150" i="4"/>
  <c r="T198" i="4"/>
  <c r="T241" i="4"/>
  <c r="T252" i="4"/>
  <c r="R83" i="5"/>
  <c r="R82" i="5"/>
  <c r="R81" i="5"/>
  <c r="R89" i="6"/>
  <c r="R88" i="6"/>
  <c r="T110" i="6"/>
  <c r="T123" i="6"/>
  <c r="R104" i="7"/>
  <c r="R139" i="7"/>
  <c r="T81" i="8"/>
  <c r="T80" i="8"/>
  <c r="BK115" i="2"/>
  <c r="J115" i="2"/>
  <c r="J62" i="2" s="1"/>
  <c r="R129" i="2"/>
  <c r="BK154" i="2"/>
  <c r="R282" i="2"/>
  <c r="P339" i="2"/>
  <c r="P338" i="2"/>
  <c r="T407" i="2"/>
  <c r="BK483" i="2"/>
  <c r="BK536" i="2"/>
  <c r="J536" i="2" s="1"/>
  <c r="J78" i="2" s="1"/>
  <c r="BK653" i="2"/>
  <c r="J653" i="2" s="1"/>
  <c r="J80" i="2" s="1"/>
  <c r="P743" i="2"/>
  <c r="T818" i="2"/>
  <c r="T843" i="2"/>
  <c r="BK1014" i="2"/>
  <c r="J1014" i="2" s="1"/>
  <c r="J88" i="2" s="1"/>
  <c r="BK1251" i="2"/>
  <c r="J1251" i="2"/>
  <c r="J92" i="2" s="1"/>
  <c r="BK98" i="3"/>
  <c r="J98" i="3" s="1"/>
  <c r="J61" i="3" s="1"/>
  <c r="R110" i="3"/>
  <c r="T145" i="3"/>
  <c r="R176" i="3"/>
  <c r="P99" i="4"/>
  <c r="P98" i="4" s="1"/>
  <c r="BK121" i="4"/>
  <c r="J121" i="4" s="1"/>
  <c r="J63" i="4" s="1"/>
  <c r="R142" i="4"/>
  <c r="R170" i="4"/>
  <c r="P187" i="4"/>
  <c r="R229" i="4"/>
  <c r="R247" i="4"/>
  <c r="R246" i="4"/>
  <c r="BK101" i="6"/>
  <c r="J101" i="6" s="1"/>
  <c r="J63" i="6" s="1"/>
  <c r="BK116" i="6"/>
  <c r="J116" i="6"/>
  <c r="J65" i="6"/>
  <c r="BK129" i="6"/>
  <c r="J129" i="6"/>
  <c r="J67" i="6" s="1"/>
  <c r="R89" i="7"/>
  <c r="R88" i="7" s="1"/>
  <c r="R120" i="7"/>
  <c r="R163" i="7"/>
  <c r="R115" i="2"/>
  <c r="R114" i="2" s="1"/>
  <c r="BK129" i="2"/>
  <c r="J129" i="2" s="1"/>
  <c r="J63" i="2" s="1"/>
  <c r="T154" i="2"/>
  <c r="BK282" i="2"/>
  <c r="J282" i="2"/>
  <c r="J67" i="2"/>
  <c r="BK339" i="2"/>
  <c r="J339" i="2"/>
  <c r="J70" i="2" s="1"/>
  <c r="R407" i="2"/>
  <c r="P501" i="2"/>
  <c r="T536" i="2"/>
  <c r="BK743" i="2"/>
  <c r="J743" i="2"/>
  <c r="J82" i="2" s="1"/>
  <c r="BK873" i="2"/>
  <c r="J873" i="2" s="1"/>
  <c r="J85" i="2" s="1"/>
  <c r="R1014" i="2"/>
  <c r="P1134" i="2"/>
  <c r="P1156" i="2"/>
  <c r="T1156" i="2"/>
  <c r="T1186" i="2"/>
  <c r="BK120" i="3"/>
  <c r="J120" i="3" s="1"/>
  <c r="J63" i="3" s="1"/>
  <c r="BK141" i="3"/>
  <c r="J141" i="3"/>
  <c r="J67" i="3"/>
  <c r="T158" i="3"/>
  <c r="R186" i="3"/>
  <c r="T111" i="4"/>
  <c r="BK142" i="4"/>
  <c r="J142" i="4" s="1"/>
  <c r="J67" i="4" s="1"/>
  <c r="BK170" i="4"/>
  <c r="J170" i="4"/>
  <c r="J69" i="4"/>
  <c r="BK187" i="4"/>
  <c r="J187" i="4"/>
  <c r="J70" i="4" s="1"/>
  <c r="BK229" i="4"/>
  <c r="J229" i="4"/>
  <c r="J72" i="4"/>
  <c r="BK247" i="4"/>
  <c r="J247" i="4"/>
  <c r="J75" i="4" s="1"/>
  <c r="P101" i="6"/>
  <c r="P100" i="6" s="1"/>
  <c r="T116" i="6"/>
  <c r="T129" i="6"/>
  <c r="P104" i="7"/>
  <c r="T139" i="7"/>
  <c r="P115" i="2"/>
  <c r="P129" i="2"/>
  <c r="R154" i="2"/>
  <c r="P282" i="2"/>
  <c r="R339" i="2"/>
  <c r="R338" i="2"/>
  <c r="BK407" i="2"/>
  <c r="J407" i="2"/>
  <c r="J72" i="2"/>
  <c r="T483" i="2"/>
  <c r="P576" i="2"/>
  <c r="R743" i="2"/>
  <c r="BK843" i="2"/>
  <c r="J843" i="2" s="1"/>
  <c r="J84" i="2" s="1"/>
  <c r="R843" i="2"/>
  <c r="P946" i="2"/>
  <c r="T946" i="2"/>
  <c r="T971" i="2"/>
  <c r="R1251" i="2"/>
  <c r="T98" i="3"/>
  <c r="T110" i="3"/>
  <c r="R141" i="3"/>
  <c r="P145" i="3"/>
  <c r="P171" i="3"/>
  <c r="R196" i="3"/>
  <c r="R191" i="3" s="1"/>
  <c r="R111" i="4"/>
  <c r="T150" i="4"/>
  <c r="R198" i="4"/>
  <c r="R241" i="4"/>
  <c r="P252" i="4"/>
  <c r="BK83" i="5"/>
  <c r="BK82" i="5"/>
  <c r="J82" i="5" s="1"/>
  <c r="J60" i="5" s="1"/>
  <c r="T89" i="6"/>
  <c r="T88" i="6"/>
  <c r="R110" i="6"/>
  <c r="R123" i="6"/>
  <c r="BK89" i="7"/>
  <c r="BK88" i="7"/>
  <c r="J88" i="7" s="1"/>
  <c r="J60" i="7" s="1"/>
  <c r="P120" i="7"/>
  <c r="P163" i="7"/>
  <c r="R81" i="8"/>
  <c r="R80" i="8"/>
  <c r="BK174" i="7"/>
  <c r="J174" i="7"/>
  <c r="J67" i="7" s="1"/>
  <c r="BK192" i="3"/>
  <c r="J192" i="3" s="1"/>
  <c r="J74" i="3" s="1"/>
  <c r="BK139" i="3"/>
  <c r="J139" i="3"/>
  <c r="J66" i="3" s="1"/>
  <c r="BK135" i="4"/>
  <c r="J135" i="4" s="1"/>
  <c r="J64" i="4" s="1"/>
  <c r="BK134" i="3"/>
  <c r="J134" i="3"/>
  <c r="J64" i="3"/>
  <c r="BK140" i="4"/>
  <c r="BK139" i="4" s="1"/>
  <c r="J139" i="4" s="1"/>
  <c r="J65" i="4" s="1"/>
  <c r="BK83" i="9"/>
  <c r="J83" i="9" s="1"/>
  <c r="J61" i="9" s="1"/>
  <c r="BK478" i="2"/>
  <c r="J478" i="2"/>
  <c r="J74" i="2"/>
  <c r="BK194" i="3"/>
  <c r="J194" i="3"/>
  <c r="J75" i="3" s="1"/>
  <c r="BK250" i="4"/>
  <c r="J250" i="4"/>
  <c r="J76" i="4"/>
  <c r="J52" i="9"/>
  <c r="E48" i="9"/>
  <c r="J81" i="8"/>
  <c r="J60" i="8"/>
  <c r="J78" i="9"/>
  <c r="F55" i="9"/>
  <c r="BE84" i="9"/>
  <c r="BC62" i="1"/>
  <c r="J74" i="8"/>
  <c r="BE82" i="8"/>
  <c r="BE83" i="8"/>
  <c r="BE87" i="8"/>
  <c r="BE94" i="8"/>
  <c r="BK103" i="7"/>
  <c r="J103" i="7"/>
  <c r="J62" i="7" s="1"/>
  <c r="BE85" i="8"/>
  <c r="BE86" i="8"/>
  <c r="BE91" i="8"/>
  <c r="J77" i="8"/>
  <c r="BE93" i="8"/>
  <c r="BE98" i="8"/>
  <c r="BE103" i="8"/>
  <c r="BE104" i="8"/>
  <c r="J89" i="7"/>
  <c r="J61" i="7"/>
  <c r="E70" i="8"/>
  <c r="F77" i="8"/>
  <c r="BE84" i="8"/>
  <c r="BE107" i="8"/>
  <c r="BE90" i="8"/>
  <c r="BE105" i="8"/>
  <c r="BE106" i="8"/>
  <c r="BK87" i="7"/>
  <c r="J87" i="7" s="1"/>
  <c r="J59" i="7" s="1"/>
  <c r="BE88" i="8"/>
  <c r="BE89" i="8"/>
  <c r="BE92" i="8"/>
  <c r="BE97" i="8"/>
  <c r="BE99" i="8"/>
  <c r="BE100" i="8"/>
  <c r="BE102" i="8"/>
  <c r="BE101" i="8"/>
  <c r="BE95" i="8"/>
  <c r="BE96" i="8"/>
  <c r="BE108" i="8"/>
  <c r="BE111" i="7"/>
  <c r="BE119" i="7"/>
  <c r="BE138" i="7"/>
  <c r="BE152" i="7"/>
  <c r="BE162" i="7"/>
  <c r="BK100" i="6"/>
  <c r="J100" i="6" s="1"/>
  <c r="J62" i="6" s="1"/>
  <c r="J81" i="7"/>
  <c r="BE90" i="7"/>
  <c r="BK88" i="6"/>
  <c r="BK87" i="6" s="1"/>
  <c r="J87" i="6" s="1"/>
  <c r="J59" i="6" s="1"/>
  <c r="E48" i="7"/>
  <c r="F55" i="7"/>
  <c r="BE100" i="7"/>
  <c r="BE108" i="7"/>
  <c r="BE143" i="7"/>
  <c r="BE144" i="7"/>
  <c r="BE159" i="7"/>
  <c r="BE164" i="7"/>
  <c r="BE121" i="7"/>
  <c r="BE166" i="7"/>
  <c r="BE114" i="7"/>
  <c r="BE153" i="7"/>
  <c r="BE170" i="7"/>
  <c r="BE172" i="7"/>
  <c r="BE93" i="7"/>
  <c r="BE116" i="7"/>
  <c r="BE140" i="7"/>
  <c r="BE147" i="7"/>
  <c r="BE155" i="7"/>
  <c r="BE168" i="7"/>
  <c r="BE105" i="7"/>
  <c r="BE130" i="7"/>
  <c r="BE133" i="7"/>
  <c r="BE135" i="7"/>
  <c r="BE148" i="7"/>
  <c r="BE151" i="7"/>
  <c r="BE96" i="7"/>
  <c r="BE124" i="7"/>
  <c r="BE127" i="7"/>
  <c r="BE156" i="7"/>
  <c r="BE175" i="7"/>
  <c r="BE126" i="6"/>
  <c r="BE130" i="6"/>
  <c r="BK81" i="5"/>
  <c r="J81" i="5"/>
  <c r="J83" i="5"/>
  <c r="J61" i="5"/>
  <c r="J52" i="6"/>
  <c r="E77" i="6"/>
  <c r="BE109" i="6"/>
  <c r="BE119" i="6"/>
  <c r="BE124" i="6"/>
  <c r="BE104" i="6"/>
  <c r="BE106" i="6"/>
  <c r="BE111" i="6"/>
  <c r="BE90" i="6"/>
  <c r="BE96" i="6"/>
  <c r="BE117" i="6"/>
  <c r="BE128" i="6"/>
  <c r="BE112" i="6"/>
  <c r="BE118" i="6"/>
  <c r="F55" i="6"/>
  <c r="BE122" i="6"/>
  <c r="BE93" i="6"/>
  <c r="BE102" i="6"/>
  <c r="BE113" i="6"/>
  <c r="BE135" i="6"/>
  <c r="F78" i="5"/>
  <c r="BE86" i="5"/>
  <c r="BE93" i="5"/>
  <c r="BK98" i="4"/>
  <c r="J98" i="4" s="1"/>
  <c r="J60" i="4" s="1"/>
  <c r="BE84" i="5"/>
  <c r="BE89" i="5"/>
  <c r="J75" i="5"/>
  <c r="BE87" i="5"/>
  <c r="BE88" i="5"/>
  <c r="E71" i="5"/>
  <c r="BE85" i="5"/>
  <c r="BE90" i="5"/>
  <c r="BE148" i="4"/>
  <c r="BE149" i="4"/>
  <c r="BE212" i="4"/>
  <c r="BE213" i="4"/>
  <c r="BE224" i="4"/>
  <c r="BE226" i="4"/>
  <c r="BE239" i="4"/>
  <c r="BE248" i="4"/>
  <c r="BE249" i="4"/>
  <c r="BE251" i="4"/>
  <c r="J91" i="4"/>
  <c r="F94" i="4"/>
  <c r="BE125" i="4"/>
  <c r="BE151" i="4"/>
  <c r="BE153" i="4"/>
  <c r="BE154" i="4"/>
  <c r="BE157" i="4"/>
  <c r="BE158" i="4"/>
  <c r="BE159" i="4"/>
  <c r="BE160" i="4"/>
  <c r="BE166" i="4"/>
  <c r="BE172" i="4"/>
  <c r="BE174" i="4"/>
  <c r="BE175" i="4"/>
  <c r="BE176" i="4"/>
  <c r="BE182" i="4"/>
  <c r="BE197" i="4"/>
  <c r="BE202" i="4"/>
  <c r="BE203" i="4"/>
  <c r="BE206" i="4"/>
  <c r="BE211" i="4"/>
  <c r="BE219" i="4"/>
  <c r="BE220" i="4"/>
  <c r="BE221" i="4"/>
  <c r="BE222" i="4"/>
  <c r="BE223" i="4"/>
  <c r="BE227" i="4"/>
  <c r="BE232" i="4"/>
  <c r="BE238" i="4"/>
  <c r="BK138" i="3"/>
  <c r="J138" i="3"/>
  <c r="J65" i="3"/>
  <c r="E48" i="4"/>
  <c r="BE114" i="4"/>
  <c r="BE115" i="4"/>
  <c r="BE117" i="4"/>
  <c r="BE196" i="4"/>
  <c r="BE205" i="4"/>
  <c r="BE216" i="4"/>
  <c r="BE225" i="4"/>
  <c r="BE235" i="4"/>
  <c r="BE237" i="4"/>
  <c r="BE258" i="4"/>
  <c r="BE106" i="4"/>
  <c r="BE128" i="4"/>
  <c r="BE132" i="4"/>
  <c r="BE152" i="4"/>
  <c r="BE155" i="4"/>
  <c r="BE156" i="4"/>
  <c r="BE161" i="4"/>
  <c r="BE162" i="4"/>
  <c r="BE163" i="4"/>
  <c r="BE164" i="4"/>
  <c r="BE165" i="4"/>
  <c r="BE167" i="4"/>
  <c r="BE168" i="4"/>
  <c r="BE169" i="4"/>
  <c r="BE171" i="4"/>
  <c r="BE173" i="4"/>
  <c r="BE177" i="4"/>
  <c r="BE178" i="4"/>
  <c r="BE179" i="4"/>
  <c r="BE180" i="4"/>
  <c r="BE181" i="4"/>
  <c r="BE183" i="4"/>
  <c r="BE184" i="4"/>
  <c r="BE185" i="4"/>
  <c r="BE186" i="4"/>
  <c r="BE188" i="4"/>
  <c r="BE189" i="4"/>
  <c r="BE190" i="4"/>
  <c r="BE191" i="4"/>
  <c r="BE192" i="4"/>
  <c r="BE193" i="4"/>
  <c r="BE194" i="4"/>
  <c r="BE195" i="4"/>
  <c r="BE217" i="4"/>
  <c r="BE233" i="4"/>
  <c r="BE234" i="4"/>
  <c r="BE242" i="4"/>
  <c r="BE245" i="4"/>
  <c r="BE253" i="4"/>
  <c r="BE254" i="4"/>
  <c r="BE255" i="4"/>
  <c r="BE112" i="4"/>
  <c r="BE119" i="4"/>
  <c r="BE122" i="4"/>
  <c r="BE144" i="4"/>
  <c r="BE145" i="4"/>
  <c r="BE146" i="4"/>
  <c r="BE208" i="4"/>
  <c r="BE209" i="4"/>
  <c r="BE230" i="4"/>
  <c r="BE231" i="4"/>
  <c r="BE204" i="4"/>
  <c r="BE207" i="4"/>
  <c r="BE210" i="4"/>
  <c r="BE215" i="4"/>
  <c r="BE236" i="4"/>
  <c r="BE240" i="4"/>
  <c r="BE243" i="4"/>
  <c r="BE214" i="4"/>
  <c r="BE228" i="4"/>
  <c r="BE256" i="4"/>
  <c r="BE257" i="4"/>
  <c r="BE100" i="4"/>
  <c r="BE136" i="4"/>
  <c r="BE141" i="4"/>
  <c r="BE143" i="4"/>
  <c r="BE147" i="4"/>
  <c r="BE199" i="4"/>
  <c r="BE200" i="4"/>
  <c r="BE201" i="4"/>
  <c r="BE218" i="4"/>
  <c r="BE244" i="4"/>
  <c r="J483" i="2"/>
  <c r="J76" i="2" s="1"/>
  <c r="BE114" i="3"/>
  <c r="BE172" i="3"/>
  <c r="BE187" i="3"/>
  <c r="BE189" i="3"/>
  <c r="BE204" i="3"/>
  <c r="BK114" i="2"/>
  <c r="J114" i="2" s="1"/>
  <c r="J61" i="2" s="1"/>
  <c r="BK338" i="2"/>
  <c r="J338" i="2" s="1"/>
  <c r="J69" i="2" s="1"/>
  <c r="E48" i="3"/>
  <c r="BE105" i="3"/>
  <c r="BE111" i="3"/>
  <c r="BE118" i="3"/>
  <c r="BE160" i="3"/>
  <c r="BE161" i="3"/>
  <c r="BE177" i="3"/>
  <c r="BE182" i="3"/>
  <c r="BE198" i="3"/>
  <c r="BE142" i="3"/>
  <c r="BE143" i="3"/>
  <c r="BE156" i="3"/>
  <c r="BE167" i="3"/>
  <c r="BE174" i="3"/>
  <c r="BE179" i="3"/>
  <c r="BE184" i="3"/>
  <c r="BE193" i="3"/>
  <c r="F55" i="3"/>
  <c r="BE121" i="3"/>
  <c r="BE144" i="3"/>
  <c r="BE146" i="3"/>
  <c r="BE150" i="3"/>
  <c r="BE152" i="3"/>
  <c r="BE175" i="3"/>
  <c r="BE188" i="3"/>
  <c r="BE200" i="3"/>
  <c r="BE203" i="3"/>
  <c r="BE116" i="3"/>
  <c r="BE162" i="3"/>
  <c r="BE165" i="3"/>
  <c r="BE166" i="3"/>
  <c r="BE169" i="3"/>
  <c r="J154" i="2"/>
  <c r="J65" i="2" s="1"/>
  <c r="BE113" i="3"/>
  <c r="BE124" i="3"/>
  <c r="BE135" i="3"/>
  <c r="BE140" i="3"/>
  <c r="BE154" i="3"/>
  <c r="BE155" i="3"/>
  <c r="BE163" i="3"/>
  <c r="BE168" i="3"/>
  <c r="BE173" i="3"/>
  <c r="BE178" i="3"/>
  <c r="BE183" i="3"/>
  <c r="BE195" i="3"/>
  <c r="BE197" i="3"/>
  <c r="BE199" i="3"/>
  <c r="BE202" i="3"/>
  <c r="J90" i="3"/>
  <c r="BE148" i="3"/>
  <c r="BE151" i="3"/>
  <c r="BE180" i="3"/>
  <c r="BE185" i="3"/>
  <c r="BE190" i="3"/>
  <c r="BE201" i="3"/>
  <c r="BE99" i="3"/>
  <c r="BE127" i="3"/>
  <c r="BE131" i="3"/>
  <c r="BE147" i="3"/>
  <c r="BE149" i="3"/>
  <c r="BE153" i="3"/>
  <c r="BE157" i="3"/>
  <c r="BE159" i="3"/>
  <c r="BE164" i="3"/>
  <c r="BE170" i="3"/>
  <c r="BE181" i="3"/>
  <c r="F55" i="2"/>
  <c r="BE126" i="2"/>
  <c r="BE133" i="2"/>
  <c r="BE136" i="2"/>
  <c r="BE174" i="2"/>
  <c r="BE283" i="2"/>
  <c r="BE297" i="2"/>
  <c r="BE310" i="2"/>
  <c r="BE362" i="2"/>
  <c r="BE380" i="2"/>
  <c r="BE430" i="2"/>
  <c r="BE479" i="2"/>
  <c r="BE510" i="2"/>
  <c r="BE514" i="2"/>
  <c r="BE531" i="2"/>
  <c r="BE532" i="2"/>
  <c r="BE571" i="2"/>
  <c r="BE577" i="2"/>
  <c r="BE593" i="2"/>
  <c r="BE606" i="2"/>
  <c r="BE732" i="2"/>
  <c r="BE738" i="2"/>
  <c r="BE751" i="2"/>
  <c r="BE825" i="2"/>
  <c r="BE855" i="2"/>
  <c r="BE857" i="2"/>
  <c r="BE868" i="2"/>
  <c r="BE888" i="2"/>
  <c r="BE898" i="2"/>
  <c r="BE984" i="2"/>
  <c r="BE1055" i="2"/>
  <c r="BE1067" i="2"/>
  <c r="BE1075" i="2"/>
  <c r="BE1125" i="2"/>
  <c r="BE1143" i="2"/>
  <c r="BE1146" i="2"/>
  <c r="BE1149" i="2"/>
  <c r="BE1157" i="2"/>
  <c r="BE1220" i="2"/>
  <c r="BE1225" i="2"/>
  <c r="BE1230" i="2"/>
  <c r="BE1233" i="2"/>
  <c r="BE1236" i="2"/>
  <c r="BE1239" i="2"/>
  <c r="BE1242" i="2"/>
  <c r="BE1245" i="2"/>
  <c r="BE1252" i="2"/>
  <c r="BE1284" i="2"/>
  <c r="BE1295" i="2"/>
  <c r="BE1319" i="2"/>
  <c r="BE1343" i="2"/>
  <c r="BE1365" i="2"/>
  <c r="BE1387" i="2"/>
  <c r="BE1398" i="2"/>
  <c r="BE1414" i="2"/>
  <c r="BE1430" i="2"/>
  <c r="BE1440" i="2"/>
  <c r="BE1442" i="2"/>
  <c r="BE1450" i="2"/>
  <c r="BE554" i="2"/>
  <c r="BE608" i="2"/>
  <c r="BE612" i="2"/>
  <c r="BE758" i="2"/>
  <c r="BE764" i="2"/>
  <c r="BE775" i="2"/>
  <c r="BE805" i="2"/>
  <c r="BE837" i="2"/>
  <c r="BE840" i="2"/>
  <c r="BE844" i="2"/>
  <c r="BE906" i="2"/>
  <c r="BE935" i="2"/>
  <c r="BE987" i="2"/>
  <c r="BE1005" i="2"/>
  <c r="E102" i="2"/>
  <c r="BE140" i="2"/>
  <c r="BE147" i="2"/>
  <c r="BE155" i="2"/>
  <c r="BE161" i="2"/>
  <c r="BE168" i="2"/>
  <c r="BE232" i="2"/>
  <c r="BE238" i="2"/>
  <c r="BE374" i="2"/>
  <c r="BE484" i="2"/>
  <c r="BE496" i="2"/>
  <c r="BE506" i="2"/>
  <c r="BE516" i="2"/>
  <c r="BE527" i="2"/>
  <c r="BE533" i="2"/>
  <c r="BE537" i="2"/>
  <c r="BE681" i="2"/>
  <c r="BE765" i="2"/>
  <c r="BE789" i="2"/>
  <c r="BE804" i="2"/>
  <c r="BE808" i="2"/>
  <c r="BE813" i="2"/>
  <c r="BE884" i="2"/>
  <c r="BE900" i="2"/>
  <c r="BE905" i="2"/>
  <c r="BE912" i="2"/>
  <c r="BE914" i="2"/>
  <c r="BE915" i="2"/>
  <c r="BE921" i="2"/>
  <c r="BE947" i="2"/>
  <c r="BE951" i="2"/>
  <c r="BE1024" i="2"/>
  <c r="BE1036" i="2"/>
  <c r="BE1045" i="2"/>
  <c r="BE1047" i="2"/>
  <c r="BE1139" i="2"/>
  <c r="BE1165" i="2"/>
  <c r="BE1177" i="2"/>
  <c r="J106" i="2"/>
  <c r="BE178" i="2"/>
  <c r="BE355" i="2"/>
  <c r="BE408" i="2"/>
  <c r="BE468" i="2"/>
  <c r="BE471" i="2"/>
  <c r="BE543" i="2"/>
  <c r="BE556" i="2"/>
  <c r="BE558" i="2"/>
  <c r="BE560" i="2"/>
  <c r="BE619" i="2"/>
  <c r="BE654" i="2"/>
  <c r="BE660" i="2"/>
  <c r="BE697" i="2"/>
  <c r="BE740" i="2"/>
  <c r="BE769" i="2"/>
  <c r="BE781" i="2"/>
  <c r="BE785" i="2"/>
  <c r="BE800" i="2"/>
  <c r="BE827" i="2"/>
  <c r="BE936" i="2"/>
  <c r="BE940" i="2"/>
  <c r="BE952" i="2"/>
  <c r="BE958" i="2"/>
  <c r="BE981" i="2"/>
  <c r="BE1007" i="2"/>
  <c r="BE1010" i="2"/>
  <c r="BE1119" i="2"/>
  <c r="BE1130" i="2"/>
  <c r="BE1150" i="2"/>
  <c r="BE1183" i="2"/>
  <c r="BE1196" i="2"/>
  <c r="BE1215" i="2"/>
  <c r="BE130" i="2"/>
  <c r="BE176" i="2"/>
  <c r="BE307" i="2"/>
  <c r="BE328" i="2"/>
  <c r="BE348" i="2"/>
  <c r="BE351" i="2"/>
  <c r="BE359" i="2"/>
  <c r="BE415" i="2"/>
  <c r="BE427" i="2"/>
  <c r="BE435" i="2"/>
  <c r="BE455" i="2"/>
  <c r="BE458" i="2"/>
  <c r="BE462" i="2"/>
  <c r="BE498" i="2"/>
  <c r="BE520" i="2"/>
  <c r="BE523" i="2"/>
  <c r="BE573" i="2"/>
  <c r="BE663" i="2"/>
  <c r="BE690" i="2"/>
  <c r="BE699" i="2"/>
  <c r="BE716" i="2"/>
  <c r="BE750" i="2"/>
  <c r="BE784" i="2"/>
  <c r="BE795" i="2"/>
  <c r="BE819" i="2"/>
  <c r="BE870" i="2"/>
  <c r="BE874" i="2"/>
  <c r="BE919" i="2"/>
  <c r="BE1082" i="2"/>
  <c r="BE1152" i="2"/>
  <c r="BE1171" i="2"/>
  <c r="BE116" i="2"/>
  <c r="BE121" i="2"/>
  <c r="BE144" i="2"/>
  <c r="BE183" i="2"/>
  <c r="BE208" i="2"/>
  <c r="BE269" i="2"/>
  <c r="BE273" i="2"/>
  <c r="BE314" i="2"/>
  <c r="BE319" i="2"/>
  <c r="BE340" i="2"/>
  <c r="BE399" i="2"/>
  <c r="BE439" i="2"/>
  <c r="BE688" i="2"/>
  <c r="BE713" i="2"/>
  <c r="BE744" i="2"/>
  <c r="BE757" i="2"/>
  <c r="BE791" i="2"/>
  <c r="BE922" i="2"/>
  <c r="BE930" i="2"/>
  <c r="BE956" i="2"/>
  <c r="BE968" i="2"/>
  <c r="BE972" i="2"/>
  <c r="BE990" i="2"/>
  <c r="BE998" i="2"/>
  <c r="BE1000" i="2"/>
  <c r="BE1011" i="2"/>
  <c r="BE1015" i="2"/>
  <c r="BE1027" i="2"/>
  <c r="BE1033" i="2"/>
  <c r="BE1153" i="2"/>
  <c r="BE1163" i="2"/>
  <c r="BE1187" i="2"/>
  <c r="BE295" i="2"/>
  <c r="BE344" i="2"/>
  <c r="BE366" i="2"/>
  <c r="BE370" i="2"/>
  <c r="BE378" i="2"/>
  <c r="BE418" i="2"/>
  <c r="BE421" i="2"/>
  <c r="BE502" i="2"/>
  <c r="BE625" i="2"/>
  <c r="BE628" i="2"/>
  <c r="BE637" i="2"/>
  <c r="BE639" i="2"/>
  <c r="BE648" i="2"/>
  <c r="BE650" i="2"/>
  <c r="BE707" i="2"/>
  <c r="BE724" i="2"/>
  <c r="BE736" i="2"/>
  <c r="BE752" i="2"/>
  <c r="BE772" i="2"/>
  <c r="BE776" i="2"/>
  <c r="BE835" i="2"/>
  <c r="BE886" i="2"/>
  <c r="BE928" i="2"/>
  <c r="BE931" i="2"/>
  <c r="BE962" i="2"/>
  <c r="BE963" i="2"/>
  <c r="BE1097" i="2"/>
  <c r="BE1101" i="2"/>
  <c r="BE1127" i="2"/>
  <c r="BE1207" i="2"/>
  <c r="BE299" i="2"/>
  <c r="BE303" i="2"/>
  <c r="BE330" i="2"/>
  <c r="BE382" i="2"/>
  <c r="BE389" i="2"/>
  <c r="BE391" i="2"/>
  <c r="BE411" i="2"/>
  <c r="BE444" i="2"/>
  <c r="BE448" i="2"/>
  <c r="BE451" i="2"/>
  <c r="BE465" i="2"/>
  <c r="BE541" i="2"/>
  <c r="BE623" i="2"/>
  <c r="BE667" i="2"/>
  <c r="BE668" i="2"/>
  <c r="BE710" i="2"/>
  <c r="BE719" i="2"/>
  <c r="BE720" i="2"/>
  <c r="BE728" i="2"/>
  <c r="BE759" i="2"/>
  <c r="BE780" i="2"/>
  <c r="BE786" i="2"/>
  <c r="BE794" i="2"/>
  <c r="BE799" i="2"/>
  <c r="BE809" i="2"/>
  <c r="BE810" i="2"/>
  <c r="BE815" i="2"/>
  <c r="BE943" i="2"/>
  <c r="BE967" i="2"/>
  <c r="BE1030" i="2"/>
  <c r="BE1090" i="2"/>
  <c r="BE1115" i="2"/>
  <c r="BE1131" i="2"/>
  <c r="BE1135" i="2"/>
  <c r="F37" i="3"/>
  <c r="BD56" i="1" s="1"/>
  <c r="J34" i="2"/>
  <c r="AW55" i="1" s="1"/>
  <c r="F36" i="2"/>
  <c r="BC55" i="1" s="1"/>
  <c r="F35" i="2"/>
  <c r="BB55" i="1" s="1"/>
  <c r="J34" i="4"/>
  <c r="AW57" i="1" s="1"/>
  <c r="F34" i="4"/>
  <c r="BA57" i="1"/>
  <c r="J30" i="5"/>
  <c r="J34" i="7"/>
  <c r="AW60" i="1" s="1"/>
  <c r="F36" i="8"/>
  <c r="BC61" i="1"/>
  <c r="F35" i="8"/>
  <c r="BB61" i="1" s="1"/>
  <c r="F35" i="5"/>
  <c r="BB58" i="1" s="1"/>
  <c r="F37" i="5"/>
  <c r="BD58" i="1" s="1"/>
  <c r="F34" i="5"/>
  <c r="BA58" i="1"/>
  <c r="F37" i="6"/>
  <c r="BD59" i="1" s="1"/>
  <c r="J34" i="6"/>
  <c r="AW59" i="1" s="1"/>
  <c r="F36" i="7"/>
  <c r="BC60" i="1" s="1"/>
  <c r="F33" i="9"/>
  <c r="AZ62" i="1"/>
  <c r="F34" i="2"/>
  <c r="BA55" i="1" s="1"/>
  <c r="J34" i="3"/>
  <c r="AW56" i="1" s="1"/>
  <c r="F37" i="8"/>
  <c r="BD61" i="1" s="1"/>
  <c r="F35" i="3"/>
  <c r="BB56" i="1"/>
  <c r="F37" i="7"/>
  <c r="BD60" i="1" s="1"/>
  <c r="F34" i="3"/>
  <c r="BA56" i="1" s="1"/>
  <c r="F36" i="4"/>
  <c r="BC57" i="1" s="1"/>
  <c r="F36" i="6"/>
  <c r="BC59" i="1"/>
  <c r="J34" i="8"/>
  <c r="AW61" i="1" s="1"/>
  <c r="J34" i="9"/>
  <c r="AW62" i="1" s="1"/>
  <c r="F37" i="4"/>
  <c r="BD57" i="1" s="1"/>
  <c r="F35" i="4"/>
  <c r="BB57" i="1"/>
  <c r="F34" i="8"/>
  <c r="BA61" i="1" s="1"/>
  <c r="F36" i="3"/>
  <c r="BC56" i="1" s="1"/>
  <c r="F36" i="5"/>
  <c r="BC58" i="1" s="1"/>
  <c r="J34" i="5"/>
  <c r="AW58" i="1"/>
  <c r="F35" i="6"/>
  <c r="BB59" i="1" s="1"/>
  <c r="F34" i="6"/>
  <c r="BA59" i="1" s="1"/>
  <c r="F34" i="7"/>
  <c r="BA60" i="1" s="1"/>
  <c r="F35" i="7"/>
  <c r="BB60" i="1"/>
  <c r="F37" i="2"/>
  <c r="BD55" i="1" s="1"/>
  <c r="J59" i="8" l="1"/>
  <c r="J30" i="8"/>
  <c r="J140" i="4"/>
  <c r="J66" i="4" s="1"/>
  <c r="P138" i="3"/>
  <c r="R139" i="4"/>
  <c r="T138" i="3"/>
  <c r="T96" i="3" s="1"/>
  <c r="T97" i="3"/>
  <c r="P139" i="4"/>
  <c r="P97" i="4" s="1"/>
  <c r="AU57" i="1" s="1"/>
  <c r="T139" i="4"/>
  <c r="T114" i="2"/>
  <c r="T98" i="4"/>
  <c r="P246" i="4"/>
  <c r="P97" i="3"/>
  <c r="P96" i="3"/>
  <c r="AU56" i="1" s="1"/>
  <c r="P153" i="2"/>
  <c r="R482" i="2"/>
  <c r="T103" i="7"/>
  <c r="T87" i="7"/>
  <c r="T338" i="2"/>
  <c r="R100" i="6"/>
  <c r="R87" i="6"/>
  <c r="P87" i="6"/>
  <c r="AU59" i="1" s="1"/>
  <c r="R97" i="3"/>
  <c r="R96" i="3" s="1"/>
  <c r="T482" i="2"/>
  <c r="T100" i="6"/>
  <c r="T87" i="6"/>
  <c r="R98" i="4"/>
  <c r="R97" i="4" s="1"/>
  <c r="T153" i="2"/>
  <c r="T113" i="2" s="1"/>
  <c r="R153" i="2"/>
  <c r="R113" i="2"/>
  <c r="R112" i="2" s="1"/>
  <c r="P482" i="2"/>
  <c r="P114" i="2"/>
  <c r="P113" i="2" s="1"/>
  <c r="BK482" i="2"/>
  <c r="J482" i="2" s="1"/>
  <c r="J75" i="2" s="1"/>
  <c r="R103" i="7"/>
  <c r="R87" i="7" s="1"/>
  <c r="T246" i="4"/>
  <c r="P103" i="7"/>
  <c r="P87" i="7" s="1"/>
  <c r="AU60" i="1" s="1"/>
  <c r="BK153" i="2"/>
  <c r="J153" i="2"/>
  <c r="J64" i="2"/>
  <c r="BK246" i="4"/>
  <c r="J246" i="4"/>
  <c r="J74" i="4" s="1"/>
  <c r="BK97" i="3"/>
  <c r="J97" i="3"/>
  <c r="J60" i="3" s="1"/>
  <c r="BK82" i="9"/>
  <c r="J82" i="9"/>
  <c r="J60" i="9" s="1"/>
  <c r="BK191" i="3"/>
  <c r="J191" i="3" s="1"/>
  <c r="J73" i="3" s="1"/>
  <c r="AG61" i="1"/>
  <c r="J88" i="6"/>
  <c r="J60" i="6"/>
  <c r="AG58" i="1"/>
  <c r="J59" i="5"/>
  <c r="BK97" i="4"/>
  <c r="J97" i="4" s="1"/>
  <c r="J30" i="4" s="1"/>
  <c r="AG57" i="1" s="1"/>
  <c r="BK113" i="2"/>
  <c r="J113" i="2" s="1"/>
  <c r="J60" i="2" s="1"/>
  <c r="F33" i="8"/>
  <c r="AZ61" i="1"/>
  <c r="F33" i="3"/>
  <c r="AZ56" i="1" s="1"/>
  <c r="J30" i="6"/>
  <c r="AG59" i="1" s="1"/>
  <c r="BC54" i="1"/>
  <c r="W32" i="1"/>
  <c r="J33" i="7"/>
  <c r="AV60" i="1"/>
  <c r="AT60" i="1" s="1"/>
  <c r="BB54" i="1"/>
  <c r="W31" i="1"/>
  <c r="F33" i="6"/>
  <c r="AZ59" i="1" s="1"/>
  <c r="J33" i="5"/>
  <c r="AV58" i="1" s="1"/>
  <c r="AT58" i="1" s="1"/>
  <c r="AN58" i="1" s="1"/>
  <c r="J33" i="2"/>
  <c r="AV55" i="1" s="1"/>
  <c r="AT55" i="1" s="1"/>
  <c r="J33" i="3"/>
  <c r="AV56" i="1"/>
  <c r="AT56" i="1" s="1"/>
  <c r="F33" i="7"/>
  <c r="AZ60" i="1" s="1"/>
  <c r="J33" i="9"/>
  <c r="AV62" i="1" s="1"/>
  <c r="AT62" i="1" s="1"/>
  <c r="J33" i="4"/>
  <c r="AV57" i="1" s="1"/>
  <c r="AT57" i="1" s="1"/>
  <c r="J33" i="6"/>
  <c r="AV59" i="1" s="1"/>
  <c r="AT59" i="1" s="1"/>
  <c r="J30" i="7"/>
  <c r="AG60" i="1" s="1"/>
  <c r="J33" i="8"/>
  <c r="AV61" i="1"/>
  <c r="AT61" i="1" s="1"/>
  <c r="AN61" i="1" s="1"/>
  <c r="F33" i="5"/>
  <c r="AZ58" i="1" s="1"/>
  <c r="BD54" i="1"/>
  <c r="W33" i="1" s="1"/>
  <c r="F33" i="2"/>
  <c r="AZ55" i="1" s="1"/>
  <c r="BA54" i="1"/>
  <c r="W30" i="1"/>
  <c r="F33" i="4"/>
  <c r="AZ57" i="1" s="1"/>
  <c r="BK96" i="3" l="1"/>
  <c r="J96" i="3" s="1"/>
  <c r="J30" i="3" s="1"/>
  <c r="AG56" i="1" s="1"/>
  <c r="T112" i="2"/>
  <c r="P112" i="2"/>
  <c r="AU55" i="1"/>
  <c r="T97" i="4"/>
  <c r="BK81" i="9"/>
  <c r="J81" i="9"/>
  <c r="J59" i="9"/>
  <c r="AN60" i="1"/>
  <c r="J39" i="8"/>
  <c r="AN59" i="1"/>
  <c r="J39" i="7"/>
  <c r="J39" i="6"/>
  <c r="AN57" i="1"/>
  <c r="J39" i="5"/>
  <c r="J59" i="4"/>
  <c r="AN56" i="1"/>
  <c r="J59" i="3"/>
  <c r="J39" i="4"/>
  <c r="J39" i="3"/>
  <c r="BK112" i="2"/>
  <c r="J112" i="2"/>
  <c r="J30" i="2" s="1"/>
  <c r="AG55" i="1" s="1"/>
  <c r="AY54" i="1"/>
  <c r="AZ54" i="1"/>
  <c r="W29" i="1" s="1"/>
  <c r="AU54" i="1"/>
  <c r="AW54" i="1"/>
  <c r="AK30" i="1"/>
  <c r="AX54" i="1"/>
  <c r="J39" i="2" l="1"/>
  <c r="J59" i="2"/>
  <c r="AN55" i="1"/>
  <c r="J30" i="9"/>
  <c r="AG62" i="1" s="1"/>
  <c r="AG54" i="1" s="1"/>
  <c r="AK26" i="1" s="1"/>
  <c r="AK35" i="1" s="1"/>
  <c r="AV54" i="1"/>
  <c r="AK29" i="1" s="1"/>
  <c r="J39" i="9" l="1"/>
  <c r="AN62" i="1"/>
  <c r="AT54" i="1"/>
  <c r="AN54" i="1"/>
</calcChain>
</file>

<file path=xl/sharedStrings.xml><?xml version="1.0" encoding="utf-8"?>
<sst xmlns="http://schemas.openxmlformats.org/spreadsheetml/2006/main" count="19233" uniqueCount="2786">
  <si>
    <t>Export Komplet</t>
  </si>
  <si>
    <t>VZ</t>
  </si>
  <si>
    <t>2.0</t>
  </si>
  <si>
    <t>ZAMOK</t>
  </si>
  <si>
    <t>False</t>
  </si>
  <si>
    <t>{219e30a5-216a-462c-bdf6-84e4d0438bf9}</t>
  </si>
  <si>
    <t>0,1</t>
  </si>
  <si>
    <t>21</t>
  </si>
  <si>
    <t>15</t>
  </si>
  <si>
    <t>REKAPITULACE STAVBY</t>
  </si>
  <si>
    <t>v ---  níže se nacházejí doplnkové a pomocné údaje k sestavám  --- v</t>
  </si>
  <si>
    <t>Návod na vyplnění</t>
  </si>
  <si>
    <t>0,001</t>
  </si>
  <si>
    <t>Kód:</t>
  </si>
  <si>
    <t>SCHMIDT2003e</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</si>
  <si>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</si>
  <si>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</si>
  <si>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MM DĚČÍN - REKONSTRUKCE SÁLU BUDOVY A6(CÚ 2022/I)</t>
  </si>
  <si>
    <t>KSO:</t>
  </si>
  <si>
    <t/>
  </si>
  <si>
    <t>CC-CZ:</t>
  </si>
  <si>
    <t>Místo:</t>
  </si>
  <si>
    <t>DĚČÍN</t>
  </si>
  <si>
    <t>Datum:</t>
  </si>
  <si>
    <t>11. 3. 2022</t>
  </si>
  <si>
    <t>Zadavatel:</t>
  </si>
  <si>
    <t>IČ:</t>
  </si>
  <si>
    <t>STATUTÁTNÍ MĚSTO DĚČÍN Mírové.nám 1175/5, Děčín 4</t>
  </si>
  <si>
    <t>DIČ:</t>
  </si>
  <si>
    <t>Uchazeč:</t>
  </si>
  <si>
    <t>Vyplň údaj</t>
  </si>
  <si>
    <t>Projektant:</t>
  </si>
  <si>
    <t>ATELIÉR SCHMIDT Děčín</t>
  </si>
  <si>
    <t>True</t>
  </si>
  <si>
    <t>Zpracovatel:</t>
  </si>
  <si>
    <t xml:space="preserve">Nina Blavková Děčín </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</si>
  <si>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</si>
  <si>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podmínky._x000D_
_x000D_
VYBAVENÍ NÁBYTKEM NENÍ SOUČÁSTÍ PROJEKTOVÉ DOKUMENTACE ANI ROZPOČTU!_x000D_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</si>
  <si>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</si>
  <si>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</si>
  <si>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</si>
  <si>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</si>
  <si>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</si>
  <si>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</si>
  <si>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</si>
  <si>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</si>
  <si>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</si>
  <si>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</si>
  <si>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</si>
  <si>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</si>
  <si>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</si>
  <si>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</si>
  <si>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</si>
  <si>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</si>
  <si>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</si>
  <si>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</si>
  <si>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</si>
  <si>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</si>
  <si>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</si>
  <si>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</si>
  <si>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</si>
  <si>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</si>
  <si>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</si>
  <si>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</si>
  <si>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</si>
  <si>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</si>
  <si>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</si>
  <si>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</si>
  <si>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</si>
  <si>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</si>
  <si>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</si>
  <si>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</si>
  <si>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</si>
  <si>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</si>
  <si>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</si>
  <si>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</si>
  <si>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</si>
  <si>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1a</t>
  </si>
  <si>
    <t xml:space="preserve">REKONSTRUKCE SÁLU BUDOVY A6 - změna  </t>
  </si>
  <si>
    <t>STA</t>
  </si>
  <si>
    <t>1</t>
  </si>
  <si>
    <t>{50a42ff5-e71f-4638-aaec-60367e50a71d}</t>
  </si>
  <si>
    <t>2</t>
  </si>
  <si>
    <t xml:space="preserve">ELEKTROINSTALACE SLABOPROUD - SÁL 3.NP a 4.NP </t>
  </si>
  <si>
    <t>{cc71f9fa-34b0-479f-930b-bb8c4b43822b}</t>
  </si>
  <si>
    <t>3</t>
  </si>
  <si>
    <t xml:space="preserve">ELEKTROINSTALACE NN - SÁL 3.NP a 4.NP     </t>
  </si>
  <si>
    <t>{a51ccdfb-dac6-43b7-ab85-a496c98c604e}</t>
  </si>
  <si>
    <t>4a</t>
  </si>
  <si>
    <t xml:space="preserve">VZDUCHOTECHNIKA - příprava VZT v podhledu  </t>
  </si>
  <si>
    <t>{0def363b-b7ee-482c-a632-4c3a8390cc44}</t>
  </si>
  <si>
    <t>5</t>
  </si>
  <si>
    <t xml:space="preserve">VYTÁPĚNÍ     </t>
  </si>
  <si>
    <t>{3ed2c1fb-b5d8-4a75-b10c-7369623985bf}</t>
  </si>
  <si>
    <t>6</t>
  </si>
  <si>
    <t xml:space="preserve">ZDRAVOTECHNICKÉ INSTALACE  </t>
  </si>
  <si>
    <t>{5d3e86b9-5bf7-4aa2-aaf5-82a5d6e9fd43}</t>
  </si>
  <si>
    <t>7</t>
  </si>
  <si>
    <t>AUDIOVIZUÁLNÍ TECHNIKA (vybavení AV technikou a řídícím systémem)</t>
  </si>
  <si>
    <t>{97095f4c-7539-445b-9b9d-68bccf74c95b}</t>
  </si>
  <si>
    <t>8</t>
  </si>
  <si>
    <t>VEDLEJŠÍ ROZPOČTOVÉ NÁKLADY</t>
  </si>
  <si>
    <t>VON</t>
  </si>
  <si>
    <t>{7b1afdb8-deae-4b68-ba19-837fe1de8e36}</t>
  </si>
  <si>
    <t>KRYCÍ LIST SOUPISU PRACÍ</t>
  </si>
  <si>
    <t>Objekt:</t>
  </si>
  <si>
    <t xml:space="preserve">1a - REKONSTRUKCE SÁLU BUDOVY A6 - změna  </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</si>
  <si>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VYBAVENÍ NÁBYTKEM NENÍ SOUČÁSTÍ PROJEKTOVÉ DOKUMENTACE ANI ROZPOČTU! </t>
  </si>
  <si>
    <t>REKAPITULACE ČLENĚNÍ SOUPISU PRACÍ</t>
  </si>
  <si>
    <t>Kód dílu - Popis</t>
  </si>
  <si>
    <t>Cena celkem [CZK]</t>
  </si>
  <si>
    <t>-1</t>
  </si>
  <si>
    <t>HSV - Práce a dodávky HSV</t>
  </si>
  <si>
    <t xml:space="preserve">    3 - Svislé a kompletní konstrukce</t>
  </si>
  <si>
    <t xml:space="preserve">      34 - Stěny a příčky</t>
  </si>
  <si>
    <t xml:space="preserve">      341 - Prostupy pro budoucí VZT mezi m.č.401 a půdou - vybourání, začištění</t>
  </si>
  <si>
    <t xml:space="preserve">    6 - Úpravy povrchů, podlahy a osazování výplní</t>
  </si>
  <si>
    <t xml:space="preserve">      61 - Úprava povrchů vnitřních - niky radiátorů - sál</t>
  </si>
  <si>
    <t xml:space="preserve">      610 - Úprava povrchů vnitřních - stěny</t>
  </si>
  <si>
    <t xml:space="preserve">      611 - Úprava povrchů vnitřních - podhledy</t>
  </si>
  <si>
    <t xml:space="preserve">      63 - Podlahy a podlahové konstrukce</t>
  </si>
  <si>
    <t xml:space="preserve">    9 - Ostatní konstrukce a práce, bourání</t>
  </si>
  <si>
    <t xml:space="preserve">      94 - Lešení a stavební výtahy</t>
  </si>
  <si>
    <t xml:space="preserve">      951 - Ostatní konstrukce a práce  </t>
  </si>
  <si>
    <t xml:space="preserve">      961 - Bourání a demontáže konstrukcí</t>
  </si>
  <si>
    <t xml:space="preserve">    997 - Přesun sutě</t>
  </si>
  <si>
    <t xml:space="preserve">    998 - Přesun hmot</t>
  </si>
  <si>
    <t>PSV - Práce a dodávky PSV</t>
  </si>
  <si>
    <t xml:space="preserve">    712 - Povlakové krytiny</t>
  </si>
  <si>
    <t xml:space="preserve">    7121 - Povlakové krytiny - doplnění střechy po dmtz světlíku</t>
  </si>
  <si>
    <t xml:space="preserve">    713 - Izolace tepelné</t>
  </si>
  <si>
    <t xml:space="preserve">    762 - Konstrukce tesařské - výškové sjednocení stupňů (balkón) vč. XPS a úhelníku </t>
  </si>
  <si>
    <t xml:space="preserve">    763 - Konstrukce suché výstavby  </t>
  </si>
  <si>
    <t xml:space="preserve">    7631 - Konstrukce suché výstavby - podhledy akustické</t>
  </si>
  <si>
    <t xml:space="preserve">    766 - Konstrukce truhlářské</t>
  </si>
  <si>
    <t xml:space="preserve">    7661 - Konstrukce truhlářské - akustické předstěny č. 3 včetně izolace a roštu</t>
  </si>
  <si>
    <t xml:space="preserve">    7663 - Konstrukce truhlářské - akustické předstěny č. 1,2 včetně izolace a roštu</t>
  </si>
  <si>
    <t xml:space="preserve">    7664 - Konstrukce truhlářské - akustická předstěna č. 4,5 včetně izolace a roštu (čelo balkónu)</t>
  </si>
  <si>
    <t xml:space="preserve">    767 - Konstrukce zámečnické</t>
  </si>
  <si>
    <t xml:space="preserve">    776 - Podlahy povlakové - sál</t>
  </si>
  <si>
    <t xml:space="preserve">    7761 - Podlahy povlakové - balkón</t>
  </si>
  <si>
    <t xml:space="preserve">    7762 - Podlahy povlakové - vyspravení  2.np - sociální zařízení</t>
  </si>
  <si>
    <t xml:space="preserve">    781 - Obklady - doplnění  2.np - sociální zařízení</t>
  </si>
  <si>
    <t xml:space="preserve">    783 - Dokončovací práce - nátěry</t>
  </si>
  <si>
    <t xml:space="preserve">    784 - Dokončovací práce - malby </t>
  </si>
  <si>
    <t>SOUPIS PRACÍ</t>
  </si>
  <si>
    <t>PČ</t>
  </si>
  <si>
    <t>MJ</t>
  </si>
  <si>
    <t>Množství</t>
  </si>
  <si>
    <t>J.cena [CZK]</t>
  </si>
  <si>
    <t>Cenová soustava</t>
  </si>
  <si>
    <t>J. Nh [h]</t>
  </si>
  <si>
    <t>Nh celkem [h]</t>
  </si>
  <si>
    <t>J. hmotnost [t]</t>
  </si>
  <si>
    <t>Hmotnost celkem [t]</t>
  </si>
  <si>
    <t>J. suť [t]</t>
  </si>
  <si>
    <t>Suť Celkem [t]</t>
  </si>
  <si>
    <t>Dodavatel</t>
  </si>
  <si>
    <t>Náklady soupisu celkem</t>
  </si>
  <si>
    <t>HSV</t>
  </si>
  <si>
    <t>Práce a dodávky HSV</t>
  </si>
  <si>
    <t>ROZPOCET</t>
  </si>
  <si>
    <t>Svislé a kompletní konstrukce</t>
  </si>
  <si>
    <t>34</t>
  </si>
  <si>
    <t>Stěny a příčky</t>
  </si>
  <si>
    <t>K</t>
  </si>
  <si>
    <t>340231011</t>
  </si>
  <si>
    <t>Zazdívka otvorů v příčkách nebo stěnách děrovanými cihlami plochy přes 0,25 do 1 m2 , tloušťka příčky 115 mm</t>
  </si>
  <si>
    <t>m2</t>
  </si>
  <si>
    <t>CS ÚRS 2022 01</t>
  </si>
  <si>
    <t>4</t>
  </si>
  <si>
    <t>534955457</t>
  </si>
  <si>
    <t>Online PSC</t>
  </si>
  <si>
    <t>https://podminky.urs.cz/item/CS_URS_2022_01/340231011</t>
  </si>
  <si>
    <t>VV</t>
  </si>
  <si>
    <t>"Položka obsahuje:"</t>
  </si>
  <si>
    <t>"zavázání do okolního zdiva včetně kapes"</t>
  </si>
  <si>
    <t>1,0*1,0*2   "balkón - niky po demontovaných radiátorech"</t>
  </si>
  <si>
    <t>340231025</t>
  </si>
  <si>
    <t>Zazdívka otvorů v příčkách nebo stěnách děrovanými cihlami plochy přes 1 do 4 m2 , tloušťka příčky 115 mm</t>
  </si>
  <si>
    <t>-1600286041</t>
  </si>
  <si>
    <t>https://podminky.urs.cz/item/CS_URS_2022_01/340231025</t>
  </si>
  <si>
    <t>1,0*2,0   "sál - dveřní otvor"</t>
  </si>
  <si>
    <t>310236241</t>
  </si>
  <si>
    <t>Zazdívka otvorů ve zdivu nadzákladovém cihlami pálenými plochy přes 0,0225 m2 do 0,09 m2, ve zdi tl. do 300 mm</t>
  </si>
  <si>
    <t>kus</t>
  </si>
  <si>
    <t>1472685172</t>
  </si>
  <si>
    <t>https://podminky.urs.cz/item/CS_URS_2022_01/310236241</t>
  </si>
  <si>
    <t>4   "štítová stěna - balkón"</t>
  </si>
  <si>
    <t>341</t>
  </si>
  <si>
    <t>Prostupy pro budoucí VZT mezi m.č.401 a půdou - vybourání, začištění</t>
  </si>
  <si>
    <t>974031664</t>
  </si>
  <si>
    <t>Vysekání rýh ve zdivu cihelném na maltu vápennou nebo vápenocementovou pro vtahování nosníků do zdí, před vybouráním otvoru do hl. 150 mm, při v. nosníku do 150 mm</t>
  </si>
  <si>
    <t>m</t>
  </si>
  <si>
    <t>-439466286</t>
  </si>
  <si>
    <t>https://podminky.urs.cz/item/CS_URS_2022_01/974031664</t>
  </si>
  <si>
    <t>1,5*4        "pro I č. 120 - 4.np podkroví"</t>
  </si>
  <si>
    <t>971033531</t>
  </si>
  <si>
    <t>Vybourání otvorů ve zdivu základovém nebo nadzákladovém z cihel, tvárnic, příčkovek z cihel pálených na maltu vápennou nebo vápenocementovou plochy do 1 m2, tl. do 150 mm</t>
  </si>
  <si>
    <t>1042505733</t>
  </si>
  <si>
    <t>https://podminky.urs.cz/item/CS_URS_2022_01/971033531</t>
  </si>
  <si>
    <t>1,25*0,38*2   "prostup pro VZT - 4.np podkroví"</t>
  </si>
  <si>
    <t>967031132</t>
  </si>
  <si>
    <t>Přisekání (špicování) plošné nebo rovných ostění zdiva z cihel pálených rovných ostění, bez odstupu, po hrubém vybourání otvorů, na maltu vápennou nebo vápenocementovou</t>
  </si>
  <si>
    <t>2065396057</t>
  </si>
  <si>
    <t>https://podminky.urs.cz/item/CS_URS_2022_01/967031132</t>
  </si>
  <si>
    <t xml:space="preserve">(1,25*2+0,38*2)*0,15*2    </t>
  </si>
  <si>
    <t>Součet   prostup pro VZT - 4.np podkroví</t>
  </si>
  <si>
    <t>317944321</t>
  </si>
  <si>
    <t>Válcované nosníky dodatečně osazované do připravených otvorů bez zazdění hlav do č. 12</t>
  </si>
  <si>
    <t>t</t>
  </si>
  <si>
    <t>-223196695</t>
  </si>
  <si>
    <t>https://podminky.urs.cz/item/CS_URS_2022_01/317944321</t>
  </si>
  <si>
    <t>PSC</t>
  </si>
  <si>
    <t xml:space="preserve">Poznámka k souboru cen:_x000D_
1. V cenách jsou zahrnuty náklady na dodávku a montáž válcovaných nosníků._x000D_
2. Ceny jsou určeny pouze pro ocenění konstrukce překladů nad otvory._x000D_
</t>
  </si>
  <si>
    <t>1,5*4*0,0111         "I č. 120 - 4.np podkroví"</t>
  </si>
  <si>
    <t>346244381</t>
  </si>
  <si>
    <t>Plentování ocelových válcovaných nosníků jednostranné cihlami na maltu, výška stojiny do 200 mm</t>
  </si>
  <si>
    <t>-1098455517</t>
  </si>
  <si>
    <t>https://podminky.urs.cz/item/CS_URS_2022_01/346244381</t>
  </si>
  <si>
    <t>1,5*0,12*4  "I č. 120 - 4.np podkroví"</t>
  </si>
  <si>
    <t>9</t>
  </si>
  <si>
    <t>612325302</t>
  </si>
  <si>
    <t>Vápenocementová omítka ostění nebo nadpraží štuková</t>
  </si>
  <si>
    <t>2066618183</t>
  </si>
  <si>
    <t>https://podminky.urs.cz/item/CS_URS_2022_01/612325302</t>
  </si>
  <si>
    <t xml:space="preserve">Poznámka k souboru cen:_x000D_
1. Ceny lze použít jen pro ocenění samostatně upravovaného ostění a nadpraží ( např. při dodatečné výměně oken nebo zárubní ) v šířce do 300 mm okolo upravovaného otvoru._x000D_
</t>
  </si>
  <si>
    <t xml:space="preserve">(1,25*2+0,38*2)*0,35*2   </t>
  </si>
  <si>
    <t>Úpravy povrchů, podlahy a osazování výplní</t>
  </si>
  <si>
    <t>61</t>
  </si>
  <si>
    <t>Úprava povrchů vnitřních - niky radiátorů - sál</t>
  </si>
  <si>
    <t>10</t>
  </si>
  <si>
    <t>613131121</t>
  </si>
  <si>
    <t>Podkladní a spojovací vrstva vnitřních omítaných ploch penetrace disperzní nanášená ručně pilířů nebo sloupů</t>
  </si>
  <si>
    <t>-1287033012</t>
  </si>
  <si>
    <t>https://podminky.urs.cz/item/CS_URS_2022_01/613131121</t>
  </si>
  <si>
    <t>(1,94+0,95*2)*0,32*8</t>
  </si>
  <si>
    <t>0,95*1,7*8</t>
  </si>
  <si>
    <t>Mezisoučet   niky na radiátory - sál</t>
  </si>
  <si>
    <t>Součet</t>
  </si>
  <si>
    <t>11</t>
  </si>
  <si>
    <t>1850057443</t>
  </si>
  <si>
    <t>12</t>
  </si>
  <si>
    <t>622143003</t>
  </si>
  <si>
    <t>Montáž omítkových profilů plastových, pozinkovaných nebo dřevěných upevněných vtlačením do podkladní vrstvy nebo přibitím rohových s tkaninou</t>
  </si>
  <si>
    <t>743520930</t>
  </si>
  <si>
    <t>https://podminky.urs.cz/item/CS_URS_2022_01/622143003</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</si>
  <si>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</si>
  <si>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(1,94+0,95*2)*8</t>
  </si>
  <si>
    <t>13</t>
  </si>
  <si>
    <t>M</t>
  </si>
  <si>
    <t>55343020</t>
  </si>
  <si>
    <t>profil rohový Pz s ostrou hlavou pro vnitřní omítky tl 12mm</t>
  </si>
  <si>
    <t>-738243517</t>
  </si>
  <si>
    <t>30,72*1,05</t>
  </si>
  <si>
    <t>14</t>
  </si>
  <si>
    <t>629139R01</t>
  </si>
  <si>
    <t>Vyrovnávací vrstva z cementové malty pod parapety prvky šířky přes 150 do 300 mm</t>
  </si>
  <si>
    <t>2059893729</t>
  </si>
  <si>
    <t>(1,70+1,94)/2*8   "okna v sále - parapety"</t>
  </si>
  <si>
    <t>619991001</t>
  </si>
  <si>
    <t>Zakrytí vnitřních ploch před znečištěním včetně pozdějšího odkrytí podlah fólií přilepenou lepící páskou</t>
  </si>
  <si>
    <t>-1180887884</t>
  </si>
  <si>
    <t>https://podminky.urs.cz/item/CS_URS_2022_01/619991001</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</si>
  <si>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</si>
  <si>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1*16*2</t>
  </si>
  <si>
    <t>610</t>
  </si>
  <si>
    <t>Úprava povrchů vnitřních - stěny</t>
  </si>
  <si>
    <t>16</t>
  </si>
  <si>
    <t>612325412</t>
  </si>
  <si>
    <t>Oprava vápenocementové omítky vnitřních ploch hladké, tloušťky do 20 mm stěn, v rozsahu opravované plochy přes 10 do 30%</t>
  </si>
  <si>
    <t>1748636835</t>
  </si>
  <si>
    <t>https://podminky.urs.cz/item/CS_URS_2022_01/612325412</t>
  </si>
  <si>
    <t xml:space="preserve">Poznámka k souboru cen:_x000D_
1. Pro ocenění opravy omítek plochy do 1 m2 se použijí ceny souboru cen 61. 32-52.. Vápenocementová omítka jednotlivých malých ploch._x000D_
</t>
  </si>
  <si>
    <t>6,10*(15,95*2)</t>
  </si>
  <si>
    <t>-1,94*4,9*8</t>
  </si>
  <si>
    <t>-0,95*1,7*8  "niky pro radiátory - jsou započítány u ostění"</t>
  </si>
  <si>
    <t>Mezisoučet   boční stěny sálu</t>
  </si>
  <si>
    <t>3,24*(10,99+0,34*2)</t>
  </si>
  <si>
    <t>-3,94*2,61</t>
  </si>
  <si>
    <t>Mezisoučet   stěny sálu pod balkónem</t>
  </si>
  <si>
    <t>6,10*10,99</t>
  </si>
  <si>
    <t>5,71*0,80*2</t>
  </si>
  <si>
    <t>10,99*2,0</t>
  </si>
  <si>
    <t>Mezisoučet   čelní stěna sálu</t>
  </si>
  <si>
    <t>2,10*1,25*2</t>
  </si>
  <si>
    <t>(2,10+2,40)/2*3,05*2</t>
  </si>
  <si>
    <t>1,6*(0,9+0,5)</t>
  </si>
  <si>
    <t>2,35*6,4</t>
  </si>
  <si>
    <t>(5,48+2,35*2)*0,21</t>
  </si>
  <si>
    <t>2,40*1,58*2</t>
  </si>
  <si>
    <t>-1,3*2,12*2</t>
  </si>
  <si>
    <t>(1,6+2,2*2)*0,21*2</t>
  </si>
  <si>
    <t>9,56*1,65</t>
  </si>
  <si>
    <t>Mezisoučet   stěny balkónu</t>
  </si>
  <si>
    <t>17</t>
  </si>
  <si>
    <t>612131121</t>
  </si>
  <si>
    <t>Podkladní a spojovací vrstva vnitřních omítaných ploch penetrace disperzní nanášená ručně stěn</t>
  </si>
  <si>
    <t>1774795320</t>
  </si>
  <si>
    <t>https://podminky.urs.cz/item/CS_URS_2022_01/612131121</t>
  </si>
  <si>
    <t>18</t>
  </si>
  <si>
    <t>612142001</t>
  </si>
  <si>
    <t>Potažení vnitřních ploch pletivem v ploše nebo pruzích, na plném podkladu sklovláknitým vtlačením do tmelu stěn</t>
  </si>
  <si>
    <t>-181227817</t>
  </si>
  <si>
    <t>https://podminky.urs.cz/item/CS_URS_2022_01/612142001</t>
  </si>
  <si>
    <t xml:space="preserve">Poznámka k souboru cen:_x000D_
1. V cenách -2001 jsou započteny i náklady na tmel._x000D_
</t>
  </si>
  <si>
    <t>1,0*1,0*2   "balkón - zazdívky"</t>
  </si>
  <si>
    <t>1,0*2,0      "sál - dveřní otvor - zazdívka"</t>
  </si>
  <si>
    <t>19</t>
  </si>
  <si>
    <t>612311131</t>
  </si>
  <si>
    <t>Potažení vnitřních ploch vápenným štukem tloušťky do 3 mm svislých konstrukcí stěn</t>
  </si>
  <si>
    <t>1534618466</t>
  </si>
  <si>
    <t>https://podminky.urs.cz/item/CS_URS_2022_01/612311131</t>
  </si>
  <si>
    <t xml:space="preserve">-2,35*5,48   </t>
  </si>
  <si>
    <t>Mezisoučet   předstěna č. 1 - odpočet</t>
  </si>
  <si>
    <t xml:space="preserve">-3,24*(2,945+2,965)    </t>
  </si>
  <si>
    <t>Mezisoučet  předstěna č. 2 - odpočet</t>
  </si>
  <si>
    <t>-3,24*(5,08+0,25*2)</t>
  </si>
  <si>
    <t>2,61*3,94</t>
  </si>
  <si>
    <t>Mezisoučet   předstěna č. 3 - odpočet</t>
  </si>
  <si>
    <t>20</t>
  </si>
  <si>
    <t>619995001</t>
  </si>
  <si>
    <t>Začištění omítek (s dodáním hmot) kolem oken, dveří, podlah, obkladů apod.</t>
  </si>
  <si>
    <t>1740492347</t>
  </si>
  <si>
    <t>https://podminky.urs.cz/item/CS_URS_2022_01/619995001</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</si>
  <si>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</si>
  <si>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(1,80+1,74*2)*1   "okno ozn. 01 - 3.np"</t>
  </si>
  <si>
    <t>619991011</t>
  </si>
  <si>
    <t>Zakrytí vnitřních ploch před znečištěním včetně pozdějšího odkrytí konstrukcí a prvků obalením fólií a přelepením páskou</t>
  </si>
  <si>
    <t>-1117084000</t>
  </si>
  <si>
    <t>https://podminky.urs.cz/item/CS_URS_2022_01/619991011</t>
  </si>
  <si>
    <t>1,7*5,3*8+4,0*2,7</t>
  </si>
  <si>
    <t>1,7*1,3+1,5*2,2*2</t>
  </si>
  <si>
    <t>Mezisoučet    sál a balkón</t>
  </si>
  <si>
    <t>1,8*1,8</t>
  </si>
  <si>
    <t>Mezisoučet   okono 3.np</t>
  </si>
  <si>
    <t>611</t>
  </si>
  <si>
    <t>Úprava povrchů vnitřních - podhledy</t>
  </si>
  <si>
    <t>22</t>
  </si>
  <si>
    <t>611325411</t>
  </si>
  <si>
    <t>Oprava vápenocementové omítky vnitřních ploch hladké, tloušťky do 20 mm stropů, v rozsahu opravované plochy do 10%</t>
  </si>
  <si>
    <t>2093848244</t>
  </si>
  <si>
    <t>https://podminky.urs.cz/item/CS_URS_2022_01/611325411</t>
  </si>
  <si>
    <t>0,55*(5,06+3,96)/2</t>
  </si>
  <si>
    <t>0,20*(5,06+4,70)</t>
  </si>
  <si>
    <t>Mezisoučet   podhled výklenku v čelní stěně sálu</t>
  </si>
  <si>
    <t>5,43*2,25</t>
  </si>
  <si>
    <t>-0,34*4,79</t>
  </si>
  <si>
    <t>(2,55+0,62)/2*2,8*2</t>
  </si>
  <si>
    <t>-(3,4*0,35)/2*2</t>
  </si>
  <si>
    <t>Mezisoučet   podhled balkónu</t>
  </si>
  <si>
    <t>23</t>
  </si>
  <si>
    <t>611131121</t>
  </si>
  <si>
    <t>Podkladní a spojovací vrstva vnitřních omítaných ploch penetrace disperzní nanášená ručně stropů</t>
  </si>
  <si>
    <t>-2053545250</t>
  </si>
  <si>
    <t>https://podminky.urs.cz/item/CS_URS_2022_01/611131121</t>
  </si>
  <si>
    <t>24</t>
  </si>
  <si>
    <t>611311131</t>
  </si>
  <si>
    <t>Potažení vnitřních ploch vápenným štukem tloušťky do 3 mm vodorovných konstrukcí stropů rovných</t>
  </si>
  <si>
    <t>-973765660</t>
  </si>
  <si>
    <t>https://podminky.urs.cz/item/CS_URS_2022_01/611311131</t>
  </si>
  <si>
    <t>25</t>
  </si>
  <si>
    <t>612325301</t>
  </si>
  <si>
    <t>Vápenocementová omítka ostění nebo nadpraží hladká</t>
  </si>
  <si>
    <t>1166213132</t>
  </si>
  <si>
    <t>https://podminky.urs.cz/item/CS_URS_2022_01/612325301</t>
  </si>
  <si>
    <t>0,15*(1,82*2+1,87*2)   "začištění otvoru po dmtz dřevěného schodiště 4.np"</t>
  </si>
  <si>
    <t>26</t>
  </si>
  <si>
    <t>1088360987</t>
  </si>
  <si>
    <t>63</t>
  </si>
  <si>
    <t>Podlahy a podlahové konstrukce</t>
  </si>
  <si>
    <t>27</t>
  </si>
  <si>
    <t>632481213</t>
  </si>
  <si>
    <t>Separační vrstva k oddělení podlahových vrstev z polyetylénové fólie</t>
  </si>
  <si>
    <t>1515091308</t>
  </si>
  <si>
    <t>https://podminky.urs.cz/item/CS_URS_2022_01/632481213</t>
  </si>
  <si>
    <t>15,75*10,99</t>
  </si>
  <si>
    <t>28</t>
  </si>
  <si>
    <t>632441223</t>
  </si>
  <si>
    <t>Potěr anhydritový samonivelační litý tř. C 30, tl. přes 35 do 40 mm</t>
  </si>
  <si>
    <t>-2006450023</t>
  </si>
  <si>
    <t>https://podminky.urs.cz/item/CS_URS_2022_01/632441223</t>
  </si>
  <si>
    <t xml:space="preserve">Poznámka k souboru cen:_x000D_
1. Ceny jsou určeny pro roznášecí vrstvu těžkých plovoucích podlah, pro potěr podlahového vytápění, pro potěr na oddělovací vrstvě a jako náhrada cementových potěrů (kromě vlhkých provozů)._x000D_
</t>
  </si>
  <si>
    <t>29</t>
  </si>
  <si>
    <t>634112113</t>
  </si>
  <si>
    <t>Obvodová dilatace mezi stěnou a mazaninou nebo potěrem podlahovým páskem z pěnového PE tl. do 10 mm, výšky 80 mm</t>
  </si>
  <si>
    <t>992320947</t>
  </si>
  <si>
    <t>https://podminky.urs.cz/item/CS_URS_2022_01/634112113</t>
  </si>
  <si>
    <t>15,95*2+10,99+0,34*2+2,965*2+0,8*2+3,96</t>
  </si>
  <si>
    <t>Mezisoučet   sál</t>
  </si>
  <si>
    <t>30</t>
  </si>
  <si>
    <t>633811111</t>
  </si>
  <si>
    <t>Broušení betonových podlah nerovností do 2 mm (stržení šlemu)</t>
  </si>
  <si>
    <t>-190748551</t>
  </si>
  <si>
    <t>https://podminky.urs.cz/item/CS_URS_2022_01/633811111</t>
  </si>
  <si>
    <t>(9,56+10,99)/2*2,95</t>
  </si>
  <si>
    <t>-0,50*0,21*2</t>
  </si>
  <si>
    <t>10,99*1,60</t>
  </si>
  <si>
    <t>(10,99+5,31)/2*1,90</t>
  </si>
  <si>
    <t>-(3,40*0,35)/2*2</t>
  </si>
  <si>
    <t>Mezisoučet   balkón</t>
  </si>
  <si>
    <t>31</t>
  </si>
  <si>
    <t>633811119</t>
  </si>
  <si>
    <t>Broušení betonových podlah Příplatek k ceně za každý další 1 mm úběru</t>
  </si>
  <si>
    <t>-1260183246</t>
  </si>
  <si>
    <t>https://podminky.urs.cz/item/CS_URS_2022_01/633811119</t>
  </si>
  <si>
    <t>32</t>
  </si>
  <si>
    <t>632451101</t>
  </si>
  <si>
    <t>Potěr cementový samonivelační ze suchých směsí tloušťky přes 2 do 5 mm</t>
  </si>
  <si>
    <t>-1710120372</t>
  </si>
  <si>
    <t>https://podminky.urs.cz/item/CS_URS_2022_01/632451101</t>
  </si>
  <si>
    <t>"NAVYŠOVANÉ STUPNĚ - BALKÓN"</t>
  </si>
  <si>
    <t>0,70*6,93</t>
  </si>
  <si>
    <t>0,70*6,93+0,26*0,35*2</t>
  </si>
  <si>
    <t>0,25*6,93+(6,24+5,07)/2*0,45+0,255*0,48*2</t>
  </si>
  <si>
    <t>0,25*4,35+(5,31+6,03)/2*0,54</t>
  </si>
  <si>
    <t>Ostatní konstrukce a práce, bourání</t>
  </si>
  <si>
    <t>94</t>
  </si>
  <si>
    <t>Lešení a stavební výtahy</t>
  </si>
  <si>
    <t>33</t>
  </si>
  <si>
    <t>946112117</t>
  </si>
  <si>
    <t>Montáž pojízdných věží trubkových nebo dílcových s maximálním zatížením podlahy do 200 kg/m2 šířky přes 0,9 do 1,6 m, délky do 3,2 m, výšky přes 6,6 m do 7,6 m</t>
  </si>
  <si>
    <t>789636212</t>
  </si>
  <si>
    <t>https://podminky.urs.cz/item/CS_URS_2022_01/946112117</t>
  </si>
  <si>
    <t xml:space="preserve">Poznámka k souboru cen:_x000D_
1. Montáž lešení vyšších, než je uvedeno v souboru cen, se oceňuje individuálně, stejně tak jako konstrukce s vyšším požadovaným zatížením._x000D_
2. Pojízdná lešení do tunelů a pojízdná lešení s bočním vysunutím se oceňují individuálně._x000D_
</t>
  </si>
  <si>
    <t>1   "sál"</t>
  </si>
  <si>
    <t>946112217</t>
  </si>
  <si>
    <t>Montáž pojízdných věží trubkových nebo dílcových s maximálním zatížením podlahy do 200 kg/m2 Příplatek za první a každý další den použití pojízdného lešení k ceně -2117</t>
  </si>
  <si>
    <t>1916234890</t>
  </si>
  <si>
    <t>https://podminky.urs.cz/item/CS_URS_2022_01/946112217</t>
  </si>
  <si>
    <t>1*120   "cca 4 měsíce"</t>
  </si>
  <si>
    <t>35</t>
  </si>
  <si>
    <t>946112817</t>
  </si>
  <si>
    <t>Demontáž pojízdných věží trubkových nebo dílcových s maximálním zatížením podlahy do 200 kg/m2 šířky přes 0,9 do 1,6 m, délky do 3,2 m, výšky přes 6,6 m do 7,6 m</t>
  </si>
  <si>
    <t>-1097091185</t>
  </si>
  <si>
    <t>https://podminky.urs.cz/item/CS_URS_2022_01/946112817</t>
  </si>
  <si>
    <t xml:space="preserve">Poznámka k souboru cen:_x000D_
1. Demontáž lešení vyšších, než je uvedeno v souboru cen, se oceňuje individuálně, stejně tak jako konstrukce s vyšším požadovaným zatížením._x000D_
</t>
  </si>
  <si>
    <t>36</t>
  </si>
  <si>
    <t>946112112</t>
  </si>
  <si>
    <t>Montáž pojízdných věží trubkových nebo dílcových s maximálním zatížením podlahy do 200 kg/m2 šířky přes 0,9 do 1,6 m, délky do 3,2 m, výšky přes 1,5 m do 2,5 m</t>
  </si>
  <si>
    <t>751919240</t>
  </si>
  <si>
    <t>https://podminky.urs.cz/item/CS_URS_2022_01/946112112</t>
  </si>
  <si>
    <t>1   "předsálí"</t>
  </si>
  <si>
    <t>37</t>
  </si>
  <si>
    <t>946112212</t>
  </si>
  <si>
    <t>Montáž pojízdných věží trubkových nebo dílcových s maximálním zatížením podlahy do 200 kg/m2 Příplatek za první a každý další den použití pojízdného lešení k ceně -2112</t>
  </si>
  <si>
    <t>-1318956309</t>
  </si>
  <si>
    <t>https://podminky.urs.cz/item/CS_URS_2022_01/946112212</t>
  </si>
  <si>
    <t>38</t>
  </si>
  <si>
    <t>946112812</t>
  </si>
  <si>
    <t>Demontáž pojízdných věží trubkových nebo dílcových s maximálním zatížením podlahy do 200 kg/m2 šířky přes 0,9 do 1,6 m, délky do 3,2 m, výšky přes 1,5 m do 2,5 m</t>
  </si>
  <si>
    <t>175718868</t>
  </si>
  <si>
    <t>https://podminky.urs.cz/item/CS_URS_2022_01/946112812</t>
  </si>
  <si>
    <t>39</t>
  </si>
  <si>
    <t>949121122</t>
  </si>
  <si>
    <t>Montáž lešení lehkého kozového dílcového ve schodišti o výšce lešeňové podlahy přes 1,5 do 3,5 m</t>
  </si>
  <si>
    <t>sada</t>
  </si>
  <si>
    <t>1791844208</t>
  </si>
  <si>
    <t>https://podminky.urs.cz/item/CS_URS_2022_01/949121122</t>
  </si>
  <si>
    <t xml:space="preserve">Poznámka k souboru cen:_x000D_
1. Množství měrných jednotek se určuje v počtu sad lešení (2 kozy a dřevěná podlaha)._x000D_
2. V cenách nájmu jsou započteny i náklady na manipulaci s lešením._x000D_
</t>
  </si>
  <si>
    <t>1   "balkón"</t>
  </si>
  <si>
    <t>40</t>
  </si>
  <si>
    <t>949121222</t>
  </si>
  <si>
    <t>Montáž lešení lehkého kozového dílcového Příplatek za první a každý další den použití lešení k ceně -1122</t>
  </si>
  <si>
    <t>315294749</t>
  </si>
  <si>
    <t>https://podminky.urs.cz/item/CS_URS_2022_01/949121222</t>
  </si>
  <si>
    <t>41</t>
  </si>
  <si>
    <t>949121822</t>
  </si>
  <si>
    <t>Demontáž lešení lehkého kozového dílcového ve schodišti o výšce lešeňové podlahy přes 1,5 do 3,5 m</t>
  </si>
  <si>
    <t>-1816542529</t>
  </si>
  <si>
    <t>https://podminky.urs.cz/item/CS_URS_2022_01/949121822</t>
  </si>
  <si>
    <t xml:space="preserve">Poznámka k souboru cen:_x000D_
1. Množství měrných jednotek se určuje v počtu sad lešení (2 kozy a dřevěná podlaha)._x000D_
</t>
  </si>
  <si>
    <t>951</t>
  </si>
  <si>
    <t xml:space="preserve">Ostatní konstrukce a práce  </t>
  </si>
  <si>
    <t>42</t>
  </si>
  <si>
    <t>977131117</t>
  </si>
  <si>
    <t>Vrty příklepovými vrtáky do cihelného zdiva nebo prostého betonu průměru přes 20 do 25 mm</t>
  </si>
  <si>
    <t>-562170285</t>
  </si>
  <si>
    <t>https://podminky.urs.cz/item/CS_URS_2022_01/977131117</t>
  </si>
  <si>
    <t xml:space="preserve">Poznámka k souboru cen:_x000D_
1. V cenách jsou započteny i náklady na rozměření, vrtání vrtacím kladivem a opotřebení příklepových vrtáků._x000D_
</t>
  </si>
  <si>
    <t>(23*11+5*9)*0,15   "pro závěsy nového podhledu sálu a balkónu"</t>
  </si>
  <si>
    <t>43</t>
  </si>
  <si>
    <t>9539417R01</t>
  </si>
  <si>
    <t>Zaslepení kotevních otvorů prům. 25mm nízkoexpanzní PUR pěnou a vyplnění cementovou zálivkou vyrovnávající smrštivost (osazení kotev není součástí této položky-viz mtz podhledu)</t>
  </si>
  <si>
    <t>-1330942721</t>
  </si>
  <si>
    <t>23*11+5*9   "závěsy nového podhledu sálu a balkónu"</t>
  </si>
  <si>
    <t>269</t>
  </si>
  <si>
    <t>953959R01</t>
  </si>
  <si>
    <t>Dodání a osazení dřevěného hranolu 140x100mm dl. 290mm na stěnu včetně ukotvení 2ks vrutů s hmoždinkami</t>
  </si>
  <si>
    <t>1093622584</t>
  </si>
  <si>
    <t>2*6</t>
  </si>
  <si>
    <t>44</t>
  </si>
  <si>
    <t>952902611</t>
  </si>
  <si>
    <t>Čištění budov při provádění oprav a udržovacích prací vysátím prachu z ostatních ploch</t>
  </si>
  <si>
    <t>-1997545190</t>
  </si>
  <si>
    <t>https://podminky.urs.cz/item/CS_URS_2022_01/952902611</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</si>
  <si>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práce._x000D_
2. Čištění vnějších ploch tlakovou vodou a tryskáním:pískem se oceňuje cenami souboru cen 629 99 -51 tohoto katalogu._x000D_
3. Množství jednotek čištěných ploch:_x000D_
a) se určuje v m2 ploch místností a chodeb nebo jejich částí, kterými se dopravuje materiál nebo jsou používány pro stavební práce_x000D_
b) schodiště se určuje v m2 rozvinuté plochy schodišťových stupňů,_x000D_
c) podest se určuje v m2 půdorysné plochy,_x000D_
d) oken, dveří a vrat v m2 plochy,_x000D_
e) konstrukcí a prvků se určuje v m2 pohledové plochy._x000D_
4. Povrch hladký je rovný, nezdrsněný, nezvrásněný (např. linoleum, teraco, hladké dlažby, parkety apod. ). Povrch drsný je nerovný, zdrsněný, zvrásněný (např. betonový potěr, mozaiková dlažba, palubky apod.)._x000D_
5. V cenách očištění schodišť jsou započteny náklady na očištění schodišťových stupňů a schodišťového zábradlí. Plocha podest se započítává do plochy podlah._x000D_
6. V cenách čištění oken a balkonových dveří jsou započteny náklady na očištění rámu, parapetu, prahu a kování a očištění a vyleštění skleněné výplně._x000D_
7. V cenách čištění dveří a vrat jsou započteny náklady na očištění rámu, výplně, prahu a kování._x000D_
8. Čištění říms (odstraňování smetí, prachu, náletů apod.) se oceňuje individuálně._x000D_
9. Odvoz odpadu se ocení položkami odvozu suti ceníku 801-3, hmotnost se stanoví individuálně._x000D_
</t>
  </si>
  <si>
    <t>"PŘED POLOŽENÍM PAROZÁBRANY"</t>
  </si>
  <si>
    <t>(1,5+9,15+1,5)*17,3</t>
  </si>
  <si>
    <t>(0,6+10,89+0,6)*2,79</t>
  </si>
  <si>
    <t>Součet   půda</t>
  </si>
  <si>
    <t>45</t>
  </si>
  <si>
    <t>6199961R01</t>
  </si>
  <si>
    <t>Dřevěná posuvná pomocná lávka z řeziva š. 1000 mm včetně pozdějšího odstranění</t>
  </si>
  <si>
    <t>672659972</t>
  </si>
  <si>
    <t>1,0*11   "lávka na klenbě půdy - posouvací"</t>
  </si>
  <si>
    <t>46</t>
  </si>
  <si>
    <t>952901114</t>
  </si>
  <si>
    <t>Vyčištění budov nebo objektů před předáním do užívání budov bytové nebo občanské výstavby, světlé výšky podlaží přes 4 m</t>
  </si>
  <si>
    <t>-111676853</t>
  </si>
  <si>
    <t>https://podminky.urs.cz/item/CS_URS_2022_01/952901114</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</si>
  <si>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</si>
  <si>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25,5+4,8</t>
  </si>
  <si>
    <t>Mezisoučet   3.np</t>
  </si>
  <si>
    <t>13,9</t>
  </si>
  <si>
    <t>Mezisoučet   4.np</t>
  </si>
  <si>
    <t>47</t>
  </si>
  <si>
    <t>952901111</t>
  </si>
  <si>
    <t>Vyčištění budov nebo objektů před předáním do užívání budov bytové nebo občanské výstavby, světlé výšky podlaží do 4 m</t>
  </si>
  <si>
    <t>1058356100</t>
  </si>
  <si>
    <t>https://podminky.urs.cz/item/CS_URS_2022_01/952901111</t>
  </si>
  <si>
    <t xml:space="preserve"> 61,5+8,7</t>
  </si>
  <si>
    <t>Mezisoučet   2.np</t>
  </si>
  <si>
    <t xml:space="preserve"> 60,9 </t>
  </si>
  <si>
    <t>961</t>
  </si>
  <si>
    <t>Bourání a demontáže konstrukcí</t>
  </si>
  <si>
    <t>48</t>
  </si>
  <si>
    <t>767311860</t>
  </si>
  <si>
    <t>Demontáž světlíků se skleněnou výplní pultových</t>
  </si>
  <si>
    <t>512036243</t>
  </si>
  <si>
    <t>https://podminky.urs.cz/item/CS_URS_2022_01/767311860</t>
  </si>
  <si>
    <t>2,4*1,835</t>
  </si>
  <si>
    <t>49</t>
  </si>
  <si>
    <t>968062246</t>
  </si>
  <si>
    <t>Vybourání dřevěných rámů oken s křídly, dveřních zárubní, vrat, stěn, ostění nebo obkladů rámů oken s křídly jednoduchých, plochy do 4 m2</t>
  </si>
  <si>
    <t>-48999311</t>
  </si>
  <si>
    <t>https://podminky.urs.cz/item/CS_URS_2022_01/968062246</t>
  </si>
  <si>
    <t xml:space="preserve">Poznámka k souboru cen:_x000D_
1. V cenách -2244 až -2747 jsou započteny i náklady na vyvěšení křídel._x000D_
</t>
  </si>
  <si>
    <t>1,80*1,74*1  "3.np - chodba před balkónem"</t>
  </si>
  <si>
    <t>50</t>
  </si>
  <si>
    <t>751111842</t>
  </si>
  <si>
    <t>Demontáž ventilátoru axiálního středotlakého kruhové potrubí, průměru přes 200 do 400 mm</t>
  </si>
  <si>
    <t>1089078637</t>
  </si>
  <si>
    <t>https://podminky.urs.cz/item/CS_URS_2022_01/751111842</t>
  </si>
  <si>
    <t>51</t>
  </si>
  <si>
    <t>763181811</t>
  </si>
  <si>
    <t>Demontáž kovových zárubní konstrukcí ze sádrokartonových příček výšky do 2,75 m jednokřídlových</t>
  </si>
  <si>
    <t>-1233133257</t>
  </si>
  <si>
    <t>https://podminky.urs.cz/item/CS_URS_2022_01/763181811</t>
  </si>
  <si>
    <t>2   "2.np - sociální zařízení"</t>
  </si>
  <si>
    <t>52</t>
  </si>
  <si>
    <t>766691914</t>
  </si>
  <si>
    <t>Ostatní práce vyvěšení nebo zavěšení křídel s případným uložením a opětovným zavěšením po provedení stavebních změn dřevěných dveřních, plochy do 2 m2</t>
  </si>
  <si>
    <t>712426874</t>
  </si>
  <si>
    <t>https://podminky.urs.cz/item/CS_URS_2022_01/766691914</t>
  </si>
  <si>
    <t xml:space="preserve">Poznámka k souboru cen:_x000D_
1. Ceny -1931 a -1932 lze užít jen pro křídlo mající současně obě jmenované funkce._x000D_
</t>
  </si>
  <si>
    <t>1   "3.np"</t>
  </si>
  <si>
    <t>53</t>
  </si>
  <si>
    <t>976081111</t>
  </si>
  <si>
    <t>Vybourání drobných zámečnických a jiných konstrukcí pozedního madla zazděného ve zdivu</t>
  </si>
  <si>
    <t>1579641026</t>
  </si>
  <si>
    <t>https://podminky.urs.cz/item/CS_URS_2022_01/976081111</t>
  </si>
  <si>
    <t>0,6  "madlo - 2.np sociální zařízení"</t>
  </si>
  <si>
    <t>54</t>
  </si>
  <si>
    <t>781473810</t>
  </si>
  <si>
    <t>Demontáž obkladů z dlaždic keramických lepených</t>
  </si>
  <si>
    <t>-1129704306</t>
  </si>
  <si>
    <t>https://podminky.urs.cz/item/CS_URS_2022_01/781473810</t>
  </si>
  <si>
    <t>2,0*(1,65+1,65*2+0,93)</t>
  </si>
  <si>
    <t>-(0,9*1,97+0,7*1,97)</t>
  </si>
  <si>
    <t>Součet   2.np - sociální zařízení SDK příčky</t>
  </si>
  <si>
    <t>55</t>
  </si>
  <si>
    <t>763111821</t>
  </si>
  <si>
    <t>Demontáž příček ze sádrokartonových desek s nosnou konstrukcí z ocelových profilů zdvojených mezibytových nebo instalačních, opláštění dvojité</t>
  </si>
  <si>
    <t>-85674448</t>
  </si>
  <si>
    <t>https://podminky.urs.cz/item/CS_URS_2022_01/763111821</t>
  </si>
  <si>
    <t xml:space="preserve">Poznámka k souboru cen:_x000D_
1. Ceny -1811 až -1821 jsou určeny pro kompletní demontáž příčky, tj. nosné konstrukce, desek i tepelné izolace._x000D_
2. Ceny demontáže desek -2811 až -2813 jsou určeny pro odstranění pouze desek z obou stran příčky._x000D_
</t>
  </si>
  <si>
    <t>2,6*1,65   "2.np - sociální zařízení"</t>
  </si>
  <si>
    <t>56</t>
  </si>
  <si>
    <t>763111915</t>
  </si>
  <si>
    <t>Zhotovení otvorů v příčkách ze sádrokartonových desek pro prostupy (voda, elektro, topení, VZT), osvětlení, okna, revizní klapky a dvířka včetně vyztužení profily pro příčku tl. do 100 mm, velikost přes 1,00 do 2,00 m2</t>
  </si>
  <si>
    <t>-1679389508</t>
  </si>
  <si>
    <t>https://podminky.urs.cz/item/CS_URS_2022_01/763111915</t>
  </si>
  <si>
    <t xml:space="preserve">Poznámka k souboru cen:_x000D_
1. V cenách jsou započteny i náklady na tmelení a krycí pásku._x000D_
</t>
  </si>
  <si>
    <t>1   "2.np - sociální zařízení"</t>
  </si>
  <si>
    <t>997</t>
  </si>
  <si>
    <t>Přesun sutě</t>
  </si>
  <si>
    <t>57</t>
  </si>
  <si>
    <t>997013211</t>
  </si>
  <si>
    <t>Vnitrostaveništní doprava suti a vybouraných hmot vodorovně do 50 m svisle ručně pro budovy a haly výšky do 6 m</t>
  </si>
  <si>
    <t>1593593726</t>
  </si>
  <si>
    <t>https://podminky.urs.cz/item/CS_URS_2022_01/997013211</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</si>
  <si>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</si>
  <si>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"doprava ke zhozu"   1,57</t>
  </si>
  <si>
    <t>58</t>
  </si>
  <si>
    <t>997013312</t>
  </si>
  <si>
    <t>Doprava suti shozem montáž a demontáž shozu výšky přes 10 do 20 m</t>
  </si>
  <si>
    <t>884762861</t>
  </si>
  <si>
    <t>https://podminky.urs.cz/item/CS_URS_2022_01/997013312</t>
  </si>
  <si>
    <t xml:space="preserve">Poznámka k souboru cen:_x000D_
1. Shozy vyšší než 75 m se oceňují individuálně._x000D_
2. Výškou se rozumí vzdálenost od vyústění shozu do úrovně plnícího trychtýře._x000D_
3. Náklady na vodorovnou dopravu suti se oceňují cenami 977 01-3111, -3151 a -3211 pro budovy a haly výšky do 6 m souboru cen 977 01-3 Vnitrostaveništní doprava suti a vybouraných hmot._x000D_
</t>
  </si>
  <si>
    <t>59</t>
  </si>
  <si>
    <t>997013322</t>
  </si>
  <si>
    <t>Doprava suti shozem montáž a demontáž shozu výšky Příplatek za první a každý další den použití shozu k ceně -3312</t>
  </si>
  <si>
    <t>-1698698724</t>
  </si>
  <si>
    <t>https://podminky.urs.cz/item/CS_URS_2022_01/997013322</t>
  </si>
  <si>
    <t>10*10   "ccca 10 dní"</t>
  </si>
  <si>
    <t>60</t>
  </si>
  <si>
    <t>997013501</t>
  </si>
  <si>
    <t>Odvoz suti a vybouraných hmot na skládku nebo meziskládku se složením, na vzdálenost do 1 km</t>
  </si>
  <si>
    <t>1601067420</t>
  </si>
  <si>
    <t>https://podminky.urs.cz/item/CS_URS_2022_01/997013501</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</si>
  <si>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</si>
  <si>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997013509</t>
  </si>
  <si>
    <t>Odvoz suti a vybouraných hmot na skládku nebo meziskládku se složením, na vzdálenost Příplatek k ceně za každý další i započatý 1 km přes 1 km</t>
  </si>
  <si>
    <t>-1384654067</t>
  </si>
  <si>
    <t>https://podminky.urs.cz/item/CS_URS_2022_01/997013509</t>
  </si>
  <si>
    <t>1,57*14</t>
  </si>
  <si>
    <t>62</t>
  </si>
  <si>
    <t>997013804</t>
  </si>
  <si>
    <t>Poplatek za uložení stavebního odpadu na skládce (skládkovné) ze skla zatříděného do Katalogu odpadů pod kódem 17 02 02</t>
  </si>
  <si>
    <t>1615035676</t>
  </si>
  <si>
    <t>https://podminky.urs.cz/item/CS_URS_2022_01/997013804</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</si>
  <si>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</si>
  <si>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997013811</t>
  </si>
  <si>
    <t>Poplatek za uložení stavebního odpadu na skládce (skládkovné) dřevěného zatříděného do Katalogu odpadů pod kódem 17 02 01</t>
  </si>
  <si>
    <t>288652749</t>
  </si>
  <si>
    <t>https://podminky.urs.cz/item/CS_URS_2022_01/997013811</t>
  </si>
  <si>
    <t>64</t>
  </si>
  <si>
    <t>997013812</t>
  </si>
  <si>
    <t>Poplatek za uložení stavebního odpadu na skládce (skládkovné) z materiálů na bázi sádry zatříděného do Katalogu odpadů pod kódem 17 08 02</t>
  </si>
  <si>
    <t>-2003188772</t>
  </si>
  <si>
    <t>https://podminky.urs.cz/item/CS_URS_2022_01/997013812</t>
  </si>
  <si>
    <t>65</t>
  </si>
  <si>
    <t>997013631</t>
  </si>
  <si>
    <t>Poplatek za uložení stavebního odpadu na skládce (skládkovné) směsného stavebního a demoličního zatříděného do Katalogu odpadů pod kódem 17 09 04</t>
  </si>
  <si>
    <t>2033395286</t>
  </si>
  <si>
    <t>https://podminky.urs.cz/item/CS_URS_2022_01/997013631</t>
  </si>
  <si>
    <t>1,57</t>
  </si>
  <si>
    <t>-(0,044+0,041+0,255)</t>
  </si>
  <si>
    <t>-0,041   "odpočet kovového odpadu"</t>
  </si>
  <si>
    <t>998</t>
  </si>
  <si>
    <t>Přesun hmot</t>
  </si>
  <si>
    <t>66</t>
  </si>
  <si>
    <t>998018003</t>
  </si>
  <si>
    <t>Přesun hmot pro budovy občanské výstavby, bydlení, výrobu a služby ruční - bez užití mechanizace vodorovná dopravní vzdálenost do 100 m pro budovy s jakoukoliv nosnou konstrukcí výšky přes 12 do 24 m</t>
  </si>
  <si>
    <t>1824830355</t>
  </si>
  <si>
    <t>https://podminky.urs.cz/item/CS_URS_2022_01/998018003</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</si>
  <si>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</si>
  <si>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</si>
  <si>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</si>
  <si>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712</t>
  </si>
  <si>
    <t>Povlakové krytiny</t>
  </si>
  <si>
    <t>67</t>
  </si>
  <si>
    <t>712561701</t>
  </si>
  <si>
    <t>Provedení povlakové krytiny střech oblých fólií položenou volně s přilepením spojů</t>
  </si>
  <si>
    <t>-288573736</t>
  </si>
  <si>
    <t>https://podminky.urs.cz/item/CS_URS_2022_01/712561701</t>
  </si>
  <si>
    <t xml:space="preserve">Poznámka k souboru cen:_x000D_
1. Povlakové krytiny střech jednotlivě do 10 m2 se oceňují skladebně cenou příslušné izolace a cenou 712 59-9097 Příplatek za plochu do 10 m2._x000D_
</t>
  </si>
  <si>
    <t>Mezisoučet   půda - nad sálem a balkónem</t>
  </si>
  <si>
    <t>4,46*(3,515+3,595)</t>
  </si>
  <si>
    <t>Mezisoučet   4.np - podkroví místnosti vedle SDK příček</t>
  </si>
  <si>
    <t>4,28*4,225+4,03*1,67</t>
  </si>
  <si>
    <t>0,695*3,45</t>
  </si>
  <si>
    <t>Mezisoučet   4.np - podkroví vedle půdy</t>
  </si>
  <si>
    <t>68</t>
  </si>
  <si>
    <t>63150818</t>
  </si>
  <si>
    <t>fólie kontaktní difuzně propustná pro doplňkovou hydroizolační vrstvu, jednovrstvá mikrovláknitá s reflexní a funkční vrstvou tl 175μm</t>
  </si>
  <si>
    <t>-1399740073</t>
  </si>
  <si>
    <t>302,848*1,18</t>
  </si>
  <si>
    <t>69</t>
  </si>
  <si>
    <t>998712203</t>
  </si>
  <si>
    <t>Přesun hmot pro povlakové krytiny stanovený procentní sazbou (%) z ceny vodorovná dopravní vzdálenost do 50 m v objektech výšky přes 12 do 24 m</t>
  </si>
  <si>
    <t>%</t>
  </si>
  <si>
    <t>1338831805</t>
  </si>
  <si>
    <t>https://podminky.urs.cz/item/CS_URS_2022_01/998712203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</si>
  <si>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</si>
  <si>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7121</t>
  </si>
  <si>
    <t>Povlakové krytiny - doplnění střechy po dmtz světlíku</t>
  </si>
  <si>
    <t>70</t>
  </si>
  <si>
    <t>762343912</t>
  </si>
  <si>
    <t>Zabednění otvorů ve střeše prkny (materiál v ceně) tl. do 32 mm, otvoru plochy jednotlivě přes 1 do 4 m2</t>
  </si>
  <si>
    <t>-220607351</t>
  </si>
  <si>
    <t>https://podminky.urs.cz/item/CS_URS_2022_01/762343912</t>
  </si>
  <si>
    <t xml:space="preserve">Poznámka k souboru cen:_x000D_
1. U položek vyřezání otvorů v bednění -1931 až -1963 se množství měrných jednotek určuje v m součtem délek jednotlivých řezů._x000D_
</t>
  </si>
  <si>
    <t>2,4*2</t>
  </si>
  <si>
    <t>71</t>
  </si>
  <si>
    <t>783213111</t>
  </si>
  <si>
    <t>Preventivní napouštěcí nátěr tesařských prvků proti dřevokazným houbám, hmyzu a plísním zabudovaných do konstrukce jednonásobný syntetický</t>
  </si>
  <si>
    <t>1844573330</t>
  </si>
  <si>
    <t>https://podminky.urs.cz/item/CS_URS_2022_01/783213111</t>
  </si>
  <si>
    <t xml:space="preserve">Poznámka k souboru cen:_x000D_
1. Položky souboru cen jsou určeny pro preventivní nátěr tesařských konstrukcí (např. krovu)._x000D_
2. Položky jednonásobného nátěru jsou určeny pro ochranu dřeva v interiéru pod lazurovací nebo krycí nátěry._x000D_
3. Položky dvojnásobného nátěru jsou určeny pro ochranu dřeva jako samostatného impregnačního nátěru tesařské konstrukce v interéru nebo pro ochranu dřeva pod lazurovací nebo krycí nátěry v exteriéru._x000D_
</t>
  </si>
  <si>
    <t>2,4*2 *2</t>
  </si>
  <si>
    <t>72</t>
  </si>
  <si>
    <t>712411101</t>
  </si>
  <si>
    <t>Provedení povlakové krytiny střech šikmých přes 10° do 30° natěradly a tmely za studena nátěrem penetračním</t>
  </si>
  <si>
    <t>-1794440117</t>
  </si>
  <si>
    <t>https://podminky.urs.cz/item/CS_URS_2022_01/712411101</t>
  </si>
  <si>
    <t xml:space="preserve">Poznámka k souboru cen:_x000D_
1. Povlakové krytiny střech jednotlivě do 10 m2 se oceňují skladebně cenou příslušné izolace a cenou 712 49-9095 Příplatek za plochu do 10 m2._x000D_
</t>
  </si>
  <si>
    <t>73</t>
  </si>
  <si>
    <t>11163150</t>
  </si>
  <si>
    <t>lak penetrační asfaltový</t>
  </si>
  <si>
    <t>1562051903</t>
  </si>
  <si>
    <t>4,800*0,00035</t>
  </si>
  <si>
    <t>74</t>
  </si>
  <si>
    <t>712461702</t>
  </si>
  <si>
    <t>Provedení povlakové krytiny střech šikmých přes 10° do 30° fólií přilepenou bodově</t>
  </si>
  <si>
    <t>-1606429618</t>
  </si>
  <si>
    <t>https://podminky.urs.cz/item/CS_URS_2022_01/712461702</t>
  </si>
  <si>
    <t xml:space="preserve">Poznámka k souboru cen:_x000D_
1. Povlakové krytiny střech jednotlivě do 10 m2 se oceňují skladebně cenou příslušné izolace a cenou 712 49-9097 Příplatek za plochu do 10 m2._x000D_
</t>
  </si>
  <si>
    <t>75</t>
  </si>
  <si>
    <t>712499098</t>
  </si>
  <si>
    <t>Provedení povlakové krytiny střech šikmých přes 10° do 30°- ostatní práce Příplatek k cenám za sklon přes 30° do 60°</t>
  </si>
  <si>
    <t>-192363252</t>
  </si>
  <si>
    <t>https://podminky.urs.cz/item/CS_URS_2022_01/712499098</t>
  </si>
  <si>
    <t xml:space="preserve">Poznámka k souboru cen:_x000D_
1. Povlakové krytiny střech o sklonu přes 30° do 60° se oceňují skladebně cenou příslušné izolace ze souborů cen 712 49-1 . Provedení povlakové krytiny do 30° a cenou příplatku -9098._x000D_
2. Cenami -9095 až -9098 nelze oceňovat opravy a údržbu povlakové krytiny._x000D_
</t>
  </si>
  <si>
    <t>76</t>
  </si>
  <si>
    <t>628550R01</t>
  </si>
  <si>
    <t>pás asfaltový jednovrstvý mechanicky kotvený modifikovaný SBS tl 5,0mm s břidličným posypem na horním povrchu</t>
  </si>
  <si>
    <t>1577022572</t>
  </si>
  <si>
    <t>4,8*1,25</t>
  </si>
  <si>
    <t>Mezisoučet</t>
  </si>
  <si>
    <t xml:space="preserve">"role"   8,1 </t>
  </si>
  <si>
    <t>77</t>
  </si>
  <si>
    <t>712463104</t>
  </si>
  <si>
    <t>Provedení povlakové krytiny střech šikmých přes 10° do 30° fólií ostatní činnosti při pokládání hydroizolačních fólií (materiál ve specifikaci) mechanické ukotvení talířovou hmoždinkou do dřevěné konstrukce</t>
  </si>
  <si>
    <t>-1091085478</t>
  </si>
  <si>
    <t>https://podminky.urs.cz/item/CS_URS_2022_01/712463104</t>
  </si>
  <si>
    <t>4,8*8</t>
  </si>
  <si>
    <t>78</t>
  </si>
  <si>
    <t>30909100</t>
  </si>
  <si>
    <t>šroub samovrtný do ocelového plechu, dřeva a deskových materiálů s korozní odolností 15 cyklů šestihranná hlava, D 4,8x35mm</t>
  </si>
  <si>
    <t>100 kus</t>
  </si>
  <si>
    <t>-1883100972</t>
  </si>
  <si>
    <t>79</t>
  </si>
  <si>
    <t>31122001</t>
  </si>
  <si>
    <t>podložka talířová pro hydroizolace D 40mm</t>
  </si>
  <si>
    <t>1670904366</t>
  </si>
  <si>
    <t>80</t>
  </si>
  <si>
    <t>-1983408571</t>
  </si>
  <si>
    <t>713</t>
  </si>
  <si>
    <t>Izolace tepelné</t>
  </si>
  <si>
    <t>81</t>
  </si>
  <si>
    <t>713121111</t>
  </si>
  <si>
    <t>Montáž tepelné izolace podlah rohožemi, pásy, deskami, dílci, bloky (izolační materiál ve specifikaci) kladenými volně jednovrstvá</t>
  </si>
  <si>
    <t>-588740602</t>
  </si>
  <si>
    <t>https://podminky.urs.cz/item/CS_URS_2022_01/713121111</t>
  </si>
  <si>
    <t xml:space="preserve">Poznámka k souboru cen:_x000D_
1. Množství tepelné izolace podlah okrajovými pásky k ceně -1211 se určuje v m projektované délky obložení (bez přesahů) na obvodu podlahy._x000D_
</t>
  </si>
  <si>
    <t>15,75*10,99   "sál"</t>
  </si>
  <si>
    <t>82</t>
  </si>
  <si>
    <t>28375032</t>
  </si>
  <si>
    <t>deska EPS 150 pro konstrukce s vysokým zatížením λ=0,035 tl 130mm</t>
  </si>
  <si>
    <t>-1151425400</t>
  </si>
  <si>
    <t>173,093*1,02</t>
  </si>
  <si>
    <t>83</t>
  </si>
  <si>
    <t>713191133</t>
  </si>
  <si>
    <t>Montáž tepelné izolace stavebních konstrukcí - doplňky a konstrukční součásti podlah, stropů vrchem nebo střech překrytím fólií položenou volně s přelepením spojů</t>
  </si>
  <si>
    <t>-943643987</t>
  </si>
  <si>
    <t>https://podminky.urs.cz/item/CS_URS_2022_01/713191133</t>
  </si>
  <si>
    <t>84</t>
  </si>
  <si>
    <t>28329233</t>
  </si>
  <si>
    <t>fólie univerzální pro parotěsnou vrstvu s proměnlivou difúzní tloušťkou a UV stabilizací</t>
  </si>
  <si>
    <t>-2120202055</t>
  </si>
  <si>
    <t>302,848*1,1</t>
  </si>
  <si>
    <t>85</t>
  </si>
  <si>
    <t>63150820</t>
  </si>
  <si>
    <t>páska lepicí š 6 cm pro vzduchotěsné spoje parozábran</t>
  </si>
  <si>
    <t>-1180172514</t>
  </si>
  <si>
    <t>"cca"   320</t>
  </si>
  <si>
    <t>86</t>
  </si>
  <si>
    <t>23152000</t>
  </si>
  <si>
    <t>tmel trvale elastický pro vzduchotěsné napojení parozábrany ke konstrukci</t>
  </si>
  <si>
    <t>litr</t>
  </si>
  <si>
    <t>-1945912166</t>
  </si>
  <si>
    <t>"po obvodu cca"   72</t>
  </si>
  <si>
    <t>87</t>
  </si>
  <si>
    <t>713111111</t>
  </si>
  <si>
    <t>Montáž tepelné izolace stropů rohožemi, pásy, dílci, deskami, bloky (izolační materiál ve specifikaci) vrchem bez překrytí lepenkou kladenými volně</t>
  </si>
  <si>
    <t>-1672567584</t>
  </si>
  <si>
    <t>https://podminky.urs.cz/item/CS_URS_2022_01/713111111</t>
  </si>
  <si>
    <t>88</t>
  </si>
  <si>
    <t>63150799</t>
  </si>
  <si>
    <t>pás tepelně izolační univerzální λ=0,036-0,037 tl 200mm</t>
  </si>
  <si>
    <t>-1033389275</t>
  </si>
  <si>
    <t>302,848*1,02</t>
  </si>
  <si>
    <t>89</t>
  </si>
  <si>
    <t>998713203</t>
  </si>
  <si>
    <t>Přesun hmot pro izolace tepelné stanovený procentní sazbou (%) z ceny vodorovná dopravní vzdálenost do 50 m v objektech výšky přes 12 do 24 m</t>
  </si>
  <si>
    <t>-1712322644</t>
  </si>
  <si>
    <t>https://podminky.urs.cz/item/CS_URS_2022_01/998713203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</si>
  <si>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</si>
  <si>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762</t>
  </si>
  <si>
    <t xml:space="preserve">Konstrukce tesařské - výškové sjednocení stupňů (balkón) vč. XPS a úhelníku </t>
  </si>
  <si>
    <t>90</t>
  </si>
  <si>
    <t>7625112R01</t>
  </si>
  <si>
    <t>Podlahové kce podkladové dvouvrstvé z desek OSB tl 2x12 mm broušených na pero a drážku lepených PUR pěnou a vzájemně prošroubovaných</t>
  </si>
  <si>
    <t>-2125653473</t>
  </si>
  <si>
    <t>Mezisoučet   plocha</t>
  </si>
  <si>
    <t>0,15*(0,64*2+6,4)</t>
  </si>
  <si>
    <t>0,15*(1,65+1,73+1,695+1,95+0,25*2)</t>
  </si>
  <si>
    <t>0,15*(2,03*2+2,375*2+0,26*4)</t>
  </si>
  <si>
    <t>0,15*(1,2*2+0,92*2+0,255*2)</t>
  </si>
  <si>
    <t>0,31*(0,45+6,93+0,45)</t>
  </si>
  <si>
    <t>0,31*(0,25*2+0,8*2+0,48*2+4,35+0,255*2)</t>
  </si>
  <si>
    <t>Mezisoučet   podstupnice</t>
  </si>
  <si>
    <t xml:space="preserve">Součet    </t>
  </si>
  <si>
    <t>91</t>
  </si>
  <si>
    <t>762512255</t>
  </si>
  <si>
    <t>Podlahové konstrukce podkladové montáž z desek dřevotřískových, dřevoštěpkových nebo cementotřískových na podklad betonový kotvením</t>
  </si>
  <si>
    <t>1774145077</t>
  </si>
  <si>
    <t>https://podminky.urs.cz/item/CS_URS_2022_01/762512255</t>
  </si>
  <si>
    <t xml:space="preserve">Poznámka k souboru cen:_x000D_
1. V cenách -1123 až -2225 Podlahové konstrukce podkladové z desek dřevoštěpkových a cementotřískových jsou započteny i náklady na dodávku spojovacích prostředků, na tyto položky se nevztahuje ocenění dodávky spojovacích prostředků._x000D_
</t>
  </si>
  <si>
    <t>0,12*(0,64*2+6,4)</t>
  </si>
  <si>
    <t>0,08*(0,64*2+6,4)</t>
  </si>
  <si>
    <t>0,12*(1,65+1,73+1,695+1,95+0,25*2)</t>
  </si>
  <si>
    <t>0,08*(1,65+1,73+1,695+1,95+0,25*2)</t>
  </si>
  <si>
    <t>0,12*(2,03*2+2,375*2+0,26*4)</t>
  </si>
  <si>
    <t>0,08*(2,03*2+2,375*2+0,26*4)</t>
  </si>
  <si>
    <t>0,12*(1,2*2+0,92*2+0,255*2)</t>
  </si>
  <si>
    <t>0,08*(1,2*2+0,92*2+0,255*2)</t>
  </si>
  <si>
    <t>Mezisoučet   stupnice výškově neupravovaných stupňů</t>
  </si>
  <si>
    <t>92</t>
  </si>
  <si>
    <t>60722280</t>
  </si>
  <si>
    <t>deska dřevotřísková laminovaná 2070x2800mm tl 12mm</t>
  </si>
  <si>
    <t>-1470349162</t>
  </si>
  <si>
    <t>5,961*1,10</t>
  </si>
  <si>
    <t>93</t>
  </si>
  <si>
    <t>762595001</t>
  </si>
  <si>
    <t>Spojovací prostředky podlah a podkladových konstrukcí hřebíky, vruty</t>
  </si>
  <si>
    <t>1492612091</t>
  </si>
  <si>
    <t>https://podminky.urs.cz/item/CS_URS_2022_01/762595001</t>
  </si>
  <si>
    <t xml:space="preserve">Poznámka k souboru cen:_x000D_
1. Cena -5001 je určena pro montážní ceny souborů cen : 762 51- Podlahové konstrukce podkladové, ceny -2235 až - 2255, 762 52- Položení podlah, 762 59- Zakrytí kanálů a výkopů_x000D_
2. Ochrana konstrukce se oceňuje samostatně, např. položkami 762 08-3 Impregnace řeziva, tohoto katalogu, nebo příslušnými položkami katalogu 800-783 Nátěry._x000D_
</t>
  </si>
  <si>
    <t>73,761+5,961</t>
  </si>
  <si>
    <t>762751110</t>
  </si>
  <si>
    <t>Montáž prostorových konstrukcí vázaných na hladko (bez zářezů) z řeziva hraněného nebo polohraněného, průřezové plochy do 120 cm2</t>
  </si>
  <si>
    <t>975472493</t>
  </si>
  <si>
    <t>https://podminky.urs.cz/item/CS_URS_2022_01/762751110</t>
  </si>
  <si>
    <t>(0,45+6,93+0,45)</t>
  </si>
  <si>
    <t>(0,45+6,93+0,45+0,26*2+0,35*2)</t>
  </si>
  <si>
    <t>(0,25*2+0,8*2+0,48*2+4,35+0,255*2)</t>
  </si>
  <si>
    <t>Mezisoučet   navyšované stupně</t>
  </si>
  <si>
    <t>95</t>
  </si>
  <si>
    <t>762795000</t>
  </si>
  <si>
    <t>Spojovací prostředky prostorových vázaných konstrukcí hřebíky, svory, fixační prkna</t>
  </si>
  <si>
    <t>m3</t>
  </si>
  <si>
    <t>-498298213</t>
  </si>
  <si>
    <t>https://podminky.urs.cz/item/CS_URS_2022_01/762795000</t>
  </si>
  <si>
    <t xml:space="preserve">Poznámka k souboru cen:_x000D_
1. Cena je určena jen pro soubor cen 762 7. - Montáž prostorových vázaných konstrukcí._x000D_
2. Ochrana konstrukce se oceňuje samostatně, např. položkami 762 08-3 Impregnace řeziva tohoto katalogu nebo příslušnými položkami katalogu 800-783 Nátěry._x000D_
</t>
  </si>
  <si>
    <t xml:space="preserve">24,80*0,15*0,06 </t>
  </si>
  <si>
    <t>96</t>
  </si>
  <si>
    <t>60512126</t>
  </si>
  <si>
    <t>hranol stavební řezivo průřezu do 120cm2 dl 6-8m</t>
  </si>
  <si>
    <t>36282086</t>
  </si>
  <si>
    <t>24,80*0,15*0,06*1,1</t>
  </si>
  <si>
    <t>97</t>
  </si>
  <si>
    <t>762083121</t>
  </si>
  <si>
    <t>Impregnace řeziva máčením proti dřevokaznému hmyzu, houbám a plísním, třída ohrožení 1 a 2 (dřevo v interiéru)</t>
  </si>
  <si>
    <t>1455692375</t>
  </si>
  <si>
    <t>https://podminky.urs.cz/item/CS_URS_2022_01/762083121</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</si>
  <si>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</si>
  <si>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98</t>
  </si>
  <si>
    <t>713141136</t>
  </si>
  <si>
    <t>Montáž tepelné izolace střech plochých rohožemi, pásy, deskami, dílci, bloky (izolační materiál ve specifikaci) přilepenými za studena nízkoexpanzní (PUR) pěnou</t>
  </si>
  <si>
    <t>-268165862</t>
  </si>
  <si>
    <t>https://podminky.urs.cz/item/CS_URS_2022_01/713141136</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</si>
  <si>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</si>
  <si>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99</t>
  </si>
  <si>
    <t>28376426</t>
  </si>
  <si>
    <t>deska z polystyrénu XPS, hrana polodrážková a hladký povrch 300kPA tl 150mm</t>
  </si>
  <si>
    <t>-1481359690</t>
  </si>
  <si>
    <t>18,555*1,1</t>
  </si>
  <si>
    <t>100</t>
  </si>
  <si>
    <t>767995111</t>
  </si>
  <si>
    <t>Montáž ostatních atypických zámečnických konstrukcí hmotnosti do 5 kg</t>
  </si>
  <si>
    <t>kg</t>
  </si>
  <si>
    <t>-244239193</t>
  </si>
  <si>
    <t>https://podminky.urs.cz/item/CS_URS_2022_01/767995111</t>
  </si>
  <si>
    <t xml:space="preserve">Poznámka k souboru cen:_x000D_
1. Určení cen se řídí hmotností jednotlivě montovaného dílu konstrukce._x000D_
</t>
  </si>
  <si>
    <t>(0,64*2+6,4) *2,0</t>
  </si>
  <si>
    <t>(1,65+1,73+1,695+1,95+0,25*2) *2,0</t>
  </si>
  <si>
    <t>(2,03*2+2,375*2+0,26*4) *2,0</t>
  </si>
  <si>
    <t>(1,2*2+0,92*2+0,255*2) *2,0</t>
  </si>
  <si>
    <t>101</t>
  </si>
  <si>
    <t>154315R01</t>
  </si>
  <si>
    <t>profil ocelový tenkostěnný otevřený L nerovnoramenný 60x30x3mm</t>
  </si>
  <si>
    <t>1681253014</t>
  </si>
  <si>
    <t>59,61/1000*1,1</t>
  </si>
  <si>
    <t>102</t>
  </si>
  <si>
    <t>998762203</t>
  </si>
  <si>
    <t>Přesun hmot pro konstrukce tesařské stanovený procentní sazbou (%) z ceny vodorovná dopravní vzdálenost do 50 m v objektech výšky přes 12 do 24 m</t>
  </si>
  <si>
    <t>1817282975</t>
  </si>
  <si>
    <t>https://podminky.urs.cz/item/CS_URS_2022_01/998762203</t>
  </si>
  <si>
    <t>763</t>
  </si>
  <si>
    <t xml:space="preserve">Konstrukce suché výstavby  </t>
  </si>
  <si>
    <t>103</t>
  </si>
  <si>
    <t>763111417</t>
  </si>
  <si>
    <t>Příčka ze sádrokartonových desek s nosnou konstrukcí z jednoduchých ocelových profilů UW, CW dvojitě opláštěná deskami standardními A tl. 2 x 12,5 mm s izolací, EI 60, příčka tl. 150 mm, profil 100, Rw do 56 dB</t>
  </si>
  <si>
    <t>1698748351</t>
  </si>
  <si>
    <t>https://podminky.urs.cz/item/CS_URS_2022_01/763111417</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</si>
  <si>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</si>
  <si>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2,4*(2,2+2,2)</t>
  </si>
  <si>
    <t>(2,26*2,4)/2*2</t>
  </si>
  <si>
    <t>Součet   4.np - podkroví</t>
  </si>
  <si>
    <t>104</t>
  </si>
  <si>
    <t>763111717</t>
  </si>
  <si>
    <t>Příčka ze sádrokartonových desek ostatní konstrukce a práce na příčkách ze sádrokartonových desek základní penetrační nátěr (oboustranný)</t>
  </si>
  <si>
    <t>584017094</t>
  </si>
  <si>
    <t>https://podminky.urs.cz/item/CS_URS_2022_01/763111717</t>
  </si>
  <si>
    <t>105</t>
  </si>
  <si>
    <t>763181311</t>
  </si>
  <si>
    <t>Výplně otvorů konstrukcí ze sádrokartonových desek montáž zárubně kovové s konstrukcí jednokřídlové</t>
  </si>
  <si>
    <t>119170278</t>
  </si>
  <si>
    <t>https://podminky.urs.cz/item/CS_URS_2022_01/763181311</t>
  </si>
  <si>
    <t xml:space="preserve">Poznámka k souboru cen:_x000D_
1. V cenách montáže zárubní -1311 a -1312 nejsou započteny náklady na dodávku zárubní; tato dodávka se oceňuje ve specifikaci._x000D_
2. Ceny montáže zárubní nelze použít pro dodatečnou montáž zárubně._x000D_
3. V ceně ztužující výplně otvoru pro dveře -1411 jsou započteny náklady na montáž a dodávku CW profilů pro obě svislé strany dveřního otvoru a UW profilů pro nadpraží._x000D_
4. V cenách ztužující výplně otvoru pro dveře -1421 až -1424 jsou započteny náklady na montáž a dodávku UA profilů pro obě svislé strany dveřního otvoru, UW profilů pro nadpraží a patek._x000D_
a) pro příčku výšky do 2,75 m takto:_x000D_
- délka profilu CW = 2x konstrukční výška příčky_x000D_
- délka profilu UW = 2x konstrukční výška příčky + šířka dveří + 300 mm,_x000D_
b) pro příčku výšky přes 2,75 do 4,25 m takto:_x000D_
- délka profilu UW = šířka dveří + 300 mm,_x000D_
- délka profilu UA = 2x konstrukční výška příčky,_x000D_
- patka UA = 4 kusy._x000D_
5. V ceně -1325 jsou započteny náklady na usazení, vyvážení a přetmelení, včetně kotevního materiálu._x000D_
6. Montáž zárubní dřevěných a obložkových lze oceňovat cenami katalogu 800-766 Konstrukce truhlářské._x000D_
7. V cenách -2313 a -2314 ostění oken jsou započteny i náklady na ochranné úhelníky._x000D_
8. V ceně -2411 opláštění střešního okna jsou započteny i náklady na CD a UD profily._x000D_
9. V cenách -3111 až -3222 jsou započteny i náklady na sestavení stavebního pouzdra._x000D_
10. V cenách -3111 až -3222 nejsou započteny náklady na opláštění stavebního pouzdra sádrokartonovými deskami a jejich povrchové úpravy. Tyto práce se oceňují příslušnými položkami souboru cen 763 11-1 Příčka ze sádrokartonových desek._x000D_
</t>
  </si>
  <si>
    <t>2   "4.np"</t>
  </si>
  <si>
    <t>106</t>
  </si>
  <si>
    <t>55331542</t>
  </si>
  <si>
    <t>zárubeň jednokřídlá ocelová pro sádrokartonové příčky tl stěny 110-150mm rozměru 800/1970, 2100mm</t>
  </si>
  <si>
    <t>-1260793693</t>
  </si>
  <si>
    <t>107</t>
  </si>
  <si>
    <t>763131511</t>
  </si>
  <si>
    <t>Podhled ze sádrokartonových desek jednovrstvá zavěšená spodní konstrukce z ocelových profilů CD, UD jednoduše opláštěná deskou standardní A, tl. 12,5 mm, bez izolace</t>
  </si>
  <si>
    <t>-511466547</t>
  </si>
  <si>
    <t>https://podminky.urs.cz/item/CS_URS_2022_01/763131511</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</si>
  <si>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</si>
  <si>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2,10*3,85   "rovná část podhledu"</t>
  </si>
  <si>
    <t>2,70*3,85   "šikmá část podhledu"</t>
  </si>
  <si>
    <t>0,89*3,85   "svislá část - nad potrubím VZT"</t>
  </si>
  <si>
    <t>108</t>
  </si>
  <si>
    <t>763131752</t>
  </si>
  <si>
    <t>Podhled ze sádrokartonových desek ostatní práce a konstrukce na podhledech ze sádrokartonových desek montáž jedné vrstvy tepelné izolace</t>
  </si>
  <si>
    <t>1402860470</t>
  </si>
  <si>
    <t>https://podminky.urs.cz/item/CS_URS_2022_01/763131752</t>
  </si>
  <si>
    <t xml:space="preserve">Součet   4.np  </t>
  </si>
  <si>
    <t>109</t>
  </si>
  <si>
    <t>63166769</t>
  </si>
  <si>
    <t>pás tepelně izolační univerzální λ=0,036-0,037 tl 160mm</t>
  </si>
  <si>
    <t>-1199878094</t>
  </si>
  <si>
    <t>21,907*1,02</t>
  </si>
  <si>
    <t>110</t>
  </si>
  <si>
    <t>763131751</t>
  </si>
  <si>
    <t>Podhled ze sádrokartonových desek ostatní práce a konstrukce na podhledech ze sádrokartonových desek montáž parotěsné zábrany</t>
  </si>
  <si>
    <t>1828971435</t>
  </si>
  <si>
    <t>https://podminky.urs.cz/item/CS_URS_2022_01/763131751</t>
  </si>
  <si>
    <t>111</t>
  </si>
  <si>
    <t>-916889521</t>
  </si>
  <si>
    <t>21,907*1,1</t>
  </si>
  <si>
    <t>112</t>
  </si>
  <si>
    <t>763111336</t>
  </si>
  <si>
    <t>Příčka ze sádrokartonových desek s nosnou konstrukcí z jednoduchých ocelových profilů UW, CW jednoduše opláštěná deskou impregnovanou H2 tl. 12,5 mm, příčka tl. 125 mm, profil 100, s izolací, EI 30, Rw do 48 dB</t>
  </si>
  <si>
    <t>1735603246</t>
  </si>
  <si>
    <t>https://podminky.urs.cz/item/CS_URS_2022_01/763111336</t>
  </si>
  <si>
    <t xml:space="preserve">1*2 </t>
  </si>
  <si>
    <t>Mezisoučet     2.np - sociální zařízení (otvor po demontovaných dveřích)</t>
  </si>
  <si>
    <t>2,6*(0,7+0,15)</t>
  </si>
  <si>
    <t>Mezisoučet    2.np - posunutí dveří (+1ks pisoáru)</t>
  </si>
  <si>
    <t>113</t>
  </si>
  <si>
    <t>-1995726270</t>
  </si>
  <si>
    <t>114</t>
  </si>
  <si>
    <t>763111751</t>
  </si>
  <si>
    <t>Příčka ze sádrokartonových desek Příplatek k cenám za plochu do 6 m2 jednotlivě</t>
  </si>
  <si>
    <t>83124763</t>
  </si>
  <si>
    <t>https://podminky.urs.cz/item/CS_URS_2022_01/763111751</t>
  </si>
  <si>
    <t>115</t>
  </si>
  <si>
    <t>763111714</t>
  </si>
  <si>
    <t>Příčka ze sádrokartonových desek ostatní konstrukce a práce na příčkách ze sádrokartonových desek zalomení příčky</t>
  </si>
  <si>
    <t>-622260322</t>
  </si>
  <si>
    <t>https://podminky.urs.cz/item/CS_URS_2022_01/763111714</t>
  </si>
  <si>
    <t>116</t>
  </si>
  <si>
    <t>763173112</t>
  </si>
  <si>
    <t>Montáž nosičů zařizovacích předmětů pro konstrukce ze sádrokartonových desek úchytu pro pisoár</t>
  </si>
  <si>
    <t>1562489352</t>
  </si>
  <si>
    <t>https://podminky.urs.cz/item/CS_URS_2022_01/763173112</t>
  </si>
  <si>
    <t xml:space="preserve">Poznámka k souboru cen:_x000D_
1. V cenách montáže revizních klapek 763 17-1 a revizních dvířek 763 17-2 nejsou započteny náklady na:_x000D_
a) jejich dodávku a dodávku pomocné konstrukce z profilů a spojek; tato dodávka se oceňuje ve specifikaci,_x000D_
b) zhotovení otvoru; tyto práce se oceňují cenami souborů cen části C01._x000D_
2. V cenách montáže nosičů zařizovacích předmětů 763 17-3 nejsou započteny náklady na jejich dodávku a dodávku spojovacího materiálu uchycení zařizovacích předmětů; tato dodávka se oceňuje ve specifikaci._x000D_
</t>
  </si>
  <si>
    <t>117</t>
  </si>
  <si>
    <t>59030728</t>
  </si>
  <si>
    <t>konstrukce pro uchycení pisoáru osová rozteč CW profilů 450-625mm</t>
  </si>
  <si>
    <t>1903943624</t>
  </si>
  <si>
    <t>118</t>
  </si>
  <si>
    <t>763132951</t>
  </si>
  <si>
    <t>Vyspravení sádrokartonových podhledů nebo podkroví plochy jednotlivě přes 0,25 do 0,50 m2 desky tl. 12,5 mm standardní A</t>
  </si>
  <si>
    <t>-1271060190</t>
  </si>
  <si>
    <t>https://podminky.urs.cz/item/CS_URS_2022_01/763132951</t>
  </si>
  <si>
    <t xml:space="preserve">Poznámka k souboru cen:_x000D_
1. V ceně -2901 jsou započteny i náklady na vyspravení desky přestěrkováním a tmelením včetně výztužné pásky._x000D_
2. V cenách -2911 až -2994 jsou započteny i náklady na vyříznutí poškozené části desky, na připevnění a dodání ocelových profilů, přišroubování a dodání nové části desky včetně výztužné pásky, přestěrkování a tmelení._x000D_
3. Ceny jsou určeny pro opravu desek jednoduše opláštěných podhledů nebo podkroví a pro opravu vrchní desky u dvojitého opláštění._x000D_
</t>
  </si>
  <si>
    <t>1  "2.np - sociální zařízení"</t>
  </si>
  <si>
    <t>119</t>
  </si>
  <si>
    <t>763412112</t>
  </si>
  <si>
    <t>Sanitární příčky vhodné do suchého prostředí dělící z dřevotřískových desek laminovaných tl. 18 mm</t>
  </si>
  <si>
    <t>1678717758</t>
  </si>
  <si>
    <t>https://podminky.urs.cz/item/CS_URS_2022_01/763412112</t>
  </si>
  <si>
    <t xml:space="preserve">Poznámka k souboru cen:_x000D_
1. Množství měrných jednotek se u cen -1111 až -1116, -1211 až -1216, -2111 až -2114, -2211 až -2214 určuje v m2 plochy příčky bez výškově stavitelných nožek a dveří._x000D_
2. U cen -1111, -1121, -1211 je dřevotřísková deska tl. 18 mm opatřena z obou stran vysokotlakým laminátem tl. 0,8 mm._x000D_
</t>
  </si>
  <si>
    <t>2,0*1,65    "2.np - sociální zařízení"</t>
  </si>
  <si>
    <t>120</t>
  </si>
  <si>
    <t>763412122</t>
  </si>
  <si>
    <t>Sanitární příčky vhodné do suchého prostředí dveře vnitřní do sanitárních příček šířky do 800 mm, výšky do 2 000 mm z dřevotřískových desek laminovaných včetně nerezového kování tl. 18 mm</t>
  </si>
  <si>
    <t>-537561060</t>
  </si>
  <si>
    <t>https://podminky.urs.cz/item/CS_URS_2022_01/763412122</t>
  </si>
  <si>
    <t>1     "2.np - sociální zařízení"</t>
  </si>
  <si>
    <t>121</t>
  </si>
  <si>
    <t>998763202</t>
  </si>
  <si>
    <t>Přesun hmot pro dřevostavby stanovený procentní sazbou (%) z ceny vodorovná dopravní vzdálenost do 50 m v objektech výšky přes 12 do 24 m</t>
  </si>
  <si>
    <t>-1952644802</t>
  </si>
  <si>
    <t>https://podminky.urs.cz/item/CS_URS_2022_01/998763202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</si>
  <si>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</si>
  <si>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7631</t>
  </si>
  <si>
    <t>Konstrukce suché výstavby - podhledy akustické</t>
  </si>
  <si>
    <t>122</t>
  </si>
  <si>
    <t>7631357R01</t>
  </si>
  <si>
    <t>Montáž a dodávka akustického klenutého podhledu vč.lešení-SDK desky tl. 12,5mm s rozptýleným děrováním 12/20/35 s černou tkaninou ohýbatelné(podíl děrov.plochy 11%),rošt dvouvrstvý,kotvy,akustická izolace SSP2 tl. 20mm,vč.plného SDK tl. 12,5mm</t>
  </si>
  <si>
    <t>586846054</t>
  </si>
  <si>
    <t>242,6   "strop nad sálem a balkónem - viz výkres detailu"</t>
  </si>
  <si>
    <t>123</t>
  </si>
  <si>
    <t>76313570.R02</t>
  </si>
  <si>
    <t>Montáž a dodávka akustického rovného podhledu vč.lešení-SDK desky tl. 12,5mm s přesazeným děrováním s vlisem bílé nebo černé barvy,rošt,akustická izolace SSP2 tl. 40mm</t>
  </si>
  <si>
    <t>-1687406836</t>
  </si>
  <si>
    <t>59,2   "předsálí"</t>
  </si>
  <si>
    <t>124</t>
  </si>
  <si>
    <t>-77742311</t>
  </si>
  <si>
    <t>766</t>
  </si>
  <si>
    <t>Konstrukce truhlářské</t>
  </si>
  <si>
    <t>125</t>
  </si>
  <si>
    <t>766660451</t>
  </si>
  <si>
    <t>Montáž dveřních křídel dřevěných nebo plastových vchodových dveří včetně rámu do zdiva dvoukřídlových bez nadsvětlíku</t>
  </si>
  <si>
    <t>221558270</t>
  </si>
  <si>
    <t>https://podminky.urs.cz/item/CS_URS_2022_01/766660451</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</si>
  <si>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</si>
  <si>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2   "3.np - dveře ozn. 06/P balkón"</t>
  </si>
  <si>
    <t>2   "2.np - dveře ozn. 07 sál"</t>
  </si>
  <si>
    <t>126</t>
  </si>
  <si>
    <t>6117357.R06</t>
  </si>
  <si>
    <t>dveře dřevěné dvoukřídlové 1300x2120mm s obložkovou zárubní - replika stávajících dubových dveří a zárubně, lazura dle původní - ozn. 06/P</t>
  </si>
  <si>
    <t>2107871100</t>
  </si>
  <si>
    <t>127</t>
  </si>
  <si>
    <t>6117357.R07</t>
  </si>
  <si>
    <t>dveře dřevěné dvoukřídlové 1300x2285mm s obložkovou zárubní - replika stávajících dubových dveří a zárubně, jiný rozměr křídel, lazura dle původní - ozn. 07</t>
  </si>
  <si>
    <t>-316060661</t>
  </si>
  <si>
    <t>128</t>
  </si>
  <si>
    <t>766660728</t>
  </si>
  <si>
    <t>Montáž dveřních doplňků dveřního kování interiérového zámku</t>
  </si>
  <si>
    <t>-926397586</t>
  </si>
  <si>
    <t>https://podminky.urs.cz/item/CS_URS_2022_01/766660728</t>
  </si>
  <si>
    <t>129</t>
  </si>
  <si>
    <t>54924008</t>
  </si>
  <si>
    <t>zámek zadlabací 5131N 1/2</t>
  </si>
  <si>
    <t>713114722</t>
  </si>
  <si>
    <t>130</t>
  </si>
  <si>
    <t>54964110</t>
  </si>
  <si>
    <t>vložka zámková cylindrická oboustranná</t>
  </si>
  <si>
    <t>507370723</t>
  </si>
  <si>
    <t>131</t>
  </si>
  <si>
    <t>766660729</t>
  </si>
  <si>
    <t>Montáž dveřních doplňků dveřního kování interiérového štítku s klikou</t>
  </si>
  <si>
    <t>670834304</t>
  </si>
  <si>
    <t>https://podminky.urs.cz/item/CS_URS_2022_01/766660729</t>
  </si>
  <si>
    <t>132</t>
  </si>
  <si>
    <t>5491462.R04</t>
  </si>
  <si>
    <t>kování dveřní - repasované stávající kliky</t>
  </si>
  <si>
    <t>1080676487</t>
  </si>
  <si>
    <t>133</t>
  </si>
  <si>
    <t>766694123</t>
  </si>
  <si>
    <t>Montáž ostatních truhlářských konstrukcí parapetních desek dřevěných nebo plastových šířky přes 300 mm, délky přes 1600 do 2600 mm</t>
  </si>
  <si>
    <t>585720104</t>
  </si>
  <si>
    <t>https://podminky.urs.cz/item/CS_URS_2022_01/766694123</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</si>
  <si>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</si>
  <si>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8   "sál - okna"</t>
  </si>
  <si>
    <t>134</t>
  </si>
  <si>
    <t>6079410.R05</t>
  </si>
  <si>
    <t>deska parapetní dřevěná š. 320 mm s nosem 105mm tl. 20mm, dl. 1700-1940mm nepravidelný tvar</t>
  </si>
  <si>
    <t>979022415</t>
  </si>
  <si>
    <t>"fládrování viz položka v oddílu 783 Nátěry"</t>
  </si>
  <si>
    <t xml:space="preserve">8   </t>
  </si>
  <si>
    <t>135</t>
  </si>
  <si>
    <t>766682211</t>
  </si>
  <si>
    <t>Montáž zárubní dřevěných, plastových nebo z lamina obložkových protipožárních, pro dveře jednokřídlové, tloušťky stěny do 170 mm</t>
  </si>
  <si>
    <t>1399462784</t>
  </si>
  <si>
    <t>https://podminky.urs.cz/item/CS_URS_2022_01/766682211</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</si>
  <si>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začištění._x000D_
</t>
  </si>
  <si>
    <t>136</t>
  </si>
  <si>
    <t>61182259</t>
  </si>
  <si>
    <t>zárubeň jednokřídlá obložková s laminátovým povrchem a protipožární úpravou tl stěny 60-150mm rozměru 600-1100/1970, 2100mm</t>
  </si>
  <si>
    <t>1564486035</t>
  </si>
  <si>
    <t>137</t>
  </si>
  <si>
    <t>766660181</t>
  </si>
  <si>
    <t>Montáž dveřních křídel dřevěných nebo plastových otevíravých do obložkové zárubně protipožárních jednokřídlových, šířky do 800 mm</t>
  </si>
  <si>
    <t>-429017850</t>
  </si>
  <si>
    <t>https://podminky.urs.cz/item/CS_URS_2022_01/766660181</t>
  </si>
  <si>
    <t>138</t>
  </si>
  <si>
    <t>6116533.R01</t>
  </si>
  <si>
    <t>dveře jednokřídlé protipožární EW 15 DP3 lakovaná MDF plné 800x1970m - ozn. 04/L</t>
  </si>
  <si>
    <t>-568952172</t>
  </si>
  <si>
    <t>139</t>
  </si>
  <si>
    <t>1554217729</t>
  </si>
  <si>
    <t>1   "3.np - požární dveře  - ozn. 04/L "</t>
  </si>
  <si>
    <t>140</t>
  </si>
  <si>
    <t>-149193943</t>
  </si>
  <si>
    <t>141</t>
  </si>
  <si>
    <t>-586439977</t>
  </si>
  <si>
    <t>142</t>
  </si>
  <si>
    <t>-33576083</t>
  </si>
  <si>
    <t>143</t>
  </si>
  <si>
    <t>54914622</t>
  </si>
  <si>
    <t>kování dveřní vrchní klika včetně štítu a montážního materiálu BB 72 matný nikl</t>
  </si>
  <si>
    <t>-1875434771</t>
  </si>
  <si>
    <t>144</t>
  </si>
  <si>
    <t>766660716</t>
  </si>
  <si>
    <t>Montáž dveřních doplňků samozavírače na zárubeň dřevěnou</t>
  </si>
  <si>
    <t>179739350</t>
  </si>
  <si>
    <t>https://podminky.urs.cz/item/CS_URS_2022_01/766660716</t>
  </si>
  <si>
    <t>1   "3.np - požární dveře  - ozn. 04/L"</t>
  </si>
  <si>
    <t>145</t>
  </si>
  <si>
    <t>549172R01</t>
  </si>
  <si>
    <t>dveřní zavírač pro jednokřídlové dveře</t>
  </si>
  <si>
    <t>-23357459</t>
  </si>
  <si>
    <t>146</t>
  </si>
  <si>
    <t>766682111</t>
  </si>
  <si>
    <t>Montáž zárubní dřevěných, plastových nebo z lamina obložkových, pro dveře jednokřídlové, tloušťky stěny do 170 mm</t>
  </si>
  <si>
    <t>-1499662670</t>
  </si>
  <si>
    <t>https://podminky.urs.cz/item/CS_URS_2022_01/766682111</t>
  </si>
  <si>
    <t>147</t>
  </si>
  <si>
    <t>61181100</t>
  </si>
  <si>
    <t>zárubeň jednokřídlá obložková s dýhovaným povrchem tl stěny 60-150mm rozměru 600-900/1970mm</t>
  </si>
  <si>
    <t>650614131</t>
  </si>
  <si>
    <t>148</t>
  </si>
  <si>
    <t>766660171</t>
  </si>
  <si>
    <t>Montáž dveřních křídel dřevěných nebo plastových otevíravých do obložkové zárubně povrchově upravených jednokřídlových, šířky do 800 mm</t>
  </si>
  <si>
    <t>-211964854</t>
  </si>
  <si>
    <t>https://podminky.urs.cz/item/CS_URS_2022_01/766660171</t>
  </si>
  <si>
    <t>149</t>
  </si>
  <si>
    <t>6116200.R01</t>
  </si>
  <si>
    <t xml:space="preserve">dveře jednokřídlé lakovaná MDF plné 700x1970mm RAL podle výběru - ozn. 03/P </t>
  </si>
  <si>
    <t>711583901</t>
  </si>
  <si>
    <t>150</t>
  </si>
  <si>
    <t>-312942404</t>
  </si>
  <si>
    <t>1   "2.np - sociální zařízení - ozn. 03/P"</t>
  </si>
  <si>
    <t>151</t>
  </si>
  <si>
    <t>829925172</t>
  </si>
  <si>
    <t>152</t>
  </si>
  <si>
    <t>726122619</t>
  </si>
  <si>
    <t>153</t>
  </si>
  <si>
    <t>-1546393637</t>
  </si>
  <si>
    <t>154</t>
  </si>
  <si>
    <t>54914620</t>
  </si>
  <si>
    <t>kování dveřní vrchní klika včetně rozet a montážního materiálu R PZ nerez PK</t>
  </si>
  <si>
    <t>1351323867</t>
  </si>
  <si>
    <t>155</t>
  </si>
  <si>
    <t>998766203</t>
  </si>
  <si>
    <t>Přesun hmot pro konstrukce truhlářské stanovený procentní sazbou (%) z ceny vodorovná dopravní vzdálenost do 50 m v objektech výšky přes 12 do 24 m</t>
  </si>
  <si>
    <t>-284161449</t>
  </si>
  <si>
    <t>https://podminky.urs.cz/item/CS_URS_2022_01/998766203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</si>
  <si>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</si>
  <si>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7661</t>
  </si>
  <si>
    <t>Konstrukce truhlářské - akustické předstěny č. 3 včetně izolace a roštu</t>
  </si>
  <si>
    <t>156</t>
  </si>
  <si>
    <t>7631357R02</t>
  </si>
  <si>
    <t>Montáž a dodávka SDK akustické předstěny z desek perforovaných celoplošně s hranami speciálně tmelenými na roštu z CD profilů ve vzdálenosti 417mm, CD profily kotveny na přímé závěsy do zdi (dodávka SDK desek ve specifikaci)</t>
  </si>
  <si>
    <t>1724997951</t>
  </si>
  <si>
    <t xml:space="preserve">(0,15+2,030+0,15)*6,00*6  </t>
  </si>
  <si>
    <t>0,15*2,030*12</t>
  </si>
  <si>
    <t xml:space="preserve">(1,065+0,15)*6,00*2  </t>
  </si>
  <si>
    <t>0,15*1,065*4</t>
  </si>
  <si>
    <t>157</t>
  </si>
  <si>
    <t>590305R01</t>
  </si>
  <si>
    <t>SDK desky tl. 12,5mm s pravidelným kulatým děrováním 8/18 s černou tkaninou ohýbatelné (podíl děrov.plochy 15,5%)</t>
  </si>
  <si>
    <t>1208399961</t>
  </si>
  <si>
    <t>102,753*1,05</t>
  </si>
  <si>
    <t>158</t>
  </si>
  <si>
    <t>713131141</t>
  </si>
  <si>
    <t>Montáž tepelné izolace stěn rohožemi, pásy, deskami, dílci, bloky (izolační materiál ve specifikaci) lepením celoplošně</t>
  </si>
  <si>
    <t>435627299</t>
  </si>
  <si>
    <t>https://podminky.urs.cz/item/CS_URS_2022_01/713131141</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</si>
  <si>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</si>
  <si>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159</t>
  </si>
  <si>
    <t>63150929</t>
  </si>
  <si>
    <t>deska speciální akustická ze skleněných vláken  jednostranně kašírovaná černou netkanou textílií tl 40mm</t>
  </si>
  <si>
    <t>999116444</t>
  </si>
  <si>
    <t>102,753 *1,02</t>
  </si>
  <si>
    <t>268</t>
  </si>
  <si>
    <t>763101811</t>
  </si>
  <si>
    <t>Vyřezání otvoru v sádrokartonové desce v příčkách nebo v předsazených stěnách s jednoduchým opláštěním velikosti otvoru do 0,01 m2</t>
  </si>
  <si>
    <t>1454076548</t>
  </si>
  <si>
    <t>https://podminky.urs.cz/item/CS_URS_2022_01/763101811</t>
  </si>
  <si>
    <t>6   " prostup prům. 40 mm - u kotev pro reproduktory"</t>
  </si>
  <si>
    <t>160</t>
  </si>
  <si>
    <t>1541946241</t>
  </si>
  <si>
    <t>7663</t>
  </si>
  <si>
    <t>Konstrukce truhlářské - akustické předstěny č. 1,2 včetně izolace a roštu</t>
  </si>
  <si>
    <t>161</t>
  </si>
  <si>
    <t>-1100392573</t>
  </si>
  <si>
    <t xml:space="preserve">2,35*5,48   </t>
  </si>
  <si>
    <t>Mezisoučet   předstěna č. 1</t>
  </si>
  <si>
    <t xml:space="preserve">3,24*(2,945+2,965)    </t>
  </si>
  <si>
    <t>Mezisoučet  předstěna č. 2</t>
  </si>
  <si>
    <t>3,24*5,08</t>
  </si>
  <si>
    <t>-2,61*3,94</t>
  </si>
  <si>
    <t>Mezisoučet   předstěna č. 2 nad vstupními dveřmi</t>
  </si>
  <si>
    <t>3,24*0,25*2</t>
  </si>
  <si>
    <t>Mezisoučet   předstěna č. 2 boky u vstupních dveří</t>
  </si>
  <si>
    <t>162</t>
  </si>
  <si>
    <t>68616266</t>
  </si>
  <si>
    <t>39,822*1,05</t>
  </si>
  <si>
    <t>163</t>
  </si>
  <si>
    <t>-2000347018</t>
  </si>
  <si>
    <t xml:space="preserve">2,35*5,48  </t>
  </si>
  <si>
    <t xml:space="preserve">3,24*(2,945+2,965)  </t>
  </si>
  <si>
    <t xml:space="preserve">3,24*(0,25+5,08+0,25)  </t>
  </si>
  <si>
    <t xml:space="preserve">-2,61*3,94  </t>
  </si>
  <si>
    <t>Mezisoučet   předstěna č. 3</t>
  </si>
  <si>
    <t>164</t>
  </si>
  <si>
    <t>-2115405011</t>
  </si>
  <si>
    <t>39,822 *1,02</t>
  </si>
  <si>
    <t>165</t>
  </si>
  <si>
    <t>-1220130830</t>
  </si>
  <si>
    <t>7664</t>
  </si>
  <si>
    <t>Konstrukce truhlářské - akustická předstěna č. 4,5 včetně izolace a roštu (čelo balkónu)</t>
  </si>
  <si>
    <t>166</t>
  </si>
  <si>
    <t>-23807481</t>
  </si>
  <si>
    <t>1,20*5,43</t>
  </si>
  <si>
    <t>Mezisoučet   předstěna č. 4</t>
  </si>
  <si>
    <t>1,20*1,03*2</t>
  </si>
  <si>
    <t>1,38*0,99*2</t>
  </si>
  <si>
    <t>1,56*1,52*2</t>
  </si>
  <si>
    <t>Mezisoučet  předstěna č. 5</t>
  </si>
  <si>
    <t>167</t>
  </si>
  <si>
    <t>1971847064</t>
  </si>
  <si>
    <t>16,462 *1,02</t>
  </si>
  <si>
    <t>168</t>
  </si>
  <si>
    <t>7631217R01</t>
  </si>
  <si>
    <t xml:space="preserve">Montáž a dodávka akustické předstěny zábradlí balkónu vč.lešení-SDK desky tl. 12,5mm s pravidelným kulatým děrováním 8/18 s černou tkaninou ohýbatelné (podíl děrov.plochy 15,5%),rošt dvouvrstvý,vč. Al a PVC rohů </t>
  </si>
  <si>
    <t>-801138875</t>
  </si>
  <si>
    <t>17,2   "předstěna č. 4 a 5"</t>
  </si>
  <si>
    <t>169</t>
  </si>
  <si>
    <t>766417211</t>
  </si>
  <si>
    <t>Montáž obložení stěn rošt podkladový</t>
  </si>
  <si>
    <t>-1757602870</t>
  </si>
  <si>
    <t>https://podminky.urs.cz/item/CS_URS_2022_01/766417211</t>
  </si>
  <si>
    <t xml:space="preserve">Poznámka k souboru cen:_x000D_
1. V cenách -1212 až -6243 jsou započteny i náklady na přišroubování soklu._x000D_
2. V cenách -1212 až -6243 nejsou započteny náklady na montáž podkladového roštu, tato montáž se oceňuje cenou -7211._x000D_
3. V ceně -7211 nejsou započteny náklady na montáž a dodávku nosných prvků (např. konzol, trnů) pro zavěšený rošt; tato montáž a dodávka se oceňuje individuálně._x000D_
4. Cenami -1212 až -6243 nelze oceňovat obložení sloupů zakřiveného průřezu; toto obložení se oceňuje individuálně._x000D_
</t>
  </si>
  <si>
    <t>9*1,157</t>
  </si>
  <si>
    <t>Mezisoučet   rošt z laminodesek</t>
  </si>
  <si>
    <t>4*1,157</t>
  </si>
  <si>
    <t>4*1,517</t>
  </si>
  <si>
    <t>6*1,492</t>
  </si>
  <si>
    <t xml:space="preserve">Mezisoučet   rošt z hranolů KVH </t>
  </si>
  <si>
    <t>170</t>
  </si>
  <si>
    <t>60722286</t>
  </si>
  <si>
    <t>deska dřevotřísková laminovaná 2070x2800mm tl 25mm</t>
  </si>
  <si>
    <t>1090160122</t>
  </si>
  <si>
    <t>9*1,157*0,11 *1,1</t>
  </si>
  <si>
    <t>171</t>
  </si>
  <si>
    <t>61223260</t>
  </si>
  <si>
    <t>hranol konstrukční KVH lepený průřezu 40x60-280mm nepohledový</t>
  </si>
  <si>
    <t>-1910006065</t>
  </si>
  <si>
    <t>4*1,157 *0,06*0,04*1,1</t>
  </si>
  <si>
    <t>4*1,517 *0,06*0,04*1,1</t>
  </si>
  <si>
    <t>6*1,492 *0,06*0,04*1,1</t>
  </si>
  <si>
    <t>172</t>
  </si>
  <si>
    <t>3090921.R01</t>
  </si>
  <si>
    <t>spojovací prostředky</t>
  </si>
  <si>
    <t>Kč</t>
  </si>
  <si>
    <t>1025496239</t>
  </si>
  <si>
    <t>173</t>
  </si>
  <si>
    <t>766422233</t>
  </si>
  <si>
    <t>Montáž obložení podhledů jednoduchých panely obkladovými dýhovanými, plochy přes 1,50 m2</t>
  </si>
  <si>
    <t>-697889187</t>
  </si>
  <si>
    <t>https://podminky.urs.cz/item/CS_URS_2022_01/766422233</t>
  </si>
  <si>
    <t xml:space="preserve">Poznámka k souboru cen:_x000D_
1. V cenách -1212 až -5215 není započtena montáž podkladového roštu; tato montáž se oceňuje cenou -7112._x000D_
2. V ceně -7112 není započtena montáž a dodávka nosných prvků (např. konzol, trnů) pro zavěšený rošt; tato montáž a dodávka se oceňují individuálně._x000D_
</t>
  </si>
  <si>
    <t>(0,25+0,06)*(5,43+1,03*2+0,99*2+1,52*2)</t>
  </si>
  <si>
    <t>Mezisoučet   spodní hrana zábradlí balkónu</t>
  </si>
  <si>
    <t>174</t>
  </si>
  <si>
    <t>624320R01</t>
  </si>
  <si>
    <t>obkladová deska MDF tl 8mm s otvory + lak NCS + 3 vrstvy odolného transparentního laku hluboký mat</t>
  </si>
  <si>
    <t>-957438219</t>
  </si>
  <si>
    <t>3,878*1,1</t>
  </si>
  <si>
    <t>175</t>
  </si>
  <si>
    <t>-490402477</t>
  </si>
  <si>
    <t>176</t>
  </si>
  <si>
    <t>766427112</t>
  </si>
  <si>
    <t>Montáž obložení podhledů rošt podkladový</t>
  </si>
  <si>
    <t>949885282</t>
  </si>
  <si>
    <t>https://podminky.urs.cz/item/CS_URS_2022_01/766427112</t>
  </si>
  <si>
    <t>(5,43+1,03*2+0,99*2+1,52*2) *2</t>
  </si>
  <si>
    <t>177</t>
  </si>
  <si>
    <t>-1306060213</t>
  </si>
  <si>
    <t>25,02*0,14*1,1</t>
  </si>
  <si>
    <t>178</t>
  </si>
  <si>
    <t>-2130481563</t>
  </si>
  <si>
    <t>179</t>
  </si>
  <si>
    <t>766434333</t>
  </si>
  <si>
    <t>Montáž obložení sloupů nebo pilířů plochy do 5 m2 panely obkladovými dýhovanými, plochy přes 1,50 m2</t>
  </si>
  <si>
    <t>-1446180473</t>
  </si>
  <si>
    <t>https://podminky.urs.cz/item/CS_URS_2022_01/766434333</t>
  </si>
  <si>
    <t xml:space="preserve">Poznámka k souboru cen:_x000D_
1. V cenách -1312 až -6343 je započteno i našroubování soklu._x000D_
2. V cenách -1312 až -6343 nejsou započteny náklady na montáž podkladového roštu, tato montáž se oceňuje cenou -7311._x000D_
3. V ceně -7311 nejsou započteny náklady na montáž a dodávku nosných prvků (např. konzol, trnů) pro zavěšený rošt; tato montáž a dodávka se oceňuje individuálně._x000D_
4. Cenami -1312 až -6343 nelze oceňovat obložení sloupů zakřiveného průřezu; toto obložení se oceňuje individuálně._x000D_
</t>
  </si>
  <si>
    <t>(0,07+0,31+0,07)*(5,43+1,03*2+0,99*2+1,52*2)</t>
  </si>
  <si>
    <t>Mezisoučet   horní hrana zábradlí balkónu</t>
  </si>
  <si>
    <t>180</t>
  </si>
  <si>
    <t>-756283275</t>
  </si>
  <si>
    <t>5,63*1,1</t>
  </si>
  <si>
    <t>181</t>
  </si>
  <si>
    <t>-794642381</t>
  </si>
  <si>
    <t>182</t>
  </si>
  <si>
    <t>953941211</t>
  </si>
  <si>
    <t>Osazování drobných kovových předmětů se zalitím maltou cementovou, do vysekaných kapes nebo připravených otvorů konzol nebo kotev, např. pro schodišťová madla do zdí, radiátorové konzoly apod.</t>
  </si>
  <si>
    <t>-118009122</t>
  </si>
  <si>
    <t>https://podminky.urs.cz/item/CS_URS_2022_01/953941211</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</si>
  <si>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</si>
  <si>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23*3</t>
  </si>
  <si>
    <t>183</t>
  </si>
  <si>
    <t>548252R01</t>
  </si>
  <si>
    <t>kotevní prvek L 65x105x135 mm</t>
  </si>
  <si>
    <t>-1589499704</t>
  </si>
  <si>
    <t>184</t>
  </si>
  <si>
    <t>953961113</t>
  </si>
  <si>
    <t>Kotvy chemické s vyvrtáním otvoru do betonu, železobetonu nebo tvrdého kamene tmel, velikost M 12, hloubka 110 mm</t>
  </si>
  <si>
    <t>1588243016</t>
  </si>
  <si>
    <t>https://podminky.urs.cz/item/CS_URS_2022_01/953961113</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</si>
  <si>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</si>
  <si>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23*3 *2</t>
  </si>
  <si>
    <t>185</t>
  </si>
  <si>
    <t>953965121</t>
  </si>
  <si>
    <t>Kotvy chemické s vyvrtáním otvoru kotevní šrouby pro chemické kotvy, velikost M 12, délka 160 mm</t>
  </si>
  <si>
    <t>1492583335</t>
  </si>
  <si>
    <t>https://podminky.urs.cz/item/CS_URS_2022_01/953965121</t>
  </si>
  <si>
    <t>186</t>
  </si>
  <si>
    <t>2017578503</t>
  </si>
  <si>
    <t>767</t>
  </si>
  <si>
    <t>Konstrukce zámečnické</t>
  </si>
  <si>
    <t>187</t>
  </si>
  <si>
    <t>767163121</t>
  </si>
  <si>
    <t>Montáž kompletního kovového zábradlí přímého z dílců v rovině (na rovné ploše) kotveného do betonu</t>
  </si>
  <si>
    <t>-774171087</t>
  </si>
  <si>
    <t>https://podminky.urs.cz/item/CS_URS_2022_01/767163121</t>
  </si>
  <si>
    <t xml:space="preserve">Poznámka k souboru cen:_x000D_
1. Ceny nelze použít pro montáž zábradlí svařovaného na místě. Tyto práce se oceňují cenami souboru cen 767 22 - Montáž zábradlí._x000D_
</t>
  </si>
  <si>
    <t>1,76*3+1,03*2+0,99*2+1,52*2   "balkón"</t>
  </si>
  <si>
    <t>188</t>
  </si>
  <si>
    <t>553422R01</t>
  </si>
  <si>
    <t>zábradlí celoskleněné v. 330mm, s nerezovým vrchním kotvením pro skleněnou výplň 8-10,76mm z nerezu AISI 316 - nastavení stávajícího balkonového zábradlí</t>
  </si>
  <si>
    <t>913028664</t>
  </si>
  <si>
    <t>189</t>
  </si>
  <si>
    <t>767995112</t>
  </si>
  <si>
    <t>Montáž ostatních atypických zámečnických konstrukcí hmotnosti přes 5 do 10 kg</t>
  </si>
  <si>
    <t>-563722952</t>
  </si>
  <si>
    <t>https://podminky.urs.cz/item/CS_URS_2022_01/767995112</t>
  </si>
  <si>
    <t>1,2*17 *5,94   "I č. 80 pro zavěšení svítidel"</t>
  </si>
  <si>
    <t>190</t>
  </si>
  <si>
    <t>13010710</t>
  </si>
  <si>
    <t>ocel profilová jakost S235JR (11 375) průřez I (IPN) 80</t>
  </si>
  <si>
    <t>-1473430022</t>
  </si>
  <si>
    <t>121,176/1000*1,1</t>
  </si>
  <si>
    <t>191</t>
  </si>
  <si>
    <t>767640311</t>
  </si>
  <si>
    <t>Montáž dveří ocelových nebo hliníkových vnitřních jednokřídlových</t>
  </si>
  <si>
    <t>41258362</t>
  </si>
  <si>
    <t>https://podminky.urs.cz/item/CS_URS_2022_01/767640311</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</si>
  <si>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</si>
  <si>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2   "4.np - ozn 02/L,P v SDK příčkách"</t>
  </si>
  <si>
    <t>192</t>
  </si>
  <si>
    <t>5534115.R01</t>
  </si>
  <si>
    <t>dveře plechové interiérové zateplené 1křídlé 800x1970mm včetně kování, zámku a vložky - ozn. 02/L,P</t>
  </si>
  <si>
    <t>603447819</t>
  </si>
  <si>
    <t>193</t>
  </si>
  <si>
    <t>767610128</t>
  </si>
  <si>
    <t>Montáž oken jednoduchých z hliníkových nebo ocelových profilů na polyuretanovou pěnu otevíravých do zdiva, plochy přes 2,5 m2</t>
  </si>
  <si>
    <t>1049711316</t>
  </si>
  <si>
    <t>https://podminky.urs.cz/item/CS_URS_2022_01/767610128</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</si>
  <si>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Cenami montáže oken otevíravých lze ocenit i montáž oken kyvných, otočných, výklopných._x000D_
3. V cenách nejsou započteny náklady na:_x000D_
a) montáž hliníkových krycích lišt; tyto práce se oceňují cenami 767 89-6110 až -6115 Montáž částí z hliníkových a jiných slitin,_x000D_
b) montáž těsnění oken; tyto práce se oceňují cenami 767 62-61 Montáž těsnění oken,_x000D_
c) montáž oboustranných krycích lišt; tyto práce se oceňují cenami 767 62-71 Montáž krycích ocelových lišt oboustranně._x000D_
</t>
  </si>
  <si>
    <t>1,80*1,74 *1   "ozn. 01 - 3.np"</t>
  </si>
  <si>
    <t>194</t>
  </si>
  <si>
    <t>5534101.R01</t>
  </si>
  <si>
    <t>okno hliníkové dvoukřídlové jednodušě zasklené tl. 4mm 1800x1740 mm, bíle lakované, vnitřní systém bez přetušeného tepelného mostu - ozn. 01</t>
  </si>
  <si>
    <t>-22079985</t>
  </si>
  <si>
    <t>195</t>
  </si>
  <si>
    <t>998767203</t>
  </si>
  <si>
    <t>Přesun hmot pro zámečnické konstrukce stanovený procentní sazbou (%) z ceny vodorovná dopravní vzdálenost do 50 m v objektech výšky přes 12 do 24 m</t>
  </si>
  <si>
    <t>1827721602</t>
  </si>
  <si>
    <t>https://podminky.urs.cz/item/CS_URS_2022_01/998767203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</si>
  <si>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</si>
  <si>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776</t>
  </si>
  <si>
    <t>Podlahy povlakové - sál</t>
  </si>
  <si>
    <t>196</t>
  </si>
  <si>
    <t>776111111</t>
  </si>
  <si>
    <t>Příprava podkladu broušení podlah nového podkladu anhydritového</t>
  </si>
  <si>
    <t>-932267393</t>
  </si>
  <si>
    <t>https://podminky.urs.cz/item/CS_URS_2022_01/776111111</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</si>
  <si>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</si>
  <si>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-0,25*5,08</t>
  </si>
  <si>
    <t>0,15*3,54</t>
  </si>
  <si>
    <t>(5,06+3,96)/2*0,55</t>
  </si>
  <si>
    <t>(1,94+1,65)/2*0,30*8</t>
  </si>
  <si>
    <t>197</t>
  </si>
  <si>
    <t>776111311</t>
  </si>
  <si>
    <t>Příprava podkladu vysátí podlah</t>
  </si>
  <si>
    <t>1219603450</t>
  </si>
  <si>
    <t>https://podminky.urs.cz/item/CS_URS_2022_01/776111311</t>
  </si>
  <si>
    <t>198</t>
  </si>
  <si>
    <t>776121311</t>
  </si>
  <si>
    <t>Příprava podkladu penetrace vodou ředitelná podlah</t>
  </si>
  <si>
    <t>-1167333705</t>
  </si>
  <si>
    <t>https://podminky.urs.cz/item/CS_URS_2022_01/776121311</t>
  </si>
  <si>
    <t>199</t>
  </si>
  <si>
    <t>776141121</t>
  </si>
  <si>
    <t>Příprava podkladu vyrovnání samonivelační stěrkou podlah min.pevnosti 30 MPa, tloušťky do 3 mm</t>
  </si>
  <si>
    <t>1764406791</t>
  </si>
  <si>
    <t>https://podminky.urs.cz/item/CS_URS_2022_01/776141121</t>
  </si>
  <si>
    <t>200</t>
  </si>
  <si>
    <t>776241121</t>
  </si>
  <si>
    <t>Montáž podlahovin ze sametového vinylu lepením pásů vzorovaných</t>
  </si>
  <si>
    <t>307041805</t>
  </si>
  <si>
    <t>https://podminky.urs.cz/item/CS_URS_2022_01/776241121</t>
  </si>
  <si>
    <t>201</t>
  </si>
  <si>
    <t>28411081</t>
  </si>
  <si>
    <t>vinyl sametový vyrobený systémem vločkování, digitální tisk tl 4,3mm, nylon 6.6, hustota vlákna 70mil/m2, zátěž 33, R10, hořlavost Bfl S1, útlum 20dB</t>
  </si>
  <si>
    <t>620328637</t>
  </si>
  <si>
    <t>176,143*1,5   "prořez 50% - složitý vzor"</t>
  </si>
  <si>
    <t>202</t>
  </si>
  <si>
    <t>776411111</t>
  </si>
  <si>
    <t>Montáž soklíků lepením obvodových, výšky do 80 mm</t>
  </si>
  <si>
    <t>392293411</t>
  </si>
  <si>
    <t>https://podminky.urs.cz/item/CS_URS_2022_01/776411111</t>
  </si>
  <si>
    <t>15,75*2+10,99+0,25*2+0,15*2+2,965*2+0,8*2+3,96</t>
  </si>
  <si>
    <t>-1,5*2</t>
  </si>
  <si>
    <t>203</t>
  </si>
  <si>
    <t>6141820.R01</t>
  </si>
  <si>
    <t>lišta podlahová dřevěná (masiv) dub surový 70x19mm</t>
  </si>
  <si>
    <t>-1274074396</t>
  </si>
  <si>
    <t>51,78*1,1</t>
  </si>
  <si>
    <t>204</t>
  </si>
  <si>
    <t>776421312</t>
  </si>
  <si>
    <t>Montáž lišt přechodových šroubovaných</t>
  </si>
  <si>
    <t>11397494</t>
  </si>
  <si>
    <t>https://podminky.urs.cz/item/CS_URS_2022_01/776421312</t>
  </si>
  <si>
    <t>1,3*2   "sál"</t>
  </si>
  <si>
    <t>205</t>
  </si>
  <si>
    <t>55343120</t>
  </si>
  <si>
    <t>profil přechodový Al vrtaný 30mm stříbro</t>
  </si>
  <si>
    <t>470406181</t>
  </si>
  <si>
    <t>206</t>
  </si>
  <si>
    <t>998776203</t>
  </si>
  <si>
    <t>Přesun hmot pro podlahy povlakové stanovený procentní sazbou (%) z ceny vodorovná dopravní vzdálenost do 50 m v objektech výšky přes 12 do 24 m</t>
  </si>
  <si>
    <t>-1353937837</t>
  </si>
  <si>
    <t>https://podminky.urs.cz/item/CS_URS_2022_01/998776203</t>
  </si>
  <si>
    <t>7761</t>
  </si>
  <si>
    <t>Podlahy povlakové - balkón</t>
  </si>
  <si>
    <t>207</t>
  </si>
  <si>
    <t>776111115</t>
  </si>
  <si>
    <t>Příprava podkladu broušení podlah stávajícího podkladu před litím stěrky</t>
  </si>
  <si>
    <t>1676123946</t>
  </si>
  <si>
    <t>https://podminky.urs.cz/item/CS_URS_2022_01/776111115</t>
  </si>
  <si>
    <t>208</t>
  </si>
  <si>
    <t>-202127954</t>
  </si>
  <si>
    <t>209</t>
  </si>
  <si>
    <t>776121111</t>
  </si>
  <si>
    <t>-798017470</t>
  </si>
  <si>
    <t>https://podminky.urs.cz/item/CS_URS_2022_01/776121111</t>
  </si>
  <si>
    <t>210</t>
  </si>
  <si>
    <t>-329358977</t>
  </si>
  <si>
    <t>211</t>
  </si>
  <si>
    <t>776121411</t>
  </si>
  <si>
    <t>Příprava podkladu penetrace dvousložková podlah na dřevo (špachtlováním)</t>
  </si>
  <si>
    <t>-825867157</t>
  </si>
  <si>
    <t>https://podminky.urs.cz/item/CS_URS_2022_01/776121411</t>
  </si>
  <si>
    <t>212</t>
  </si>
  <si>
    <t>776241111</t>
  </si>
  <si>
    <t>Montáž podlahovin ze sametového vinylu lepením pásů hladkých (bez vzoru)</t>
  </si>
  <si>
    <t>1537020572</t>
  </si>
  <si>
    <t>https://podminky.urs.cz/item/CS_URS_2022_01/776241111</t>
  </si>
  <si>
    <t>213</t>
  </si>
  <si>
    <t>1877517510</t>
  </si>
  <si>
    <t>61,98*1,1</t>
  </si>
  <si>
    <t>214</t>
  </si>
  <si>
    <t>776111127</t>
  </si>
  <si>
    <t>Příprava podkladu broušení schodišť stávajícího podkladu pro odstranění nerovností (diamantovým kotoučem)</t>
  </si>
  <si>
    <t>1989660302</t>
  </si>
  <si>
    <t>https://podminky.urs.cz/item/CS_URS_2022_01/776111127</t>
  </si>
  <si>
    <t>(0,64*2+6,4)*0,15 *2,0</t>
  </si>
  <si>
    <t>(1,65+1,73+1,695+1,95+0,25*2)*0,15 *2,0</t>
  </si>
  <si>
    <t>(2,03*2+2,375*2+0,26*4)*0,15 *2,0</t>
  </si>
  <si>
    <t>(1,2*2+0,92*2+0,255*2)*0,15 *2,0</t>
  </si>
  <si>
    <t>Mezisoučet   podstupnice výškově neupravovaných stupňů</t>
  </si>
  <si>
    <t>215</t>
  </si>
  <si>
    <t>776111323</t>
  </si>
  <si>
    <t>Příprava podkladu vysátí schodišť</t>
  </si>
  <si>
    <t>1949775237</t>
  </si>
  <si>
    <t>https://podminky.urs.cz/item/CS_URS_2022_01/776111323</t>
  </si>
  <si>
    <t>(0,45+6,93+0,45)*0,31</t>
  </si>
  <si>
    <t>(0,45+6,93+0,45+0,26*2+0,35*2)*0,31</t>
  </si>
  <si>
    <t>(0,25*2+0,8*2+0,48*2+4,35+0,255*2)*0,31</t>
  </si>
  <si>
    <t>216</t>
  </si>
  <si>
    <t>776121113</t>
  </si>
  <si>
    <t>Příprava podkladu penetrace vodou ředitelná schodišť</t>
  </si>
  <si>
    <t>-1504660617</t>
  </si>
  <si>
    <t>https://podminky.urs.cz/item/CS_URS_2022_01/776121113</t>
  </si>
  <si>
    <t>217</t>
  </si>
  <si>
    <t>776121412</t>
  </si>
  <si>
    <t>Příprava podkladu penetrace dvousložková schodišť na dřevo (špachtlováním)</t>
  </si>
  <si>
    <t>818990121</t>
  </si>
  <si>
    <t>https://podminky.urs.cz/item/CS_URS_2022_01/776121412</t>
  </si>
  <si>
    <t>218</t>
  </si>
  <si>
    <t>776341121</t>
  </si>
  <si>
    <t>Montáž podlahovin ze sametového vinylu na schodišťové stupně podstupnic, výšky do 200 mm</t>
  </si>
  <si>
    <t>1979083737</t>
  </si>
  <si>
    <t>https://podminky.urs.cz/item/CS_URS_2022_01/776341121</t>
  </si>
  <si>
    <t xml:space="preserve">(0,64*2+6,4)  </t>
  </si>
  <si>
    <t xml:space="preserve">(1,65+1,73+1,695+1,95+0,25*2)  </t>
  </si>
  <si>
    <t xml:space="preserve">(2,03*2+2,375*2+0,26*4) </t>
  </si>
  <si>
    <t xml:space="preserve">(1,2*2+0,92*2+0,255*2)  </t>
  </si>
  <si>
    <t>219</t>
  </si>
  <si>
    <t>776341122</t>
  </si>
  <si>
    <t>Montáž podlahovin ze sametového vinylu na schodišťové stupně podstupnic, výšky přes 200 mm</t>
  </si>
  <si>
    <t>1101930368</t>
  </si>
  <si>
    <t>https://podminky.urs.cz/item/CS_URS_2022_01/776341122</t>
  </si>
  <si>
    <t>220</t>
  </si>
  <si>
    <t>528583285</t>
  </si>
  <si>
    <t>29,805*0,15*1,15</t>
  </si>
  <si>
    <t>24,800*0,31*1,15</t>
  </si>
  <si>
    <t>221</t>
  </si>
  <si>
    <t>776431211</t>
  </si>
  <si>
    <t>Montáž schodišťových hran kovových nebo plastových šroubovaných</t>
  </si>
  <si>
    <t>1252934919</t>
  </si>
  <si>
    <t>https://podminky.urs.cz/item/CS_URS_2022_01/776431211</t>
  </si>
  <si>
    <t>Mezisoučet   výškově neupravované stupně</t>
  </si>
  <si>
    <t>1,7+0,4+0,15*2</t>
  </si>
  <si>
    <t>Mezisoučet   bok schodů u okna</t>
  </si>
  <si>
    <t>222</t>
  </si>
  <si>
    <t>697521R01</t>
  </si>
  <si>
    <t>schodová lišta pro vinyl stříbrná šroubovací, dl. 2700 mm pro tloušťku materiállu do 4,5mm, eloxovaný hliník, včetně šroubů</t>
  </si>
  <si>
    <t>-1159390551</t>
  </si>
  <si>
    <t>57,005/2,7*1,02</t>
  </si>
  <si>
    <t>223</t>
  </si>
  <si>
    <t>776411121</t>
  </si>
  <si>
    <t>Montáž soklíků lepením schodišťových, výšky do 60 mm</t>
  </si>
  <si>
    <t>-1646746977</t>
  </si>
  <si>
    <t>https://podminky.urs.cz/item/CS_URS_2022_01/776411121</t>
  </si>
  <si>
    <t>5,31+1,03*2+0,99*2+1,52*2+1,6*2+3*2</t>
  </si>
  <si>
    <t>1,58*2+6,4+0,1*2+0,2*4</t>
  </si>
  <si>
    <t>-(1,3*2+1,8)</t>
  </si>
  <si>
    <t>224</t>
  </si>
  <si>
    <t>614181R02</t>
  </si>
  <si>
    <t>-226216765</t>
  </si>
  <si>
    <t>27,75*1,1</t>
  </si>
  <si>
    <t>225</t>
  </si>
  <si>
    <t>1002655347</t>
  </si>
  <si>
    <t>1,3*2</t>
  </si>
  <si>
    <t>226</t>
  </si>
  <si>
    <t>539977447</t>
  </si>
  <si>
    <t>227</t>
  </si>
  <si>
    <t>792989184</t>
  </si>
  <si>
    <t>7762</t>
  </si>
  <si>
    <t>Podlahy povlakové - vyspravení  2.np - sociální zařízení</t>
  </si>
  <si>
    <t>228</t>
  </si>
  <si>
    <t>-1194584538</t>
  </si>
  <si>
    <t>0,20*1,65</t>
  </si>
  <si>
    <t>229</t>
  </si>
  <si>
    <t>-1977528304</t>
  </si>
  <si>
    <t>230</t>
  </si>
  <si>
    <t>776222111</t>
  </si>
  <si>
    <t>Montáž podlahovin z PVC lepením 2-složkovým lepidlem (do vlhkých prostor) z pásů</t>
  </si>
  <si>
    <t>-1756361563</t>
  </si>
  <si>
    <t>https://podminky.urs.cz/item/CS_URS_2022_01/776222111</t>
  </si>
  <si>
    <t>231</t>
  </si>
  <si>
    <t>776201911</t>
  </si>
  <si>
    <t>Ostatní opravy výměna poškozené povlakové podlahoviny bez podložky, s vyříznutím a očistěním podkladu plochy přes 0,25 do 0,50 m2</t>
  </si>
  <si>
    <t>38405543</t>
  </si>
  <si>
    <t>https://podminky.urs.cz/item/CS_URS_2022_01/776201911</t>
  </si>
  <si>
    <t xml:space="preserve">Poznámka k souboru cen:_x000D_
1. V ceně 776 20-1921 jsou započteny náklady na vysátí podlahy a setření vlhkým mopem._x000D_
</t>
  </si>
  <si>
    <t>232</t>
  </si>
  <si>
    <t>28411014</t>
  </si>
  <si>
    <t>PVC vinyl heterogenní protiskluzná tl 2,00mm, nášlapná vrstva 0,70mm, třída zátěže 34/43, otlak do 0,05mm, R12, hořlavost Bfl S1</t>
  </si>
  <si>
    <t>-435467143</t>
  </si>
  <si>
    <t>233</t>
  </si>
  <si>
    <t>-15071535</t>
  </si>
  <si>
    <t>234</t>
  </si>
  <si>
    <t>55343125</t>
  </si>
  <si>
    <t>profil přechodový Al vrtaný 30mm leštěná mosaz</t>
  </si>
  <si>
    <t>-415692581</t>
  </si>
  <si>
    <t>235</t>
  </si>
  <si>
    <t>1435700415</t>
  </si>
  <si>
    <t>781</t>
  </si>
  <si>
    <t>Obklady - doplnění  2.np - sociální zařízení</t>
  </si>
  <si>
    <t>236</t>
  </si>
  <si>
    <t>781474112</t>
  </si>
  <si>
    <t>Montáž obkladů vnitřních stěn z dlaždic keramických lepených flexibilním lepidlem maloformátových hladkých přes 9 do 12 ks/m2</t>
  </si>
  <si>
    <t>47831525</t>
  </si>
  <si>
    <t>https://podminky.urs.cz/item/CS_URS_2022_01/781474112</t>
  </si>
  <si>
    <t xml:space="preserve">Poznámka k souboru cen:_x000D_
1. Položky jsou určeny pro všechny druhy povrchových úprav._x000D_
</t>
  </si>
  <si>
    <t>2,0*(1,65+2,13+0,6+0,15)</t>
  </si>
  <si>
    <t>-0,7*1,97</t>
  </si>
  <si>
    <t>237</t>
  </si>
  <si>
    <t>59761026</t>
  </si>
  <si>
    <t>obklad keramický hladký do 12ks/m2</t>
  </si>
  <si>
    <t>381047968</t>
  </si>
  <si>
    <t>7,681*1,1</t>
  </si>
  <si>
    <t>238</t>
  </si>
  <si>
    <t>781479191</t>
  </si>
  <si>
    <t>Montáž obkladů vnitřních stěn z dlaždic keramických Příplatek k cenám za plochu do 10 m2 jednotlivě</t>
  </si>
  <si>
    <t>-1985421023</t>
  </si>
  <si>
    <t>https://podminky.urs.cz/item/CS_URS_2022_01/781479191</t>
  </si>
  <si>
    <t>239</t>
  </si>
  <si>
    <t>781479197</t>
  </si>
  <si>
    <t>Montáž obkladů vnitřních stěn z dlaždic keramických Příplatek k cenám za dvousložkové lepidlo</t>
  </si>
  <si>
    <t>-1637550870</t>
  </si>
  <si>
    <t>https://podminky.urs.cz/item/CS_URS_2022_01/781479197</t>
  </si>
  <si>
    <t>240</t>
  </si>
  <si>
    <t>781479196</t>
  </si>
  <si>
    <t>Montáž obkladů vnitřních stěn z dlaždic keramických Příplatek k cenám za dvousložkový spárovací tmel</t>
  </si>
  <si>
    <t>-865319880</t>
  </si>
  <si>
    <t>https://podminky.urs.cz/item/CS_URS_2022_01/781479196</t>
  </si>
  <si>
    <t>241</t>
  </si>
  <si>
    <t>998781203</t>
  </si>
  <si>
    <t>Přesun hmot pro obklady keramické stanovený procentní sazbou (%) z ceny vodorovná dopravní vzdálenost do 50 m v objektech výšky přes 12 do 24 m</t>
  </si>
  <si>
    <t>-306796022</t>
  </si>
  <si>
    <t>https://podminky.urs.cz/item/CS_URS_2022_01/998781203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</si>
  <si>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</si>
  <si>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783</t>
  </si>
  <si>
    <t>Dokončovací práce - nátěry</t>
  </si>
  <si>
    <t>242</t>
  </si>
  <si>
    <t>783301303</t>
  </si>
  <si>
    <t>Příprava podkladu zámečnických konstrukcí před provedením nátěru odrezivění odrezovačem bezoplachovým</t>
  </si>
  <si>
    <t>-818237381</t>
  </si>
  <si>
    <t>https://podminky.urs.cz/item/CS_URS_2022_01/783301303</t>
  </si>
  <si>
    <t>0,3*0,3*2 *9*4  "styčníkové desky"</t>
  </si>
  <si>
    <t>20,7*9 *0,37       "I č. 100"</t>
  </si>
  <si>
    <t>11*4*0,196         "L 50x50"</t>
  </si>
  <si>
    <t>Mezisoučet   OCELOVÉ PRVKY V IZOLACI</t>
  </si>
  <si>
    <t>1,2*17*0,303</t>
  </si>
  <si>
    <t>Mezisoučet   I č. 80  PRO ZAVĚŠENÍ SVÍTIDEL</t>
  </si>
  <si>
    <t>243</t>
  </si>
  <si>
    <t>783301311</t>
  </si>
  <si>
    <t>Příprava podkladu zámečnických konstrukcí před provedením nátěru odmaštění odmašťovačem vodou ředitelným</t>
  </si>
  <si>
    <t>1161988170</t>
  </si>
  <si>
    <t>https://podminky.urs.cz/item/CS_URS_2022_01/783301311</t>
  </si>
  <si>
    <t>(0,8+1,97*2)*0,35*2</t>
  </si>
  <si>
    <t>Mezisoučet   nové ocelové zárubně</t>
  </si>
  <si>
    <t>244</t>
  </si>
  <si>
    <t>7833141R01</t>
  </si>
  <si>
    <t xml:space="preserve">Termokeramický nátěr na kov proti korozi snižující únik tepla, zabraňující kondenzaci vody </t>
  </si>
  <si>
    <t>-102622696</t>
  </si>
  <si>
    <t>245</t>
  </si>
  <si>
    <t>783314101</t>
  </si>
  <si>
    <t>Základní nátěr zámečnických konstrukcí jednonásobný syntetický</t>
  </si>
  <si>
    <t>-620378305</t>
  </si>
  <si>
    <t>https://podminky.urs.cz/item/CS_URS_2022_01/783314101</t>
  </si>
  <si>
    <t>246</t>
  </si>
  <si>
    <t>783315101</t>
  </si>
  <si>
    <t>Mezinátěr zámečnických konstrukcí jednonásobný syntetický standardní</t>
  </si>
  <si>
    <t>303736198</t>
  </si>
  <si>
    <t>https://podminky.urs.cz/item/CS_URS_2022_01/783315101</t>
  </si>
  <si>
    <t>247</t>
  </si>
  <si>
    <t>783317101</t>
  </si>
  <si>
    <t>Krycí nátěr (email) zámečnických konstrukcí jednonásobný syntetický standardní</t>
  </si>
  <si>
    <t>547089665</t>
  </si>
  <si>
    <t>https://podminky.urs.cz/item/CS_URS_2022_01/783317101</t>
  </si>
  <si>
    <t>248</t>
  </si>
  <si>
    <t>783601711</t>
  </si>
  <si>
    <t>Příprava podkladu armatur a kovových potrubí před provedením nátěru potrubí do DN 50 mm odrezivěním, odrezovačem bezoplachovým</t>
  </si>
  <si>
    <t>1469089771</t>
  </si>
  <si>
    <t>https://podminky.urs.cz/item/CS_URS_2022_01/783601711</t>
  </si>
  <si>
    <t>"zábradlí u okna na balkóně - cca"   6</t>
  </si>
  <si>
    <t>249</t>
  </si>
  <si>
    <t>783601713</t>
  </si>
  <si>
    <t>Příprava podkladu armatur a kovových potrubí před provedením nátěru potrubí do DN 50 mm odmaštěním, odmašťovačem vodou ředitelným</t>
  </si>
  <si>
    <t>1305373699</t>
  </si>
  <si>
    <t>https://podminky.urs.cz/item/CS_URS_2022_01/783601713</t>
  </si>
  <si>
    <t>250</t>
  </si>
  <si>
    <t>783614651</t>
  </si>
  <si>
    <t>Základní antikorozní nátěr armatur a kovových potrubí jednonásobný potrubí do DN 50 mm syntetický standardní</t>
  </si>
  <si>
    <t>166338077</t>
  </si>
  <si>
    <t>https://podminky.urs.cz/item/CS_URS_2022_01/783614651</t>
  </si>
  <si>
    <t>251</t>
  </si>
  <si>
    <t>783615551</t>
  </si>
  <si>
    <t>Mezinátěr armatur a kovových potrubí potrubí do DN 50 mm syntetický standardní</t>
  </si>
  <si>
    <t>2008523741</t>
  </si>
  <si>
    <t>https://podminky.urs.cz/item/CS_URS_2022_01/783615551</t>
  </si>
  <si>
    <t>252</t>
  </si>
  <si>
    <t>783617601</t>
  </si>
  <si>
    <t>Krycí nátěr (email) armatur a kovových potrubí potrubí do DN 50 mm jednonásobný syntetický standardní</t>
  </si>
  <si>
    <t>1450002290</t>
  </si>
  <si>
    <t>https://podminky.urs.cz/item/CS_URS_2022_01/783617601</t>
  </si>
  <si>
    <t>253</t>
  </si>
  <si>
    <t>783009501</t>
  </si>
  <si>
    <t>Dekorační technika imitace dřeva fládrování hrubé</t>
  </si>
  <si>
    <t>-1752504475</t>
  </si>
  <si>
    <t>https://podminky.urs.cz/item/CS_URS_2022_01/783009501</t>
  </si>
  <si>
    <t xml:space="preserve">Poznámka k souboru cen:_x000D_
1. V ceně 783 00-9501 jsou započteny náklady na dvojnásobný základní nátěr, vytvoření hrubého fládrování a překrytí lakem._x000D_
2. V ceně 783 00-9511 jsou započteny náklady na dvojnásobný základní nátěr, vytvoření hrubého fládrování a jeho překrytí lakem, vytvoření jemného fládrování a překrytí lakem._x000D_
</t>
  </si>
  <si>
    <t>1,70*4,90*2 *8                            "okna v sále - vnitřní křídla oboustranně"</t>
  </si>
  <si>
    <t>(0,105+0,32)*(1,70+1,94)/2*8   "parapety oken v sále"</t>
  </si>
  <si>
    <t>784</t>
  </si>
  <si>
    <t xml:space="preserve">Dokončovací práce - malby </t>
  </si>
  <si>
    <t>254</t>
  </si>
  <si>
    <t>784181125</t>
  </si>
  <si>
    <t>Penetrace podkladu jednonásobná hloubková akrylátová bezbarvá v místnostech výšky přes 5,00 m</t>
  </si>
  <si>
    <t>362613671</t>
  </si>
  <si>
    <t>https://podminky.urs.cz/item/CS_URS_2022_01/784181125</t>
  </si>
  <si>
    <t>-5,5*8</t>
  </si>
  <si>
    <t>242,6   "strop nad sálem a balkónem"</t>
  </si>
  <si>
    <t>59,2      "předsálí"</t>
  </si>
  <si>
    <t>Mezisoučet   stropy</t>
  </si>
  <si>
    <t>255</t>
  </si>
  <si>
    <t>784211125</t>
  </si>
  <si>
    <t>Malby z malířských směsí oděruvzdorných za mokra dvojnásobné, bílé za mokra oděruvzdorné středně v místnostech výšky přes 5,00 m</t>
  </si>
  <si>
    <t>-1218043798</t>
  </si>
  <si>
    <t>https://podminky.urs.cz/item/CS_URS_2022_01/784211125</t>
  </si>
  <si>
    <t>256</t>
  </si>
  <si>
    <t>784211105</t>
  </si>
  <si>
    <t>Malby z malířských směsí oděruvzdorných za mokra dvojnásobné, bílé za mokra oděruvzdorné výborně v místnostech výšky přes 5,00 m</t>
  </si>
  <si>
    <t>-1843760782</t>
  </si>
  <si>
    <t>https://podminky.urs.cz/item/CS_URS_2022_01/784211105</t>
  </si>
  <si>
    <t>257</t>
  </si>
  <si>
    <t>784211163</t>
  </si>
  <si>
    <t>Malby z malířských směsí oděruvzdorných za mokra Příplatek k cenám dvojnásobných maleb za provádění barevné malby tónované na tónovacích automatech, v odstínu středně sytém</t>
  </si>
  <si>
    <t>1016508031</t>
  </si>
  <si>
    <t>https://podminky.urs.cz/item/CS_URS_2022_01/784211163</t>
  </si>
  <si>
    <t>258</t>
  </si>
  <si>
    <t>784111001</t>
  </si>
  <si>
    <t>Oprášení (ometení) podkladu v místnostech výšky do 3,80 m</t>
  </si>
  <si>
    <t>-1185536358</t>
  </si>
  <si>
    <t>https://podminky.urs.cz/item/CS_URS_2022_01/784111001</t>
  </si>
  <si>
    <t>2,9*(4,25*2+10,2*2+0,3*2)   "stěny"</t>
  </si>
  <si>
    <t>25,5   "strop"</t>
  </si>
  <si>
    <t>Mezisoučet   3.np - hala před balkónem</t>
  </si>
  <si>
    <t>2,4*(2,2+2,2) *2</t>
  </si>
  <si>
    <t>(2,26*2,4)/2*2 *2</t>
  </si>
  <si>
    <t>Mezisoučet   4.np - nové SDK příčky m.č. 401</t>
  </si>
  <si>
    <t>Mezisoučet   4.np - nové SDK pohledy m.č. 401</t>
  </si>
  <si>
    <t>1,30*3,85*2</t>
  </si>
  <si>
    <t>Mezisoučet   4.np - stávající stěny m.č. 401</t>
  </si>
  <si>
    <t>8,7                          " strop"</t>
  </si>
  <si>
    <t>0,6*(1,985*2+2,13*2+2,3*2)   "stěny nad obkladem"</t>
  </si>
  <si>
    <t>Mezisoučet    2.np  - m.č. 209</t>
  </si>
  <si>
    <t>2,6*(2,13+0,15)</t>
  </si>
  <si>
    <t>Mezisoučet    2.np upravovaná stěna m.č. 206</t>
  </si>
  <si>
    <t>1,5*2,5</t>
  </si>
  <si>
    <t>Mezisoučet    2.np m.č. 202 - doplněný SDK u soc.zař.</t>
  </si>
  <si>
    <t>259</t>
  </si>
  <si>
    <t>784181121</t>
  </si>
  <si>
    <t>Penetrace podkladu jednonásobná hloubková akrylátová bezbarvá v místnostech výšky do 3,80 m</t>
  </si>
  <si>
    <t>-119046964</t>
  </si>
  <si>
    <t>https://podminky.urs.cz/item/CS_URS_2022_01/784181121</t>
  </si>
  <si>
    <t>260</t>
  </si>
  <si>
    <t>784211021</t>
  </si>
  <si>
    <t>Malby z malířských směsí oděruvzdorných za mokra jednonásobné, bílé za mokra oděruvzdorné středně v místnostech výšky do 3,80 m</t>
  </si>
  <si>
    <t>-2020112063</t>
  </si>
  <si>
    <t>https://podminky.urs.cz/item/CS_URS_2022_01/784211021</t>
  </si>
  <si>
    <t>261</t>
  </si>
  <si>
    <t>784211011</t>
  </si>
  <si>
    <t>Malby z malířských směsí oděruvzdorných za mokra jednonásobné, bílé za mokra oděruvzdorné velmi dobře v místnostech výšky do 3,80 m</t>
  </si>
  <si>
    <t>1456374064</t>
  </si>
  <si>
    <t>https://podminky.urs.cz/item/CS_URS_2022_01/784211011</t>
  </si>
  <si>
    <t>262</t>
  </si>
  <si>
    <t>784211063</t>
  </si>
  <si>
    <t>Malby z malířských směsí oděruvzdorných za mokra Příplatek k cenám jednonásobných maleb za provádění barevné malby tónované na tónovacích automatech, v odstínu středně sytém</t>
  </si>
  <si>
    <t>-1978999626</t>
  </si>
  <si>
    <t>https://podminky.urs.cz/item/CS_URS_2022_01/784211063</t>
  </si>
  <si>
    <t>263</t>
  </si>
  <si>
    <t>784171101</t>
  </si>
  <si>
    <t>Zakrytí nemalovaných ploch (materiál ve specifikaci) včetně pozdějšího odkrytí podlah</t>
  </si>
  <si>
    <t>1171267218</t>
  </si>
  <si>
    <t>https://podminky.urs.cz/item/CS_URS_2022_01/784171101</t>
  </si>
  <si>
    <t xml:space="preserve">Poznámka k souboru cen:_x000D_
1. V cenách nejsou započteny náklady na dodávku fólie, tyto se oceňují ve speifikaci.Ztratné lze stanovit ve výši 5%._x000D_
</t>
  </si>
  <si>
    <t xml:space="preserve">174,6+61,50+8,70 </t>
  </si>
  <si>
    <t>25,5+60,9+4,8</t>
  </si>
  <si>
    <t>264</t>
  </si>
  <si>
    <t>58124844</t>
  </si>
  <si>
    <t>fólie pro malířské potřeby zakrývací tl 25µ 4x5m</t>
  </si>
  <si>
    <t>CS ÚRS 2021 02</t>
  </si>
  <si>
    <t>-1563702484</t>
  </si>
  <si>
    <t>349,90*1,05</t>
  </si>
  <si>
    <t>265</t>
  </si>
  <si>
    <t>784171115</t>
  </si>
  <si>
    <t>Zakrytí nemalovaných ploch (materiál ve specifikaci) včetně pozdějšího odkrytí svislých ploch např. stěn, oken, dveří v místnostech výšky přes 5,00</t>
  </si>
  <si>
    <t>-571511758</t>
  </si>
  <si>
    <t>https://podminky.urs.cz/item/CS_URS_2022_01/784171115</t>
  </si>
  <si>
    <t>1,7*5*8+4*3+1,3*2,2*2</t>
  </si>
  <si>
    <t>Mezisoučet   sál a balkón</t>
  </si>
  <si>
    <t>Mezisoučet   ostatní</t>
  </si>
  <si>
    <t>266</t>
  </si>
  <si>
    <t>1681006779</t>
  </si>
  <si>
    <t>185,720*1,05</t>
  </si>
  <si>
    <t xml:space="preserve">2 - ELEKTROINSTALACE SLABOPROUD - SÁL 3.NP a 4.NP </t>
  </si>
  <si>
    <t>Ota Pour</t>
  </si>
  <si>
    <t xml:space="preserve">    61 - Úprava povrchů vnitřních</t>
  </si>
  <si>
    <t xml:space="preserve">    740 - Elektromontáže - zkoušky a revize</t>
  </si>
  <si>
    <t xml:space="preserve">    742 - Elektromontáže - rozvodný systém</t>
  </si>
  <si>
    <t xml:space="preserve">    743 - Elektromontáže - hrubá montáž</t>
  </si>
  <si>
    <t xml:space="preserve">    744 - Elektromontáže - rozvody vodičů měděných</t>
  </si>
  <si>
    <t xml:space="preserve">    746 - Elektromontáže - soubory pro vodiče</t>
  </si>
  <si>
    <t xml:space="preserve">    747 - Elektromontáže - kompletace rozvodů</t>
  </si>
  <si>
    <t xml:space="preserve">    749 - Elektromontáže - ostatní práce a konstrukce</t>
  </si>
  <si>
    <t>VRN - Vedlejší rozpočtové náklady</t>
  </si>
  <si>
    <t xml:space="preserve">    VRN1 - Průzkumné, geodetické a projektové práce</t>
  </si>
  <si>
    <t xml:space="preserve">    VRN7 - Provozní vlivy</t>
  </si>
  <si>
    <t xml:space="preserve">    VRN9 - Ostatní náklady</t>
  </si>
  <si>
    <t>Úprava povrchů vnitřních</t>
  </si>
  <si>
    <t>612135101</t>
  </si>
  <si>
    <t>Hrubá výplň rýh maltou jakékoli šířky rýhy ve stěnách</t>
  </si>
  <si>
    <t>982114965</t>
  </si>
  <si>
    <t>https://podminky.urs.cz/item/CS_URS_2022_01/612135101</t>
  </si>
  <si>
    <t xml:space="preserve">Poznámka k souboru cen:_x000D_
1. V cenách nejsou započteny náklady na omítku rýh, tyto se ocení příšlušnými cenami tohoto katalogu._x000D_
</t>
  </si>
  <si>
    <t>40*0,03</t>
  </si>
  <si>
    <t>6*0,07</t>
  </si>
  <si>
    <t>612325111</t>
  </si>
  <si>
    <t>Vápenocementová omítka rýh hladká ve stěnách, šířky rýhy do 150 mm</t>
  </si>
  <si>
    <t>1766599147</t>
  </si>
  <si>
    <t>https://podminky.urs.cz/item/CS_URS_2022_01/612325111</t>
  </si>
  <si>
    <t>971033141</t>
  </si>
  <si>
    <t>Vybourání otvorů ve zdivu základovém nebo nadzákladovém z cihel, tvárnic, příčkovek z cihel pálených na maltu vápennou nebo vápenocementovou průměru profilu do 60 mm, tl. do 300 mm</t>
  </si>
  <si>
    <t>-1838225648</t>
  </si>
  <si>
    <t>https://podminky.urs.cz/item/CS_URS_2022_01/971033141</t>
  </si>
  <si>
    <t>971033148</t>
  </si>
  <si>
    <t>Vybourání otvorů ve zdivu cihelném D do 150 mm na MVC nebo MV tl do 300 mm</t>
  </si>
  <si>
    <t>-999118776</t>
  </si>
  <si>
    <t>973031324</t>
  </si>
  <si>
    <t>Vysekání výklenků nebo kapes ve zdivu z cihel na maltu vápennou nebo vápenocementovou kapes, plochy do 0,10 m2, hl. do 150 mm</t>
  </si>
  <si>
    <t>324518029</t>
  </si>
  <si>
    <t>https://podminky.urs.cz/item/CS_URS_2022_01/973031324</t>
  </si>
  <si>
    <t>974082212</t>
  </si>
  <si>
    <t>Vysekání rýh pro ploché vodiče v omítce cementové stěn, šířky do 30 mm</t>
  </si>
  <si>
    <t>-1118077059</t>
  </si>
  <si>
    <t>https://podminky.urs.cz/item/CS_URS_2022_01/974082212</t>
  </si>
  <si>
    <t>974082214</t>
  </si>
  <si>
    <t>Vysekání rýh pro ploché vodiče v omítce cementové stěn, šířky do 70 mm</t>
  </si>
  <si>
    <t>-1512132612</t>
  </si>
  <si>
    <t>https://podminky.urs.cz/item/CS_URS_2022_01/974082214</t>
  </si>
  <si>
    <t>997013217</t>
  </si>
  <si>
    <t>Vnitrostaveništní doprava suti a vybouraných hmot vodorovně do 50 m svisle ručně pro budovy a haly výšky přes 21 do 24 m</t>
  </si>
  <si>
    <t>-313558442</t>
  </si>
  <si>
    <t>https://podminky.urs.cz/item/CS_URS_2022_01/997013217</t>
  </si>
  <si>
    <t>-601656678</t>
  </si>
  <si>
    <t>544198757</t>
  </si>
  <si>
    <t>0,148*14</t>
  </si>
  <si>
    <t>703460920</t>
  </si>
  <si>
    <t>61938264</t>
  </si>
  <si>
    <t>740</t>
  </si>
  <si>
    <t>Elektromontáže - zkoušky a revize</t>
  </si>
  <si>
    <t>740991200</t>
  </si>
  <si>
    <t>Měření paprsku</t>
  </si>
  <si>
    <t>-1189519659</t>
  </si>
  <si>
    <t>742</t>
  </si>
  <si>
    <t>Elektromontáže - rozvodný systém</t>
  </si>
  <si>
    <t>742231100</t>
  </si>
  <si>
    <t>Montáž rozvodné skříně do 50 kg</t>
  </si>
  <si>
    <t>hod</t>
  </si>
  <si>
    <t>1917157594</t>
  </si>
  <si>
    <t>3571100051R</t>
  </si>
  <si>
    <t>Server patra -  počítačová skříň - nová 1000/800/42U , vyvazovací panely,  3x Patch panely 2x24 portů, Patch kabel UTP RJ45-RJ45-šedobilý 2m 140x, napojení optického kabelu</t>
  </si>
  <si>
    <t>ks</t>
  </si>
  <si>
    <t>-974054012</t>
  </si>
  <si>
    <t>74281111R</t>
  </si>
  <si>
    <t>Koordinace s provozovatelem / investorem</t>
  </si>
  <si>
    <t>-102956862</t>
  </si>
  <si>
    <t>743</t>
  </si>
  <si>
    <t>Elektromontáže - hrubá montáž</t>
  </si>
  <si>
    <t>743112115</t>
  </si>
  <si>
    <t>Montáž trubka plastová ohebná D 23 mm uložená pevně</t>
  </si>
  <si>
    <t>1911115241</t>
  </si>
  <si>
    <t>345710510R</t>
  </si>
  <si>
    <t>trubka elektroinstalační ohebná D23 mm</t>
  </si>
  <si>
    <t>-1098181245</t>
  </si>
  <si>
    <t>743112117</t>
  </si>
  <si>
    <t>Montáž trubka plastová ohebná D 36 mm uložená pevně</t>
  </si>
  <si>
    <t>1767724636</t>
  </si>
  <si>
    <t>345710940R</t>
  </si>
  <si>
    <t>trubka elektroinstalační ohebná D36 mm</t>
  </si>
  <si>
    <t>1112060414</t>
  </si>
  <si>
    <t>743411111</t>
  </si>
  <si>
    <t>Montáž krabice zapuštěná plastová kruhová typ KU68/2-1902, KO125</t>
  </si>
  <si>
    <t>-1141374173</t>
  </si>
  <si>
    <t>345715110R</t>
  </si>
  <si>
    <t>krabice přístrojová instalační KP 68/1</t>
  </si>
  <si>
    <t>775320924</t>
  </si>
  <si>
    <t>345715210R</t>
  </si>
  <si>
    <t>krabice univerzální z PH KU 68/2-1903</t>
  </si>
  <si>
    <t>-878108148</t>
  </si>
  <si>
    <t>345715240R</t>
  </si>
  <si>
    <t>krabice přístrojová odbočná s víčkem z PH KO125</t>
  </si>
  <si>
    <t>-1032490345</t>
  </si>
  <si>
    <t>345715841R</t>
  </si>
  <si>
    <t>krabice přístrojová odbočná s víčkem z PH / IP40</t>
  </si>
  <si>
    <t>-1598829567</t>
  </si>
  <si>
    <t>743411121</t>
  </si>
  <si>
    <t>Montáž krabice zapuštěná plastová čtyřhranná typ KO100, KO125</t>
  </si>
  <si>
    <t>312551264</t>
  </si>
  <si>
    <t>10.033.023R</t>
  </si>
  <si>
    <t>Krabice  IP65</t>
  </si>
  <si>
    <t>616643167</t>
  </si>
  <si>
    <t>743411121.1</t>
  </si>
  <si>
    <t>Podružný a pomocný materiál</t>
  </si>
  <si>
    <t>set</t>
  </si>
  <si>
    <t>-664001736</t>
  </si>
  <si>
    <t>744</t>
  </si>
  <si>
    <t>Elektromontáže - rozvody vodičů měděných</t>
  </si>
  <si>
    <t>744211111</t>
  </si>
  <si>
    <t>Montáž vodič Cu izolovaný sk.1 do 1 kV žíla 0,35 až 6 mm2 do stěny</t>
  </si>
  <si>
    <t>661098361</t>
  </si>
  <si>
    <t>341408256R</t>
  </si>
  <si>
    <t>vodič silový s Cu jádrem CY H07 V-U 2,5 mm2</t>
  </si>
  <si>
    <t>1997234342</t>
  </si>
  <si>
    <t>341408258R</t>
  </si>
  <si>
    <t>vodič silový s Cu jádrem CY H07 V-U 4 mm2</t>
  </si>
  <si>
    <t>412065227</t>
  </si>
  <si>
    <t>744211112</t>
  </si>
  <si>
    <t>Montáž vodič Cu izolovaný sk.1 do 1 kV žíla 10 až 16 mm2 do stěny</t>
  </si>
  <si>
    <t>1487740703</t>
  </si>
  <si>
    <t>341408270R</t>
  </si>
  <si>
    <t>vodič silový s Cu jádrem CY H07 V-U 10 mm2</t>
  </si>
  <si>
    <t>1304023763</t>
  </si>
  <si>
    <t>341408279R</t>
  </si>
  <si>
    <t>vodič silový s Cu jádrem CY H07 V-U 16 mm2</t>
  </si>
  <si>
    <t>-870628589</t>
  </si>
  <si>
    <t>744411220</t>
  </si>
  <si>
    <t>Montáž kabel Cu sk.2 do 1 kV do 0,20 kg pod omítku stěn</t>
  </si>
  <si>
    <t>578901610</t>
  </si>
  <si>
    <t>341110300R</t>
  </si>
  <si>
    <t>kabel sdělovací UTP cat 6</t>
  </si>
  <si>
    <t>-822727016</t>
  </si>
  <si>
    <t>341110370R</t>
  </si>
  <si>
    <t>kabel silový s Cu jádrem CYKY 4Bx1,5 mm2</t>
  </si>
  <si>
    <t>12347255</t>
  </si>
  <si>
    <t>341110376R</t>
  </si>
  <si>
    <t>kabel silový s Cu jádrem CYKY-J 7x1,5 mm2</t>
  </si>
  <si>
    <t>-1950148955</t>
  </si>
  <si>
    <t>341199010R</t>
  </si>
  <si>
    <t>optický kabel např.  vlákno 9/125 (G.657.A2)</t>
  </si>
  <si>
    <t>-253825198</t>
  </si>
  <si>
    <t>341110050R</t>
  </si>
  <si>
    <t>kabel sdělovací koax</t>
  </si>
  <si>
    <t>-998900616</t>
  </si>
  <si>
    <t>746</t>
  </si>
  <si>
    <t>Elektromontáže - soubory pro vodiče</t>
  </si>
  <si>
    <t>746211110</t>
  </si>
  <si>
    <t>Ukončení vodič izolovaný do 2,5mm2 v rozváděči nebo na přístroji</t>
  </si>
  <si>
    <t>-913956495</t>
  </si>
  <si>
    <t>68500240R</t>
  </si>
  <si>
    <t>OZNAC.STITEK C.1</t>
  </si>
  <si>
    <t>-1592710059</t>
  </si>
  <si>
    <t>345724181R</t>
  </si>
  <si>
    <t>Kabelová úchytka svazku kabelů do pr.30mm</t>
  </si>
  <si>
    <t>-1261764529</t>
  </si>
  <si>
    <t>345723090R</t>
  </si>
  <si>
    <t>páska stahovací kabelová VPP 4/280</t>
  </si>
  <si>
    <t>1396086872</t>
  </si>
  <si>
    <t>747</t>
  </si>
  <si>
    <t>Elektromontáže - kompletace rozvodů</t>
  </si>
  <si>
    <t>747111015</t>
  </si>
  <si>
    <t>Air AP/router . 150Mbps, 1x LAN 2,4GHz, 5Ghz, Ext a vyšší ….</t>
  </si>
  <si>
    <t>1130359033</t>
  </si>
  <si>
    <t>345355118R</t>
  </si>
  <si>
    <t>Air AP/router . 150Mbps, 1x LAN 2,4GHz, 5Ghz, Ext a vyšší třídy</t>
  </si>
  <si>
    <t>-157942011</t>
  </si>
  <si>
    <t>747161060</t>
  </si>
  <si>
    <t>Montáž zásuvka chráněná bezšroubové připojení v krabici L+N+PE dvojí zapojení prostř. základní,vlhké</t>
  </si>
  <si>
    <t>-946950622</t>
  </si>
  <si>
    <t>345585459R</t>
  </si>
  <si>
    <t>Zásuvka 2 násobná datová</t>
  </si>
  <si>
    <t>-233354517</t>
  </si>
  <si>
    <t>345585421R</t>
  </si>
  <si>
    <t>Zásuvka 2 násobná datová 45x45mm</t>
  </si>
  <si>
    <t>-589225411</t>
  </si>
  <si>
    <t>345585041R</t>
  </si>
  <si>
    <t>Zásuvka STA koncová s odbočovačem</t>
  </si>
  <si>
    <t>-63537296</t>
  </si>
  <si>
    <t>747111788</t>
  </si>
  <si>
    <t>Televize full HD vč držáku</t>
  </si>
  <si>
    <t>1194676618</t>
  </si>
  <si>
    <t>345359636R</t>
  </si>
  <si>
    <t>Televize full HD s wifi - min 75" ( 190,5 cm )  vč držáku,</t>
  </si>
  <si>
    <t>1541700064</t>
  </si>
  <si>
    <t>74716210R</t>
  </si>
  <si>
    <t>Podružný montážní materiál</t>
  </si>
  <si>
    <t>1575203247</t>
  </si>
  <si>
    <t>749</t>
  </si>
  <si>
    <t>Elektromontáže - ostatní práce a konstrukce</t>
  </si>
  <si>
    <t>749115515</t>
  </si>
  <si>
    <t>Pomocné FeZn konstrukce a profily C</t>
  </si>
  <si>
    <t>1387849088</t>
  </si>
  <si>
    <t>340520000</t>
  </si>
  <si>
    <t>-1916424689</t>
  </si>
  <si>
    <t>74991111R</t>
  </si>
  <si>
    <t>Podružný, spojovací, připojovací, kotevní a upevňovací materiál, svorky a - veškeré příslušenství, nátěry, označovací fólie ….</t>
  </si>
  <si>
    <t>945061531</t>
  </si>
  <si>
    <t>34055084R</t>
  </si>
  <si>
    <t>-1766717626</t>
  </si>
  <si>
    <t>VRN</t>
  </si>
  <si>
    <t>Vedlejší rozpočtové náklady</t>
  </si>
  <si>
    <t>VRN1</t>
  </si>
  <si>
    <t>Průzkumné, geodetické a projektové práce</t>
  </si>
  <si>
    <t>013254000</t>
  </si>
  <si>
    <t>Dokumentace skutečného provedení stavby</t>
  </si>
  <si>
    <t>soubor</t>
  </si>
  <si>
    <t>1024</t>
  </si>
  <si>
    <t>1253372127</t>
  </si>
  <si>
    <t>VRN7</t>
  </si>
  <si>
    <t>Provozní vlivy</t>
  </si>
  <si>
    <t>071103000</t>
  </si>
  <si>
    <t>práce ve výšce nad 3m</t>
  </si>
  <si>
    <t>1728523481</t>
  </si>
  <si>
    <t>VRN9</t>
  </si>
  <si>
    <t>Ostatní náklady</t>
  </si>
  <si>
    <t>092103001</t>
  </si>
  <si>
    <t>Náklady na zkušební provoz</t>
  </si>
  <si>
    <t>350191014</t>
  </si>
  <si>
    <t>092100008</t>
  </si>
  <si>
    <t>Stavební přípomoce</t>
  </si>
  <si>
    <t>-629248530</t>
  </si>
  <si>
    <t>340520545R</t>
  </si>
  <si>
    <t>1246825604</t>
  </si>
  <si>
    <t>092104121</t>
  </si>
  <si>
    <t>Úpravy v napojovacím bodě NN</t>
  </si>
  <si>
    <t>-616936915</t>
  </si>
  <si>
    <t>092105100R</t>
  </si>
  <si>
    <t>Demontáže a přeložka stávajících rozvodů MN</t>
  </si>
  <si>
    <t>367283989</t>
  </si>
  <si>
    <t>092104121.1</t>
  </si>
  <si>
    <t>Nastavení, oživení a parametrizace</t>
  </si>
  <si>
    <t>1016485490</t>
  </si>
  <si>
    <t>092105100R.1</t>
  </si>
  <si>
    <t>Proškolení vč. návodů k obsluze</t>
  </si>
  <si>
    <t>1728303674</t>
  </si>
  <si>
    <t>092203041</t>
  </si>
  <si>
    <t>Ekologická likvidace odpadů</t>
  </si>
  <si>
    <t>231793694</t>
  </si>
  <si>
    <t xml:space="preserve">3 - ELEKTROINSTALACE NN - SÁL 3.NP a 4.NP     </t>
  </si>
  <si>
    <t xml:space="preserve">    748 - Elektromontáže - osvětlovací zařízení a svítidla</t>
  </si>
  <si>
    <t>-1303086584</t>
  </si>
  <si>
    <t>167*0,03</t>
  </si>
  <si>
    <t>30*0,07</t>
  </si>
  <si>
    <t>70181949</t>
  </si>
  <si>
    <t>-1450130744</t>
  </si>
  <si>
    <t>1422400091</t>
  </si>
  <si>
    <t>593383966</t>
  </si>
  <si>
    <t>1861126115</t>
  </si>
  <si>
    <t>-368020897</t>
  </si>
  <si>
    <t>687421251</t>
  </si>
  <si>
    <t>1273845713</t>
  </si>
  <si>
    <t>1936851344</t>
  </si>
  <si>
    <t>1,574*14</t>
  </si>
  <si>
    <t>1638491517</t>
  </si>
  <si>
    <t>1447130167</t>
  </si>
  <si>
    <t>Celková prohlídka elektrického rozvodu a zařízení do 3 milionu Kč ( vč. dílčích revizí )</t>
  </si>
  <si>
    <t>1094393051</t>
  </si>
  <si>
    <t>2034661287</t>
  </si>
  <si>
    <t>357118715R</t>
  </si>
  <si>
    <t>Rozvaděč R3 - viz výkres č. E-03</t>
  </si>
  <si>
    <t>2047907491</t>
  </si>
  <si>
    <t>357118710R</t>
  </si>
  <si>
    <t>Rozvaděč R4 - viz výkres č. E-04 vč. UPS 1,2kWh</t>
  </si>
  <si>
    <t>1108645119</t>
  </si>
  <si>
    <t>357118719R</t>
  </si>
  <si>
    <t>Rozvaděč pro LED s UPS ( 4x Tr. 200W/12V, UPS 1,2kWh, DIN s 4x poj T/2A, 8x poj.T/16A</t>
  </si>
  <si>
    <t>-1905568838</t>
  </si>
  <si>
    <t>742231100.1</t>
  </si>
  <si>
    <t>Upravy v rozvaděči RACKu</t>
  </si>
  <si>
    <t>-1827521872</t>
  </si>
  <si>
    <t>357118710R.1</t>
  </si>
  <si>
    <t>RACK - doplnění a úpravy : 4x jistič 1/16A, vodič 2,5mm2, DIN SCHIENE, svorky, označení,…. podružný materiál</t>
  </si>
  <si>
    <t>-871796178</t>
  </si>
  <si>
    <t>-1772741068</t>
  </si>
  <si>
    <t>1022538814</t>
  </si>
  <si>
    <t>-1071941669</t>
  </si>
  <si>
    <t>-2036142052</t>
  </si>
  <si>
    <t>472738561</t>
  </si>
  <si>
    <t>1950382287</t>
  </si>
  <si>
    <t>669955479</t>
  </si>
  <si>
    <t>-532727542</t>
  </si>
  <si>
    <t>876688723</t>
  </si>
  <si>
    <t>691757938</t>
  </si>
  <si>
    <t>-2126455143</t>
  </si>
  <si>
    <t>-1569989677</t>
  </si>
  <si>
    <t>743611121</t>
  </si>
  <si>
    <t>Montáž vodič uzemňovací drát nebo lano D do 10 mm / v liště / pod omítkou</t>
  </si>
  <si>
    <t>-1492643555</t>
  </si>
  <si>
    <t>354410730R</t>
  </si>
  <si>
    <t>drát průměr 10 mm FeZn</t>
  </si>
  <si>
    <t>166000014</t>
  </si>
  <si>
    <t>743622200</t>
  </si>
  <si>
    <t>Montáž svorka hromosvodná typ ST, SJ, SK, SZ, SR01, 02 se 3 šrouby</t>
  </si>
  <si>
    <t>108299761</t>
  </si>
  <si>
    <t>354420290R</t>
  </si>
  <si>
    <t>svorka uzemnění  SU nerez univerzální</t>
  </si>
  <si>
    <t>-211114987</t>
  </si>
  <si>
    <t>718111222</t>
  </si>
  <si>
    <t>Trubka korugovaná 50/41</t>
  </si>
  <si>
    <t>1637384595</t>
  </si>
  <si>
    <t>341828522R</t>
  </si>
  <si>
    <t>1633209916</t>
  </si>
  <si>
    <t>718111229</t>
  </si>
  <si>
    <t>Trubka korugovaná 100/91</t>
  </si>
  <si>
    <t>-328069332</t>
  </si>
  <si>
    <t>341828524R</t>
  </si>
  <si>
    <t>1543157652</t>
  </si>
  <si>
    <t>1959449986</t>
  </si>
  <si>
    <t>1938257858</t>
  </si>
  <si>
    <t>vodič silový s Cu jádrem CY H07 V-U 6 mm2</t>
  </si>
  <si>
    <t>1829838963</t>
  </si>
  <si>
    <t>-247881765</t>
  </si>
  <si>
    <t>1148932514</t>
  </si>
  <si>
    <t>-841970700</t>
  </si>
  <si>
    <t>1395470066</t>
  </si>
  <si>
    <t>kabel silový s Cu jádrem CYKY 3x1,5 mm2</t>
  </si>
  <si>
    <t>-1162227809</t>
  </si>
  <si>
    <t>kabel silový s Cu jádrem CYKY 2x1,5 mm2</t>
  </si>
  <si>
    <t>-363156258</t>
  </si>
  <si>
    <t>744411230</t>
  </si>
  <si>
    <t>Montáž kabel Cu sk.2 do 1 kV do 0,40 kg pod omítku stěn</t>
  </si>
  <si>
    <t>-1682872575</t>
  </si>
  <si>
    <t>341110380R</t>
  </si>
  <si>
    <t>kabel silový s Cu jádrem CYKY-J 5x1,5 mm2</t>
  </si>
  <si>
    <t>-1568089275</t>
  </si>
  <si>
    <t>341110360R1</t>
  </si>
  <si>
    <t>kabel silový s Cu jádrem CYKY-J 3x2,5 mm2</t>
  </si>
  <si>
    <t>-927188780</t>
  </si>
  <si>
    <t>341110368R</t>
  </si>
  <si>
    <t>kabel silový s Cu jádrem CYKY-Ox2,5 mm2</t>
  </si>
  <si>
    <t>1739725657</t>
  </si>
  <si>
    <t>744411260</t>
  </si>
  <si>
    <t>Montáž kabel Cu sk.2 do 1 kV do 1,10 kg pod omítku stěn</t>
  </si>
  <si>
    <t>-546994254</t>
  </si>
  <si>
    <t>341110360R.3</t>
  </si>
  <si>
    <t>kabel silový s Cu jádrem CYKY 5x6mm2</t>
  </si>
  <si>
    <t>-244120730</t>
  </si>
  <si>
    <t>341110360R.2</t>
  </si>
  <si>
    <t>kabel silový s Cu jádrem CYKY 4Bx10mm2</t>
  </si>
  <si>
    <t>-1327065445</t>
  </si>
  <si>
    <t>1083078117</t>
  </si>
  <si>
    <t>21060624R</t>
  </si>
  <si>
    <t>SVORKA WAGO 221-415 5x2,5</t>
  </si>
  <si>
    <t>-1383791896</t>
  </si>
  <si>
    <t>68500231R</t>
  </si>
  <si>
    <t>SVORKA ST 5 NA POTRUBI</t>
  </si>
  <si>
    <t>-2077695016</t>
  </si>
  <si>
    <t>13604821</t>
  </si>
  <si>
    <t>Úchytka pro trubky PVC pr.23/29/36mm</t>
  </si>
  <si>
    <t>-165788933</t>
  </si>
  <si>
    <t>-1717871321</t>
  </si>
  <si>
    <t>746211140</t>
  </si>
  <si>
    <t>Ukončení vodič izolovaný do 16 mm2 v rozváděči nebo na přístroji</t>
  </si>
  <si>
    <t>-603418137</t>
  </si>
  <si>
    <t>746211142</t>
  </si>
  <si>
    <t>Ukončení vodič izolovaný do 4 mm2 v rozváděči nebo na přístroji</t>
  </si>
  <si>
    <t>1841873636</t>
  </si>
  <si>
    <t>746591510</t>
  </si>
  <si>
    <t>Montáž pospojení</t>
  </si>
  <si>
    <t>-1877911478</t>
  </si>
  <si>
    <t>10.939.562R</t>
  </si>
  <si>
    <t>Sada pro ochranné pospojení</t>
  </si>
  <si>
    <t>247097362</t>
  </si>
  <si>
    <t>747111111</t>
  </si>
  <si>
    <t>Montáž vypínač nástěnný 1-jednopólový prostředí obyčejné nebo vlhké</t>
  </si>
  <si>
    <t>499549936</t>
  </si>
  <si>
    <t>345357691R</t>
  </si>
  <si>
    <t>spínač jednopólový č.1 10A bílý, IP20</t>
  </si>
  <si>
    <t>-1038458082</t>
  </si>
  <si>
    <t>747111126</t>
  </si>
  <si>
    <t>Montáž regulátor DALI nástěnný 6-střídavý prostředí obyčejné nebo vlhké</t>
  </si>
  <si>
    <t>-810460353</t>
  </si>
  <si>
    <t>345355554R</t>
  </si>
  <si>
    <t>Regulátor DALI řazení č.6 10A bílý IP20</t>
  </si>
  <si>
    <t>-36939107</t>
  </si>
  <si>
    <t>-41168630</t>
  </si>
  <si>
    <t>345551240R</t>
  </si>
  <si>
    <t>zásuvka 1násobná 16A IP 20bílá</t>
  </si>
  <si>
    <t>2064694414</t>
  </si>
  <si>
    <t>345551200R3</t>
  </si>
  <si>
    <t>zásuvka 1násobná 16A IP 20 bílá s natočenou horní zásuvkou</t>
  </si>
  <si>
    <t>1147841580</t>
  </si>
  <si>
    <t>345551209R</t>
  </si>
  <si>
    <t>zásuvka 2násobná 16A IP 20bílá s natočenou horní zásuvkou s přepěťovou ochranou "D"</t>
  </si>
  <si>
    <t>-593268800</t>
  </si>
  <si>
    <t>345551249R</t>
  </si>
  <si>
    <t>zásuvka 1násobná 16A IP 20 bílá do podlahové krabice 45x45mm</t>
  </si>
  <si>
    <t>2140526280</t>
  </si>
  <si>
    <t>345551200R.1</t>
  </si>
  <si>
    <t>zásuvka 1násobná 16A IP 20 bílá do podlahové krabice 45x45mm s přepěťovou ochranou typu "D"</t>
  </si>
  <si>
    <t>122538292</t>
  </si>
  <si>
    <t>747161012</t>
  </si>
  <si>
    <t>Montáž podlahová krabice malá</t>
  </si>
  <si>
    <t>-1207921726</t>
  </si>
  <si>
    <t>345581960R</t>
  </si>
  <si>
    <t>Krabice - box, kruhová  do podlahy s parametry : Kapacita : 4 moduly, Nosnost : 1000 kg, Vnější průměr :  170 mm Krytí : IP66 Instalační hloubka : do 97 mm vč.montážních krabic</t>
  </si>
  <si>
    <t>92575528</t>
  </si>
  <si>
    <t>747161014</t>
  </si>
  <si>
    <t>Montáž podlahová krabice velká</t>
  </si>
  <si>
    <t>1908354171</t>
  </si>
  <si>
    <t>345581440R</t>
  </si>
  <si>
    <t>Krabice - kruhová do podlahy s parametry : Kapacita : 12 moduly, Nosnost : 1000 kg, Vnější průměr :  300 mm, Krytí : IP66 Instalační hloubka : do 97 mm vč. montážních van a krytů</t>
  </si>
  <si>
    <t>1366418406</t>
  </si>
  <si>
    <t>747161012.1</t>
  </si>
  <si>
    <t>Montáž podlahová krabice 30x30 cm s víkem</t>
  </si>
  <si>
    <t>1514047437</t>
  </si>
  <si>
    <t>345581960R.1</t>
  </si>
  <si>
    <t>Krabice - box, čtvercová do podlahy s víkem a parametry : Kapacita : min 6 modulů, Nosnost : 1000 kg, Vnější rozměry : 300x300   mm, krytí : IP66 Instalační hloubka : do 97 mm vč.montážních van / krabic</t>
  </si>
  <si>
    <t>297626421</t>
  </si>
  <si>
    <t>747161089</t>
  </si>
  <si>
    <t>Kanálový podpodlahový systém š.400x40mm se stínícím přepážkami vč. spojovacího a podružného materiálu a příslušenství</t>
  </si>
  <si>
    <t>84219644</t>
  </si>
  <si>
    <t>345581140R</t>
  </si>
  <si>
    <t>-2008053116</t>
  </si>
  <si>
    <t>747161089.1</t>
  </si>
  <si>
    <t>Kanálový podpodlahový systém š.100mm se stínícím přepážkami vč. spojovacího a podružného materiálu a příslušenství</t>
  </si>
  <si>
    <t>1325595239</t>
  </si>
  <si>
    <t>345581140R.1</t>
  </si>
  <si>
    <t>975448433</t>
  </si>
  <si>
    <t>747161340</t>
  </si>
  <si>
    <t>Montáž rámečku</t>
  </si>
  <si>
    <t>-1813138793</t>
  </si>
  <si>
    <t>10.038.861R</t>
  </si>
  <si>
    <t>Rámeček jednonásobný bílý</t>
  </si>
  <si>
    <t>-948836405</t>
  </si>
  <si>
    <t>10.038.862R</t>
  </si>
  <si>
    <t>Rámeček dvojnásobný bílý</t>
  </si>
  <si>
    <t>-1560836297</t>
  </si>
  <si>
    <t>10.038.863R</t>
  </si>
  <si>
    <t>Rámeček čtyřnásobný bílý</t>
  </si>
  <si>
    <t>1207777557</t>
  </si>
  <si>
    <t>10.038.864R</t>
  </si>
  <si>
    <t>Rámeček pětinásobný bílý</t>
  </si>
  <si>
    <t>-1546851226</t>
  </si>
  <si>
    <t>7471613159</t>
  </si>
  <si>
    <t>Připojovací zásuvkový box na stůl 6 modulů ( 3x zásuvka 230V, 2x zásuvka 2xRJ45, 1x rezerva ) vč.kabelů vč. montáže na stůl - NENÍ SOUČÁSTÍ TOHOTO ROZPOČTU (SOUČÁST DODÁVKY NÁBYTKU)</t>
  </si>
  <si>
    <t>-212818954</t>
  </si>
  <si>
    <t>345518004R</t>
  </si>
  <si>
    <t>Připojovací zásuvkový box na stůl 6 modulů ( 3x zásuvka 230V, 2x zásuvka 2xRJ45, 1x rezerva ) vč.kabelů - NENÍ SOUČÁSTÍ TOHOTO ROZPOČTU (SOUČÁST DODÁVKY NÁBYTKU)</t>
  </si>
  <si>
    <t>444735240</t>
  </si>
  <si>
    <t>7471610659</t>
  </si>
  <si>
    <t>Montáž tlačítkový přepínač nástěnný 1-jednopólový I-0-II prostředí obyčejné nebo vlhké</t>
  </si>
  <si>
    <t>1484841662</t>
  </si>
  <si>
    <t>345518084R</t>
  </si>
  <si>
    <t>Tlačítkový přepínač I-0-II žaluziový , 10A, bílý komplet</t>
  </si>
  <si>
    <t>1149201308</t>
  </si>
  <si>
    <t>-2077159440</t>
  </si>
  <si>
    <t>748</t>
  </si>
  <si>
    <t>Elektromontáže - osvětlovací zařízení a svítidla</t>
  </si>
  <si>
    <t>748121142</t>
  </si>
  <si>
    <t>Montáž svítidlo zářivkové bytové stropní do dvou zdrojů</t>
  </si>
  <si>
    <t>112546308</t>
  </si>
  <si>
    <t>34814435R1</t>
  </si>
  <si>
    <t>A - Kruhové závěsné LED svítilo - Světený tok : 2x min 27 800 lm Výkon : LED min 2x 193W Řízení : DALI Barva : bílá</t>
  </si>
  <si>
    <t>1079880456</t>
  </si>
  <si>
    <t>34814435R2</t>
  </si>
  <si>
    <t>B - Kruhové závěsné LED svítilo - Světený tok : min 28 300 lm Výkon : LED min 193W Řízení : DALI Barva : bílá</t>
  </si>
  <si>
    <t>-1884717445</t>
  </si>
  <si>
    <t>34814435R3</t>
  </si>
  <si>
    <t>C - Kruhové závěsné LED svítilo - Světený tok : min 19 400 lm Výkon : LED min 99W Řízení : DALI Barva : bílá</t>
  </si>
  <si>
    <t>-462075748</t>
  </si>
  <si>
    <t>34814435R4</t>
  </si>
  <si>
    <t>D - Kruhové závěsné LED svítilo - Světený tok : min 10 600 lm Výkon : LED min 48W Řízení : DALI Barva : bílá</t>
  </si>
  <si>
    <t>856152345</t>
  </si>
  <si>
    <t>34814435R5</t>
  </si>
  <si>
    <t>D - LED páska v AL profilu se zafrézováním do stropu Světený tok : min 1020 lm/m Výkon : LED min 14,4W/m  Řízení : typový ovladač pro stmívání  Barva : bílá, Provedení : v AL profilu, opálový kryt, LED pásek š=10mm ( 10,5m + 11,0 m )</t>
  </si>
  <si>
    <t>-361347726</t>
  </si>
  <si>
    <t>34814435R6</t>
  </si>
  <si>
    <t>E - LED páska v AL profilu k montáži na schodnice balkónu Světený tok : min 1020 lm/m Výkon : LED min 14,4W/m Řízení : typový ovladač pro stmívání Barva : bílá, Provedení : v AL profilu, opálový kryt, LED pásek š=10mm ( 20,1m )</t>
  </si>
  <si>
    <t>795188988</t>
  </si>
  <si>
    <t>748121211</t>
  </si>
  <si>
    <t>Montáž svítidlo zářivkové bytové nástěnné přisazené 1 zdroj</t>
  </si>
  <si>
    <t>487524678</t>
  </si>
  <si>
    <t>348381000R</t>
  </si>
  <si>
    <t>N - Svítidlo LED nouzové s piktogramy 8W/1 hod</t>
  </si>
  <si>
    <t>-786637832</t>
  </si>
  <si>
    <t>74899220R</t>
  </si>
  <si>
    <t>zkouška nouzových svítidel</t>
  </si>
  <si>
    <t>563651890</t>
  </si>
  <si>
    <t>748992300</t>
  </si>
  <si>
    <t>Měření intenzity osvětlení</t>
  </si>
  <si>
    <t>-1132328240</t>
  </si>
  <si>
    <t>-1779418006</t>
  </si>
  <si>
    <t>340520000R</t>
  </si>
  <si>
    <t>Pomocné FeZn konstrukce a profily C 50x50mm</t>
  </si>
  <si>
    <t>1310771819</t>
  </si>
  <si>
    <t>1736113799</t>
  </si>
  <si>
    <t>1665796088</t>
  </si>
  <si>
    <t>-2022948262</t>
  </si>
  <si>
    <t>013254000R</t>
  </si>
  <si>
    <t>Koordinace vypnutí stavby, prozatímní napájení staveništního rozvaděče</t>
  </si>
  <si>
    <t>1246717199</t>
  </si>
  <si>
    <t>-1617257408</t>
  </si>
  <si>
    <t>1536031559</t>
  </si>
  <si>
    <t>1623618588</t>
  </si>
  <si>
    <t>522659749</t>
  </si>
  <si>
    <t>092105100</t>
  </si>
  <si>
    <t>Demontáže stávající elektroinstalace</t>
  </si>
  <si>
    <t>-1306595023</t>
  </si>
  <si>
    <t>Demontáže a přeložka stávajících rozvodů NN</t>
  </si>
  <si>
    <t>-1414892320</t>
  </si>
  <si>
    <t>1503446396</t>
  </si>
  <si>
    <t xml:space="preserve">4a - VZDUCHOTECHNIKA - příprava VZT v podhledu  </t>
  </si>
  <si>
    <t xml:space="preserve">    7512 - Vzduchotechnika - zařízení č. 1</t>
  </si>
  <si>
    <t>7512</t>
  </si>
  <si>
    <t>Vzduchotechnika - zařízení č. 1</t>
  </si>
  <si>
    <t>75134411.R03</t>
  </si>
  <si>
    <t>Mtž přívodní dýzy s dlouhým dosahem d 200mm</t>
  </si>
  <si>
    <t>-272566547</t>
  </si>
  <si>
    <t>42922310.R11</t>
  </si>
  <si>
    <t>přívodní dýza s dlouhým dosahem jednořadá s regulací - přívodní d 200</t>
  </si>
  <si>
    <t>1428252052</t>
  </si>
  <si>
    <t>75134411.R04</t>
  </si>
  <si>
    <t>Mtž adaptéru pro připojení na kruh. potrubí</t>
  </si>
  <si>
    <t>-432891561</t>
  </si>
  <si>
    <t>42922310.R12</t>
  </si>
  <si>
    <t>adaptér pro připojení na kruh. potrubí</t>
  </si>
  <si>
    <t>-1080906419</t>
  </si>
  <si>
    <t>75131111.R01</t>
  </si>
  <si>
    <t>Mtž vyústi čtyřhranné 1225x325</t>
  </si>
  <si>
    <t>-1069091505</t>
  </si>
  <si>
    <t>42922310.R13</t>
  </si>
  <si>
    <t>stěnová výústka SMU20/UR1  1225x325</t>
  </si>
  <si>
    <t>1262894461</t>
  </si>
  <si>
    <t>998751202</t>
  </si>
  <si>
    <t>Přesun hmot pro vzduchotechniku stanovený procentní sazbou (%) z ceny vodorovná dopravní vzdálenost do 50 m v objektech výšky přes 12 do 24 m</t>
  </si>
  <si>
    <t>1803693780</t>
  </si>
  <si>
    <t>https://podminky.urs.cz/item/CS_URS_2022_01/998751202</t>
  </si>
  <si>
    <t>998759R03</t>
  </si>
  <si>
    <t>Výpomocné práce pro vzduchotechniku, větrání (sekání, bourání, záhozy a začištění)</t>
  </si>
  <si>
    <t>-485636101</t>
  </si>
  <si>
    <t xml:space="preserve">5 - VYTÁPĚNÍ     </t>
  </si>
  <si>
    <t xml:space="preserve">    733 - Ústřední vytápění - rozvodné potrubí</t>
  </si>
  <si>
    <t xml:space="preserve">    734 - Ústřední vytápění - armatury</t>
  </si>
  <si>
    <t xml:space="preserve">    735 - Ústřední vytápění - otopná tělesa</t>
  </si>
  <si>
    <t xml:space="preserve">    7353 - Vytápění - demontáže</t>
  </si>
  <si>
    <t>HZS - Hodinové zúčtovací sazby</t>
  </si>
  <si>
    <t>997013214</t>
  </si>
  <si>
    <t>Vnitrostaveništní doprava suti a vybouraných hmot vodorovně do 50 m svisle ručně pro budovy a haly výšky přes 12 do 15 m</t>
  </si>
  <si>
    <t>-193466857</t>
  </si>
  <si>
    <t>https://podminky.urs.cz/item/CS_URS_2022_01/997013214</t>
  </si>
  <si>
    <t>760089672</t>
  </si>
  <si>
    <t>925453963</t>
  </si>
  <si>
    <t>0,366*4</t>
  </si>
  <si>
    <t>733</t>
  </si>
  <si>
    <t>Ústřední vytápění - rozvodné potrubí</t>
  </si>
  <si>
    <t>733222103</t>
  </si>
  <si>
    <t>Potrubí z trubek měděných polotvrdých spojovaných měkkým pájením Ø 18/1</t>
  </si>
  <si>
    <t>-1808882627</t>
  </si>
  <si>
    <t>https://podminky.urs.cz/item/CS_URS_2022_01/733222103</t>
  </si>
  <si>
    <t>733291101</t>
  </si>
  <si>
    <t>Zkoušky těsnosti potrubí z trubek měděných Ø do 35/1,5</t>
  </si>
  <si>
    <t>-1723269406</t>
  </si>
  <si>
    <t>https://podminky.urs.cz/item/CS_URS_2022_01/733291101</t>
  </si>
  <si>
    <t>998733203</t>
  </si>
  <si>
    <t>Přesun hmot pro rozvody potrubí stanovený procentní sazbou z ceny vodorovná dopravní vzdálenost do 50 m v objektech výšky přes 12 do 24 m</t>
  </si>
  <si>
    <t>1963666877</t>
  </si>
  <si>
    <t>https://podminky.urs.cz/item/CS_URS_2022_01/998733203</t>
  </si>
  <si>
    <t>731009R02</t>
  </si>
  <si>
    <t>Výpomocné práce pro vytápění (sekání, bourání, záhozy a začištění)</t>
  </si>
  <si>
    <t>469289305</t>
  </si>
  <si>
    <t>734</t>
  </si>
  <si>
    <t>Ústřední vytápění - armatury</t>
  </si>
  <si>
    <t>7342291R01</t>
  </si>
  <si>
    <t>Montáž sestavy termostatického ventilu a radiátorového šroubení</t>
  </si>
  <si>
    <t>1822964853</t>
  </si>
  <si>
    <t>551286R01</t>
  </si>
  <si>
    <t>sestava termostatického ventilu a radiátorového šroubení G 1/2" rohová - připojení Cu 15x1</t>
  </si>
  <si>
    <t>-192935958</t>
  </si>
  <si>
    <t>998734203</t>
  </si>
  <si>
    <t>Přesun hmot pro armatury stanovený procentní sazbou (%) z ceny vodorovná dopravní vzdálenost do 50 m v objektech výšky přes 12 do 24 m</t>
  </si>
  <si>
    <t>1365658230</t>
  </si>
  <si>
    <t>https://podminky.urs.cz/item/CS_URS_2022_01/998734203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</si>
  <si>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</si>
  <si>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735</t>
  </si>
  <si>
    <t>Ústřední vytápění - otopná tělesa</t>
  </si>
  <si>
    <t>7351191R01</t>
  </si>
  <si>
    <t>Montáž otopného tělesa litinového článkového</t>
  </si>
  <si>
    <t>2082102976</t>
  </si>
  <si>
    <t>484507R01</t>
  </si>
  <si>
    <t>těleso otopné litinové článkové s nožičkami 24/500/160 barva dle požadavku investora a architekta</t>
  </si>
  <si>
    <t>-1816168486</t>
  </si>
  <si>
    <t>998735203</t>
  </si>
  <si>
    <t>Přesun hmot pro otopná tělesa stanovený procentní sazbou (%) z ceny vodorovná dopravní vzdálenost do 50 m v objektech výšky přes 12 do 24 m</t>
  </si>
  <si>
    <t>-538700766</t>
  </si>
  <si>
    <t>https://podminky.urs.cz/item/CS_URS_2022_01/998735203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</si>
  <si>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</si>
  <si>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670115563</t>
  </si>
  <si>
    <t>7353</t>
  </si>
  <si>
    <t>Vytápění - demontáže</t>
  </si>
  <si>
    <t>734200822</t>
  </si>
  <si>
    <t>Demontáž armatur závitových se dvěma závity přes 1/2 do G 1</t>
  </si>
  <si>
    <t>1800611720</t>
  </si>
  <si>
    <t>https://podminky.urs.cz/item/CS_URS_2022_01/734200822</t>
  </si>
  <si>
    <t>733110808</t>
  </si>
  <si>
    <t>Demontáž potrubí z trubek ocelových závitových DN přes 32 do 50</t>
  </si>
  <si>
    <t>-834661085</t>
  </si>
  <si>
    <t>https://podminky.urs.cz/item/CS_URS_2022_01/733110808</t>
  </si>
  <si>
    <t>73511181.R01</t>
  </si>
  <si>
    <t>Demontáž otopných těles litinových článkových</t>
  </si>
  <si>
    <t>-1300118748</t>
  </si>
  <si>
    <t>HZS</t>
  </si>
  <si>
    <t>Hodinové zúčtovací sazby</t>
  </si>
  <si>
    <t>HZS2212</t>
  </si>
  <si>
    <t>Hodinové zúčtovací sazby profesí PSV provádění stavebních instalací instalatér odborný</t>
  </si>
  <si>
    <t>512</t>
  </si>
  <si>
    <t>-260804286</t>
  </si>
  <si>
    <t>https://podminky.urs.cz/item/CS_URS_2022_01/HZS2212</t>
  </si>
  <si>
    <t>"TOPNÁ ZKOUŠKA"   4</t>
  </si>
  <si>
    <t>"ZREGULOVÁNÍ SYSTÉMU"   2</t>
  </si>
  <si>
    <t>HZS4232</t>
  </si>
  <si>
    <t>Hodinové zúčtovací sazby ostatních profesí revizní a kontrolní činnost technik odborný</t>
  </si>
  <si>
    <t>1411227487</t>
  </si>
  <si>
    <t>https://podminky.urs.cz/item/CS_URS_2022_01/HZS4232</t>
  </si>
  <si>
    <t>"TECHNICKÝ DOZOR NA STAVBĚ"   2</t>
  </si>
  <si>
    <t xml:space="preserve">6 - ZDRAVOTECHNICKÉ INSTALACE  </t>
  </si>
  <si>
    <t xml:space="preserve">    721 - Zdravotechnika - vnitřní kanalizace</t>
  </si>
  <si>
    <t xml:space="preserve">    722 - Zdravotechnika - vnitřní vodovod</t>
  </si>
  <si>
    <t xml:space="preserve">    725 - Zdravotechnika - zařizovací předměty</t>
  </si>
  <si>
    <t xml:space="preserve">    7251 - Demontáže</t>
  </si>
  <si>
    <t>180688805</t>
  </si>
  <si>
    <t>-475114292</t>
  </si>
  <si>
    <t>869885095</t>
  </si>
  <si>
    <t>0,091*14</t>
  </si>
  <si>
    <t>386754098</t>
  </si>
  <si>
    <t>721</t>
  </si>
  <si>
    <t>Zdravotechnika - vnitřní kanalizace</t>
  </si>
  <si>
    <t>721173722</t>
  </si>
  <si>
    <t>Potrubí z trub polyetylenových svařované připojovací DN 40</t>
  </si>
  <si>
    <t>-2134808879</t>
  </si>
  <si>
    <t>https://podminky.urs.cz/item/CS_URS_2022_01/721173722</t>
  </si>
  <si>
    <t xml:space="preserve">Poznámka k souboru cen:_x000D_
1. Cenami -3735 až -3738 se oceňuje svislé potrubí od střešního vtoku po čisticí kus._x000D_
2. Ochrany odpadního a připojovacího potrubí z plastových trub se oceňují cenami souboru cen 722 18- . . Ochrana potrubí, části A 02._x000D_
</t>
  </si>
  <si>
    <t>721290111</t>
  </si>
  <si>
    <t>Zkouška těsnosti kanalizace v objektech vodou do DN 125</t>
  </si>
  <si>
    <t>1755564398</t>
  </si>
  <si>
    <t>https://podminky.urs.cz/item/CS_URS_2022_01/721290111</t>
  </si>
  <si>
    <t xml:space="preserve">Poznámka k souboru cen:_x000D_
1. V ceně -0123 není započteno dodání média; jeho dodávka se oceňuje ve specifikaci._x000D_
</t>
  </si>
  <si>
    <t>721194104</t>
  </si>
  <si>
    <t>Vyměření přípojek na potrubí vyvedení a upevnění odpadních výpustek DN 40</t>
  </si>
  <si>
    <t>1809044554</t>
  </si>
  <si>
    <t>https://podminky.urs.cz/item/CS_URS_2022_01/721194104</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</si>
  <si>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</si>
  <si>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721171912</t>
  </si>
  <si>
    <t>Opravy odpadního potrubí plastového propojení dosavadního potrubí DN 40</t>
  </si>
  <si>
    <t>-988068925</t>
  </si>
  <si>
    <t>https://podminky.urs.cz/item/CS_URS_2022_01/721171912</t>
  </si>
  <si>
    <t>998721203</t>
  </si>
  <si>
    <t>Přesun hmot pro vnitřní kanalizace stanovený procentní sazbou (%) z ceny vodorovná dopravní vzdálenost do 50 m v objektech výšky přes 12 do 24 m</t>
  </si>
  <si>
    <t>574770068</t>
  </si>
  <si>
    <t>https://podminky.urs.cz/item/CS_URS_2022_01/998721203</t>
  </si>
  <si>
    <t>998721300.R01</t>
  </si>
  <si>
    <t>Výpomocné práce pro vnitřní kanalizaci - sekání, průrazy, záhozy, zazdívky, začištění</t>
  </si>
  <si>
    <t>1040126948</t>
  </si>
  <si>
    <t>722</t>
  </si>
  <si>
    <t>Zdravotechnika - vnitřní vodovod</t>
  </si>
  <si>
    <t>722174002</t>
  </si>
  <si>
    <t>Potrubí z plastových trubek z polypropylenu PPR svařovaných polyfúzně PN 16 (SDR 7,4) D 20 x 2,8</t>
  </si>
  <si>
    <t>1022517513</t>
  </si>
  <si>
    <t>https://podminky.urs.cz/item/CS_URS_2022_01/722174002</t>
  </si>
  <si>
    <t xml:space="preserve">Poznámka k souboru cen:_x000D_
1. V cenách -4001 až -4088 jsou započteny náklady na montáž a dodávku potrubí a tvarovek._x000D_
</t>
  </si>
  <si>
    <t>722181231</t>
  </si>
  <si>
    <t>Ochrana potrubí termoizolačními trubicemi z pěnového polyetylenu PE přilepenými v příčných a podélných spojích, tloušťky izolace přes 9 do 13 mm, vnitřního průměru izolace DN do 22 mm</t>
  </si>
  <si>
    <t>-1794076194</t>
  </si>
  <si>
    <t>https://podminky.urs.cz/item/CS_URS_2022_01/722181231</t>
  </si>
  <si>
    <t xml:space="preserve">Poznámka k souboru cen:_x000D_
1. V cenách -1211 až -1256 jsou započteny i náklady na dodání tepelně izolačních trubic._x000D_
</t>
  </si>
  <si>
    <t>722290226</t>
  </si>
  <si>
    <t>Zkoušky, proplach a desinfekce vodovodního potrubí zkoušky těsnosti vodovodního potrubí závitového do DN 50</t>
  </si>
  <si>
    <t>1160173961</t>
  </si>
  <si>
    <t>https://podminky.urs.cz/item/CS_URS_2022_01/722290226</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</si>
  <si>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</si>
  <si>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722290234</t>
  </si>
  <si>
    <t>Zkoušky, proplach a desinfekce vodovodního potrubí proplach a desinfekce vodovodního potrubí do DN 80</t>
  </si>
  <si>
    <t>-1522593740</t>
  </si>
  <si>
    <t>https://podminky.urs.cz/item/CS_URS_2022_01/722290234</t>
  </si>
  <si>
    <t>722173913.R01</t>
  </si>
  <si>
    <t>Napojení na stávající vodovod D do 25 mm</t>
  </si>
  <si>
    <t>-1987266272</t>
  </si>
  <si>
    <t xml:space="preserve">Poznámka k souboru cen:_x000D_
1. Měrnou jednotkou kus se rozumí jeden spoj._x000D_
</t>
  </si>
  <si>
    <t>998722203</t>
  </si>
  <si>
    <t>Přesun hmot pro vnitřní vodovod stanovený procentní sazbou (%) z ceny vodorovná dopravní vzdálenost do 50 m v objektech výšky přes 12 do 24 m</t>
  </si>
  <si>
    <t>-54633174</t>
  </si>
  <si>
    <t>https://podminky.urs.cz/item/CS_URS_2022_01/998722203</t>
  </si>
  <si>
    <t>998722300.R01</t>
  </si>
  <si>
    <t>Výpomocné práce pro vnitřní vodovod - sekání, průrazy, záhozy, zazdívky, začištění</t>
  </si>
  <si>
    <t>726331164</t>
  </si>
  <si>
    <t>725</t>
  </si>
  <si>
    <t>Zdravotechnika - zařizovací předměty</t>
  </si>
  <si>
    <t>725129102</t>
  </si>
  <si>
    <t>Pisoárové záchodky montáž ostatních typů automatických včetně dodávky prodloužení a těnění</t>
  </si>
  <si>
    <t>405302640</t>
  </si>
  <si>
    <t>https://podminky.urs.cz/item/CS_URS_2022_01/725129102</t>
  </si>
  <si>
    <t xml:space="preserve">Poznámka k souboru cen:_x000D_
1. V cenách –1001, -1521, -1525, -1529, -2002 není započten napájecí zdroj._x000D_
2. V cenách -1501 a -1502 není započten ventil na oplach pisoáru._x000D_
</t>
  </si>
  <si>
    <t>64251311</t>
  </si>
  <si>
    <t>pisoár keramický automatický s radarovým splachovačem a integrovaným zdrojem 230V AC</t>
  </si>
  <si>
    <t>-12604811</t>
  </si>
  <si>
    <t>725219102</t>
  </si>
  <si>
    <t>Umyvadla montáž umyvadel ostatních typů na šrouby</t>
  </si>
  <si>
    <t>-544505771</t>
  </si>
  <si>
    <t>https://podminky.urs.cz/item/CS_URS_2022_01/725219102</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</si>
  <si>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</si>
  <si>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64211030</t>
  </si>
  <si>
    <t>umyvadlo keramické závěsné bílé š 500mm</t>
  </si>
  <si>
    <t>-335558898</t>
  </si>
  <si>
    <t>725829131</t>
  </si>
  <si>
    <t>Baterie umyvadlové montáž ostatních typů stojánkových G 1/2"</t>
  </si>
  <si>
    <t>-652185909</t>
  </si>
  <si>
    <t>https://podminky.urs.cz/item/CS_URS_2022_01/725829131</t>
  </si>
  <si>
    <t xml:space="preserve">Poznámka k souboru cen:_x000D_
1. V cenách –2654, 56, -9101-9202 není započten napájecí zdroj._x000D_
</t>
  </si>
  <si>
    <t>55144006</t>
  </si>
  <si>
    <t>baterie umyvadlová stojánková páková nízkotlaká otáčivé ústí</t>
  </si>
  <si>
    <t>-2146994302</t>
  </si>
  <si>
    <t>55161007</t>
  </si>
  <si>
    <t>ventil odpadní umyvadlový celokovový CLICK/CLACK s přepadem a připojovacím závitem 5/4"</t>
  </si>
  <si>
    <t>298414792</t>
  </si>
  <si>
    <t>725813111</t>
  </si>
  <si>
    <t>Ventily rohové bez připojovací trubičky nebo flexi hadičky G 1/2"</t>
  </si>
  <si>
    <t>847919981</t>
  </si>
  <si>
    <t>https://podminky.urs.cz/item/CS_URS_2022_01/725813111</t>
  </si>
  <si>
    <t>55190005</t>
  </si>
  <si>
    <t>flexi hadice ohebná k baterii D 8x12mm F 1/2"xM10 500mm</t>
  </si>
  <si>
    <t>1488179415</t>
  </si>
  <si>
    <t>725865411</t>
  </si>
  <si>
    <t>Zápachové uzávěrky zařizovacích předmětů pro pisoáry DN 32/40</t>
  </si>
  <si>
    <t>-238566291</t>
  </si>
  <si>
    <t>https://podminky.urs.cz/item/CS_URS_2022_01/725865411</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</si>
  <si>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</si>
  <si>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998725203</t>
  </si>
  <si>
    <t>Přesun hmot pro zařizovací předměty stanovený procentní sazbou (%) z ceny vodorovná dopravní vzdálenost do 50 m v objektech výšky přes 12 do 24 m</t>
  </si>
  <si>
    <t>721421556</t>
  </si>
  <si>
    <t>https://podminky.urs.cz/item/CS_URS_2022_01/998725203</t>
  </si>
  <si>
    <t>725009R01</t>
  </si>
  <si>
    <t>Výpomocné práce pro zařizovací předměty - sekání, průrazy, záhozy, zazdívky, začištění</t>
  </si>
  <si>
    <t>1507089254</t>
  </si>
  <si>
    <t>7251</t>
  </si>
  <si>
    <t>Demontáže</t>
  </si>
  <si>
    <t>725110814</t>
  </si>
  <si>
    <t>Demontáž klozetů kombi</t>
  </si>
  <si>
    <t>-886115712</t>
  </si>
  <si>
    <t>https://podminky.urs.cz/item/CS_URS_2022_01/725110814</t>
  </si>
  <si>
    <t>725210821</t>
  </si>
  <si>
    <t>Demontáž umyvadel bez výtokových armatur umyvadel</t>
  </si>
  <si>
    <t>-341141772</t>
  </si>
  <si>
    <t>https://podminky.urs.cz/item/CS_URS_2022_01/725210821</t>
  </si>
  <si>
    <t>725122817</t>
  </si>
  <si>
    <t>Demontáž pisoárů bez nádrže s rohovým ventilem s 1 záchodkem</t>
  </si>
  <si>
    <t>-722213962</t>
  </si>
  <si>
    <t>https://podminky.urs.cz/item/CS_URS_2022_01/725122817</t>
  </si>
  <si>
    <t>725820802</t>
  </si>
  <si>
    <t>Demontáž baterií stojánkových do 1 otvoru</t>
  </si>
  <si>
    <t>-1514480729</t>
  </si>
  <si>
    <t>https://podminky.urs.cz/item/CS_URS_2022_01/725820802</t>
  </si>
  <si>
    <t>725860811</t>
  </si>
  <si>
    <t>Demontáž zápachových uzávěrek pro zařizovací předměty jednoduchých</t>
  </si>
  <si>
    <t>1569462448</t>
  </si>
  <si>
    <t>https://podminky.urs.cz/item/CS_URS_2022_01/725860811</t>
  </si>
  <si>
    <t>-1602042756</t>
  </si>
  <si>
    <t>"TECHNICKÝ DOZOR NA STAVBĚ"   4</t>
  </si>
  <si>
    <t>7 - AUDIOVIZUÁLNÍ TECHNIKA (vybavení AV technikou a řídícím systémem)</t>
  </si>
  <si>
    <t>Ing. Václav Jezbera</t>
  </si>
  <si>
    <t>AV technika - AV technika</t>
  </si>
  <si>
    <t>AV technika</t>
  </si>
  <si>
    <t>Konferenční datový p</t>
  </si>
  <si>
    <t>Konferenční datový projektor. Technologie laser + 3LCD. Rozlišení min. 1920 x 1200, 1920 x 1080. Světelný výkon min. 16 000 ANSI lumenů. Kontrast min. 3000 000 : 1. Konektory min.: HDBaseT, HDMI, DVI, SDI, VGA, RS-232, LAN. Hmotnost max.  23 kg. Hluk max. 38 dB normální mód, 32 dB tichý mód.</t>
  </si>
  <si>
    <t>Objektiv k projektor</t>
  </si>
  <si>
    <t>Objektiv k projektoru, rozsah (2,11 - 4,14)</t>
  </si>
  <si>
    <t>Stropní držák projek</t>
  </si>
  <si>
    <t>Univerzální držák - komplet vč. universálního adaptéru pro projektory s vyšší hmotností. Bílá barva. Nosnost do 35kg.</t>
  </si>
  <si>
    <t>Elektrické plátno 6x</t>
  </si>
  <si>
    <t>Elektrická roletová projekční plocha s bočním vypínáním povrchu s možností upevnění na zeď nebo strop. Projekční povrch se ziskem 1.4.  Rozměr plátna 600x400cm. Koncové spínače. Včetně ovládače na stěnu a dálkového ovládání. Včetně držáků pro montáž na stěnu.</t>
  </si>
  <si>
    <t>Reproduktorová soust</t>
  </si>
  <si>
    <t>Pasivní sloupová line-array reprosoustava s asymetrickým vertikálním provedením, min. dvoupásmová, min. 24x HF měničů, + min. 6x LF měnič, programový výkon min. 1400W / min. 4Ω, frekvenční rozsah min. 200 Hz - 20 kHz, horizontální pokrytí v rozmezí 110°-130°, variabilní vertikální pokrytí, citlivost min. 93 dB, výška v rozmezí 1000-1150mm, šířka max. 250mm, systémová ochrana měničů, vč. polohovatelného nástěnného držáku, vnitřní / venkovní použití, váha max. 25 kg, bílá barva</t>
  </si>
  <si>
    <t>Reproduktorová sou.1</t>
  </si>
  <si>
    <t>Pasivní sloupová line-array reprosoustava s minimální konfigurací: 8x1" + 4x2,25", 500W / 8Ω, 60 Hz - 16 kHz, pokrytí 150°x20° HxV, citlivost 87 dB, rozměry do 990x200x250 mm, systémová EQ, vč. polohovatelného nástěnného držáku ±60° do stran a ±15° náklon, bílá barva</t>
  </si>
  <si>
    <t>Reproduktorová sou.2</t>
  </si>
  <si>
    <t>Sloupová line-array reprosoustava min 14x2", min. 300W / 8Ω, citlivost min 95 dB, freq. Rozsah min 80 Hz - 18 kHz, pokrytí min 140°x40° H x V, EQ přepínač, max rozměry do 1100x100x160 mm, vč. polohovatelného nástěnného držáku min ±65° do stran a  min ±15° náklon, bílá barva</t>
  </si>
  <si>
    <t>Reproduktorová sou.3</t>
  </si>
  <si>
    <t>Sloupová line-array reprosoustava min 8x2", min. 140W / 8Ω, citlivost min 93 dB, freq. Rozsah min 80 Hz - 18 kHz, pokrytí min 140°x20° H x V, EQ přepínač, max rozměry do 550x1100x160 mm, vč. polohovatelného nástěnného držáku min ±65° do stran a  min ±15° náklon, bílá barva</t>
  </si>
  <si>
    <t>Zesilovač</t>
  </si>
  <si>
    <t>Set koncový zesilovač + DSP procesor, s minimální konfigurací: 2x 1000W - 4Ω, presety pro reprosoustavy, nastavení EQ, propustí, limitace a zpoždění, LCD panel, LED indikace stavu, symetrické vstupy, výška každého zařízení max 2U</t>
  </si>
  <si>
    <t>Zesilovač.1</t>
  </si>
  <si>
    <t>Koncový zesilovač, min. parametry: 4x 600W_70/100V a 8/4Ω, 4x 300W_2/16Ω, DSP, směrování vstupů, EQ, limiter,  max. hluk chlazení 54 dBA SPL@1m, odstup signál/šum &gt;105 dB, vzdálená správa a dohled</t>
  </si>
  <si>
    <t>Zesilovač.2</t>
  </si>
  <si>
    <t>Koncový zesilovač, min. parametry: 4x 300W_70/100V a 8/4Ω, 4x 150W_2/16Ω, DSP, směrování vstupů, EQ, limiter,  max. hluk chlazení 54 dBA SPL@1m, odstup signál/šum &gt;105 dB, vzdálená správa a dohled</t>
  </si>
  <si>
    <t>Režijní zařízení</t>
  </si>
  <si>
    <t>Režijní zařízení s integrovaným ovládacím pultem. Funkce obraz v obraze PIP, pomocí tlačítek lze navolit pozice PIP. Streamování po rozhraní Ethernet nebo pomocí mobilního připojení. Funkce pro streaming pořadů na YouTube, Facebook, Twitter a další platformy. Podporuje datové připojení 4G a 5G telefonů. Záznam H.264 videa na USB disky. Automatická konverze standardů a synchronizace u všech vstupů. Bezplatná aplikace pro běžné OS. Interní knihovna médií pro 20 statických RGBA obrázků. 4 klíčovací efekty. 2 nezávislé DVE efekty a efekt s 4 dalšími DVE vrstvami. 16segmentový multiview náhled. Konektory: 8x HDMI In, 2x HDMI Out, 2x Audio In, 1x Audio Out, 2x USB-C, 1x LAN.</t>
  </si>
  <si>
    <t>Signálový extender -</t>
  </si>
  <si>
    <t>Extender pro přenos HDMI pomocí HDBaseT - Vysílač. Podpora standardů HDBase-T, HDMI 1.4a, HDCP 2.2. Podpora 4K/UHD@60Hz 4:2:0. Kompatibilní s CAT5e/6/7 twisted pair kabely - DOPORUČENY STÍNĚNÉ. Přenos 1920x1200 a 1080p/60 na max. 100 m, přenos 4K/UHD na 70 m  (obojí při použití kabelu CAT6/7). Přenos RS-232 (obousměrně) a IR příkazů. HDCP kompatibilní. Podpora přenosu EDID, CEC, 3D. PoCc napájení přijímače po CATx kabelu</t>
  </si>
  <si>
    <t>Signálový extender.1</t>
  </si>
  <si>
    <t>Extender pro přenos HDMI pomocí HDBaseT - Přijímač. Podpora standardů HDBase-T, HDMI 1.4a, HDCP 2.2. Podpora 4K/UHD@60Hz 4:2:0. Kompatibilní s CAT5e/6/7 twisted pair kabely - DOPORUČENY STÍNĚNÉ. Přenos 1920x1200 a 1080p/60 na max. 100 m, přenos 4K/UHD na max. 70 m  (obojí při použití kabelu CAT6/7). Přenos RS-232 (obousměrně) a IR příkazů. HDCP kompatibilní. Podpora přenosu EDID, CEC, 3D. PoCc napájení přijímače po CATx kabelu.</t>
  </si>
  <si>
    <t>EDID manažer</t>
  </si>
  <si>
    <t>EDID a HDCP manažer. Podpora standardů HDMI 1.4, HDCP 1.4, DVI 1.0. Podpora rozlišení 1920x1080@60Hz/4:4:4, 4096x2048@30Hz/4:4:4 nebo 60Hz/4:2:0 (300MHz). Emulace EDID z paměti nebo z načtených dat ze zobrazovače. Možnost zapnutí/vypnutí EDID na vstupu Konfigurace přes USB. 61 přednastavených EDID dat. Možnost načtení vlastního EDID a jeho uložení do paměti s až 36 předvolbami. Ekvalizace vstupního signálu při délce kabelu až 30 m (při 1920x1080p).</t>
  </si>
  <si>
    <t>Zesilovač.3</t>
  </si>
  <si>
    <t>Zesilovač pro indukční smyčku (vyhovuje IEC 60849), bezdrátový přenos audio signálu pro nedoslýchavé, Audio vstupy Line/Mic, omezovač a automatické řízení zisku, výstupní výkon pro pokrytí min. 500 m2, proudově řízená smyčka</t>
  </si>
  <si>
    <t>kabel HDMI</t>
  </si>
  <si>
    <t>Kabel HDMI 15m. Rozlišení  4K*2K @ 60Hz. 99.9% měděný vodič nebo postříbřené měděné jádro. Vysoce kvalitní HDMI konektor, 15 μm zlacený na styčných plochách. Trojitě stíněný kabel a extra stínění v konektoru. Podpora audio return channel (ARC), 3D, HDCP, CEC. Vysoká flexibilita zajišťuje malý poloměr ohybu. Kabel je potřeba doplnit zesilovačem signálu.</t>
  </si>
  <si>
    <t>kabel HDMI.1</t>
  </si>
  <si>
    <t>Kabel HDMI 20m. Rozlišení  4K*2K @ 60Hz. 99.9% měděný vodič nebo postříbřené měděné jádro. Vysoce kvalitní HDMI konektor, 15 μm zlacený na styčných plochách. Trojitě stíněný kabel a extra stínění v konektoru. Podpora audio return channel (ARC), 3D, HDCP, CEC. Vysoká flexibilita zajišťuje malý poloměr ohybu. Kabel je potřeba doplnit zesilovačem signálu.</t>
  </si>
  <si>
    <t>kabel HDMI.2</t>
  </si>
  <si>
    <t>Kabel HDMI 1,5m. Rozlišení  4K*2K @ 60Hz. 99.9% měděný vodič nebo postříbřené měděné jádro. Vysoce kvalitní HDMI konektor, 15 μm zlacený na styčných plochách. Trojitě stíněný kabel a extra stínění v konektoru. Podpora audio return channel (ARC), 3D, HDCP, CEC. Vysoká flexibilita zajišťuje malý poloměr ohybu.</t>
  </si>
  <si>
    <t>kabel HDMI.3</t>
  </si>
  <si>
    <t>Kabel HDMI 2m. Rozlišení  4K*2K @ 60Hz. 99.9% měděný vodič nebo postříbřené měděné jádro. Vysoce kvalitní HDMI konektor, 15 μm zlacený na styčných plochách. Trojitě stíněný kabel a extra stínění v konektoru. Podpora audio return channel (ARC), 3D, HDCP, CEC. Vysoká flexibilita zajišťuje malý poloměr ohybu.</t>
  </si>
  <si>
    <t>kabel HDMI.4</t>
  </si>
  <si>
    <t>Kabel HDMI 3m. Rozlišení  4K*2K @ 60Hz. 99.9% měděný vodič nebo postříbřené měděné jádro. Vysoce kvalitní HDMI konektor, 15 μm zlacený na styčných plochách. Trojitě stíněný kabel a extra stínění v konektoru. Podpora audio return channel (ARC), 3D, HDCP, CEC. Vysoká flexibilita zajišťuje malý poloměr ohybu.</t>
  </si>
  <si>
    <t>HDBT kabel</t>
  </si>
  <si>
    <t>Stíněný kabel CAT6 s LSOH pláštěm. Nejvyšší podporovaný protokol  - 1000BaseT, 1000BaseTX. Stínění - fólie kolem všech 4 párů. Šířka pásma - 250 MHz. Jednotlivé páry odděleny plastovým křížem.</t>
  </si>
  <si>
    <t>kabel reproduktorový</t>
  </si>
  <si>
    <t>Reproduktorový kabel 2x4mm2. FRNC/Dca</t>
  </si>
  <si>
    <t>Krátké propojovací k</t>
  </si>
  <si>
    <t>Krátké propojovací kabely, konektory, redukce</t>
  </si>
  <si>
    <t>Instalační materiál</t>
  </si>
  <si>
    <t>Drobný instalační materiál (konektory, pásky, příchytky, hmoždinky, šrouby, atd.)</t>
  </si>
  <si>
    <t>Dokumentace skutečné</t>
  </si>
  <si>
    <t>Dokumentace skutečného stavu</t>
  </si>
  <si>
    <t>Instalace AV technik</t>
  </si>
  <si>
    <t>Instalace AV techniky, koordinace, nastavení, oživení, zaškolení, doprava, konzultace.</t>
  </si>
  <si>
    <t>8 - VEDLEJŠÍ ROZPOČTOVÉ NÁKLADY</t>
  </si>
  <si>
    <t xml:space="preserve">    VRN3 - Zařízení staveniště</t>
  </si>
  <si>
    <t>VRN3</t>
  </si>
  <si>
    <t>Zařízení staveniště</t>
  </si>
  <si>
    <t>030001000</t>
  </si>
  <si>
    <t>-255204949</t>
  </si>
  <si>
    <t>https://podminky.urs.cz/item/CS_URS_2022_01/030001000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</si>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</sst>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9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0" fontId="8" fillId="0" borderId="16" xfId="0"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0" fontId="23" fillId="0" borderId="16" xfId="0" applyFont="1" applyBorder="1" applyAlignment="1" applyProtection="1">
      <alignment horizontal="lef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0" xfId="0" applyFont="1" applyAlignment="1" applyProtection="1">
      <alignment vertical="center" wrapText="1"/>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2" fillId="2" borderId="23" xfId="0" applyNumberFormat="1" applyFont="1" applyFill="1" applyBorder="1" applyAlignment="1" applyProtection="1">
      <alignment vertical="center"/>
      <protection locked="0"/>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0" fontId="23" fillId="0" borderId="22" xfId="0" applyFont="1" applyBorder="1" applyAlignment="1" applyProtection="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right" vertical="center"/>
    </xf>
    <xf numFmtId="0" fontId="22" fillId="4" borderId="8" xfId="0" applyFont="1" applyFill="1" applyBorder="1" applyAlignment="1" applyProtection="1">
      <alignment horizontal="center" vertical="center"/>
    </xf>
    <xf numFmtId="0" fontId="27" fillId="0" borderId="0" xfId="0" applyFont="1" applyAlignment="1" applyProtection="1">
      <alignment horizontal="left" vertical="center" wrapText="1"/>
    </xf>
    <xf numFmtId="4" fontId="28" fillId="0" borderId="0" xfId="0" applyNumberFormat="1" applyFont="1" applyAlignment="1" applyProtection="1">
      <alignment vertical="center"/>
    </xf>
    <xf numFmtId="0" fontId="28"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0" fontId="42" fillId="0" borderId="29" xfId="0" applyFont="1" applyBorder="1" applyAlignment="1">
      <alignment horizontal="left"/>
    </xf>
    <xf numFmtId="0" fontId="43" fillId="0" borderId="1" xfId="0" applyFont="1" applyBorder="1" applyAlignment="1">
      <alignment horizontal="left" vertical="center"/>
    </xf>
    <xf numFmtId="0" fontId="43" fillId="0" borderId="1" xfId="0" applyFont="1" applyBorder="1" applyAlignment="1">
      <alignment horizontal="left" vertical="top"/>
    </xf>
    <xf numFmtId="0" fontId="43" fillId="0" borderId="1" xfId="0" applyFont="1" applyBorder="1" applyAlignment="1">
      <alignment horizontal="left" vertical="center" wrapText="1"/>
    </xf>
    <xf numFmtId="0" fontId="42" fillId="0" borderId="29" xfId="0" applyFont="1" applyBorder="1" applyAlignment="1">
      <alignment horizontal="left" wrapText="1"/>
    </xf>
    <xf numFmtId="49" fontId="43"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2_01/713131141" TargetMode="External"/><Relationship Id="rId21" Type="http://schemas.openxmlformats.org/officeDocument/2006/relationships/hyperlink" Target="https://podminky.urs.cz/item/CS_URS_2022_01/611131121" TargetMode="External"/><Relationship Id="rId42" Type="http://schemas.openxmlformats.org/officeDocument/2006/relationships/hyperlink" Target="https://podminky.urs.cz/item/CS_URS_2022_01/952901114" TargetMode="External"/><Relationship Id="rId63" Type="http://schemas.openxmlformats.org/officeDocument/2006/relationships/hyperlink" Target="https://podminky.urs.cz/item/CS_URS_2022_01/712561701" TargetMode="External"/><Relationship Id="rId84" Type="http://schemas.openxmlformats.org/officeDocument/2006/relationships/hyperlink" Target="https://podminky.urs.cz/item/CS_URS_2022_01/763111417" TargetMode="External"/><Relationship Id="rId138" Type="http://schemas.openxmlformats.org/officeDocument/2006/relationships/hyperlink" Target="https://podminky.urs.cz/item/CS_URS_2022_01/776411111" TargetMode="External"/><Relationship Id="rId159" Type="http://schemas.openxmlformats.org/officeDocument/2006/relationships/hyperlink" Target="https://podminky.urs.cz/item/CS_URS_2022_01/776222111" TargetMode="External"/><Relationship Id="rId170" Type="http://schemas.openxmlformats.org/officeDocument/2006/relationships/hyperlink" Target="https://podminky.urs.cz/item/CS_URS_2022_01/783314101" TargetMode="External"/><Relationship Id="rId191" Type="http://schemas.openxmlformats.org/officeDocument/2006/relationships/drawing" Target="../drawings/drawing2.xml"/><Relationship Id="rId107" Type="http://schemas.openxmlformats.org/officeDocument/2006/relationships/hyperlink" Target="https://podminky.urs.cz/item/CS_URS_2022_01/766660729" TargetMode="External"/><Relationship Id="rId11" Type="http://schemas.openxmlformats.org/officeDocument/2006/relationships/hyperlink" Target="https://podminky.urs.cz/item/CS_URS_2022_01/612325302" TargetMode="External"/><Relationship Id="rId32" Type="http://schemas.openxmlformats.org/officeDocument/2006/relationships/hyperlink" Target="https://podminky.urs.cz/item/CS_URS_2022_01/946112217" TargetMode="External"/><Relationship Id="rId53" Type="http://schemas.openxmlformats.org/officeDocument/2006/relationships/hyperlink" Target="https://podminky.urs.cz/item/CS_URS_2022_01/997013211" TargetMode="External"/><Relationship Id="rId74" Type="http://schemas.openxmlformats.org/officeDocument/2006/relationships/hyperlink" Target="https://podminky.urs.cz/item/CS_URS_2022_01/713111111" TargetMode="External"/><Relationship Id="rId128" Type="http://schemas.openxmlformats.org/officeDocument/2006/relationships/hyperlink" Target="https://podminky.urs.cz/item/CS_URS_2022_01/767163121" TargetMode="External"/><Relationship Id="rId149" Type="http://schemas.openxmlformats.org/officeDocument/2006/relationships/hyperlink" Target="https://podminky.urs.cz/item/CS_URS_2022_01/776121113" TargetMode="External"/><Relationship Id="rId5" Type="http://schemas.openxmlformats.org/officeDocument/2006/relationships/hyperlink" Target="https://podminky.urs.cz/item/CS_URS_2022_01/971033531" TargetMode="External"/><Relationship Id="rId95" Type="http://schemas.openxmlformats.org/officeDocument/2006/relationships/hyperlink" Target="https://podminky.urs.cz/item/CS_URS_2022_01/763132951" TargetMode="External"/><Relationship Id="rId160" Type="http://schemas.openxmlformats.org/officeDocument/2006/relationships/hyperlink" Target="https://podminky.urs.cz/item/CS_URS_2022_01/776201911" TargetMode="External"/><Relationship Id="rId181" Type="http://schemas.openxmlformats.org/officeDocument/2006/relationships/hyperlink" Target="https://podminky.urs.cz/item/CS_URS_2022_01/784211105" TargetMode="External"/><Relationship Id="rId22" Type="http://schemas.openxmlformats.org/officeDocument/2006/relationships/hyperlink" Target="https://podminky.urs.cz/item/CS_URS_2022_01/611311131" TargetMode="External"/><Relationship Id="rId43" Type="http://schemas.openxmlformats.org/officeDocument/2006/relationships/hyperlink" Target="https://podminky.urs.cz/item/CS_URS_2022_01/952901111" TargetMode="External"/><Relationship Id="rId64" Type="http://schemas.openxmlformats.org/officeDocument/2006/relationships/hyperlink" Target="https://podminky.urs.cz/item/CS_URS_2022_01/998712203" TargetMode="External"/><Relationship Id="rId118" Type="http://schemas.openxmlformats.org/officeDocument/2006/relationships/hyperlink" Target="https://podminky.urs.cz/item/CS_URS_2022_01/998766203" TargetMode="External"/><Relationship Id="rId139" Type="http://schemas.openxmlformats.org/officeDocument/2006/relationships/hyperlink" Target="https://podminky.urs.cz/item/CS_URS_2022_01/776421312" TargetMode="External"/><Relationship Id="rId85" Type="http://schemas.openxmlformats.org/officeDocument/2006/relationships/hyperlink" Target="https://podminky.urs.cz/item/CS_URS_2022_01/763111717" TargetMode="External"/><Relationship Id="rId150" Type="http://schemas.openxmlformats.org/officeDocument/2006/relationships/hyperlink" Target="https://podminky.urs.cz/item/CS_URS_2022_01/776121412" TargetMode="External"/><Relationship Id="rId171" Type="http://schemas.openxmlformats.org/officeDocument/2006/relationships/hyperlink" Target="https://podminky.urs.cz/item/CS_URS_2022_01/783315101" TargetMode="External"/><Relationship Id="rId12" Type="http://schemas.openxmlformats.org/officeDocument/2006/relationships/hyperlink" Target="https://podminky.urs.cz/item/CS_URS_2022_01/622143003" TargetMode="External"/><Relationship Id="rId33" Type="http://schemas.openxmlformats.org/officeDocument/2006/relationships/hyperlink" Target="https://podminky.urs.cz/item/CS_URS_2022_01/946112817" TargetMode="External"/><Relationship Id="rId108" Type="http://schemas.openxmlformats.org/officeDocument/2006/relationships/hyperlink" Target="https://podminky.urs.cz/item/CS_URS_2022_01/766660716" TargetMode="External"/><Relationship Id="rId129" Type="http://schemas.openxmlformats.org/officeDocument/2006/relationships/hyperlink" Target="https://podminky.urs.cz/item/CS_URS_2022_01/767995112" TargetMode="External"/><Relationship Id="rId54" Type="http://schemas.openxmlformats.org/officeDocument/2006/relationships/hyperlink" Target="https://podminky.urs.cz/item/CS_URS_2022_01/997013312" TargetMode="External"/><Relationship Id="rId75" Type="http://schemas.openxmlformats.org/officeDocument/2006/relationships/hyperlink" Target="https://podminky.urs.cz/item/CS_URS_2022_01/998713203" TargetMode="External"/><Relationship Id="rId96" Type="http://schemas.openxmlformats.org/officeDocument/2006/relationships/hyperlink" Target="https://podminky.urs.cz/item/CS_URS_2022_01/763412112" TargetMode="External"/><Relationship Id="rId140" Type="http://schemas.openxmlformats.org/officeDocument/2006/relationships/hyperlink" Target="https://podminky.urs.cz/item/CS_URS_2022_01/998776203" TargetMode="External"/><Relationship Id="rId161" Type="http://schemas.openxmlformats.org/officeDocument/2006/relationships/hyperlink" Target="https://podminky.urs.cz/item/CS_URS_2022_01/776421312" TargetMode="External"/><Relationship Id="rId182" Type="http://schemas.openxmlformats.org/officeDocument/2006/relationships/hyperlink" Target="https://podminky.urs.cz/item/CS_URS_2022_01/784211163" TargetMode="External"/><Relationship Id="rId6" Type="http://schemas.openxmlformats.org/officeDocument/2006/relationships/hyperlink" Target="https://podminky.urs.cz/item/CS_URS_2022_01/967031132" TargetMode="External"/><Relationship Id="rId23" Type="http://schemas.openxmlformats.org/officeDocument/2006/relationships/hyperlink" Target="https://podminky.urs.cz/item/CS_URS_2022_01/612325301" TargetMode="External"/><Relationship Id="rId119" Type="http://schemas.openxmlformats.org/officeDocument/2006/relationships/hyperlink" Target="https://podminky.urs.cz/item/CS_URS_2022_01/713131141" TargetMode="External"/><Relationship Id="rId44" Type="http://schemas.openxmlformats.org/officeDocument/2006/relationships/hyperlink" Target="https://podminky.urs.cz/item/CS_URS_2022_01/767311860" TargetMode="External"/><Relationship Id="rId65" Type="http://schemas.openxmlformats.org/officeDocument/2006/relationships/hyperlink" Target="https://podminky.urs.cz/item/CS_URS_2022_01/762343912" TargetMode="External"/><Relationship Id="rId86" Type="http://schemas.openxmlformats.org/officeDocument/2006/relationships/hyperlink" Target="https://podminky.urs.cz/item/CS_URS_2022_01/763181311" TargetMode="External"/><Relationship Id="rId130" Type="http://schemas.openxmlformats.org/officeDocument/2006/relationships/hyperlink" Target="https://podminky.urs.cz/item/CS_URS_2022_01/767640311" TargetMode="External"/><Relationship Id="rId151" Type="http://schemas.openxmlformats.org/officeDocument/2006/relationships/hyperlink" Target="https://podminky.urs.cz/item/CS_URS_2022_01/776341121" TargetMode="External"/><Relationship Id="rId172" Type="http://schemas.openxmlformats.org/officeDocument/2006/relationships/hyperlink" Target="https://podminky.urs.cz/item/CS_URS_2022_01/783317101" TargetMode="External"/><Relationship Id="rId13" Type="http://schemas.openxmlformats.org/officeDocument/2006/relationships/hyperlink" Target="https://podminky.urs.cz/item/CS_URS_2022_01/619991001" TargetMode="External"/><Relationship Id="rId18" Type="http://schemas.openxmlformats.org/officeDocument/2006/relationships/hyperlink" Target="https://podminky.urs.cz/item/CS_URS_2022_01/619995001" TargetMode="External"/><Relationship Id="rId39" Type="http://schemas.openxmlformats.org/officeDocument/2006/relationships/hyperlink" Target="https://podminky.urs.cz/item/CS_URS_2022_01/949121822" TargetMode="External"/><Relationship Id="rId109" Type="http://schemas.openxmlformats.org/officeDocument/2006/relationships/hyperlink" Target="https://podminky.urs.cz/item/CS_URS_2022_01/766682111" TargetMode="External"/><Relationship Id="rId34" Type="http://schemas.openxmlformats.org/officeDocument/2006/relationships/hyperlink" Target="https://podminky.urs.cz/item/CS_URS_2022_01/946112112" TargetMode="External"/><Relationship Id="rId50" Type="http://schemas.openxmlformats.org/officeDocument/2006/relationships/hyperlink" Target="https://podminky.urs.cz/item/CS_URS_2022_01/781473810" TargetMode="External"/><Relationship Id="rId55" Type="http://schemas.openxmlformats.org/officeDocument/2006/relationships/hyperlink" Target="https://podminky.urs.cz/item/CS_URS_2022_01/997013322" TargetMode="External"/><Relationship Id="rId76" Type="http://schemas.openxmlformats.org/officeDocument/2006/relationships/hyperlink" Target="https://podminky.urs.cz/item/CS_URS_2022_01/762512255" TargetMode="External"/><Relationship Id="rId97" Type="http://schemas.openxmlformats.org/officeDocument/2006/relationships/hyperlink" Target="https://podminky.urs.cz/item/CS_URS_2022_01/763412122" TargetMode="External"/><Relationship Id="rId104" Type="http://schemas.openxmlformats.org/officeDocument/2006/relationships/hyperlink" Target="https://podminky.urs.cz/item/CS_URS_2022_01/766682211" TargetMode="External"/><Relationship Id="rId120" Type="http://schemas.openxmlformats.org/officeDocument/2006/relationships/hyperlink" Target="https://podminky.urs.cz/item/CS_URS_2022_01/766417211" TargetMode="External"/><Relationship Id="rId125" Type="http://schemas.openxmlformats.org/officeDocument/2006/relationships/hyperlink" Target="https://podminky.urs.cz/item/CS_URS_2022_01/953961113" TargetMode="External"/><Relationship Id="rId141" Type="http://schemas.openxmlformats.org/officeDocument/2006/relationships/hyperlink" Target="https://podminky.urs.cz/item/CS_URS_2022_01/776111115" TargetMode="External"/><Relationship Id="rId146" Type="http://schemas.openxmlformats.org/officeDocument/2006/relationships/hyperlink" Target="https://podminky.urs.cz/item/CS_URS_2022_01/776241111" TargetMode="External"/><Relationship Id="rId167" Type="http://schemas.openxmlformats.org/officeDocument/2006/relationships/hyperlink" Target="https://podminky.urs.cz/item/CS_URS_2022_01/998781203" TargetMode="External"/><Relationship Id="rId188" Type="http://schemas.openxmlformats.org/officeDocument/2006/relationships/hyperlink" Target="https://podminky.urs.cz/item/CS_URS_2022_01/784171101" TargetMode="External"/><Relationship Id="rId7" Type="http://schemas.openxmlformats.org/officeDocument/2006/relationships/hyperlink" Target="https://podminky.urs.cz/item/CS_URS_2022_01/317944321" TargetMode="External"/><Relationship Id="rId71" Type="http://schemas.openxmlformats.org/officeDocument/2006/relationships/hyperlink" Target="https://podminky.urs.cz/item/CS_URS_2022_01/998712203" TargetMode="External"/><Relationship Id="rId92" Type="http://schemas.openxmlformats.org/officeDocument/2006/relationships/hyperlink" Target="https://podminky.urs.cz/item/CS_URS_2022_01/763111751" TargetMode="External"/><Relationship Id="rId162" Type="http://schemas.openxmlformats.org/officeDocument/2006/relationships/hyperlink" Target="https://podminky.urs.cz/item/CS_URS_2022_01/998776203" TargetMode="External"/><Relationship Id="rId183" Type="http://schemas.openxmlformats.org/officeDocument/2006/relationships/hyperlink" Target="https://podminky.urs.cz/item/CS_URS_2022_01/784111001" TargetMode="External"/><Relationship Id="rId2" Type="http://schemas.openxmlformats.org/officeDocument/2006/relationships/hyperlink" Target="https://podminky.urs.cz/item/CS_URS_2022_01/340231025" TargetMode="External"/><Relationship Id="rId29" Type="http://schemas.openxmlformats.org/officeDocument/2006/relationships/hyperlink" Target="https://podminky.urs.cz/item/CS_URS_2022_01/633811119" TargetMode="External"/><Relationship Id="rId24" Type="http://schemas.openxmlformats.org/officeDocument/2006/relationships/hyperlink" Target="https://podminky.urs.cz/item/CS_URS_2022_01/619991001" TargetMode="External"/><Relationship Id="rId40" Type="http://schemas.openxmlformats.org/officeDocument/2006/relationships/hyperlink" Target="https://podminky.urs.cz/item/CS_URS_2022_01/977131117" TargetMode="External"/><Relationship Id="rId45" Type="http://schemas.openxmlformats.org/officeDocument/2006/relationships/hyperlink" Target="https://podminky.urs.cz/item/CS_URS_2022_01/968062246" TargetMode="External"/><Relationship Id="rId66" Type="http://schemas.openxmlformats.org/officeDocument/2006/relationships/hyperlink" Target="https://podminky.urs.cz/item/CS_URS_2022_01/783213111" TargetMode="External"/><Relationship Id="rId87" Type="http://schemas.openxmlformats.org/officeDocument/2006/relationships/hyperlink" Target="https://podminky.urs.cz/item/CS_URS_2022_01/763131511" TargetMode="External"/><Relationship Id="rId110" Type="http://schemas.openxmlformats.org/officeDocument/2006/relationships/hyperlink" Target="https://podminky.urs.cz/item/CS_URS_2022_01/766660171" TargetMode="External"/><Relationship Id="rId115" Type="http://schemas.openxmlformats.org/officeDocument/2006/relationships/hyperlink" Target="https://podminky.urs.cz/item/CS_URS_2022_01/763101811" TargetMode="External"/><Relationship Id="rId131" Type="http://schemas.openxmlformats.org/officeDocument/2006/relationships/hyperlink" Target="https://podminky.urs.cz/item/CS_URS_2022_01/767610128" TargetMode="External"/><Relationship Id="rId136" Type="http://schemas.openxmlformats.org/officeDocument/2006/relationships/hyperlink" Target="https://podminky.urs.cz/item/CS_URS_2022_01/776141121" TargetMode="External"/><Relationship Id="rId157" Type="http://schemas.openxmlformats.org/officeDocument/2006/relationships/hyperlink" Target="https://podminky.urs.cz/item/CS_URS_2022_01/776111311" TargetMode="External"/><Relationship Id="rId178" Type="http://schemas.openxmlformats.org/officeDocument/2006/relationships/hyperlink" Target="https://podminky.urs.cz/item/CS_URS_2022_01/783009501" TargetMode="External"/><Relationship Id="rId61" Type="http://schemas.openxmlformats.org/officeDocument/2006/relationships/hyperlink" Target="https://podminky.urs.cz/item/CS_URS_2022_01/997013631" TargetMode="External"/><Relationship Id="rId82" Type="http://schemas.openxmlformats.org/officeDocument/2006/relationships/hyperlink" Target="https://podminky.urs.cz/item/CS_URS_2022_01/767995111" TargetMode="External"/><Relationship Id="rId152" Type="http://schemas.openxmlformats.org/officeDocument/2006/relationships/hyperlink" Target="https://podminky.urs.cz/item/CS_URS_2022_01/776341122" TargetMode="External"/><Relationship Id="rId173" Type="http://schemas.openxmlformats.org/officeDocument/2006/relationships/hyperlink" Target="https://podminky.urs.cz/item/CS_URS_2022_01/783601711" TargetMode="External"/><Relationship Id="rId19" Type="http://schemas.openxmlformats.org/officeDocument/2006/relationships/hyperlink" Target="https://podminky.urs.cz/item/CS_URS_2022_01/619991011" TargetMode="External"/><Relationship Id="rId14" Type="http://schemas.openxmlformats.org/officeDocument/2006/relationships/hyperlink" Target="https://podminky.urs.cz/item/CS_URS_2022_01/612325412" TargetMode="External"/><Relationship Id="rId30" Type="http://schemas.openxmlformats.org/officeDocument/2006/relationships/hyperlink" Target="https://podminky.urs.cz/item/CS_URS_2022_01/632451101" TargetMode="External"/><Relationship Id="rId35" Type="http://schemas.openxmlformats.org/officeDocument/2006/relationships/hyperlink" Target="https://podminky.urs.cz/item/CS_URS_2022_01/946112212" TargetMode="External"/><Relationship Id="rId56" Type="http://schemas.openxmlformats.org/officeDocument/2006/relationships/hyperlink" Target="https://podminky.urs.cz/item/CS_URS_2022_01/997013501" TargetMode="External"/><Relationship Id="rId77" Type="http://schemas.openxmlformats.org/officeDocument/2006/relationships/hyperlink" Target="https://podminky.urs.cz/item/CS_URS_2022_01/762595001" TargetMode="External"/><Relationship Id="rId100" Type="http://schemas.openxmlformats.org/officeDocument/2006/relationships/hyperlink" Target="https://podminky.urs.cz/item/CS_URS_2022_01/766660451" TargetMode="External"/><Relationship Id="rId105" Type="http://schemas.openxmlformats.org/officeDocument/2006/relationships/hyperlink" Target="https://podminky.urs.cz/item/CS_URS_2022_01/766660181" TargetMode="External"/><Relationship Id="rId126" Type="http://schemas.openxmlformats.org/officeDocument/2006/relationships/hyperlink" Target="https://podminky.urs.cz/item/CS_URS_2022_01/953965121" TargetMode="External"/><Relationship Id="rId147" Type="http://schemas.openxmlformats.org/officeDocument/2006/relationships/hyperlink" Target="https://podminky.urs.cz/item/CS_URS_2022_01/776111127" TargetMode="External"/><Relationship Id="rId168" Type="http://schemas.openxmlformats.org/officeDocument/2006/relationships/hyperlink" Target="https://podminky.urs.cz/item/CS_URS_2022_01/783301303" TargetMode="External"/><Relationship Id="rId8" Type="http://schemas.openxmlformats.org/officeDocument/2006/relationships/hyperlink" Target="https://podminky.urs.cz/item/CS_URS_2022_01/346244381" TargetMode="External"/><Relationship Id="rId51" Type="http://schemas.openxmlformats.org/officeDocument/2006/relationships/hyperlink" Target="https://podminky.urs.cz/item/CS_URS_2022_01/763111821" TargetMode="External"/><Relationship Id="rId72" Type="http://schemas.openxmlformats.org/officeDocument/2006/relationships/hyperlink" Target="https://podminky.urs.cz/item/CS_URS_2022_01/713121111" TargetMode="External"/><Relationship Id="rId93" Type="http://schemas.openxmlformats.org/officeDocument/2006/relationships/hyperlink" Target="https://podminky.urs.cz/item/CS_URS_2022_01/763111714" TargetMode="External"/><Relationship Id="rId98" Type="http://schemas.openxmlformats.org/officeDocument/2006/relationships/hyperlink" Target="https://podminky.urs.cz/item/CS_URS_2022_01/998763202" TargetMode="External"/><Relationship Id="rId121" Type="http://schemas.openxmlformats.org/officeDocument/2006/relationships/hyperlink" Target="https://podminky.urs.cz/item/CS_URS_2022_01/766422233" TargetMode="External"/><Relationship Id="rId142" Type="http://schemas.openxmlformats.org/officeDocument/2006/relationships/hyperlink" Target="https://podminky.urs.cz/item/CS_URS_2022_01/776111311" TargetMode="External"/><Relationship Id="rId163" Type="http://schemas.openxmlformats.org/officeDocument/2006/relationships/hyperlink" Target="https://podminky.urs.cz/item/CS_URS_2022_01/781474112" TargetMode="External"/><Relationship Id="rId184" Type="http://schemas.openxmlformats.org/officeDocument/2006/relationships/hyperlink" Target="https://podminky.urs.cz/item/CS_URS_2022_01/784181121" TargetMode="External"/><Relationship Id="rId189" Type="http://schemas.openxmlformats.org/officeDocument/2006/relationships/hyperlink" Target="https://podminky.urs.cz/item/CS_URS_2022_01/784171115" TargetMode="External"/><Relationship Id="rId3" Type="http://schemas.openxmlformats.org/officeDocument/2006/relationships/hyperlink" Target="https://podminky.urs.cz/item/CS_URS_2022_01/310236241" TargetMode="External"/><Relationship Id="rId25" Type="http://schemas.openxmlformats.org/officeDocument/2006/relationships/hyperlink" Target="https://podminky.urs.cz/item/CS_URS_2022_01/632481213" TargetMode="External"/><Relationship Id="rId46" Type="http://schemas.openxmlformats.org/officeDocument/2006/relationships/hyperlink" Target="https://podminky.urs.cz/item/CS_URS_2022_01/751111842" TargetMode="External"/><Relationship Id="rId67" Type="http://schemas.openxmlformats.org/officeDocument/2006/relationships/hyperlink" Target="https://podminky.urs.cz/item/CS_URS_2022_01/712411101" TargetMode="External"/><Relationship Id="rId116" Type="http://schemas.openxmlformats.org/officeDocument/2006/relationships/hyperlink" Target="https://podminky.urs.cz/item/CS_URS_2022_01/998766203" TargetMode="External"/><Relationship Id="rId137" Type="http://schemas.openxmlformats.org/officeDocument/2006/relationships/hyperlink" Target="https://podminky.urs.cz/item/CS_URS_2022_01/776241121" TargetMode="External"/><Relationship Id="rId158" Type="http://schemas.openxmlformats.org/officeDocument/2006/relationships/hyperlink" Target="https://podminky.urs.cz/item/CS_URS_2022_01/776121411" TargetMode="External"/><Relationship Id="rId20" Type="http://schemas.openxmlformats.org/officeDocument/2006/relationships/hyperlink" Target="https://podminky.urs.cz/item/CS_URS_2022_01/611325411" TargetMode="External"/><Relationship Id="rId41" Type="http://schemas.openxmlformats.org/officeDocument/2006/relationships/hyperlink" Target="https://podminky.urs.cz/item/CS_URS_2022_01/952902611" TargetMode="External"/><Relationship Id="rId62" Type="http://schemas.openxmlformats.org/officeDocument/2006/relationships/hyperlink" Target="https://podminky.urs.cz/item/CS_URS_2022_01/998018003" TargetMode="External"/><Relationship Id="rId83" Type="http://schemas.openxmlformats.org/officeDocument/2006/relationships/hyperlink" Target="https://podminky.urs.cz/item/CS_URS_2022_01/998762203" TargetMode="External"/><Relationship Id="rId88" Type="http://schemas.openxmlformats.org/officeDocument/2006/relationships/hyperlink" Target="https://podminky.urs.cz/item/CS_URS_2022_01/763131752" TargetMode="External"/><Relationship Id="rId111" Type="http://schemas.openxmlformats.org/officeDocument/2006/relationships/hyperlink" Target="https://podminky.urs.cz/item/CS_URS_2022_01/766660728" TargetMode="External"/><Relationship Id="rId132" Type="http://schemas.openxmlformats.org/officeDocument/2006/relationships/hyperlink" Target="https://podminky.urs.cz/item/CS_URS_2022_01/998767203" TargetMode="External"/><Relationship Id="rId153" Type="http://schemas.openxmlformats.org/officeDocument/2006/relationships/hyperlink" Target="https://podminky.urs.cz/item/CS_URS_2022_01/776431211" TargetMode="External"/><Relationship Id="rId174" Type="http://schemas.openxmlformats.org/officeDocument/2006/relationships/hyperlink" Target="https://podminky.urs.cz/item/CS_URS_2022_01/783601713" TargetMode="External"/><Relationship Id="rId179" Type="http://schemas.openxmlformats.org/officeDocument/2006/relationships/hyperlink" Target="https://podminky.urs.cz/item/CS_URS_2022_01/784181125" TargetMode="External"/><Relationship Id="rId190" Type="http://schemas.openxmlformats.org/officeDocument/2006/relationships/printerSettings" Target="../printerSettings/printerSettings2.bin"/><Relationship Id="rId15" Type="http://schemas.openxmlformats.org/officeDocument/2006/relationships/hyperlink" Target="https://podminky.urs.cz/item/CS_URS_2022_01/612131121" TargetMode="External"/><Relationship Id="rId36" Type="http://schemas.openxmlformats.org/officeDocument/2006/relationships/hyperlink" Target="https://podminky.urs.cz/item/CS_URS_2022_01/946112812" TargetMode="External"/><Relationship Id="rId57" Type="http://schemas.openxmlformats.org/officeDocument/2006/relationships/hyperlink" Target="https://podminky.urs.cz/item/CS_URS_2022_01/997013509" TargetMode="External"/><Relationship Id="rId106" Type="http://schemas.openxmlformats.org/officeDocument/2006/relationships/hyperlink" Target="https://podminky.urs.cz/item/CS_URS_2022_01/766660728" TargetMode="External"/><Relationship Id="rId127" Type="http://schemas.openxmlformats.org/officeDocument/2006/relationships/hyperlink" Target="https://podminky.urs.cz/item/CS_URS_2022_01/998766203" TargetMode="External"/><Relationship Id="rId10" Type="http://schemas.openxmlformats.org/officeDocument/2006/relationships/hyperlink" Target="https://podminky.urs.cz/item/CS_URS_2022_01/613131121" TargetMode="External"/><Relationship Id="rId31" Type="http://schemas.openxmlformats.org/officeDocument/2006/relationships/hyperlink" Target="https://podminky.urs.cz/item/CS_URS_2022_01/946112117" TargetMode="External"/><Relationship Id="rId52" Type="http://schemas.openxmlformats.org/officeDocument/2006/relationships/hyperlink" Target="https://podminky.urs.cz/item/CS_URS_2022_01/763111915" TargetMode="External"/><Relationship Id="rId73" Type="http://schemas.openxmlformats.org/officeDocument/2006/relationships/hyperlink" Target="https://podminky.urs.cz/item/CS_URS_2022_01/713191133" TargetMode="External"/><Relationship Id="rId78" Type="http://schemas.openxmlformats.org/officeDocument/2006/relationships/hyperlink" Target="https://podminky.urs.cz/item/CS_URS_2022_01/762751110" TargetMode="External"/><Relationship Id="rId94" Type="http://schemas.openxmlformats.org/officeDocument/2006/relationships/hyperlink" Target="https://podminky.urs.cz/item/CS_URS_2022_01/763173112" TargetMode="External"/><Relationship Id="rId99" Type="http://schemas.openxmlformats.org/officeDocument/2006/relationships/hyperlink" Target="https://podminky.urs.cz/item/CS_URS_2022_01/998763202" TargetMode="External"/><Relationship Id="rId101" Type="http://schemas.openxmlformats.org/officeDocument/2006/relationships/hyperlink" Target="https://podminky.urs.cz/item/CS_URS_2022_01/766660728" TargetMode="External"/><Relationship Id="rId122" Type="http://schemas.openxmlformats.org/officeDocument/2006/relationships/hyperlink" Target="https://podminky.urs.cz/item/CS_URS_2022_01/766427112" TargetMode="External"/><Relationship Id="rId143" Type="http://schemas.openxmlformats.org/officeDocument/2006/relationships/hyperlink" Target="https://podminky.urs.cz/item/CS_URS_2022_01/776121111" TargetMode="External"/><Relationship Id="rId148" Type="http://schemas.openxmlformats.org/officeDocument/2006/relationships/hyperlink" Target="https://podminky.urs.cz/item/CS_URS_2022_01/776111323" TargetMode="External"/><Relationship Id="rId164" Type="http://schemas.openxmlformats.org/officeDocument/2006/relationships/hyperlink" Target="https://podminky.urs.cz/item/CS_URS_2022_01/781479191" TargetMode="External"/><Relationship Id="rId169" Type="http://schemas.openxmlformats.org/officeDocument/2006/relationships/hyperlink" Target="https://podminky.urs.cz/item/CS_URS_2022_01/783301311" TargetMode="External"/><Relationship Id="rId185" Type="http://schemas.openxmlformats.org/officeDocument/2006/relationships/hyperlink" Target="https://podminky.urs.cz/item/CS_URS_2022_01/784211021" TargetMode="External"/><Relationship Id="rId4" Type="http://schemas.openxmlformats.org/officeDocument/2006/relationships/hyperlink" Target="https://podminky.urs.cz/item/CS_URS_2022_01/974031664" TargetMode="External"/><Relationship Id="rId9" Type="http://schemas.openxmlformats.org/officeDocument/2006/relationships/hyperlink" Target="https://podminky.urs.cz/item/CS_URS_2022_01/612325302" TargetMode="External"/><Relationship Id="rId180" Type="http://schemas.openxmlformats.org/officeDocument/2006/relationships/hyperlink" Target="https://podminky.urs.cz/item/CS_URS_2022_01/784211125" TargetMode="External"/><Relationship Id="rId26" Type="http://schemas.openxmlformats.org/officeDocument/2006/relationships/hyperlink" Target="https://podminky.urs.cz/item/CS_URS_2022_01/632441223" TargetMode="External"/><Relationship Id="rId47" Type="http://schemas.openxmlformats.org/officeDocument/2006/relationships/hyperlink" Target="https://podminky.urs.cz/item/CS_URS_2022_01/763181811" TargetMode="External"/><Relationship Id="rId68" Type="http://schemas.openxmlformats.org/officeDocument/2006/relationships/hyperlink" Target="https://podminky.urs.cz/item/CS_URS_2022_01/712461702" TargetMode="External"/><Relationship Id="rId89" Type="http://schemas.openxmlformats.org/officeDocument/2006/relationships/hyperlink" Target="https://podminky.urs.cz/item/CS_URS_2022_01/763131751" TargetMode="External"/><Relationship Id="rId112" Type="http://schemas.openxmlformats.org/officeDocument/2006/relationships/hyperlink" Target="https://podminky.urs.cz/item/CS_URS_2022_01/766660729" TargetMode="External"/><Relationship Id="rId133" Type="http://schemas.openxmlformats.org/officeDocument/2006/relationships/hyperlink" Target="https://podminky.urs.cz/item/CS_URS_2022_01/776111111" TargetMode="External"/><Relationship Id="rId154" Type="http://schemas.openxmlformats.org/officeDocument/2006/relationships/hyperlink" Target="https://podminky.urs.cz/item/CS_URS_2022_01/776411121" TargetMode="External"/><Relationship Id="rId175" Type="http://schemas.openxmlformats.org/officeDocument/2006/relationships/hyperlink" Target="https://podminky.urs.cz/item/CS_URS_2022_01/783614651" TargetMode="External"/><Relationship Id="rId16" Type="http://schemas.openxmlformats.org/officeDocument/2006/relationships/hyperlink" Target="https://podminky.urs.cz/item/CS_URS_2022_01/612142001" TargetMode="External"/><Relationship Id="rId37" Type="http://schemas.openxmlformats.org/officeDocument/2006/relationships/hyperlink" Target="https://podminky.urs.cz/item/CS_URS_2022_01/949121122" TargetMode="External"/><Relationship Id="rId58" Type="http://schemas.openxmlformats.org/officeDocument/2006/relationships/hyperlink" Target="https://podminky.urs.cz/item/CS_URS_2022_01/997013804" TargetMode="External"/><Relationship Id="rId79" Type="http://schemas.openxmlformats.org/officeDocument/2006/relationships/hyperlink" Target="https://podminky.urs.cz/item/CS_URS_2022_01/762795000" TargetMode="External"/><Relationship Id="rId102" Type="http://schemas.openxmlformats.org/officeDocument/2006/relationships/hyperlink" Target="https://podminky.urs.cz/item/CS_URS_2022_01/766660729" TargetMode="External"/><Relationship Id="rId123" Type="http://schemas.openxmlformats.org/officeDocument/2006/relationships/hyperlink" Target="https://podminky.urs.cz/item/CS_URS_2022_01/766434333" TargetMode="External"/><Relationship Id="rId144" Type="http://schemas.openxmlformats.org/officeDocument/2006/relationships/hyperlink" Target="https://podminky.urs.cz/item/CS_URS_2022_01/776141121" TargetMode="External"/><Relationship Id="rId90" Type="http://schemas.openxmlformats.org/officeDocument/2006/relationships/hyperlink" Target="https://podminky.urs.cz/item/CS_URS_2022_01/763111336" TargetMode="External"/><Relationship Id="rId165" Type="http://schemas.openxmlformats.org/officeDocument/2006/relationships/hyperlink" Target="https://podminky.urs.cz/item/CS_URS_2022_01/781479197" TargetMode="External"/><Relationship Id="rId186" Type="http://schemas.openxmlformats.org/officeDocument/2006/relationships/hyperlink" Target="https://podminky.urs.cz/item/CS_URS_2022_01/784211011" TargetMode="External"/><Relationship Id="rId27" Type="http://schemas.openxmlformats.org/officeDocument/2006/relationships/hyperlink" Target="https://podminky.urs.cz/item/CS_URS_2022_01/634112113" TargetMode="External"/><Relationship Id="rId48" Type="http://schemas.openxmlformats.org/officeDocument/2006/relationships/hyperlink" Target="https://podminky.urs.cz/item/CS_URS_2022_01/766691914" TargetMode="External"/><Relationship Id="rId69" Type="http://schemas.openxmlformats.org/officeDocument/2006/relationships/hyperlink" Target="https://podminky.urs.cz/item/CS_URS_2022_01/712499098" TargetMode="External"/><Relationship Id="rId113" Type="http://schemas.openxmlformats.org/officeDocument/2006/relationships/hyperlink" Target="https://podminky.urs.cz/item/CS_URS_2022_01/998766203" TargetMode="External"/><Relationship Id="rId134" Type="http://schemas.openxmlformats.org/officeDocument/2006/relationships/hyperlink" Target="https://podminky.urs.cz/item/CS_URS_2022_01/776111311" TargetMode="External"/><Relationship Id="rId80" Type="http://schemas.openxmlformats.org/officeDocument/2006/relationships/hyperlink" Target="https://podminky.urs.cz/item/CS_URS_2022_01/762083121" TargetMode="External"/><Relationship Id="rId155" Type="http://schemas.openxmlformats.org/officeDocument/2006/relationships/hyperlink" Target="https://podminky.urs.cz/item/CS_URS_2022_01/776421312" TargetMode="External"/><Relationship Id="rId176" Type="http://schemas.openxmlformats.org/officeDocument/2006/relationships/hyperlink" Target="https://podminky.urs.cz/item/CS_URS_2022_01/783615551" TargetMode="External"/><Relationship Id="rId17" Type="http://schemas.openxmlformats.org/officeDocument/2006/relationships/hyperlink" Target="https://podminky.urs.cz/item/CS_URS_2022_01/612311131" TargetMode="External"/><Relationship Id="rId38" Type="http://schemas.openxmlformats.org/officeDocument/2006/relationships/hyperlink" Target="https://podminky.urs.cz/item/CS_URS_2022_01/949121222" TargetMode="External"/><Relationship Id="rId59" Type="http://schemas.openxmlformats.org/officeDocument/2006/relationships/hyperlink" Target="https://podminky.urs.cz/item/CS_URS_2022_01/997013811" TargetMode="External"/><Relationship Id="rId103" Type="http://schemas.openxmlformats.org/officeDocument/2006/relationships/hyperlink" Target="https://podminky.urs.cz/item/CS_URS_2022_01/766694123" TargetMode="External"/><Relationship Id="rId124" Type="http://schemas.openxmlformats.org/officeDocument/2006/relationships/hyperlink" Target="https://podminky.urs.cz/item/CS_URS_2022_01/953941211" TargetMode="External"/><Relationship Id="rId70" Type="http://schemas.openxmlformats.org/officeDocument/2006/relationships/hyperlink" Target="https://podminky.urs.cz/item/CS_URS_2022_01/712463104" TargetMode="External"/><Relationship Id="rId91" Type="http://schemas.openxmlformats.org/officeDocument/2006/relationships/hyperlink" Target="https://podminky.urs.cz/item/CS_URS_2022_01/763111717" TargetMode="External"/><Relationship Id="rId145" Type="http://schemas.openxmlformats.org/officeDocument/2006/relationships/hyperlink" Target="https://podminky.urs.cz/item/CS_URS_2022_01/776121411" TargetMode="External"/><Relationship Id="rId166" Type="http://schemas.openxmlformats.org/officeDocument/2006/relationships/hyperlink" Target="https://podminky.urs.cz/item/CS_URS_2022_01/781479196" TargetMode="External"/><Relationship Id="rId187" Type="http://schemas.openxmlformats.org/officeDocument/2006/relationships/hyperlink" Target="https://podminky.urs.cz/item/CS_URS_2022_01/784211063" TargetMode="External"/><Relationship Id="rId1" Type="http://schemas.openxmlformats.org/officeDocument/2006/relationships/hyperlink" Target="https://podminky.urs.cz/item/CS_URS_2022_01/340231011" TargetMode="External"/><Relationship Id="rId28" Type="http://schemas.openxmlformats.org/officeDocument/2006/relationships/hyperlink" Target="https://podminky.urs.cz/item/CS_URS_2022_01/633811111" TargetMode="External"/><Relationship Id="rId49" Type="http://schemas.openxmlformats.org/officeDocument/2006/relationships/hyperlink" Target="https://podminky.urs.cz/item/CS_URS_2022_01/976081111" TargetMode="External"/><Relationship Id="rId114" Type="http://schemas.openxmlformats.org/officeDocument/2006/relationships/hyperlink" Target="https://podminky.urs.cz/item/CS_URS_2022_01/713131141" TargetMode="External"/><Relationship Id="rId60" Type="http://schemas.openxmlformats.org/officeDocument/2006/relationships/hyperlink" Target="https://podminky.urs.cz/item/CS_URS_2022_01/997013812" TargetMode="External"/><Relationship Id="rId81" Type="http://schemas.openxmlformats.org/officeDocument/2006/relationships/hyperlink" Target="https://podminky.urs.cz/item/CS_URS_2022_01/713141136" TargetMode="External"/><Relationship Id="rId135" Type="http://schemas.openxmlformats.org/officeDocument/2006/relationships/hyperlink" Target="https://podminky.urs.cz/item/CS_URS_2022_01/776121311" TargetMode="External"/><Relationship Id="rId156" Type="http://schemas.openxmlformats.org/officeDocument/2006/relationships/hyperlink" Target="https://podminky.urs.cz/item/CS_URS_2022_01/998776203" TargetMode="External"/><Relationship Id="rId177" Type="http://schemas.openxmlformats.org/officeDocument/2006/relationships/hyperlink" Target="https://podminky.urs.cz/item/CS_URS_2022_01/78361760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2_01/997013501" TargetMode="External"/><Relationship Id="rId13" Type="http://schemas.openxmlformats.org/officeDocument/2006/relationships/drawing" Target="../drawings/drawing3.xml"/><Relationship Id="rId3" Type="http://schemas.openxmlformats.org/officeDocument/2006/relationships/hyperlink" Target="https://podminky.urs.cz/item/CS_URS_2022_01/971033141" TargetMode="External"/><Relationship Id="rId7" Type="http://schemas.openxmlformats.org/officeDocument/2006/relationships/hyperlink" Target="https://podminky.urs.cz/item/CS_URS_2022_01/997013217" TargetMode="External"/><Relationship Id="rId12" Type="http://schemas.openxmlformats.org/officeDocument/2006/relationships/printerSettings" Target="../printerSettings/printerSettings3.bin"/><Relationship Id="rId2" Type="http://schemas.openxmlformats.org/officeDocument/2006/relationships/hyperlink" Target="https://podminky.urs.cz/item/CS_URS_2022_01/612325111" TargetMode="External"/><Relationship Id="rId1" Type="http://schemas.openxmlformats.org/officeDocument/2006/relationships/hyperlink" Target="https://podminky.urs.cz/item/CS_URS_2022_01/612135101" TargetMode="External"/><Relationship Id="rId6" Type="http://schemas.openxmlformats.org/officeDocument/2006/relationships/hyperlink" Target="https://podminky.urs.cz/item/CS_URS_2022_01/974082214" TargetMode="External"/><Relationship Id="rId11" Type="http://schemas.openxmlformats.org/officeDocument/2006/relationships/hyperlink" Target="https://podminky.urs.cz/item/CS_URS_2022_01/998018003" TargetMode="External"/><Relationship Id="rId5" Type="http://schemas.openxmlformats.org/officeDocument/2006/relationships/hyperlink" Target="https://podminky.urs.cz/item/CS_URS_2022_01/974082212" TargetMode="External"/><Relationship Id="rId10" Type="http://schemas.openxmlformats.org/officeDocument/2006/relationships/hyperlink" Target="https://podminky.urs.cz/item/CS_URS_2022_01/997013631" TargetMode="External"/><Relationship Id="rId4" Type="http://schemas.openxmlformats.org/officeDocument/2006/relationships/hyperlink" Target="https://podminky.urs.cz/item/CS_URS_2022_01/973031324" TargetMode="External"/><Relationship Id="rId9" Type="http://schemas.openxmlformats.org/officeDocument/2006/relationships/hyperlink" Target="https://podminky.urs.cz/item/CS_URS_2022_01/997013509"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2_01/997013501" TargetMode="External"/><Relationship Id="rId13" Type="http://schemas.openxmlformats.org/officeDocument/2006/relationships/drawing" Target="../drawings/drawing4.xml"/><Relationship Id="rId3" Type="http://schemas.openxmlformats.org/officeDocument/2006/relationships/hyperlink" Target="https://podminky.urs.cz/item/CS_URS_2022_01/971033141" TargetMode="External"/><Relationship Id="rId7" Type="http://schemas.openxmlformats.org/officeDocument/2006/relationships/hyperlink" Target="https://podminky.urs.cz/item/CS_URS_2022_01/997013217" TargetMode="External"/><Relationship Id="rId12" Type="http://schemas.openxmlformats.org/officeDocument/2006/relationships/printerSettings" Target="../printerSettings/printerSettings4.bin"/><Relationship Id="rId2" Type="http://schemas.openxmlformats.org/officeDocument/2006/relationships/hyperlink" Target="https://podminky.urs.cz/item/CS_URS_2022_01/612325111" TargetMode="External"/><Relationship Id="rId1" Type="http://schemas.openxmlformats.org/officeDocument/2006/relationships/hyperlink" Target="https://podminky.urs.cz/item/CS_URS_2022_01/612135101" TargetMode="External"/><Relationship Id="rId6" Type="http://schemas.openxmlformats.org/officeDocument/2006/relationships/hyperlink" Target="https://podminky.urs.cz/item/CS_URS_2022_01/974082214" TargetMode="External"/><Relationship Id="rId11" Type="http://schemas.openxmlformats.org/officeDocument/2006/relationships/hyperlink" Target="https://podminky.urs.cz/item/CS_URS_2022_01/998018003" TargetMode="External"/><Relationship Id="rId5" Type="http://schemas.openxmlformats.org/officeDocument/2006/relationships/hyperlink" Target="https://podminky.urs.cz/item/CS_URS_2022_01/974082212" TargetMode="External"/><Relationship Id="rId10" Type="http://schemas.openxmlformats.org/officeDocument/2006/relationships/hyperlink" Target="https://podminky.urs.cz/item/CS_URS_2022_01/997013631" TargetMode="External"/><Relationship Id="rId4" Type="http://schemas.openxmlformats.org/officeDocument/2006/relationships/hyperlink" Target="https://podminky.urs.cz/item/CS_URS_2022_01/973031324" TargetMode="External"/><Relationship Id="rId9" Type="http://schemas.openxmlformats.org/officeDocument/2006/relationships/hyperlink" Target="https://podminky.urs.cz/item/CS_URS_2022_01/997013509"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podminky.urs.cz/item/CS_URS_2022_01/998751202"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2_01/998735203" TargetMode="External"/><Relationship Id="rId13" Type="http://schemas.openxmlformats.org/officeDocument/2006/relationships/printerSettings" Target="../printerSettings/printerSettings6.bin"/><Relationship Id="rId3" Type="http://schemas.openxmlformats.org/officeDocument/2006/relationships/hyperlink" Target="https://podminky.urs.cz/item/CS_URS_2022_01/997013509" TargetMode="External"/><Relationship Id="rId7" Type="http://schemas.openxmlformats.org/officeDocument/2006/relationships/hyperlink" Target="https://podminky.urs.cz/item/CS_URS_2022_01/998734203" TargetMode="External"/><Relationship Id="rId12" Type="http://schemas.openxmlformats.org/officeDocument/2006/relationships/hyperlink" Target="https://podminky.urs.cz/item/CS_URS_2022_01/HZS4232" TargetMode="External"/><Relationship Id="rId2" Type="http://schemas.openxmlformats.org/officeDocument/2006/relationships/hyperlink" Target="https://podminky.urs.cz/item/CS_URS_2022_01/997013501" TargetMode="External"/><Relationship Id="rId1" Type="http://schemas.openxmlformats.org/officeDocument/2006/relationships/hyperlink" Target="https://podminky.urs.cz/item/CS_URS_2022_01/997013214" TargetMode="External"/><Relationship Id="rId6" Type="http://schemas.openxmlformats.org/officeDocument/2006/relationships/hyperlink" Target="https://podminky.urs.cz/item/CS_URS_2022_01/998733203" TargetMode="External"/><Relationship Id="rId11" Type="http://schemas.openxmlformats.org/officeDocument/2006/relationships/hyperlink" Target="https://podminky.urs.cz/item/CS_URS_2022_01/HZS2212" TargetMode="External"/><Relationship Id="rId5" Type="http://schemas.openxmlformats.org/officeDocument/2006/relationships/hyperlink" Target="https://podminky.urs.cz/item/CS_URS_2022_01/733291101" TargetMode="External"/><Relationship Id="rId10" Type="http://schemas.openxmlformats.org/officeDocument/2006/relationships/hyperlink" Target="https://podminky.urs.cz/item/CS_URS_2022_01/733110808" TargetMode="External"/><Relationship Id="rId4" Type="http://schemas.openxmlformats.org/officeDocument/2006/relationships/hyperlink" Target="https://podminky.urs.cz/item/CS_URS_2022_01/733222103" TargetMode="External"/><Relationship Id="rId9" Type="http://schemas.openxmlformats.org/officeDocument/2006/relationships/hyperlink" Target="https://podminky.urs.cz/item/CS_URS_2022_01/734200822" TargetMode="External"/><Relationship Id="rId1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2_01/721171912" TargetMode="External"/><Relationship Id="rId13" Type="http://schemas.openxmlformats.org/officeDocument/2006/relationships/hyperlink" Target="https://podminky.urs.cz/item/CS_URS_2022_01/722290234" TargetMode="External"/><Relationship Id="rId18" Type="http://schemas.openxmlformats.org/officeDocument/2006/relationships/hyperlink" Target="https://podminky.urs.cz/item/CS_URS_2022_01/725813111" TargetMode="External"/><Relationship Id="rId26" Type="http://schemas.openxmlformats.org/officeDocument/2006/relationships/hyperlink" Target="https://podminky.urs.cz/item/CS_URS_2022_01/HZS4232" TargetMode="External"/><Relationship Id="rId3" Type="http://schemas.openxmlformats.org/officeDocument/2006/relationships/hyperlink" Target="https://podminky.urs.cz/item/CS_URS_2022_01/997013509" TargetMode="External"/><Relationship Id="rId21" Type="http://schemas.openxmlformats.org/officeDocument/2006/relationships/hyperlink" Target="https://podminky.urs.cz/item/CS_URS_2022_01/725110814" TargetMode="External"/><Relationship Id="rId7" Type="http://schemas.openxmlformats.org/officeDocument/2006/relationships/hyperlink" Target="https://podminky.urs.cz/item/CS_URS_2022_01/721194104" TargetMode="External"/><Relationship Id="rId12" Type="http://schemas.openxmlformats.org/officeDocument/2006/relationships/hyperlink" Target="https://podminky.urs.cz/item/CS_URS_2022_01/722290226" TargetMode="External"/><Relationship Id="rId17" Type="http://schemas.openxmlformats.org/officeDocument/2006/relationships/hyperlink" Target="https://podminky.urs.cz/item/CS_URS_2022_01/725829131" TargetMode="External"/><Relationship Id="rId25" Type="http://schemas.openxmlformats.org/officeDocument/2006/relationships/hyperlink" Target="https://podminky.urs.cz/item/CS_URS_2022_01/725860811" TargetMode="External"/><Relationship Id="rId2" Type="http://schemas.openxmlformats.org/officeDocument/2006/relationships/hyperlink" Target="https://podminky.urs.cz/item/CS_URS_2022_01/997013501" TargetMode="External"/><Relationship Id="rId16" Type="http://schemas.openxmlformats.org/officeDocument/2006/relationships/hyperlink" Target="https://podminky.urs.cz/item/CS_URS_2022_01/725219102" TargetMode="External"/><Relationship Id="rId20" Type="http://schemas.openxmlformats.org/officeDocument/2006/relationships/hyperlink" Target="https://podminky.urs.cz/item/CS_URS_2022_01/998725203" TargetMode="External"/><Relationship Id="rId1" Type="http://schemas.openxmlformats.org/officeDocument/2006/relationships/hyperlink" Target="https://podminky.urs.cz/item/CS_URS_2022_01/997013214" TargetMode="External"/><Relationship Id="rId6" Type="http://schemas.openxmlformats.org/officeDocument/2006/relationships/hyperlink" Target="https://podminky.urs.cz/item/CS_URS_2022_01/721290111" TargetMode="External"/><Relationship Id="rId11" Type="http://schemas.openxmlformats.org/officeDocument/2006/relationships/hyperlink" Target="https://podminky.urs.cz/item/CS_URS_2022_01/722181231" TargetMode="External"/><Relationship Id="rId24" Type="http://schemas.openxmlformats.org/officeDocument/2006/relationships/hyperlink" Target="https://podminky.urs.cz/item/CS_URS_2022_01/725820802" TargetMode="External"/><Relationship Id="rId5" Type="http://schemas.openxmlformats.org/officeDocument/2006/relationships/hyperlink" Target="https://podminky.urs.cz/item/CS_URS_2022_01/721173722" TargetMode="External"/><Relationship Id="rId15" Type="http://schemas.openxmlformats.org/officeDocument/2006/relationships/hyperlink" Target="https://podminky.urs.cz/item/CS_URS_2022_01/725129102" TargetMode="External"/><Relationship Id="rId23" Type="http://schemas.openxmlformats.org/officeDocument/2006/relationships/hyperlink" Target="https://podminky.urs.cz/item/CS_URS_2022_01/725122817" TargetMode="External"/><Relationship Id="rId28" Type="http://schemas.openxmlformats.org/officeDocument/2006/relationships/drawing" Target="../drawings/drawing7.xml"/><Relationship Id="rId10" Type="http://schemas.openxmlformats.org/officeDocument/2006/relationships/hyperlink" Target="https://podminky.urs.cz/item/CS_URS_2022_01/722174002" TargetMode="External"/><Relationship Id="rId19" Type="http://schemas.openxmlformats.org/officeDocument/2006/relationships/hyperlink" Target="https://podminky.urs.cz/item/CS_URS_2022_01/725865411" TargetMode="External"/><Relationship Id="rId4" Type="http://schemas.openxmlformats.org/officeDocument/2006/relationships/hyperlink" Target="https://podminky.urs.cz/item/CS_URS_2022_01/997013631" TargetMode="External"/><Relationship Id="rId9" Type="http://schemas.openxmlformats.org/officeDocument/2006/relationships/hyperlink" Target="https://podminky.urs.cz/item/CS_URS_2022_01/998721203" TargetMode="External"/><Relationship Id="rId14" Type="http://schemas.openxmlformats.org/officeDocument/2006/relationships/hyperlink" Target="https://podminky.urs.cz/item/CS_URS_2022_01/998722203" TargetMode="External"/><Relationship Id="rId22" Type="http://schemas.openxmlformats.org/officeDocument/2006/relationships/hyperlink" Target="https://podminky.urs.cz/item/CS_URS_2022_01/725210821" TargetMode="External"/><Relationship Id="rId27"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podminky.urs.cz/item/CS_URS_2022_01/030001000"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4"/>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79"/>
      <c r="AS2" s="379"/>
      <c r="AT2" s="379"/>
      <c r="AU2" s="379"/>
      <c r="AV2" s="379"/>
      <c r="AW2" s="379"/>
      <c r="AX2" s="379"/>
      <c r="AY2" s="379"/>
      <c r="AZ2" s="379"/>
      <c r="BA2" s="379"/>
      <c r="BB2" s="379"/>
      <c r="BC2" s="379"/>
      <c r="BD2" s="379"/>
      <c r="BE2" s="379"/>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63" t="s">
        <v>14</v>
      </c>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24"/>
      <c r="AQ5" s="24"/>
      <c r="AR5" s="22"/>
      <c r="BE5" s="360" t="s">
        <v>15</v>
      </c>
      <c r="BS5" s="19" t="s">
        <v>6</v>
      </c>
    </row>
    <row r="6" spans="1:74" s="1" customFormat="1" ht="36.950000000000003" customHeight="1">
      <c r="B6" s="23"/>
      <c r="C6" s="24"/>
      <c r="D6" s="30" t="s">
        <v>16</v>
      </c>
      <c r="E6" s="24"/>
      <c r="F6" s="24"/>
      <c r="G6" s="24"/>
      <c r="H6" s="24"/>
      <c r="I6" s="24"/>
      <c r="J6" s="24"/>
      <c r="K6" s="365" t="s">
        <v>17</v>
      </c>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24"/>
      <c r="AQ6" s="24"/>
      <c r="AR6" s="22"/>
      <c r="BE6" s="361"/>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61"/>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61"/>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61"/>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19</v>
      </c>
      <c r="AO10" s="24"/>
      <c r="AP10" s="24"/>
      <c r="AQ10" s="24"/>
      <c r="AR10" s="22"/>
      <c r="BE10" s="361"/>
      <c r="BS10" s="19" t="s">
        <v>6</v>
      </c>
    </row>
    <row r="11" spans="1:74" s="1" customFormat="1" ht="18.399999999999999"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28</v>
      </c>
      <c r="AL11" s="24"/>
      <c r="AM11" s="24"/>
      <c r="AN11" s="29" t="s">
        <v>19</v>
      </c>
      <c r="AO11" s="24"/>
      <c r="AP11" s="24"/>
      <c r="AQ11" s="24"/>
      <c r="AR11" s="22"/>
      <c r="BE11" s="361"/>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61"/>
      <c r="BS12" s="19" t="s">
        <v>6</v>
      </c>
    </row>
    <row r="13" spans="1:74" s="1" customFormat="1" ht="12" customHeight="1">
      <c r="B13" s="23"/>
      <c r="C13" s="24"/>
      <c r="D13" s="31"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30</v>
      </c>
      <c r="AO13" s="24"/>
      <c r="AP13" s="24"/>
      <c r="AQ13" s="24"/>
      <c r="AR13" s="22"/>
      <c r="BE13" s="361"/>
      <c r="BS13" s="19" t="s">
        <v>6</v>
      </c>
    </row>
    <row r="14" spans="1:74" ht="12.75">
      <c r="B14" s="23"/>
      <c r="C14" s="24"/>
      <c r="D14" s="24"/>
      <c r="E14" s="366" t="s">
        <v>30</v>
      </c>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1" t="s">
        <v>28</v>
      </c>
      <c r="AL14" s="24"/>
      <c r="AM14" s="24"/>
      <c r="AN14" s="33" t="s">
        <v>30</v>
      </c>
      <c r="AO14" s="24"/>
      <c r="AP14" s="24"/>
      <c r="AQ14" s="24"/>
      <c r="AR14" s="22"/>
      <c r="BE14" s="361"/>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61"/>
      <c r="BS15" s="19" t="s">
        <v>4</v>
      </c>
    </row>
    <row r="16" spans="1:74" s="1" customFormat="1" ht="12" customHeight="1">
      <c r="B16" s="23"/>
      <c r="C16" s="24"/>
      <c r="D16" s="31"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19</v>
      </c>
      <c r="AO16" s="24"/>
      <c r="AP16" s="24"/>
      <c r="AQ16" s="24"/>
      <c r="AR16" s="22"/>
      <c r="BE16" s="361"/>
      <c r="BS16" s="19" t="s">
        <v>4</v>
      </c>
    </row>
    <row r="17" spans="1:71" s="1" customFormat="1" ht="18.399999999999999"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28</v>
      </c>
      <c r="AL17" s="24"/>
      <c r="AM17" s="24"/>
      <c r="AN17" s="29" t="s">
        <v>19</v>
      </c>
      <c r="AO17" s="24"/>
      <c r="AP17" s="24"/>
      <c r="AQ17" s="24"/>
      <c r="AR17" s="22"/>
      <c r="BE17" s="361"/>
      <c r="BS17" s="19" t="s">
        <v>33</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61"/>
      <c r="BS18" s="19" t="s">
        <v>6</v>
      </c>
    </row>
    <row r="19" spans="1:71" s="1" customFormat="1" ht="12" customHeight="1">
      <c r="B19" s="23"/>
      <c r="C19" s="24"/>
      <c r="D19" s="31"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61"/>
      <c r="BS19" s="19" t="s">
        <v>6</v>
      </c>
    </row>
    <row r="20" spans="1:71" s="1" customFormat="1" ht="18.399999999999999" customHeight="1">
      <c r="B20" s="23"/>
      <c r="C20" s="24"/>
      <c r="D20" s="24"/>
      <c r="E20" s="29" t="s">
        <v>35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28</v>
      </c>
      <c r="AL20" s="24"/>
      <c r="AM20" s="24"/>
      <c r="AN20" s="29" t="s">
        <v>19</v>
      </c>
      <c r="AO20" s="24"/>
      <c r="AP20" s="24"/>
      <c r="AQ20" s="24"/>
      <c r="AR20" s="22"/>
      <c r="BE20" s="361"/>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61"/>
    </row>
    <row r="22" spans="1:71" s="1" customFormat="1" ht="12" customHeight="1">
      <c r="B22" s="23"/>
      <c r="C22" s="24"/>
      <c r="D22" s="31"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61"/>
    </row>
    <row r="23" spans="1:71" s="1" customFormat="1" ht="84" customHeight="1">
      <c r="B23" s="23"/>
      <c r="C23" s="24"/>
      <c r="D23" s="24"/>
      <c r="E23" s="368" t="s">
        <v>37</v>
      </c>
      <c r="F23" s="368"/>
      <c r="G23" s="368"/>
      <c r="H23" s="368"/>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O23" s="24"/>
      <c r="AP23" s="24"/>
      <c r="AQ23" s="24"/>
      <c r="AR23" s="22"/>
      <c r="BE23" s="361"/>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61"/>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61"/>
    </row>
    <row r="26" spans="1:71" s="2" customFormat="1" ht="25.9" customHeight="1">
      <c r="A26" s="36"/>
      <c r="B26" s="37"/>
      <c r="C26" s="38"/>
      <c r="D26" s="39" t="s">
        <v>38</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69">
        <f>ROUND(AG54,1)</f>
        <v>0</v>
      </c>
      <c r="AL26" s="370"/>
      <c r="AM26" s="370"/>
      <c r="AN26" s="370"/>
      <c r="AO26" s="370"/>
      <c r="AP26" s="38"/>
      <c r="AQ26" s="38"/>
      <c r="AR26" s="41"/>
      <c r="BE26" s="361"/>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61"/>
    </row>
    <row r="28" spans="1:71" s="2" customFormat="1" ht="12.75">
      <c r="A28" s="36"/>
      <c r="B28" s="37"/>
      <c r="C28" s="38"/>
      <c r="D28" s="38"/>
      <c r="E28" s="38"/>
      <c r="F28" s="38"/>
      <c r="G28" s="38"/>
      <c r="H28" s="38"/>
      <c r="I28" s="38"/>
      <c r="J28" s="38"/>
      <c r="K28" s="38"/>
      <c r="L28" s="371" t="s">
        <v>39</v>
      </c>
      <c r="M28" s="371"/>
      <c r="N28" s="371"/>
      <c r="O28" s="371"/>
      <c r="P28" s="371"/>
      <c r="Q28" s="38"/>
      <c r="R28" s="38"/>
      <c r="S28" s="38"/>
      <c r="T28" s="38"/>
      <c r="U28" s="38"/>
      <c r="V28" s="38"/>
      <c r="W28" s="371" t="s">
        <v>40</v>
      </c>
      <c r="X28" s="371"/>
      <c r="Y28" s="371"/>
      <c r="Z28" s="371"/>
      <c r="AA28" s="371"/>
      <c r="AB28" s="371"/>
      <c r="AC28" s="371"/>
      <c r="AD28" s="371"/>
      <c r="AE28" s="371"/>
      <c r="AF28" s="38"/>
      <c r="AG28" s="38"/>
      <c r="AH28" s="38"/>
      <c r="AI28" s="38"/>
      <c r="AJ28" s="38"/>
      <c r="AK28" s="371" t="s">
        <v>41</v>
      </c>
      <c r="AL28" s="371"/>
      <c r="AM28" s="371"/>
      <c r="AN28" s="371"/>
      <c r="AO28" s="371"/>
      <c r="AP28" s="38"/>
      <c r="AQ28" s="38"/>
      <c r="AR28" s="41"/>
      <c r="BE28" s="361"/>
    </row>
    <row r="29" spans="1:71" s="3" customFormat="1" ht="14.45" customHeight="1">
      <c r="B29" s="42"/>
      <c r="C29" s="43"/>
      <c r="D29" s="31" t="s">
        <v>42</v>
      </c>
      <c r="E29" s="43"/>
      <c r="F29" s="31" t="s">
        <v>43</v>
      </c>
      <c r="G29" s="43"/>
      <c r="H29" s="43"/>
      <c r="I29" s="43"/>
      <c r="J29" s="43"/>
      <c r="K29" s="43"/>
      <c r="L29" s="374">
        <v>0.21</v>
      </c>
      <c r="M29" s="373"/>
      <c r="N29" s="373"/>
      <c r="O29" s="373"/>
      <c r="P29" s="373"/>
      <c r="Q29" s="43"/>
      <c r="R29" s="43"/>
      <c r="S29" s="43"/>
      <c r="T29" s="43"/>
      <c r="U29" s="43"/>
      <c r="V29" s="43"/>
      <c r="W29" s="372">
        <f>ROUND(AZ54, 1)</f>
        <v>0</v>
      </c>
      <c r="X29" s="373"/>
      <c r="Y29" s="373"/>
      <c r="Z29" s="373"/>
      <c r="AA29" s="373"/>
      <c r="AB29" s="373"/>
      <c r="AC29" s="373"/>
      <c r="AD29" s="373"/>
      <c r="AE29" s="373"/>
      <c r="AF29" s="43"/>
      <c r="AG29" s="43"/>
      <c r="AH29" s="43"/>
      <c r="AI29" s="43"/>
      <c r="AJ29" s="43"/>
      <c r="AK29" s="372">
        <f>ROUND(AV54, 1)</f>
        <v>0</v>
      </c>
      <c r="AL29" s="373"/>
      <c r="AM29" s="373"/>
      <c r="AN29" s="373"/>
      <c r="AO29" s="373"/>
      <c r="AP29" s="43"/>
      <c r="AQ29" s="43"/>
      <c r="AR29" s="44"/>
      <c r="BE29" s="362"/>
    </row>
    <row r="30" spans="1:71" s="3" customFormat="1" ht="14.45" customHeight="1">
      <c r="B30" s="42"/>
      <c r="C30" s="43"/>
      <c r="D30" s="43"/>
      <c r="E30" s="43"/>
      <c r="F30" s="31" t="s">
        <v>44</v>
      </c>
      <c r="G30" s="43"/>
      <c r="H30" s="43"/>
      <c r="I30" s="43"/>
      <c r="J30" s="43"/>
      <c r="K30" s="43"/>
      <c r="L30" s="374">
        <v>0.15</v>
      </c>
      <c r="M30" s="373"/>
      <c r="N30" s="373"/>
      <c r="O30" s="373"/>
      <c r="P30" s="373"/>
      <c r="Q30" s="43"/>
      <c r="R30" s="43"/>
      <c r="S30" s="43"/>
      <c r="T30" s="43"/>
      <c r="U30" s="43"/>
      <c r="V30" s="43"/>
      <c r="W30" s="372">
        <f>ROUND(BA54, 1)</f>
        <v>0</v>
      </c>
      <c r="X30" s="373"/>
      <c r="Y30" s="373"/>
      <c r="Z30" s="373"/>
      <c r="AA30" s="373"/>
      <c r="AB30" s="373"/>
      <c r="AC30" s="373"/>
      <c r="AD30" s="373"/>
      <c r="AE30" s="373"/>
      <c r="AF30" s="43"/>
      <c r="AG30" s="43"/>
      <c r="AH30" s="43"/>
      <c r="AI30" s="43"/>
      <c r="AJ30" s="43"/>
      <c r="AK30" s="372">
        <f>ROUND(AW54, 1)</f>
        <v>0</v>
      </c>
      <c r="AL30" s="373"/>
      <c r="AM30" s="373"/>
      <c r="AN30" s="373"/>
      <c r="AO30" s="373"/>
      <c r="AP30" s="43"/>
      <c r="AQ30" s="43"/>
      <c r="AR30" s="44"/>
      <c r="BE30" s="362"/>
    </row>
    <row r="31" spans="1:71" s="3" customFormat="1" ht="14.45" hidden="1" customHeight="1">
      <c r="B31" s="42"/>
      <c r="C31" s="43"/>
      <c r="D31" s="43"/>
      <c r="E31" s="43"/>
      <c r="F31" s="31" t="s">
        <v>45</v>
      </c>
      <c r="G31" s="43"/>
      <c r="H31" s="43"/>
      <c r="I31" s="43"/>
      <c r="J31" s="43"/>
      <c r="K31" s="43"/>
      <c r="L31" s="374">
        <v>0.21</v>
      </c>
      <c r="M31" s="373"/>
      <c r="N31" s="373"/>
      <c r="O31" s="373"/>
      <c r="P31" s="373"/>
      <c r="Q31" s="43"/>
      <c r="R31" s="43"/>
      <c r="S31" s="43"/>
      <c r="T31" s="43"/>
      <c r="U31" s="43"/>
      <c r="V31" s="43"/>
      <c r="W31" s="372">
        <f>ROUND(BB54, 1)</f>
        <v>0</v>
      </c>
      <c r="X31" s="373"/>
      <c r="Y31" s="373"/>
      <c r="Z31" s="373"/>
      <c r="AA31" s="373"/>
      <c r="AB31" s="373"/>
      <c r="AC31" s="373"/>
      <c r="AD31" s="373"/>
      <c r="AE31" s="373"/>
      <c r="AF31" s="43"/>
      <c r="AG31" s="43"/>
      <c r="AH31" s="43"/>
      <c r="AI31" s="43"/>
      <c r="AJ31" s="43"/>
      <c r="AK31" s="372">
        <v>0</v>
      </c>
      <c r="AL31" s="373"/>
      <c r="AM31" s="373"/>
      <c r="AN31" s="373"/>
      <c r="AO31" s="373"/>
      <c r="AP31" s="43"/>
      <c r="AQ31" s="43"/>
      <c r="AR31" s="44"/>
      <c r="BE31" s="362"/>
    </row>
    <row r="32" spans="1:71" s="3" customFormat="1" ht="14.45" hidden="1" customHeight="1">
      <c r="B32" s="42"/>
      <c r="C32" s="43"/>
      <c r="D32" s="43"/>
      <c r="E32" s="43"/>
      <c r="F32" s="31" t="s">
        <v>46</v>
      </c>
      <c r="G32" s="43"/>
      <c r="H32" s="43"/>
      <c r="I32" s="43"/>
      <c r="J32" s="43"/>
      <c r="K32" s="43"/>
      <c r="L32" s="374">
        <v>0.15</v>
      </c>
      <c r="M32" s="373"/>
      <c r="N32" s="373"/>
      <c r="O32" s="373"/>
      <c r="P32" s="373"/>
      <c r="Q32" s="43"/>
      <c r="R32" s="43"/>
      <c r="S32" s="43"/>
      <c r="T32" s="43"/>
      <c r="U32" s="43"/>
      <c r="V32" s="43"/>
      <c r="W32" s="372">
        <f>ROUND(BC54, 1)</f>
        <v>0</v>
      </c>
      <c r="X32" s="373"/>
      <c r="Y32" s="373"/>
      <c r="Z32" s="373"/>
      <c r="AA32" s="373"/>
      <c r="AB32" s="373"/>
      <c r="AC32" s="373"/>
      <c r="AD32" s="373"/>
      <c r="AE32" s="373"/>
      <c r="AF32" s="43"/>
      <c r="AG32" s="43"/>
      <c r="AH32" s="43"/>
      <c r="AI32" s="43"/>
      <c r="AJ32" s="43"/>
      <c r="AK32" s="372">
        <v>0</v>
      </c>
      <c r="AL32" s="373"/>
      <c r="AM32" s="373"/>
      <c r="AN32" s="373"/>
      <c r="AO32" s="373"/>
      <c r="AP32" s="43"/>
      <c r="AQ32" s="43"/>
      <c r="AR32" s="44"/>
      <c r="BE32" s="362"/>
    </row>
    <row r="33" spans="1:57" s="3" customFormat="1" ht="14.45" hidden="1" customHeight="1">
      <c r="B33" s="42"/>
      <c r="C33" s="43"/>
      <c r="D33" s="43"/>
      <c r="E33" s="43"/>
      <c r="F33" s="31" t="s">
        <v>47</v>
      </c>
      <c r="G33" s="43"/>
      <c r="H33" s="43"/>
      <c r="I33" s="43"/>
      <c r="J33" s="43"/>
      <c r="K33" s="43"/>
      <c r="L33" s="374">
        <v>0</v>
      </c>
      <c r="M33" s="373"/>
      <c r="N33" s="373"/>
      <c r="O33" s="373"/>
      <c r="P33" s="373"/>
      <c r="Q33" s="43"/>
      <c r="R33" s="43"/>
      <c r="S33" s="43"/>
      <c r="T33" s="43"/>
      <c r="U33" s="43"/>
      <c r="V33" s="43"/>
      <c r="W33" s="372">
        <f>ROUND(BD54, 1)</f>
        <v>0</v>
      </c>
      <c r="X33" s="373"/>
      <c r="Y33" s="373"/>
      <c r="Z33" s="373"/>
      <c r="AA33" s="373"/>
      <c r="AB33" s="373"/>
      <c r="AC33" s="373"/>
      <c r="AD33" s="373"/>
      <c r="AE33" s="373"/>
      <c r="AF33" s="43"/>
      <c r="AG33" s="43"/>
      <c r="AH33" s="43"/>
      <c r="AI33" s="43"/>
      <c r="AJ33" s="43"/>
      <c r="AK33" s="372">
        <v>0</v>
      </c>
      <c r="AL33" s="373"/>
      <c r="AM33" s="373"/>
      <c r="AN33" s="373"/>
      <c r="AO33" s="373"/>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48</v>
      </c>
      <c r="E35" s="47"/>
      <c r="F35" s="47"/>
      <c r="G35" s="47"/>
      <c r="H35" s="47"/>
      <c r="I35" s="47"/>
      <c r="J35" s="47"/>
      <c r="K35" s="47"/>
      <c r="L35" s="47"/>
      <c r="M35" s="47"/>
      <c r="N35" s="47"/>
      <c r="O35" s="47"/>
      <c r="P35" s="47"/>
      <c r="Q35" s="47"/>
      <c r="R35" s="47"/>
      <c r="S35" s="47"/>
      <c r="T35" s="48" t="s">
        <v>49</v>
      </c>
      <c r="U35" s="47"/>
      <c r="V35" s="47"/>
      <c r="W35" s="47"/>
      <c r="X35" s="378" t="s">
        <v>50</v>
      </c>
      <c r="Y35" s="376"/>
      <c r="Z35" s="376"/>
      <c r="AA35" s="376"/>
      <c r="AB35" s="376"/>
      <c r="AC35" s="47"/>
      <c r="AD35" s="47"/>
      <c r="AE35" s="47"/>
      <c r="AF35" s="47"/>
      <c r="AG35" s="47"/>
      <c r="AH35" s="47"/>
      <c r="AI35" s="47"/>
      <c r="AJ35" s="47"/>
      <c r="AK35" s="375">
        <f>SUM(AK26:AK33)</f>
        <v>0</v>
      </c>
      <c r="AL35" s="376"/>
      <c r="AM35" s="376"/>
      <c r="AN35" s="376"/>
      <c r="AO35" s="377"/>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51</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SCHMIDT2003e</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40" t="str">
        <f>K6</f>
        <v>MM DĚČÍN - REKONSTRUKCE SÁLU BUDOVY A6(CÚ 2022/I)</v>
      </c>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DĚČÍN</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42" t="str">
        <f>IF(AN8= "","",AN8)</f>
        <v>11. 3. 2022</v>
      </c>
      <c r="AN47" s="342"/>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25</v>
      </c>
      <c r="D49" s="38"/>
      <c r="E49" s="38"/>
      <c r="F49" s="38"/>
      <c r="G49" s="38"/>
      <c r="H49" s="38"/>
      <c r="I49" s="38"/>
      <c r="J49" s="38"/>
      <c r="K49" s="38"/>
      <c r="L49" s="54" t="str">
        <f>IF(E11= "","",E11)</f>
        <v>STATUTÁTNÍ MĚSTO DĚČÍN Mírové.nám 1175/5, Děčín 4</v>
      </c>
      <c r="M49" s="38"/>
      <c r="N49" s="38"/>
      <c r="O49" s="38"/>
      <c r="P49" s="38"/>
      <c r="Q49" s="38"/>
      <c r="R49" s="38"/>
      <c r="S49" s="38"/>
      <c r="T49" s="38"/>
      <c r="U49" s="38"/>
      <c r="V49" s="38"/>
      <c r="W49" s="38"/>
      <c r="X49" s="38"/>
      <c r="Y49" s="38"/>
      <c r="Z49" s="38"/>
      <c r="AA49" s="38"/>
      <c r="AB49" s="38"/>
      <c r="AC49" s="38"/>
      <c r="AD49" s="38"/>
      <c r="AE49" s="38"/>
      <c r="AF49" s="38"/>
      <c r="AG49" s="38"/>
      <c r="AH49" s="38"/>
      <c r="AI49" s="31" t="s">
        <v>31</v>
      </c>
      <c r="AJ49" s="38"/>
      <c r="AK49" s="38"/>
      <c r="AL49" s="38"/>
      <c r="AM49" s="343" t="str">
        <f>IF(E17="","",E17)</f>
        <v>ATELIÉR SCHMIDT Děčín</v>
      </c>
      <c r="AN49" s="344"/>
      <c r="AO49" s="344"/>
      <c r="AP49" s="344"/>
      <c r="AQ49" s="38"/>
      <c r="AR49" s="41"/>
      <c r="AS49" s="345" t="s">
        <v>52</v>
      </c>
      <c r="AT49" s="346"/>
      <c r="AU49" s="62"/>
      <c r="AV49" s="62"/>
      <c r="AW49" s="62"/>
      <c r="AX49" s="62"/>
      <c r="AY49" s="62"/>
      <c r="AZ49" s="62"/>
      <c r="BA49" s="62"/>
      <c r="BB49" s="62"/>
      <c r="BC49" s="62"/>
      <c r="BD49" s="63"/>
      <c r="BE49" s="36"/>
    </row>
    <row r="50" spans="1:91" s="2" customFormat="1" ht="15.2" customHeight="1">
      <c r="A50" s="36"/>
      <c r="B50" s="37"/>
      <c r="C50" s="31" t="s">
        <v>29</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34</v>
      </c>
      <c r="AJ50" s="38"/>
      <c r="AK50" s="38"/>
      <c r="AL50" s="38"/>
      <c r="AM50" s="343" t="str">
        <f>IF(E20="","",E20)</f>
        <v xml:space="preserve">Nina Blavková Děčín </v>
      </c>
      <c r="AN50" s="344"/>
      <c r="AO50" s="344"/>
      <c r="AP50" s="344"/>
      <c r="AQ50" s="38"/>
      <c r="AR50" s="41"/>
      <c r="AS50" s="347"/>
      <c r="AT50" s="348"/>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49"/>
      <c r="AT51" s="350"/>
      <c r="AU51" s="66"/>
      <c r="AV51" s="66"/>
      <c r="AW51" s="66"/>
      <c r="AX51" s="66"/>
      <c r="AY51" s="66"/>
      <c r="AZ51" s="66"/>
      <c r="BA51" s="66"/>
      <c r="BB51" s="66"/>
      <c r="BC51" s="66"/>
      <c r="BD51" s="67"/>
      <c r="BE51" s="36"/>
    </row>
    <row r="52" spans="1:91" s="2" customFormat="1" ht="29.25" customHeight="1">
      <c r="A52" s="36"/>
      <c r="B52" s="37"/>
      <c r="C52" s="351" t="s">
        <v>53</v>
      </c>
      <c r="D52" s="352"/>
      <c r="E52" s="352"/>
      <c r="F52" s="352"/>
      <c r="G52" s="352"/>
      <c r="H52" s="68"/>
      <c r="I52" s="354" t="s">
        <v>54</v>
      </c>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3" t="s">
        <v>55</v>
      </c>
      <c r="AH52" s="352"/>
      <c r="AI52" s="352"/>
      <c r="AJ52" s="352"/>
      <c r="AK52" s="352"/>
      <c r="AL52" s="352"/>
      <c r="AM52" s="352"/>
      <c r="AN52" s="354" t="s">
        <v>56</v>
      </c>
      <c r="AO52" s="352"/>
      <c r="AP52" s="352"/>
      <c r="AQ52" s="69" t="s">
        <v>57</v>
      </c>
      <c r="AR52" s="41"/>
      <c r="AS52" s="70" t="s">
        <v>58</v>
      </c>
      <c r="AT52" s="71" t="s">
        <v>59</v>
      </c>
      <c r="AU52" s="71" t="s">
        <v>60</v>
      </c>
      <c r="AV52" s="71" t="s">
        <v>61</v>
      </c>
      <c r="AW52" s="71" t="s">
        <v>62</v>
      </c>
      <c r="AX52" s="71" t="s">
        <v>63</v>
      </c>
      <c r="AY52" s="71" t="s">
        <v>64</v>
      </c>
      <c r="AZ52" s="71" t="s">
        <v>65</v>
      </c>
      <c r="BA52" s="71" t="s">
        <v>66</v>
      </c>
      <c r="BB52" s="71" t="s">
        <v>67</v>
      </c>
      <c r="BC52" s="71" t="s">
        <v>68</v>
      </c>
      <c r="BD52" s="72" t="s">
        <v>69</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70</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58">
        <f>ROUND(SUM(AG55:AG62),1)</f>
        <v>0</v>
      </c>
      <c r="AH54" s="358"/>
      <c r="AI54" s="358"/>
      <c r="AJ54" s="358"/>
      <c r="AK54" s="358"/>
      <c r="AL54" s="358"/>
      <c r="AM54" s="358"/>
      <c r="AN54" s="359">
        <f t="shared" ref="AN54:AN62" si="0">SUM(AG54,AT54)</f>
        <v>0</v>
      </c>
      <c r="AO54" s="359"/>
      <c r="AP54" s="359"/>
      <c r="AQ54" s="80" t="s">
        <v>19</v>
      </c>
      <c r="AR54" s="81"/>
      <c r="AS54" s="82">
        <f>ROUND(SUM(AS55:AS62),1)</f>
        <v>0</v>
      </c>
      <c r="AT54" s="83">
        <f t="shared" ref="AT54:AT62" si="1">ROUND(SUM(AV54:AW54),1)</f>
        <v>0</v>
      </c>
      <c r="AU54" s="84">
        <f>ROUND(SUM(AU55:AU62),5)</f>
        <v>0</v>
      </c>
      <c r="AV54" s="83">
        <f>ROUND(AZ54*L29,1)</f>
        <v>0</v>
      </c>
      <c r="AW54" s="83">
        <f>ROUND(BA54*L30,1)</f>
        <v>0</v>
      </c>
      <c r="AX54" s="83">
        <f>ROUND(BB54*L29,1)</f>
        <v>0</v>
      </c>
      <c r="AY54" s="83">
        <f>ROUND(BC54*L30,1)</f>
        <v>0</v>
      </c>
      <c r="AZ54" s="83">
        <f>ROUND(SUM(AZ55:AZ62),1)</f>
        <v>0</v>
      </c>
      <c r="BA54" s="83">
        <f>ROUND(SUM(BA55:BA62),1)</f>
        <v>0</v>
      </c>
      <c r="BB54" s="83">
        <f>ROUND(SUM(BB55:BB62),1)</f>
        <v>0</v>
      </c>
      <c r="BC54" s="83">
        <f>ROUND(SUM(BC55:BC62),1)</f>
        <v>0</v>
      </c>
      <c r="BD54" s="85">
        <f>ROUND(SUM(BD55:BD62),1)</f>
        <v>0</v>
      </c>
      <c r="BS54" s="86" t="s">
        <v>71</v>
      </c>
      <c r="BT54" s="86" t="s">
        <v>72</v>
      </c>
      <c r="BU54" s="87" t="s">
        <v>73</v>
      </c>
      <c r="BV54" s="86" t="s">
        <v>74</v>
      </c>
      <c r="BW54" s="86" t="s">
        <v>5</v>
      </c>
      <c r="BX54" s="86" t="s">
        <v>75</v>
      </c>
      <c r="CL54" s="86" t="s">
        <v>19</v>
      </c>
    </row>
    <row r="55" spans="1:91" s="7" customFormat="1" ht="24.75" customHeight="1">
      <c r="A55" s="88" t="s">
        <v>76</v>
      </c>
      <c r="B55" s="89"/>
      <c r="C55" s="90"/>
      <c r="D55" s="355" t="s">
        <v>77</v>
      </c>
      <c r="E55" s="355"/>
      <c r="F55" s="355"/>
      <c r="G55" s="355"/>
      <c r="H55" s="355"/>
      <c r="I55" s="91"/>
      <c r="J55" s="355" t="s">
        <v>78</v>
      </c>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6">
        <f>'1a - REKONSTRUKCE SÁLU BU...'!J30</f>
        <v>0</v>
      </c>
      <c r="AH55" s="357"/>
      <c r="AI55" s="357"/>
      <c r="AJ55" s="357"/>
      <c r="AK55" s="357"/>
      <c r="AL55" s="357"/>
      <c r="AM55" s="357"/>
      <c r="AN55" s="356">
        <f t="shared" si="0"/>
        <v>0</v>
      </c>
      <c r="AO55" s="357"/>
      <c r="AP55" s="357"/>
      <c r="AQ55" s="92" t="s">
        <v>79</v>
      </c>
      <c r="AR55" s="93"/>
      <c r="AS55" s="94">
        <v>0</v>
      </c>
      <c r="AT55" s="95">
        <f t="shared" si="1"/>
        <v>0</v>
      </c>
      <c r="AU55" s="96">
        <f>'1a - REKONSTRUKCE SÁLU BU...'!P112</f>
        <v>0</v>
      </c>
      <c r="AV55" s="95">
        <f>'1a - REKONSTRUKCE SÁLU BU...'!J33</f>
        <v>0</v>
      </c>
      <c r="AW55" s="95">
        <f>'1a - REKONSTRUKCE SÁLU BU...'!J34</f>
        <v>0</v>
      </c>
      <c r="AX55" s="95">
        <f>'1a - REKONSTRUKCE SÁLU BU...'!J35</f>
        <v>0</v>
      </c>
      <c r="AY55" s="95">
        <f>'1a - REKONSTRUKCE SÁLU BU...'!J36</f>
        <v>0</v>
      </c>
      <c r="AZ55" s="95">
        <f>'1a - REKONSTRUKCE SÁLU BU...'!F33</f>
        <v>0</v>
      </c>
      <c r="BA55" s="95">
        <f>'1a - REKONSTRUKCE SÁLU BU...'!F34</f>
        <v>0</v>
      </c>
      <c r="BB55" s="95">
        <f>'1a - REKONSTRUKCE SÁLU BU...'!F35</f>
        <v>0</v>
      </c>
      <c r="BC55" s="95">
        <f>'1a - REKONSTRUKCE SÁLU BU...'!F36</f>
        <v>0</v>
      </c>
      <c r="BD55" s="97">
        <f>'1a - REKONSTRUKCE SÁLU BU...'!F37</f>
        <v>0</v>
      </c>
      <c r="BT55" s="98" t="s">
        <v>80</v>
      </c>
      <c r="BV55" s="98" t="s">
        <v>74</v>
      </c>
      <c r="BW55" s="98" t="s">
        <v>81</v>
      </c>
      <c r="BX55" s="98" t="s">
        <v>5</v>
      </c>
      <c r="CL55" s="98" t="s">
        <v>19</v>
      </c>
      <c r="CM55" s="98" t="s">
        <v>82</v>
      </c>
    </row>
    <row r="56" spans="1:91" s="7" customFormat="1" ht="24.75" customHeight="1">
      <c r="A56" s="88" t="s">
        <v>76</v>
      </c>
      <c r="B56" s="89"/>
      <c r="C56" s="90"/>
      <c r="D56" s="355" t="s">
        <v>82</v>
      </c>
      <c r="E56" s="355"/>
      <c r="F56" s="355"/>
      <c r="G56" s="355"/>
      <c r="H56" s="355"/>
      <c r="I56" s="91"/>
      <c r="J56" s="355" t="s">
        <v>83</v>
      </c>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6">
        <f>'2 - ELEKTROINSTALACE SLAB...'!J30</f>
        <v>0</v>
      </c>
      <c r="AH56" s="357"/>
      <c r="AI56" s="357"/>
      <c r="AJ56" s="357"/>
      <c r="AK56" s="357"/>
      <c r="AL56" s="357"/>
      <c r="AM56" s="357"/>
      <c r="AN56" s="356">
        <f t="shared" si="0"/>
        <v>0</v>
      </c>
      <c r="AO56" s="357"/>
      <c r="AP56" s="357"/>
      <c r="AQ56" s="92" t="s">
        <v>79</v>
      </c>
      <c r="AR56" s="93"/>
      <c r="AS56" s="94">
        <v>0</v>
      </c>
      <c r="AT56" s="95">
        <f t="shared" si="1"/>
        <v>0</v>
      </c>
      <c r="AU56" s="96">
        <f>'2 - ELEKTROINSTALACE SLAB...'!P96</f>
        <v>0</v>
      </c>
      <c r="AV56" s="95">
        <f>'2 - ELEKTROINSTALACE SLAB...'!J33</f>
        <v>0</v>
      </c>
      <c r="AW56" s="95">
        <f>'2 - ELEKTROINSTALACE SLAB...'!J34</f>
        <v>0</v>
      </c>
      <c r="AX56" s="95">
        <f>'2 - ELEKTROINSTALACE SLAB...'!J35</f>
        <v>0</v>
      </c>
      <c r="AY56" s="95">
        <f>'2 - ELEKTROINSTALACE SLAB...'!J36</f>
        <v>0</v>
      </c>
      <c r="AZ56" s="95">
        <f>'2 - ELEKTROINSTALACE SLAB...'!F33</f>
        <v>0</v>
      </c>
      <c r="BA56" s="95">
        <f>'2 - ELEKTROINSTALACE SLAB...'!F34</f>
        <v>0</v>
      </c>
      <c r="BB56" s="95">
        <f>'2 - ELEKTROINSTALACE SLAB...'!F35</f>
        <v>0</v>
      </c>
      <c r="BC56" s="95">
        <f>'2 - ELEKTROINSTALACE SLAB...'!F36</f>
        <v>0</v>
      </c>
      <c r="BD56" s="97">
        <f>'2 - ELEKTROINSTALACE SLAB...'!F37</f>
        <v>0</v>
      </c>
      <c r="BT56" s="98" t="s">
        <v>80</v>
      </c>
      <c r="BV56" s="98" t="s">
        <v>74</v>
      </c>
      <c r="BW56" s="98" t="s">
        <v>84</v>
      </c>
      <c r="BX56" s="98" t="s">
        <v>5</v>
      </c>
      <c r="CL56" s="98" t="s">
        <v>19</v>
      </c>
      <c r="CM56" s="98" t="s">
        <v>82</v>
      </c>
    </row>
    <row r="57" spans="1:91" s="7" customFormat="1" ht="24.75" customHeight="1">
      <c r="A57" s="88" t="s">
        <v>76</v>
      </c>
      <c r="B57" s="89"/>
      <c r="C57" s="90"/>
      <c r="D57" s="355" t="s">
        <v>85</v>
      </c>
      <c r="E57" s="355"/>
      <c r="F57" s="355"/>
      <c r="G57" s="355"/>
      <c r="H57" s="355"/>
      <c r="I57" s="91"/>
      <c r="J57" s="355" t="s">
        <v>86</v>
      </c>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6">
        <f>'3 - ELEKTROINSTALACE NN -...'!J30</f>
        <v>0</v>
      </c>
      <c r="AH57" s="357"/>
      <c r="AI57" s="357"/>
      <c r="AJ57" s="357"/>
      <c r="AK57" s="357"/>
      <c r="AL57" s="357"/>
      <c r="AM57" s="357"/>
      <c r="AN57" s="356">
        <f t="shared" si="0"/>
        <v>0</v>
      </c>
      <c r="AO57" s="357"/>
      <c r="AP57" s="357"/>
      <c r="AQ57" s="92" t="s">
        <v>79</v>
      </c>
      <c r="AR57" s="93"/>
      <c r="AS57" s="94">
        <v>0</v>
      </c>
      <c r="AT57" s="95">
        <f t="shared" si="1"/>
        <v>0</v>
      </c>
      <c r="AU57" s="96">
        <f>'3 - ELEKTROINSTALACE NN -...'!P97</f>
        <v>0</v>
      </c>
      <c r="AV57" s="95">
        <f>'3 - ELEKTROINSTALACE NN -...'!J33</f>
        <v>0</v>
      </c>
      <c r="AW57" s="95">
        <f>'3 - ELEKTROINSTALACE NN -...'!J34</f>
        <v>0</v>
      </c>
      <c r="AX57" s="95">
        <f>'3 - ELEKTROINSTALACE NN -...'!J35</f>
        <v>0</v>
      </c>
      <c r="AY57" s="95">
        <f>'3 - ELEKTROINSTALACE NN -...'!J36</f>
        <v>0</v>
      </c>
      <c r="AZ57" s="95">
        <f>'3 - ELEKTROINSTALACE NN -...'!F33</f>
        <v>0</v>
      </c>
      <c r="BA57" s="95">
        <f>'3 - ELEKTROINSTALACE NN -...'!F34</f>
        <v>0</v>
      </c>
      <c r="BB57" s="95">
        <f>'3 - ELEKTROINSTALACE NN -...'!F35</f>
        <v>0</v>
      </c>
      <c r="BC57" s="95">
        <f>'3 - ELEKTROINSTALACE NN -...'!F36</f>
        <v>0</v>
      </c>
      <c r="BD57" s="97">
        <f>'3 - ELEKTROINSTALACE NN -...'!F37</f>
        <v>0</v>
      </c>
      <c r="BT57" s="98" t="s">
        <v>80</v>
      </c>
      <c r="BV57" s="98" t="s">
        <v>74</v>
      </c>
      <c r="BW57" s="98" t="s">
        <v>87</v>
      </c>
      <c r="BX57" s="98" t="s">
        <v>5</v>
      </c>
      <c r="CL57" s="98" t="s">
        <v>19</v>
      </c>
      <c r="CM57" s="98" t="s">
        <v>82</v>
      </c>
    </row>
    <row r="58" spans="1:91" s="7" customFormat="1" ht="24.75" customHeight="1">
      <c r="A58" s="88" t="s">
        <v>76</v>
      </c>
      <c r="B58" s="89"/>
      <c r="C58" s="90"/>
      <c r="D58" s="355" t="s">
        <v>88</v>
      </c>
      <c r="E58" s="355"/>
      <c r="F58" s="355"/>
      <c r="G58" s="355"/>
      <c r="H58" s="355"/>
      <c r="I58" s="91"/>
      <c r="J58" s="355" t="s">
        <v>89</v>
      </c>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6">
        <f>'4a - VZDUCHOTECHNIKA - př...'!J30</f>
        <v>0</v>
      </c>
      <c r="AH58" s="357"/>
      <c r="AI58" s="357"/>
      <c r="AJ58" s="357"/>
      <c r="AK58" s="357"/>
      <c r="AL58" s="357"/>
      <c r="AM58" s="357"/>
      <c r="AN58" s="356">
        <f t="shared" si="0"/>
        <v>0</v>
      </c>
      <c r="AO58" s="357"/>
      <c r="AP58" s="357"/>
      <c r="AQ58" s="92" t="s">
        <v>79</v>
      </c>
      <c r="AR58" s="93"/>
      <c r="AS58" s="94">
        <v>0</v>
      </c>
      <c r="AT58" s="95">
        <f t="shared" si="1"/>
        <v>0</v>
      </c>
      <c r="AU58" s="96">
        <f>'4a - VZDUCHOTECHNIKA - př...'!P81</f>
        <v>0</v>
      </c>
      <c r="AV58" s="95">
        <f>'4a - VZDUCHOTECHNIKA - př...'!J33</f>
        <v>0</v>
      </c>
      <c r="AW58" s="95">
        <f>'4a - VZDUCHOTECHNIKA - př...'!J34</f>
        <v>0</v>
      </c>
      <c r="AX58" s="95">
        <f>'4a - VZDUCHOTECHNIKA - př...'!J35</f>
        <v>0</v>
      </c>
      <c r="AY58" s="95">
        <f>'4a - VZDUCHOTECHNIKA - př...'!J36</f>
        <v>0</v>
      </c>
      <c r="AZ58" s="95">
        <f>'4a - VZDUCHOTECHNIKA - př...'!F33</f>
        <v>0</v>
      </c>
      <c r="BA58" s="95">
        <f>'4a - VZDUCHOTECHNIKA - př...'!F34</f>
        <v>0</v>
      </c>
      <c r="BB58" s="95">
        <f>'4a - VZDUCHOTECHNIKA - př...'!F35</f>
        <v>0</v>
      </c>
      <c r="BC58" s="95">
        <f>'4a - VZDUCHOTECHNIKA - př...'!F36</f>
        <v>0</v>
      </c>
      <c r="BD58" s="97">
        <f>'4a - VZDUCHOTECHNIKA - př...'!F37</f>
        <v>0</v>
      </c>
      <c r="BT58" s="98" t="s">
        <v>80</v>
      </c>
      <c r="BV58" s="98" t="s">
        <v>74</v>
      </c>
      <c r="BW58" s="98" t="s">
        <v>90</v>
      </c>
      <c r="BX58" s="98" t="s">
        <v>5</v>
      </c>
      <c r="CL58" s="98" t="s">
        <v>19</v>
      </c>
      <c r="CM58" s="98" t="s">
        <v>82</v>
      </c>
    </row>
    <row r="59" spans="1:91" s="7" customFormat="1" ht="16.5" customHeight="1">
      <c r="A59" s="88" t="s">
        <v>76</v>
      </c>
      <c r="B59" s="89"/>
      <c r="C59" s="90"/>
      <c r="D59" s="355" t="s">
        <v>91</v>
      </c>
      <c r="E59" s="355"/>
      <c r="F59" s="355"/>
      <c r="G59" s="355"/>
      <c r="H59" s="355"/>
      <c r="I59" s="91"/>
      <c r="J59" s="355" t="s">
        <v>92</v>
      </c>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6">
        <f>'5 - VYTÁPĚNÍ     '!J30</f>
        <v>0</v>
      </c>
      <c r="AH59" s="357"/>
      <c r="AI59" s="357"/>
      <c r="AJ59" s="357"/>
      <c r="AK59" s="357"/>
      <c r="AL59" s="357"/>
      <c r="AM59" s="357"/>
      <c r="AN59" s="356">
        <f t="shared" si="0"/>
        <v>0</v>
      </c>
      <c r="AO59" s="357"/>
      <c r="AP59" s="357"/>
      <c r="AQ59" s="92" t="s">
        <v>79</v>
      </c>
      <c r="AR59" s="93"/>
      <c r="AS59" s="94">
        <v>0</v>
      </c>
      <c r="AT59" s="95">
        <f t="shared" si="1"/>
        <v>0</v>
      </c>
      <c r="AU59" s="96">
        <f>'5 - VYTÁPĚNÍ     '!P87</f>
        <v>0</v>
      </c>
      <c r="AV59" s="95">
        <f>'5 - VYTÁPĚNÍ     '!J33</f>
        <v>0</v>
      </c>
      <c r="AW59" s="95">
        <f>'5 - VYTÁPĚNÍ     '!J34</f>
        <v>0</v>
      </c>
      <c r="AX59" s="95">
        <f>'5 - VYTÁPĚNÍ     '!J35</f>
        <v>0</v>
      </c>
      <c r="AY59" s="95">
        <f>'5 - VYTÁPĚNÍ     '!J36</f>
        <v>0</v>
      </c>
      <c r="AZ59" s="95">
        <f>'5 - VYTÁPĚNÍ     '!F33</f>
        <v>0</v>
      </c>
      <c r="BA59" s="95">
        <f>'5 - VYTÁPĚNÍ     '!F34</f>
        <v>0</v>
      </c>
      <c r="BB59" s="95">
        <f>'5 - VYTÁPĚNÍ     '!F35</f>
        <v>0</v>
      </c>
      <c r="BC59" s="95">
        <f>'5 - VYTÁPĚNÍ     '!F36</f>
        <v>0</v>
      </c>
      <c r="BD59" s="97">
        <f>'5 - VYTÁPĚNÍ     '!F37</f>
        <v>0</v>
      </c>
      <c r="BT59" s="98" t="s">
        <v>80</v>
      </c>
      <c r="BV59" s="98" t="s">
        <v>74</v>
      </c>
      <c r="BW59" s="98" t="s">
        <v>93</v>
      </c>
      <c r="BX59" s="98" t="s">
        <v>5</v>
      </c>
      <c r="CL59" s="98" t="s">
        <v>19</v>
      </c>
      <c r="CM59" s="98" t="s">
        <v>82</v>
      </c>
    </row>
    <row r="60" spans="1:91" s="7" customFormat="1" ht="16.5" customHeight="1">
      <c r="A60" s="88" t="s">
        <v>76</v>
      </c>
      <c r="B60" s="89"/>
      <c r="C60" s="90"/>
      <c r="D60" s="355" t="s">
        <v>94</v>
      </c>
      <c r="E60" s="355"/>
      <c r="F60" s="355"/>
      <c r="G60" s="355"/>
      <c r="H60" s="355"/>
      <c r="I60" s="91"/>
      <c r="J60" s="355" t="s">
        <v>95</v>
      </c>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6">
        <f>'6 - ZDRAVOTECHNICKÉ INSTA...'!J30</f>
        <v>0</v>
      </c>
      <c r="AH60" s="357"/>
      <c r="AI60" s="357"/>
      <c r="AJ60" s="357"/>
      <c r="AK60" s="357"/>
      <c r="AL60" s="357"/>
      <c r="AM60" s="357"/>
      <c r="AN60" s="356">
        <f t="shared" si="0"/>
        <v>0</v>
      </c>
      <c r="AO60" s="357"/>
      <c r="AP60" s="357"/>
      <c r="AQ60" s="92" t="s">
        <v>79</v>
      </c>
      <c r="AR60" s="93"/>
      <c r="AS60" s="94">
        <v>0</v>
      </c>
      <c r="AT60" s="95">
        <f t="shared" si="1"/>
        <v>0</v>
      </c>
      <c r="AU60" s="96">
        <f>'6 - ZDRAVOTECHNICKÉ INSTA...'!P87</f>
        <v>0</v>
      </c>
      <c r="AV60" s="95">
        <f>'6 - ZDRAVOTECHNICKÉ INSTA...'!J33</f>
        <v>0</v>
      </c>
      <c r="AW60" s="95">
        <f>'6 - ZDRAVOTECHNICKÉ INSTA...'!J34</f>
        <v>0</v>
      </c>
      <c r="AX60" s="95">
        <f>'6 - ZDRAVOTECHNICKÉ INSTA...'!J35</f>
        <v>0</v>
      </c>
      <c r="AY60" s="95">
        <f>'6 - ZDRAVOTECHNICKÉ INSTA...'!J36</f>
        <v>0</v>
      </c>
      <c r="AZ60" s="95">
        <f>'6 - ZDRAVOTECHNICKÉ INSTA...'!F33</f>
        <v>0</v>
      </c>
      <c r="BA60" s="95">
        <f>'6 - ZDRAVOTECHNICKÉ INSTA...'!F34</f>
        <v>0</v>
      </c>
      <c r="BB60" s="95">
        <f>'6 - ZDRAVOTECHNICKÉ INSTA...'!F35</f>
        <v>0</v>
      </c>
      <c r="BC60" s="95">
        <f>'6 - ZDRAVOTECHNICKÉ INSTA...'!F36</f>
        <v>0</v>
      </c>
      <c r="BD60" s="97">
        <f>'6 - ZDRAVOTECHNICKÉ INSTA...'!F37</f>
        <v>0</v>
      </c>
      <c r="BT60" s="98" t="s">
        <v>80</v>
      </c>
      <c r="BV60" s="98" t="s">
        <v>74</v>
      </c>
      <c r="BW60" s="98" t="s">
        <v>96</v>
      </c>
      <c r="BX60" s="98" t="s">
        <v>5</v>
      </c>
      <c r="CL60" s="98" t="s">
        <v>19</v>
      </c>
      <c r="CM60" s="98" t="s">
        <v>82</v>
      </c>
    </row>
    <row r="61" spans="1:91" s="7" customFormat="1" ht="24.75" customHeight="1">
      <c r="A61" s="88" t="s">
        <v>76</v>
      </c>
      <c r="B61" s="89"/>
      <c r="C61" s="90"/>
      <c r="D61" s="355" t="s">
        <v>97</v>
      </c>
      <c r="E61" s="355"/>
      <c r="F61" s="355"/>
      <c r="G61" s="355"/>
      <c r="H61" s="355"/>
      <c r="I61" s="91"/>
      <c r="J61" s="355" t="s">
        <v>98</v>
      </c>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6">
        <f>'7 - AUDIOVIZUÁLNÍ TECHNIK...'!J30</f>
        <v>0</v>
      </c>
      <c r="AH61" s="357"/>
      <c r="AI61" s="357"/>
      <c r="AJ61" s="357"/>
      <c r="AK61" s="357"/>
      <c r="AL61" s="357"/>
      <c r="AM61" s="357"/>
      <c r="AN61" s="356">
        <f t="shared" si="0"/>
        <v>0</v>
      </c>
      <c r="AO61" s="357"/>
      <c r="AP61" s="357"/>
      <c r="AQ61" s="92" t="s">
        <v>79</v>
      </c>
      <c r="AR61" s="93"/>
      <c r="AS61" s="94">
        <v>0</v>
      </c>
      <c r="AT61" s="95">
        <f t="shared" si="1"/>
        <v>0</v>
      </c>
      <c r="AU61" s="96">
        <f>'7 - AUDIOVIZUÁLNÍ TECHNIK...'!P80</f>
        <v>0</v>
      </c>
      <c r="AV61" s="95">
        <f>'7 - AUDIOVIZUÁLNÍ TECHNIK...'!J33</f>
        <v>0</v>
      </c>
      <c r="AW61" s="95">
        <f>'7 - AUDIOVIZUÁLNÍ TECHNIK...'!J34</f>
        <v>0</v>
      </c>
      <c r="AX61" s="95">
        <f>'7 - AUDIOVIZUÁLNÍ TECHNIK...'!J35</f>
        <v>0</v>
      </c>
      <c r="AY61" s="95">
        <f>'7 - AUDIOVIZUÁLNÍ TECHNIK...'!J36</f>
        <v>0</v>
      </c>
      <c r="AZ61" s="95">
        <f>'7 - AUDIOVIZUÁLNÍ TECHNIK...'!F33</f>
        <v>0</v>
      </c>
      <c r="BA61" s="95">
        <f>'7 - AUDIOVIZUÁLNÍ TECHNIK...'!F34</f>
        <v>0</v>
      </c>
      <c r="BB61" s="95">
        <f>'7 - AUDIOVIZUÁLNÍ TECHNIK...'!F35</f>
        <v>0</v>
      </c>
      <c r="BC61" s="95">
        <f>'7 - AUDIOVIZUÁLNÍ TECHNIK...'!F36</f>
        <v>0</v>
      </c>
      <c r="BD61" s="97">
        <f>'7 - AUDIOVIZUÁLNÍ TECHNIK...'!F37</f>
        <v>0</v>
      </c>
      <c r="BT61" s="98" t="s">
        <v>80</v>
      </c>
      <c r="BV61" s="98" t="s">
        <v>74</v>
      </c>
      <c r="BW61" s="98" t="s">
        <v>99</v>
      </c>
      <c r="BX61" s="98" t="s">
        <v>5</v>
      </c>
      <c r="CL61" s="98" t="s">
        <v>19</v>
      </c>
      <c r="CM61" s="98" t="s">
        <v>82</v>
      </c>
    </row>
    <row r="62" spans="1:91" s="7" customFormat="1" ht="16.5" customHeight="1">
      <c r="A62" s="88" t="s">
        <v>76</v>
      </c>
      <c r="B62" s="89"/>
      <c r="C62" s="90"/>
      <c r="D62" s="355" t="s">
        <v>100</v>
      </c>
      <c r="E62" s="355"/>
      <c r="F62" s="355"/>
      <c r="G62" s="355"/>
      <c r="H62" s="355"/>
      <c r="I62" s="91"/>
      <c r="J62" s="355" t="s">
        <v>101</v>
      </c>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6">
        <f>'8 - VEDLEJŠÍ ROZPOČTOVÉ N...'!J30</f>
        <v>0</v>
      </c>
      <c r="AH62" s="357"/>
      <c r="AI62" s="357"/>
      <c r="AJ62" s="357"/>
      <c r="AK62" s="357"/>
      <c r="AL62" s="357"/>
      <c r="AM62" s="357"/>
      <c r="AN62" s="356">
        <f t="shared" si="0"/>
        <v>0</v>
      </c>
      <c r="AO62" s="357"/>
      <c r="AP62" s="357"/>
      <c r="AQ62" s="92" t="s">
        <v>102</v>
      </c>
      <c r="AR62" s="93"/>
      <c r="AS62" s="99">
        <v>0</v>
      </c>
      <c r="AT62" s="100">
        <f t="shared" si="1"/>
        <v>0</v>
      </c>
      <c r="AU62" s="101">
        <f>'8 - VEDLEJŠÍ ROZPOČTOVÉ N...'!P81</f>
        <v>0</v>
      </c>
      <c r="AV62" s="100">
        <f>'8 - VEDLEJŠÍ ROZPOČTOVÉ N...'!J33</f>
        <v>0</v>
      </c>
      <c r="AW62" s="100">
        <f>'8 - VEDLEJŠÍ ROZPOČTOVÉ N...'!J34</f>
        <v>0</v>
      </c>
      <c r="AX62" s="100">
        <f>'8 - VEDLEJŠÍ ROZPOČTOVÉ N...'!J35</f>
        <v>0</v>
      </c>
      <c r="AY62" s="100">
        <f>'8 - VEDLEJŠÍ ROZPOČTOVÉ N...'!J36</f>
        <v>0</v>
      </c>
      <c r="AZ62" s="100">
        <f>'8 - VEDLEJŠÍ ROZPOČTOVÉ N...'!F33</f>
        <v>0</v>
      </c>
      <c r="BA62" s="100">
        <f>'8 - VEDLEJŠÍ ROZPOČTOVÉ N...'!F34</f>
        <v>0</v>
      </c>
      <c r="BB62" s="100">
        <f>'8 - VEDLEJŠÍ ROZPOČTOVÉ N...'!F35</f>
        <v>0</v>
      </c>
      <c r="BC62" s="100">
        <f>'8 - VEDLEJŠÍ ROZPOČTOVÉ N...'!F36</f>
        <v>0</v>
      </c>
      <c r="BD62" s="102">
        <f>'8 - VEDLEJŠÍ ROZPOČTOVÉ N...'!F37</f>
        <v>0</v>
      </c>
      <c r="BT62" s="98" t="s">
        <v>80</v>
      </c>
      <c r="BV62" s="98" t="s">
        <v>74</v>
      </c>
      <c r="BW62" s="98" t="s">
        <v>103</v>
      </c>
      <c r="BX62" s="98" t="s">
        <v>5</v>
      </c>
      <c r="CL62" s="98" t="s">
        <v>19</v>
      </c>
      <c r="CM62" s="98" t="s">
        <v>82</v>
      </c>
    </row>
    <row r="63" spans="1:91" s="2" customFormat="1" ht="30" customHeight="1">
      <c r="A63" s="36"/>
      <c r="B63" s="37"/>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41"/>
      <c r="AS63" s="36"/>
      <c r="AT63" s="36"/>
      <c r="AU63" s="36"/>
      <c r="AV63" s="36"/>
      <c r="AW63" s="36"/>
      <c r="AX63" s="36"/>
      <c r="AY63" s="36"/>
      <c r="AZ63" s="36"/>
      <c r="BA63" s="36"/>
      <c r="BB63" s="36"/>
      <c r="BC63" s="36"/>
      <c r="BD63" s="36"/>
      <c r="BE63" s="36"/>
    </row>
    <row r="64" spans="1:91" s="2" customFormat="1" ht="6.95" customHeight="1">
      <c r="A64" s="36"/>
      <c r="B64" s="49"/>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41"/>
      <c r="AS64" s="36"/>
      <c r="AT64" s="36"/>
      <c r="AU64" s="36"/>
      <c r="AV64" s="36"/>
      <c r="AW64" s="36"/>
      <c r="AX64" s="36"/>
      <c r="AY64" s="36"/>
      <c r="AZ64" s="36"/>
      <c r="BA64" s="36"/>
      <c r="BB64" s="36"/>
      <c r="BC64" s="36"/>
      <c r="BD64" s="36"/>
      <c r="BE64" s="36"/>
    </row>
  </sheetData>
  <sheetProtection algorithmName="SHA-512" hashValue="C2IwMNu4A55xN8mtSf6DYiBZXUTM4owtRiasyMC8TcHFVO1cSrbDqZtxsiY4qjq2VxaUVqs4kavValV9obj1uQ==" saltValue="4sZokSWQPZz+UpXzsP2j99PVzlJIiyN1/eFam5iXVAGBeP+jQwxyWUUQhUGEfxX+maIi9VXqpuBKDB2nTmx7nQ==" spinCount="100000" sheet="1" objects="1" scenarios="1" formatColumns="0" formatRows="0"/>
  <mergeCells count="70">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62:AP62"/>
    <mergeCell ref="AG62:AM62"/>
    <mergeCell ref="D62:H62"/>
    <mergeCell ref="J62:AF62"/>
    <mergeCell ref="AG54:AM54"/>
    <mergeCell ref="AN54:AP54"/>
    <mergeCell ref="AN60:AP60"/>
    <mergeCell ref="AG60:AM60"/>
    <mergeCell ref="D60:H60"/>
    <mergeCell ref="J60:AF60"/>
    <mergeCell ref="AN61:AP61"/>
    <mergeCell ref="AG61:AM61"/>
    <mergeCell ref="D61:H61"/>
    <mergeCell ref="J61:AF61"/>
    <mergeCell ref="AN58:AP58"/>
    <mergeCell ref="AG58:AM58"/>
    <mergeCell ref="D58:H58"/>
    <mergeCell ref="J58:AF58"/>
    <mergeCell ref="AN59:AP59"/>
    <mergeCell ref="AG59:AM59"/>
    <mergeCell ref="D59:H59"/>
    <mergeCell ref="J59:AF59"/>
    <mergeCell ref="J56:AF56"/>
    <mergeCell ref="D56:H56"/>
    <mergeCell ref="AG56:AM56"/>
    <mergeCell ref="AN56:AP56"/>
    <mergeCell ref="AN57:AP57"/>
    <mergeCell ref="D57:H57"/>
    <mergeCell ref="J57:AF57"/>
    <mergeCell ref="AG57:AM57"/>
    <mergeCell ref="C52:G52"/>
    <mergeCell ref="AG52:AM52"/>
    <mergeCell ref="I52:AF52"/>
    <mergeCell ref="AN52:AP52"/>
    <mergeCell ref="D55:H55"/>
    <mergeCell ref="AG55:AM55"/>
    <mergeCell ref="J55:AF55"/>
    <mergeCell ref="AN55:AP55"/>
    <mergeCell ref="L45:AO45"/>
    <mergeCell ref="AM47:AN47"/>
    <mergeCell ref="AM49:AP49"/>
    <mergeCell ref="AS49:AT51"/>
    <mergeCell ref="AM50:AP50"/>
  </mergeCells>
  <hyperlinks>
    <hyperlink ref="A55" location="'1a - REKONSTRUKCE SÁLU BU...'!C2" display="/" xr:uid="{00000000-0004-0000-0000-000000000000}"/>
    <hyperlink ref="A56" location="'2 - ELEKTROINSTALACE SLAB...'!C2" display="/" xr:uid="{00000000-0004-0000-0000-000001000000}"/>
    <hyperlink ref="A57" location="'3 - ELEKTROINSTALACE NN -...'!C2" display="/" xr:uid="{00000000-0004-0000-0000-000002000000}"/>
    <hyperlink ref="A58" location="'4a - VZDUCHOTECHNIKA - př...'!C2" display="/" xr:uid="{00000000-0004-0000-0000-000003000000}"/>
    <hyperlink ref="A59" location="'5 - VYTÁPĚNÍ     '!C2" display="/" xr:uid="{00000000-0004-0000-0000-000004000000}"/>
    <hyperlink ref="A60" location="'6 - ZDRAVOTECHNICKÉ INSTA...'!C2" display="/" xr:uid="{00000000-0004-0000-0000-000005000000}"/>
    <hyperlink ref="A61" location="'7 - AUDIOVIZUÁLNÍ TECHNIK...'!C2" display="/" xr:uid="{00000000-0004-0000-0000-000006000000}"/>
    <hyperlink ref="A62" location="'8 - VEDLEJŠÍ ROZPOČTOVÉ N...'!C2" display="/" xr:uid="{00000000-0004-0000-0000-000007000000}"/>
  </hyperlinks>
  <pageMargins left="0.39370078740157483" right="0.39370078740157483" top="0.39370078740157483" bottom="0.39370078740157483" header="0" footer="0"/>
  <pageSetup paperSize="9" scale="99" fitToHeight="100" orientation="landscape"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45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1" width="14.16406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9"/>
      <c r="M2" s="379"/>
      <c r="N2" s="379"/>
      <c r="O2" s="379"/>
      <c r="P2" s="379"/>
      <c r="Q2" s="379"/>
      <c r="R2" s="379"/>
      <c r="S2" s="379"/>
      <c r="T2" s="379"/>
      <c r="U2" s="379"/>
      <c r="V2" s="379"/>
      <c r="AT2" s="19" t="s">
        <v>81</v>
      </c>
    </row>
    <row r="3" spans="1:46" s="1" customFormat="1" ht="6.95" customHeight="1">
      <c r="B3" s="103"/>
      <c r="C3" s="104"/>
      <c r="D3" s="104"/>
      <c r="E3" s="104"/>
      <c r="F3" s="104"/>
      <c r="G3" s="104"/>
      <c r="H3" s="104"/>
      <c r="I3" s="104"/>
      <c r="J3" s="104"/>
      <c r="K3" s="104"/>
      <c r="L3" s="22"/>
      <c r="AT3" s="19" t="s">
        <v>82</v>
      </c>
    </row>
    <row r="4" spans="1:46" s="1" customFormat="1" ht="24.95" customHeight="1">
      <c r="B4" s="22"/>
      <c r="D4" s="105" t="s">
        <v>104</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0" t="str">
        <f>'Rekapitulace stavby'!K6</f>
        <v>MM DĚČÍN - REKONSTRUKCE SÁLU BUDOVY A6(CÚ 2022/I)</v>
      </c>
      <c r="F7" s="381"/>
      <c r="G7" s="381"/>
      <c r="H7" s="381"/>
      <c r="L7" s="22"/>
    </row>
    <row r="8" spans="1:46" s="2" customFormat="1" ht="12" customHeight="1">
      <c r="A8" s="36"/>
      <c r="B8" s="41"/>
      <c r="C8" s="36"/>
      <c r="D8" s="107" t="s">
        <v>105</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2" t="s">
        <v>106</v>
      </c>
      <c r="F9" s="383"/>
      <c r="G9" s="383"/>
      <c r="H9" s="383"/>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11. 3. 2022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4" t="str">
        <f>'Rekapitulace stavby'!E14</f>
        <v>Vyplň údaj</v>
      </c>
      <c r="F18" s="385"/>
      <c r="G18" s="385"/>
      <c r="H18" s="385"/>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19</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32</v>
      </c>
      <c r="F21" s="36"/>
      <c r="G21" s="36"/>
      <c r="H21" s="36"/>
      <c r="I21" s="107" t="s">
        <v>28</v>
      </c>
      <c r="J21" s="109" t="s">
        <v>19</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34</v>
      </c>
      <c r="E23" s="36"/>
      <c r="F23" s="36"/>
      <c r="G23" s="36"/>
      <c r="H23" s="36"/>
      <c r="I23" s="107" t="s">
        <v>26</v>
      </c>
      <c r="J23" s="109" t="s">
        <v>19</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35</v>
      </c>
      <c r="F24" s="36"/>
      <c r="G24" s="36"/>
      <c r="H24" s="36"/>
      <c r="I24" s="107" t="s">
        <v>28</v>
      </c>
      <c r="J24" s="109" t="s">
        <v>19</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36</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59.25" customHeight="1">
      <c r="A27" s="111"/>
      <c r="B27" s="112"/>
      <c r="C27" s="111"/>
      <c r="D27" s="111"/>
      <c r="E27" s="386" t="s">
        <v>107</v>
      </c>
      <c r="F27" s="386"/>
      <c r="G27" s="386"/>
      <c r="H27" s="386"/>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38</v>
      </c>
      <c r="E30" s="36"/>
      <c r="F30" s="36"/>
      <c r="G30" s="36"/>
      <c r="H30" s="36"/>
      <c r="I30" s="36"/>
      <c r="J30" s="116">
        <f>ROUND(J112, 1)</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40</v>
      </c>
      <c r="G32" s="36"/>
      <c r="H32" s="36"/>
      <c r="I32" s="117" t="s">
        <v>39</v>
      </c>
      <c r="J32" s="117" t="s">
        <v>41</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42</v>
      </c>
      <c r="E33" s="107" t="s">
        <v>43</v>
      </c>
      <c r="F33" s="119">
        <f>ROUND((SUM(BE112:BE1451)),  1)</f>
        <v>0</v>
      </c>
      <c r="G33" s="36"/>
      <c r="H33" s="36"/>
      <c r="I33" s="120">
        <v>0.21</v>
      </c>
      <c r="J33" s="119">
        <f>ROUND(((SUM(BE112:BE1451))*I33),  1)</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44</v>
      </c>
      <c r="F34" s="119">
        <f>ROUND((SUM(BF112:BF1451)),  1)</f>
        <v>0</v>
      </c>
      <c r="G34" s="36"/>
      <c r="H34" s="36"/>
      <c r="I34" s="120">
        <v>0.15</v>
      </c>
      <c r="J34" s="119">
        <f>ROUND(((SUM(BF112:BF1451))*I34),  1)</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45</v>
      </c>
      <c r="F35" s="119">
        <f>ROUND((SUM(BG112:BG1451)),  1)</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46</v>
      </c>
      <c r="F36" s="119">
        <f>ROUND((SUM(BH112:BH1451)),  1)</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47</v>
      </c>
      <c r="F37" s="119">
        <f>ROUND((SUM(BI112:BI1451)),  1)</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48</v>
      </c>
      <c r="E39" s="123"/>
      <c r="F39" s="123"/>
      <c r="G39" s="124" t="s">
        <v>49</v>
      </c>
      <c r="H39" s="125" t="s">
        <v>50</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108</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7" t="str">
        <f>E7</f>
        <v>MM DĚČÍN - REKONSTRUKCE SÁLU BUDOVY A6(CÚ 2022/I)</v>
      </c>
      <c r="F48" s="388"/>
      <c r="G48" s="388"/>
      <c r="H48" s="388"/>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105</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40" t="str">
        <f>E9</f>
        <v xml:space="preserve">1a - REKONSTRUKCE SÁLU BUDOVY A6 - změna  </v>
      </c>
      <c r="F50" s="389"/>
      <c r="G50" s="389"/>
      <c r="H50" s="389"/>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DĚČÍN</v>
      </c>
      <c r="G52" s="38"/>
      <c r="H52" s="38"/>
      <c r="I52" s="31" t="s">
        <v>23</v>
      </c>
      <c r="J52" s="61" t="str">
        <f>IF(J12="","",J12)</f>
        <v>11. 3. 2022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STATUTÁTNÍ MĚSTO DĚČÍN Mírové.nám 1175/5, Děčín 4</v>
      </c>
      <c r="G54" s="38"/>
      <c r="H54" s="38"/>
      <c r="I54" s="31" t="s">
        <v>31</v>
      </c>
      <c r="J54" s="34" t="str">
        <f>E21</f>
        <v>ATELIÉR SCHMIDT Děčín</v>
      </c>
      <c r="K54" s="38"/>
      <c r="L54" s="10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 xml:space="preserve">Nina Blavková Děčín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109</v>
      </c>
      <c r="D57" s="133"/>
      <c r="E57" s="133"/>
      <c r="F57" s="133"/>
      <c r="G57" s="133"/>
      <c r="H57" s="133"/>
      <c r="I57" s="133"/>
      <c r="J57" s="134" t="s">
        <v>110</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70</v>
      </c>
      <c r="D59" s="38"/>
      <c r="E59" s="38"/>
      <c r="F59" s="38"/>
      <c r="G59" s="38"/>
      <c r="H59" s="38"/>
      <c r="I59" s="38"/>
      <c r="J59" s="79">
        <f>J112</f>
        <v>0</v>
      </c>
      <c r="K59" s="38"/>
      <c r="L59" s="108"/>
      <c r="S59" s="36"/>
      <c r="T59" s="36"/>
      <c r="U59" s="36"/>
      <c r="V59" s="36"/>
      <c r="W59" s="36"/>
      <c r="X59" s="36"/>
      <c r="Y59" s="36"/>
      <c r="Z59" s="36"/>
      <c r="AA59" s="36"/>
      <c r="AB59" s="36"/>
      <c r="AC59" s="36"/>
      <c r="AD59" s="36"/>
      <c r="AE59" s="36"/>
      <c r="AU59" s="19" t="s">
        <v>111</v>
      </c>
    </row>
    <row r="60" spans="1:47" s="9" customFormat="1" ht="24.95" customHeight="1">
      <c r="B60" s="136"/>
      <c r="C60" s="137"/>
      <c r="D60" s="138" t="s">
        <v>112</v>
      </c>
      <c r="E60" s="139"/>
      <c r="F60" s="139"/>
      <c r="G60" s="139"/>
      <c r="H60" s="139"/>
      <c r="I60" s="139"/>
      <c r="J60" s="140">
        <f>J113</f>
        <v>0</v>
      </c>
      <c r="K60" s="137"/>
      <c r="L60" s="141"/>
    </row>
    <row r="61" spans="1:47" s="10" customFormat="1" ht="19.899999999999999" customHeight="1">
      <c r="B61" s="142"/>
      <c r="C61" s="143"/>
      <c r="D61" s="144" t="s">
        <v>113</v>
      </c>
      <c r="E61" s="145"/>
      <c r="F61" s="145"/>
      <c r="G61" s="145"/>
      <c r="H61" s="145"/>
      <c r="I61" s="145"/>
      <c r="J61" s="146">
        <f>J114</f>
        <v>0</v>
      </c>
      <c r="K61" s="143"/>
      <c r="L61" s="147"/>
    </row>
    <row r="62" spans="1:47" s="10" customFormat="1" ht="14.85" customHeight="1">
      <c r="B62" s="142"/>
      <c r="C62" s="143"/>
      <c r="D62" s="144" t="s">
        <v>114</v>
      </c>
      <c r="E62" s="145"/>
      <c r="F62" s="145"/>
      <c r="G62" s="145"/>
      <c r="H62" s="145"/>
      <c r="I62" s="145"/>
      <c r="J62" s="146">
        <f>J115</f>
        <v>0</v>
      </c>
      <c r="K62" s="143"/>
      <c r="L62" s="147"/>
    </row>
    <row r="63" spans="1:47" s="10" customFormat="1" ht="14.85" customHeight="1">
      <c r="B63" s="142"/>
      <c r="C63" s="143"/>
      <c r="D63" s="144" t="s">
        <v>115</v>
      </c>
      <c r="E63" s="145"/>
      <c r="F63" s="145"/>
      <c r="G63" s="145"/>
      <c r="H63" s="145"/>
      <c r="I63" s="145"/>
      <c r="J63" s="146">
        <f>J129</f>
        <v>0</v>
      </c>
      <c r="K63" s="143"/>
      <c r="L63" s="147"/>
    </row>
    <row r="64" spans="1:47" s="10" customFormat="1" ht="19.899999999999999" customHeight="1">
      <c r="B64" s="142"/>
      <c r="C64" s="143"/>
      <c r="D64" s="144" t="s">
        <v>116</v>
      </c>
      <c r="E64" s="145"/>
      <c r="F64" s="145"/>
      <c r="G64" s="145"/>
      <c r="H64" s="145"/>
      <c r="I64" s="145"/>
      <c r="J64" s="146">
        <f>J153</f>
        <v>0</v>
      </c>
      <c r="K64" s="143"/>
      <c r="L64" s="147"/>
    </row>
    <row r="65" spans="2:12" s="10" customFormat="1" ht="14.85" customHeight="1">
      <c r="B65" s="142"/>
      <c r="C65" s="143"/>
      <c r="D65" s="144" t="s">
        <v>117</v>
      </c>
      <c r="E65" s="145"/>
      <c r="F65" s="145"/>
      <c r="G65" s="145"/>
      <c r="H65" s="145"/>
      <c r="I65" s="145"/>
      <c r="J65" s="146">
        <f>J154</f>
        <v>0</v>
      </c>
      <c r="K65" s="143"/>
      <c r="L65" s="147"/>
    </row>
    <row r="66" spans="2:12" s="10" customFormat="1" ht="14.85" customHeight="1">
      <c r="B66" s="142"/>
      <c r="C66" s="143"/>
      <c r="D66" s="144" t="s">
        <v>118</v>
      </c>
      <c r="E66" s="145"/>
      <c r="F66" s="145"/>
      <c r="G66" s="145"/>
      <c r="H66" s="145"/>
      <c r="I66" s="145"/>
      <c r="J66" s="146">
        <f>J182</f>
        <v>0</v>
      </c>
      <c r="K66" s="143"/>
      <c r="L66" s="147"/>
    </row>
    <row r="67" spans="2:12" s="10" customFormat="1" ht="14.85" customHeight="1">
      <c r="B67" s="142"/>
      <c r="C67" s="143"/>
      <c r="D67" s="144" t="s">
        <v>119</v>
      </c>
      <c r="E67" s="145"/>
      <c r="F67" s="145"/>
      <c r="G67" s="145"/>
      <c r="H67" s="145"/>
      <c r="I67" s="145"/>
      <c r="J67" s="146">
        <f>J282</f>
        <v>0</v>
      </c>
      <c r="K67" s="143"/>
      <c r="L67" s="147"/>
    </row>
    <row r="68" spans="2:12" s="10" customFormat="1" ht="14.85" customHeight="1">
      <c r="B68" s="142"/>
      <c r="C68" s="143"/>
      <c r="D68" s="144" t="s">
        <v>120</v>
      </c>
      <c r="E68" s="145"/>
      <c r="F68" s="145"/>
      <c r="G68" s="145"/>
      <c r="H68" s="145"/>
      <c r="I68" s="145"/>
      <c r="J68" s="146">
        <f>J306</f>
        <v>0</v>
      </c>
      <c r="K68" s="143"/>
      <c r="L68" s="147"/>
    </row>
    <row r="69" spans="2:12" s="10" customFormat="1" ht="19.899999999999999" customHeight="1">
      <c r="B69" s="142"/>
      <c r="C69" s="143"/>
      <c r="D69" s="144" t="s">
        <v>121</v>
      </c>
      <c r="E69" s="145"/>
      <c r="F69" s="145"/>
      <c r="G69" s="145"/>
      <c r="H69" s="145"/>
      <c r="I69" s="145"/>
      <c r="J69" s="146">
        <f>J338</f>
        <v>0</v>
      </c>
      <c r="K69" s="143"/>
      <c r="L69" s="147"/>
    </row>
    <row r="70" spans="2:12" s="10" customFormat="1" ht="14.85" customHeight="1">
      <c r="B70" s="142"/>
      <c r="C70" s="143"/>
      <c r="D70" s="144" t="s">
        <v>122</v>
      </c>
      <c r="E70" s="145"/>
      <c r="F70" s="145"/>
      <c r="G70" s="145"/>
      <c r="H70" s="145"/>
      <c r="I70" s="145"/>
      <c r="J70" s="146">
        <f>J339</f>
        <v>0</v>
      </c>
      <c r="K70" s="143"/>
      <c r="L70" s="147"/>
    </row>
    <row r="71" spans="2:12" s="10" customFormat="1" ht="14.85" customHeight="1">
      <c r="B71" s="142"/>
      <c r="C71" s="143"/>
      <c r="D71" s="144" t="s">
        <v>123</v>
      </c>
      <c r="E71" s="145"/>
      <c r="F71" s="145"/>
      <c r="G71" s="145"/>
      <c r="H71" s="145"/>
      <c r="I71" s="145"/>
      <c r="J71" s="146">
        <f>J373</f>
        <v>0</v>
      </c>
      <c r="K71" s="143"/>
      <c r="L71" s="147"/>
    </row>
    <row r="72" spans="2:12" s="10" customFormat="1" ht="14.85" customHeight="1">
      <c r="B72" s="142"/>
      <c r="C72" s="143"/>
      <c r="D72" s="144" t="s">
        <v>124</v>
      </c>
      <c r="E72" s="145"/>
      <c r="F72" s="145"/>
      <c r="G72" s="145"/>
      <c r="H72" s="145"/>
      <c r="I72" s="145"/>
      <c r="J72" s="146">
        <f>J407</f>
        <v>0</v>
      </c>
      <c r="K72" s="143"/>
      <c r="L72" s="147"/>
    </row>
    <row r="73" spans="2:12" s="10" customFormat="1" ht="19.899999999999999" customHeight="1">
      <c r="B73" s="142"/>
      <c r="C73" s="143"/>
      <c r="D73" s="144" t="s">
        <v>125</v>
      </c>
      <c r="E73" s="145"/>
      <c r="F73" s="145"/>
      <c r="G73" s="145"/>
      <c r="H73" s="145"/>
      <c r="I73" s="145"/>
      <c r="J73" s="146">
        <f>J443</f>
        <v>0</v>
      </c>
      <c r="K73" s="143"/>
      <c r="L73" s="147"/>
    </row>
    <row r="74" spans="2:12" s="10" customFormat="1" ht="19.899999999999999" customHeight="1">
      <c r="B74" s="142"/>
      <c r="C74" s="143"/>
      <c r="D74" s="144" t="s">
        <v>126</v>
      </c>
      <c r="E74" s="145"/>
      <c r="F74" s="145"/>
      <c r="G74" s="145"/>
      <c r="H74" s="145"/>
      <c r="I74" s="145"/>
      <c r="J74" s="146">
        <f>J478</f>
        <v>0</v>
      </c>
      <c r="K74" s="143"/>
      <c r="L74" s="147"/>
    </row>
    <row r="75" spans="2:12" s="9" customFormat="1" ht="24.95" customHeight="1">
      <c r="B75" s="136"/>
      <c r="C75" s="137"/>
      <c r="D75" s="138" t="s">
        <v>127</v>
      </c>
      <c r="E75" s="139"/>
      <c r="F75" s="139"/>
      <c r="G75" s="139"/>
      <c r="H75" s="139"/>
      <c r="I75" s="139"/>
      <c r="J75" s="140">
        <f>J482</f>
        <v>0</v>
      </c>
      <c r="K75" s="137"/>
      <c r="L75" s="141"/>
    </row>
    <row r="76" spans="2:12" s="10" customFormat="1" ht="19.899999999999999" customHeight="1">
      <c r="B76" s="142"/>
      <c r="C76" s="143"/>
      <c r="D76" s="144" t="s">
        <v>128</v>
      </c>
      <c r="E76" s="145"/>
      <c r="F76" s="145"/>
      <c r="G76" s="145"/>
      <c r="H76" s="145"/>
      <c r="I76" s="145"/>
      <c r="J76" s="146">
        <f>J483</f>
        <v>0</v>
      </c>
      <c r="K76" s="143"/>
      <c r="L76" s="147"/>
    </row>
    <row r="77" spans="2:12" s="10" customFormat="1" ht="19.899999999999999" customHeight="1">
      <c r="B77" s="142"/>
      <c r="C77" s="143"/>
      <c r="D77" s="144" t="s">
        <v>129</v>
      </c>
      <c r="E77" s="145"/>
      <c r="F77" s="145"/>
      <c r="G77" s="145"/>
      <c r="H77" s="145"/>
      <c r="I77" s="145"/>
      <c r="J77" s="146">
        <f>J501</f>
        <v>0</v>
      </c>
      <c r="K77" s="143"/>
      <c r="L77" s="147"/>
    </row>
    <row r="78" spans="2:12" s="10" customFormat="1" ht="19.899999999999999" customHeight="1">
      <c r="B78" s="142"/>
      <c r="C78" s="143"/>
      <c r="D78" s="144" t="s">
        <v>130</v>
      </c>
      <c r="E78" s="145"/>
      <c r="F78" s="145"/>
      <c r="G78" s="145"/>
      <c r="H78" s="145"/>
      <c r="I78" s="145"/>
      <c r="J78" s="146">
        <f>J536</f>
        <v>0</v>
      </c>
      <c r="K78" s="143"/>
      <c r="L78" s="147"/>
    </row>
    <row r="79" spans="2:12" s="10" customFormat="1" ht="19.899999999999999" customHeight="1">
      <c r="B79" s="142"/>
      <c r="C79" s="143"/>
      <c r="D79" s="144" t="s">
        <v>131</v>
      </c>
      <c r="E79" s="145"/>
      <c r="F79" s="145"/>
      <c r="G79" s="145"/>
      <c r="H79" s="145"/>
      <c r="I79" s="145"/>
      <c r="J79" s="146">
        <f>J576</f>
        <v>0</v>
      </c>
      <c r="K79" s="143"/>
      <c r="L79" s="147"/>
    </row>
    <row r="80" spans="2:12" s="10" customFormat="1" ht="19.899999999999999" customHeight="1">
      <c r="B80" s="142"/>
      <c r="C80" s="143"/>
      <c r="D80" s="144" t="s">
        <v>132</v>
      </c>
      <c r="E80" s="145"/>
      <c r="F80" s="145"/>
      <c r="G80" s="145"/>
      <c r="H80" s="145"/>
      <c r="I80" s="145"/>
      <c r="J80" s="146">
        <f>J653</f>
        <v>0</v>
      </c>
      <c r="K80" s="143"/>
      <c r="L80" s="147"/>
    </row>
    <row r="81" spans="1:31" s="10" customFormat="1" ht="19.899999999999999" customHeight="1">
      <c r="B81" s="142"/>
      <c r="C81" s="143"/>
      <c r="D81" s="144" t="s">
        <v>133</v>
      </c>
      <c r="E81" s="145"/>
      <c r="F81" s="145"/>
      <c r="G81" s="145"/>
      <c r="H81" s="145"/>
      <c r="I81" s="145"/>
      <c r="J81" s="146">
        <f>J735</f>
        <v>0</v>
      </c>
      <c r="K81" s="143"/>
      <c r="L81" s="147"/>
    </row>
    <row r="82" spans="1:31" s="10" customFormat="1" ht="19.899999999999999" customHeight="1">
      <c r="B82" s="142"/>
      <c r="C82" s="143"/>
      <c r="D82" s="144" t="s">
        <v>134</v>
      </c>
      <c r="E82" s="145"/>
      <c r="F82" s="145"/>
      <c r="G82" s="145"/>
      <c r="H82" s="145"/>
      <c r="I82" s="145"/>
      <c r="J82" s="146">
        <f>J743</f>
        <v>0</v>
      </c>
      <c r="K82" s="143"/>
      <c r="L82" s="147"/>
    </row>
    <row r="83" spans="1:31" s="10" customFormat="1" ht="19.899999999999999" customHeight="1">
      <c r="B83" s="142"/>
      <c r="C83" s="143"/>
      <c r="D83" s="144" t="s">
        <v>135</v>
      </c>
      <c r="E83" s="145"/>
      <c r="F83" s="145"/>
      <c r="G83" s="145"/>
      <c r="H83" s="145"/>
      <c r="I83" s="145"/>
      <c r="J83" s="146">
        <f>J818</f>
        <v>0</v>
      </c>
      <c r="K83" s="143"/>
      <c r="L83" s="147"/>
    </row>
    <row r="84" spans="1:31" s="10" customFormat="1" ht="19.899999999999999" customHeight="1">
      <c r="B84" s="142"/>
      <c r="C84" s="143"/>
      <c r="D84" s="144" t="s">
        <v>136</v>
      </c>
      <c r="E84" s="145"/>
      <c r="F84" s="145"/>
      <c r="G84" s="145"/>
      <c r="H84" s="145"/>
      <c r="I84" s="145"/>
      <c r="J84" s="146">
        <f>J843</f>
        <v>0</v>
      </c>
      <c r="K84" s="143"/>
      <c r="L84" s="147"/>
    </row>
    <row r="85" spans="1:31" s="10" customFormat="1" ht="19.899999999999999" customHeight="1">
      <c r="B85" s="142"/>
      <c r="C85" s="143"/>
      <c r="D85" s="144" t="s">
        <v>137</v>
      </c>
      <c r="E85" s="145"/>
      <c r="F85" s="145"/>
      <c r="G85" s="145"/>
      <c r="H85" s="145"/>
      <c r="I85" s="145"/>
      <c r="J85" s="146">
        <f>J873</f>
        <v>0</v>
      </c>
      <c r="K85" s="143"/>
      <c r="L85" s="147"/>
    </row>
    <row r="86" spans="1:31" s="10" customFormat="1" ht="19.899999999999999" customHeight="1">
      <c r="B86" s="142"/>
      <c r="C86" s="143"/>
      <c r="D86" s="144" t="s">
        <v>138</v>
      </c>
      <c r="E86" s="145"/>
      <c r="F86" s="145"/>
      <c r="G86" s="145"/>
      <c r="H86" s="145"/>
      <c r="I86" s="145"/>
      <c r="J86" s="146">
        <f>J946</f>
        <v>0</v>
      </c>
      <c r="K86" s="143"/>
      <c r="L86" s="147"/>
    </row>
    <row r="87" spans="1:31" s="10" customFormat="1" ht="19.899999999999999" customHeight="1">
      <c r="B87" s="142"/>
      <c r="C87" s="143"/>
      <c r="D87" s="144" t="s">
        <v>139</v>
      </c>
      <c r="E87" s="145"/>
      <c r="F87" s="145"/>
      <c r="G87" s="145"/>
      <c r="H87" s="145"/>
      <c r="I87" s="145"/>
      <c r="J87" s="146">
        <f>J971</f>
        <v>0</v>
      </c>
      <c r="K87" s="143"/>
      <c r="L87" s="147"/>
    </row>
    <row r="88" spans="1:31" s="10" customFormat="1" ht="19.899999999999999" customHeight="1">
      <c r="B88" s="142"/>
      <c r="C88" s="143"/>
      <c r="D88" s="144" t="s">
        <v>140</v>
      </c>
      <c r="E88" s="145"/>
      <c r="F88" s="145"/>
      <c r="G88" s="145"/>
      <c r="H88" s="145"/>
      <c r="I88" s="145"/>
      <c r="J88" s="146">
        <f>J1014</f>
        <v>0</v>
      </c>
      <c r="K88" s="143"/>
      <c r="L88" s="147"/>
    </row>
    <row r="89" spans="1:31" s="10" customFormat="1" ht="19.899999999999999" customHeight="1">
      <c r="B89" s="142"/>
      <c r="C89" s="143"/>
      <c r="D89" s="144" t="s">
        <v>141</v>
      </c>
      <c r="E89" s="145"/>
      <c r="F89" s="145"/>
      <c r="G89" s="145"/>
      <c r="H89" s="145"/>
      <c r="I89" s="145"/>
      <c r="J89" s="146">
        <f>J1134</f>
        <v>0</v>
      </c>
      <c r="K89" s="143"/>
      <c r="L89" s="147"/>
    </row>
    <row r="90" spans="1:31" s="10" customFormat="1" ht="19.899999999999999" customHeight="1">
      <c r="B90" s="142"/>
      <c r="C90" s="143"/>
      <c r="D90" s="144" t="s">
        <v>142</v>
      </c>
      <c r="E90" s="145"/>
      <c r="F90" s="145"/>
      <c r="G90" s="145"/>
      <c r="H90" s="145"/>
      <c r="I90" s="145"/>
      <c r="J90" s="146">
        <f>J1156</f>
        <v>0</v>
      </c>
      <c r="K90" s="143"/>
      <c r="L90" s="147"/>
    </row>
    <row r="91" spans="1:31" s="10" customFormat="1" ht="19.899999999999999" customHeight="1">
      <c r="B91" s="142"/>
      <c r="C91" s="143"/>
      <c r="D91" s="144" t="s">
        <v>143</v>
      </c>
      <c r="E91" s="145"/>
      <c r="F91" s="145"/>
      <c r="G91" s="145"/>
      <c r="H91" s="145"/>
      <c r="I91" s="145"/>
      <c r="J91" s="146">
        <f>J1186</f>
        <v>0</v>
      </c>
      <c r="K91" s="143"/>
      <c r="L91" s="147"/>
    </row>
    <row r="92" spans="1:31" s="10" customFormat="1" ht="19.899999999999999" customHeight="1">
      <c r="B92" s="142"/>
      <c r="C92" s="143"/>
      <c r="D92" s="144" t="s">
        <v>144</v>
      </c>
      <c r="E92" s="145"/>
      <c r="F92" s="145"/>
      <c r="G92" s="145"/>
      <c r="H92" s="145"/>
      <c r="I92" s="145"/>
      <c r="J92" s="146">
        <f>J1251</f>
        <v>0</v>
      </c>
      <c r="K92" s="143"/>
      <c r="L92" s="147"/>
    </row>
    <row r="93" spans="1:31" s="2" customFormat="1" ht="21.75" customHeight="1">
      <c r="A93" s="36"/>
      <c r="B93" s="37"/>
      <c r="C93" s="38"/>
      <c r="D93" s="38"/>
      <c r="E93" s="38"/>
      <c r="F93" s="38"/>
      <c r="G93" s="38"/>
      <c r="H93" s="38"/>
      <c r="I93" s="38"/>
      <c r="J93" s="38"/>
      <c r="K93" s="38"/>
      <c r="L93" s="108"/>
      <c r="S93" s="36"/>
      <c r="T93" s="36"/>
      <c r="U93" s="36"/>
      <c r="V93" s="36"/>
      <c r="W93" s="36"/>
      <c r="X93" s="36"/>
      <c r="Y93" s="36"/>
      <c r="Z93" s="36"/>
      <c r="AA93" s="36"/>
      <c r="AB93" s="36"/>
      <c r="AC93" s="36"/>
      <c r="AD93" s="36"/>
      <c r="AE93" s="36"/>
    </row>
    <row r="94" spans="1:31" s="2" customFormat="1" ht="6.95" customHeight="1">
      <c r="A94" s="36"/>
      <c r="B94" s="49"/>
      <c r="C94" s="50"/>
      <c r="D94" s="50"/>
      <c r="E94" s="50"/>
      <c r="F94" s="50"/>
      <c r="G94" s="50"/>
      <c r="H94" s="50"/>
      <c r="I94" s="50"/>
      <c r="J94" s="50"/>
      <c r="K94" s="50"/>
      <c r="L94" s="108"/>
      <c r="S94" s="36"/>
      <c r="T94" s="36"/>
      <c r="U94" s="36"/>
      <c r="V94" s="36"/>
      <c r="W94" s="36"/>
      <c r="X94" s="36"/>
      <c r="Y94" s="36"/>
      <c r="Z94" s="36"/>
      <c r="AA94" s="36"/>
      <c r="AB94" s="36"/>
      <c r="AC94" s="36"/>
      <c r="AD94" s="36"/>
      <c r="AE94" s="36"/>
    </row>
    <row r="98" spans="1:63" s="2" customFormat="1" ht="6.95" customHeight="1">
      <c r="A98" s="36"/>
      <c r="B98" s="51"/>
      <c r="C98" s="52"/>
      <c r="D98" s="52"/>
      <c r="E98" s="52"/>
      <c r="F98" s="52"/>
      <c r="G98" s="52"/>
      <c r="H98" s="52"/>
      <c r="I98" s="52"/>
      <c r="J98" s="52"/>
      <c r="K98" s="52"/>
      <c r="L98" s="108"/>
      <c r="S98" s="36"/>
      <c r="T98" s="36"/>
      <c r="U98" s="36"/>
      <c r="V98" s="36"/>
      <c r="W98" s="36"/>
      <c r="X98" s="36"/>
      <c r="Y98" s="36"/>
      <c r="Z98" s="36"/>
      <c r="AA98" s="36"/>
      <c r="AB98" s="36"/>
      <c r="AC98" s="36"/>
      <c r="AD98" s="36"/>
      <c r="AE98" s="36"/>
    </row>
    <row r="99" spans="1:63" s="2" customFormat="1" ht="24.95" customHeight="1">
      <c r="A99" s="36"/>
      <c r="B99" s="37"/>
      <c r="C99" s="25" t="s">
        <v>145</v>
      </c>
      <c r="D99" s="38"/>
      <c r="E99" s="38"/>
      <c r="F99" s="38"/>
      <c r="G99" s="38"/>
      <c r="H99" s="38"/>
      <c r="I99" s="38"/>
      <c r="J99" s="38"/>
      <c r="K99" s="38"/>
      <c r="L99" s="108"/>
      <c r="S99" s="36"/>
      <c r="T99" s="36"/>
      <c r="U99" s="36"/>
      <c r="V99" s="36"/>
      <c r="W99" s="36"/>
      <c r="X99" s="36"/>
      <c r="Y99" s="36"/>
      <c r="Z99" s="36"/>
      <c r="AA99" s="36"/>
      <c r="AB99" s="36"/>
      <c r="AC99" s="36"/>
      <c r="AD99" s="36"/>
      <c r="AE99" s="36"/>
    </row>
    <row r="100" spans="1:63" s="2" customFormat="1" ht="6.95" customHeight="1">
      <c r="A100" s="36"/>
      <c r="B100" s="37"/>
      <c r="C100" s="38"/>
      <c r="D100" s="38"/>
      <c r="E100" s="38"/>
      <c r="F100" s="38"/>
      <c r="G100" s="38"/>
      <c r="H100" s="38"/>
      <c r="I100" s="38"/>
      <c r="J100" s="38"/>
      <c r="K100" s="38"/>
      <c r="L100" s="108"/>
      <c r="S100" s="36"/>
      <c r="T100" s="36"/>
      <c r="U100" s="36"/>
      <c r="V100" s="36"/>
      <c r="W100" s="36"/>
      <c r="X100" s="36"/>
      <c r="Y100" s="36"/>
      <c r="Z100" s="36"/>
      <c r="AA100" s="36"/>
      <c r="AB100" s="36"/>
      <c r="AC100" s="36"/>
      <c r="AD100" s="36"/>
      <c r="AE100" s="36"/>
    </row>
    <row r="101" spans="1:63" s="2" customFormat="1" ht="12" customHeight="1">
      <c r="A101" s="36"/>
      <c r="B101" s="37"/>
      <c r="C101" s="31" t="s">
        <v>16</v>
      </c>
      <c r="D101" s="38"/>
      <c r="E101" s="38"/>
      <c r="F101" s="38"/>
      <c r="G101" s="38"/>
      <c r="H101" s="38"/>
      <c r="I101" s="38"/>
      <c r="J101" s="38"/>
      <c r="K101" s="38"/>
      <c r="L101" s="108"/>
      <c r="S101" s="36"/>
      <c r="T101" s="36"/>
      <c r="U101" s="36"/>
      <c r="V101" s="36"/>
      <c r="W101" s="36"/>
      <c r="X101" s="36"/>
      <c r="Y101" s="36"/>
      <c r="Z101" s="36"/>
      <c r="AA101" s="36"/>
      <c r="AB101" s="36"/>
      <c r="AC101" s="36"/>
      <c r="AD101" s="36"/>
      <c r="AE101" s="36"/>
    </row>
    <row r="102" spans="1:63" s="2" customFormat="1" ht="16.5" customHeight="1">
      <c r="A102" s="36"/>
      <c r="B102" s="37"/>
      <c r="C102" s="38"/>
      <c r="D102" s="38"/>
      <c r="E102" s="387" t="str">
        <f>E7</f>
        <v>MM DĚČÍN - REKONSTRUKCE SÁLU BUDOVY A6(CÚ 2022/I)</v>
      </c>
      <c r="F102" s="388"/>
      <c r="G102" s="388"/>
      <c r="H102" s="388"/>
      <c r="I102" s="38"/>
      <c r="J102" s="38"/>
      <c r="K102" s="38"/>
      <c r="L102" s="108"/>
      <c r="S102" s="36"/>
      <c r="T102" s="36"/>
      <c r="U102" s="36"/>
      <c r="V102" s="36"/>
      <c r="W102" s="36"/>
      <c r="X102" s="36"/>
      <c r="Y102" s="36"/>
      <c r="Z102" s="36"/>
      <c r="AA102" s="36"/>
      <c r="AB102" s="36"/>
      <c r="AC102" s="36"/>
      <c r="AD102" s="36"/>
      <c r="AE102" s="36"/>
    </row>
    <row r="103" spans="1:63" s="2" customFormat="1" ht="12" customHeight="1">
      <c r="A103" s="36"/>
      <c r="B103" s="37"/>
      <c r="C103" s="31" t="s">
        <v>105</v>
      </c>
      <c r="D103" s="38"/>
      <c r="E103" s="38"/>
      <c r="F103" s="38"/>
      <c r="G103" s="38"/>
      <c r="H103" s="38"/>
      <c r="I103" s="38"/>
      <c r="J103" s="38"/>
      <c r="K103" s="38"/>
      <c r="L103" s="108"/>
      <c r="S103" s="36"/>
      <c r="T103" s="36"/>
      <c r="U103" s="36"/>
      <c r="V103" s="36"/>
      <c r="W103" s="36"/>
      <c r="X103" s="36"/>
      <c r="Y103" s="36"/>
      <c r="Z103" s="36"/>
      <c r="AA103" s="36"/>
      <c r="AB103" s="36"/>
      <c r="AC103" s="36"/>
      <c r="AD103" s="36"/>
      <c r="AE103" s="36"/>
    </row>
    <row r="104" spans="1:63" s="2" customFormat="1" ht="16.5" customHeight="1">
      <c r="A104" s="36"/>
      <c r="B104" s="37"/>
      <c r="C104" s="38"/>
      <c r="D104" s="38"/>
      <c r="E104" s="340" t="str">
        <f>E9</f>
        <v xml:space="preserve">1a - REKONSTRUKCE SÁLU BUDOVY A6 - změna  </v>
      </c>
      <c r="F104" s="389"/>
      <c r="G104" s="389"/>
      <c r="H104" s="389"/>
      <c r="I104" s="38"/>
      <c r="J104" s="38"/>
      <c r="K104" s="38"/>
      <c r="L104" s="108"/>
      <c r="S104" s="36"/>
      <c r="T104" s="36"/>
      <c r="U104" s="36"/>
      <c r="V104" s="36"/>
      <c r="W104" s="36"/>
      <c r="X104" s="36"/>
      <c r="Y104" s="36"/>
      <c r="Z104" s="36"/>
      <c r="AA104" s="36"/>
      <c r="AB104" s="36"/>
      <c r="AC104" s="36"/>
      <c r="AD104" s="36"/>
      <c r="AE104" s="36"/>
    </row>
    <row r="105" spans="1:63" s="2" customFormat="1" ht="6.95" customHeight="1">
      <c r="A105" s="36"/>
      <c r="B105" s="37"/>
      <c r="C105" s="38"/>
      <c r="D105" s="38"/>
      <c r="E105" s="38"/>
      <c r="F105" s="38"/>
      <c r="G105" s="38"/>
      <c r="H105" s="38"/>
      <c r="I105" s="38"/>
      <c r="J105" s="38"/>
      <c r="K105" s="38"/>
      <c r="L105" s="108"/>
      <c r="S105" s="36"/>
      <c r="T105" s="36"/>
      <c r="U105" s="36"/>
      <c r="V105" s="36"/>
      <c r="W105" s="36"/>
      <c r="X105" s="36"/>
      <c r="Y105" s="36"/>
      <c r="Z105" s="36"/>
      <c r="AA105" s="36"/>
      <c r="AB105" s="36"/>
      <c r="AC105" s="36"/>
      <c r="AD105" s="36"/>
      <c r="AE105" s="36"/>
    </row>
    <row r="106" spans="1:63" s="2" customFormat="1" ht="12" customHeight="1">
      <c r="A106" s="36"/>
      <c r="B106" s="37"/>
      <c r="C106" s="31" t="s">
        <v>21</v>
      </c>
      <c r="D106" s="38"/>
      <c r="E106" s="38"/>
      <c r="F106" s="29" t="str">
        <f>F12</f>
        <v>DĚČÍN</v>
      </c>
      <c r="G106" s="38"/>
      <c r="H106" s="38"/>
      <c r="I106" s="31" t="s">
        <v>23</v>
      </c>
      <c r="J106" s="61" t="str">
        <f>IF(J12="","",J12)</f>
        <v>11. 3. 2022</v>
      </c>
      <c r="K106" s="38"/>
      <c r="L106" s="108"/>
      <c r="S106" s="36"/>
      <c r="T106" s="36"/>
      <c r="U106" s="36"/>
      <c r="V106" s="36"/>
      <c r="W106" s="36"/>
      <c r="X106" s="36"/>
      <c r="Y106" s="36"/>
      <c r="Z106" s="36"/>
      <c r="AA106" s="36"/>
      <c r="AB106" s="36"/>
      <c r="AC106" s="36"/>
      <c r="AD106" s="36"/>
      <c r="AE106" s="36"/>
    </row>
    <row r="107" spans="1:63" s="2" customFormat="1" ht="6.95" customHeight="1">
      <c r="A107" s="36"/>
      <c r="B107" s="37"/>
      <c r="C107" s="38"/>
      <c r="D107" s="38"/>
      <c r="E107" s="38"/>
      <c r="F107" s="38"/>
      <c r="G107" s="38"/>
      <c r="H107" s="38"/>
      <c r="I107" s="38"/>
      <c r="J107" s="38"/>
      <c r="K107" s="38"/>
      <c r="L107" s="108"/>
      <c r="S107" s="36"/>
      <c r="T107" s="36"/>
      <c r="U107" s="36"/>
      <c r="V107" s="36"/>
      <c r="W107" s="36"/>
      <c r="X107" s="36"/>
      <c r="Y107" s="36"/>
      <c r="Z107" s="36"/>
      <c r="AA107" s="36"/>
      <c r="AB107" s="36"/>
      <c r="AC107" s="36"/>
      <c r="AD107" s="36"/>
      <c r="AE107" s="36"/>
    </row>
    <row r="108" spans="1:63" s="2" customFormat="1" ht="25.7" customHeight="1">
      <c r="A108" s="36"/>
      <c r="B108" s="37"/>
      <c r="C108" s="31" t="s">
        <v>25</v>
      </c>
      <c r="D108" s="38"/>
      <c r="E108" s="38"/>
      <c r="F108" s="29" t="str">
        <f>E15</f>
        <v>STATUTÁTNÍ MĚSTO DĚČÍN Mírové.nám 1175/5, Děčín 4</v>
      </c>
      <c r="G108" s="38"/>
      <c r="H108" s="38"/>
      <c r="I108" s="31" t="s">
        <v>31</v>
      </c>
      <c r="J108" s="34" t="str">
        <f>E21</f>
        <v>ATELIÉR SCHMIDT Děčín</v>
      </c>
      <c r="K108" s="38"/>
      <c r="L108" s="108"/>
      <c r="S108" s="36"/>
      <c r="T108" s="36"/>
      <c r="U108" s="36"/>
      <c r="V108" s="36"/>
      <c r="W108" s="36"/>
      <c r="X108" s="36"/>
      <c r="Y108" s="36"/>
      <c r="Z108" s="36"/>
      <c r="AA108" s="36"/>
      <c r="AB108" s="36"/>
      <c r="AC108" s="36"/>
      <c r="AD108" s="36"/>
      <c r="AE108" s="36"/>
    </row>
    <row r="109" spans="1:63" s="2" customFormat="1" ht="15.2" customHeight="1">
      <c r="A109" s="36"/>
      <c r="B109" s="37"/>
      <c r="C109" s="31" t="s">
        <v>29</v>
      </c>
      <c r="D109" s="38"/>
      <c r="E109" s="38"/>
      <c r="F109" s="29" t="str">
        <f>IF(E18="","",E18)</f>
        <v>Vyplň údaj</v>
      </c>
      <c r="G109" s="38"/>
      <c r="H109" s="38"/>
      <c r="I109" s="31" t="s">
        <v>34</v>
      </c>
      <c r="J109" s="34" t="str">
        <f>E24</f>
        <v xml:space="preserve">Nina Blavková Děčín </v>
      </c>
      <c r="K109" s="38"/>
      <c r="L109" s="108"/>
      <c r="S109" s="36"/>
      <c r="T109" s="36"/>
      <c r="U109" s="36"/>
      <c r="V109" s="36"/>
      <c r="W109" s="36"/>
      <c r="X109" s="36"/>
      <c r="Y109" s="36"/>
      <c r="Z109" s="36"/>
      <c r="AA109" s="36"/>
      <c r="AB109" s="36"/>
      <c r="AC109" s="36"/>
      <c r="AD109" s="36"/>
      <c r="AE109" s="36"/>
    </row>
    <row r="110" spans="1:63" s="2" customFormat="1" ht="10.35" customHeight="1">
      <c r="A110" s="36"/>
      <c r="B110" s="37"/>
      <c r="C110" s="38"/>
      <c r="D110" s="38"/>
      <c r="E110" s="38"/>
      <c r="F110" s="38"/>
      <c r="G110" s="38"/>
      <c r="H110" s="38"/>
      <c r="I110" s="38"/>
      <c r="J110" s="38"/>
      <c r="K110" s="38"/>
      <c r="L110" s="108"/>
      <c r="S110" s="36"/>
      <c r="T110" s="36"/>
      <c r="U110" s="36"/>
      <c r="V110" s="36"/>
      <c r="W110" s="36"/>
      <c r="X110" s="36"/>
      <c r="Y110" s="36"/>
      <c r="Z110" s="36"/>
      <c r="AA110" s="36"/>
      <c r="AB110" s="36"/>
      <c r="AC110" s="36"/>
      <c r="AD110" s="36"/>
      <c r="AE110" s="36"/>
    </row>
    <row r="111" spans="1:63" s="11" customFormat="1" ht="29.25" customHeight="1">
      <c r="A111" s="148"/>
      <c r="B111" s="149"/>
      <c r="C111" s="150" t="s">
        <v>146</v>
      </c>
      <c r="D111" s="151" t="s">
        <v>57</v>
      </c>
      <c r="E111" s="151" t="s">
        <v>53</v>
      </c>
      <c r="F111" s="151" t="s">
        <v>54</v>
      </c>
      <c r="G111" s="151" t="s">
        <v>147</v>
      </c>
      <c r="H111" s="151" t="s">
        <v>148</v>
      </c>
      <c r="I111" s="151" t="s">
        <v>149</v>
      </c>
      <c r="J111" s="151" t="s">
        <v>110</v>
      </c>
      <c r="K111" s="152" t="s">
        <v>150</v>
      </c>
      <c r="L111" s="153"/>
      <c r="M111" s="70" t="s">
        <v>19</v>
      </c>
      <c r="N111" s="71" t="s">
        <v>42</v>
      </c>
      <c r="O111" s="71" t="s">
        <v>151</v>
      </c>
      <c r="P111" s="71" t="s">
        <v>152</v>
      </c>
      <c r="Q111" s="71" t="s">
        <v>153</v>
      </c>
      <c r="R111" s="71" t="s">
        <v>154</v>
      </c>
      <c r="S111" s="71" t="s">
        <v>155</v>
      </c>
      <c r="T111" s="71" t="s">
        <v>156</v>
      </c>
      <c r="U111" s="72" t="s">
        <v>157</v>
      </c>
      <c r="V111" s="148"/>
      <c r="W111" s="148"/>
      <c r="X111" s="148"/>
      <c r="Y111" s="148"/>
      <c r="Z111" s="148"/>
      <c r="AA111" s="148"/>
      <c r="AB111" s="148"/>
      <c r="AC111" s="148"/>
      <c r="AD111" s="148"/>
      <c r="AE111" s="148"/>
    </row>
    <row r="112" spans="1:63" s="2" customFormat="1" ht="22.9" customHeight="1">
      <c r="A112" s="36"/>
      <c r="B112" s="37"/>
      <c r="C112" s="77" t="s">
        <v>158</v>
      </c>
      <c r="D112" s="38"/>
      <c r="E112" s="38"/>
      <c r="F112" s="38"/>
      <c r="G112" s="38"/>
      <c r="H112" s="38"/>
      <c r="I112" s="38"/>
      <c r="J112" s="154">
        <f>BK112</f>
        <v>0</v>
      </c>
      <c r="K112" s="38"/>
      <c r="L112" s="41"/>
      <c r="M112" s="73"/>
      <c r="N112" s="155"/>
      <c r="O112" s="74"/>
      <c r="P112" s="156">
        <f>P113+P482</f>
        <v>0</v>
      </c>
      <c r="Q112" s="74"/>
      <c r="R112" s="156">
        <f>R113+R482</f>
        <v>38.826728201848994</v>
      </c>
      <c r="S112" s="74"/>
      <c r="T112" s="156">
        <f>T113+T482</f>
        <v>1.5700045</v>
      </c>
      <c r="U112" s="75"/>
      <c r="V112" s="36"/>
      <c r="W112" s="36"/>
      <c r="X112" s="36"/>
      <c r="Y112" s="36"/>
      <c r="Z112" s="36"/>
      <c r="AA112" s="36"/>
      <c r="AB112" s="36"/>
      <c r="AC112" s="36"/>
      <c r="AD112" s="36"/>
      <c r="AE112" s="36"/>
      <c r="AT112" s="19" t="s">
        <v>71</v>
      </c>
      <c r="AU112" s="19" t="s">
        <v>111</v>
      </c>
      <c r="BK112" s="157">
        <f>BK113+BK482</f>
        <v>0</v>
      </c>
    </row>
    <row r="113" spans="1:65" s="12" customFormat="1" ht="25.9" customHeight="1">
      <c r="B113" s="158"/>
      <c r="C113" s="159"/>
      <c r="D113" s="160" t="s">
        <v>71</v>
      </c>
      <c r="E113" s="161" t="s">
        <v>159</v>
      </c>
      <c r="F113" s="161" t="s">
        <v>160</v>
      </c>
      <c r="G113" s="159"/>
      <c r="H113" s="159"/>
      <c r="I113" s="162"/>
      <c r="J113" s="163">
        <f>BK113</f>
        <v>0</v>
      </c>
      <c r="K113" s="159"/>
      <c r="L113" s="164"/>
      <c r="M113" s="165"/>
      <c r="N113" s="166"/>
      <c r="O113" s="166"/>
      <c r="P113" s="167">
        <f>P114+P153+P338+P443+P478</f>
        <v>0</v>
      </c>
      <c r="Q113" s="166"/>
      <c r="R113" s="167">
        <f>R114+R153+R338+R443+R478</f>
        <v>26.249029931999996</v>
      </c>
      <c r="S113" s="166"/>
      <c r="T113" s="167">
        <f>T114+T153+T338+T443+T478</f>
        <v>1.5605045</v>
      </c>
      <c r="U113" s="168"/>
      <c r="AR113" s="169" t="s">
        <v>80</v>
      </c>
      <c r="AT113" s="170" t="s">
        <v>71</v>
      </c>
      <c r="AU113" s="170" t="s">
        <v>72</v>
      </c>
      <c r="AY113" s="169" t="s">
        <v>161</v>
      </c>
      <c r="BK113" s="171">
        <f>BK114+BK153+BK338+BK443+BK478</f>
        <v>0</v>
      </c>
    </row>
    <row r="114" spans="1:65" s="12" customFormat="1" ht="22.9" customHeight="1">
      <c r="B114" s="158"/>
      <c r="C114" s="159"/>
      <c r="D114" s="160" t="s">
        <v>71</v>
      </c>
      <c r="E114" s="172" t="s">
        <v>85</v>
      </c>
      <c r="F114" s="172" t="s">
        <v>162</v>
      </c>
      <c r="G114" s="159"/>
      <c r="H114" s="159"/>
      <c r="I114" s="162"/>
      <c r="J114" s="173">
        <f>BK114</f>
        <v>0</v>
      </c>
      <c r="K114" s="159"/>
      <c r="L114" s="164"/>
      <c r="M114" s="165"/>
      <c r="N114" s="166"/>
      <c r="O114" s="166"/>
      <c r="P114" s="167">
        <f>P115+P129</f>
        <v>0</v>
      </c>
      <c r="Q114" s="166"/>
      <c r="R114" s="167">
        <f>R115+R129</f>
        <v>1.0132492799999999</v>
      </c>
      <c r="S114" s="166"/>
      <c r="T114" s="167">
        <f>T115+T129</f>
        <v>0.56228999999999996</v>
      </c>
      <c r="U114" s="168"/>
      <c r="AR114" s="169" t="s">
        <v>80</v>
      </c>
      <c r="AT114" s="170" t="s">
        <v>71</v>
      </c>
      <c r="AU114" s="170" t="s">
        <v>80</v>
      </c>
      <c r="AY114" s="169" t="s">
        <v>161</v>
      </c>
      <c r="BK114" s="171">
        <f>BK115+BK129</f>
        <v>0</v>
      </c>
    </row>
    <row r="115" spans="1:65" s="12" customFormat="1" ht="20.85" customHeight="1">
      <c r="B115" s="158"/>
      <c r="C115" s="159"/>
      <c r="D115" s="160" t="s">
        <v>71</v>
      </c>
      <c r="E115" s="172" t="s">
        <v>163</v>
      </c>
      <c r="F115" s="172" t="s">
        <v>164</v>
      </c>
      <c r="G115" s="159"/>
      <c r="H115" s="159"/>
      <c r="I115" s="162"/>
      <c r="J115" s="173">
        <f>BK115</f>
        <v>0</v>
      </c>
      <c r="K115" s="159"/>
      <c r="L115" s="164"/>
      <c r="M115" s="165"/>
      <c r="N115" s="166"/>
      <c r="O115" s="166"/>
      <c r="P115" s="167">
        <f>SUM(P116:P128)</f>
        <v>0</v>
      </c>
      <c r="Q115" s="166"/>
      <c r="R115" s="167">
        <f>SUM(R116:R128)</f>
        <v>0.70245599999999997</v>
      </c>
      <c r="S115" s="166"/>
      <c r="T115" s="167">
        <f>SUM(T116:T128)</f>
        <v>0</v>
      </c>
      <c r="U115" s="168"/>
      <c r="AR115" s="169" t="s">
        <v>80</v>
      </c>
      <c r="AT115" s="170" t="s">
        <v>71</v>
      </c>
      <c r="AU115" s="170" t="s">
        <v>82</v>
      </c>
      <c r="AY115" s="169" t="s">
        <v>161</v>
      </c>
      <c r="BK115" s="171">
        <f>SUM(BK116:BK128)</f>
        <v>0</v>
      </c>
    </row>
    <row r="116" spans="1:65" s="2" customFormat="1" ht="24.2" customHeight="1">
      <c r="A116" s="36"/>
      <c r="B116" s="37"/>
      <c r="C116" s="174" t="s">
        <v>80</v>
      </c>
      <c r="D116" s="174" t="s">
        <v>165</v>
      </c>
      <c r="E116" s="175" t="s">
        <v>166</v>
      </c>
      <c r="F116" s="176" t="s">
        <v>167</v>
      </c>
      <c r="G116" s="177" t="s">
        <v>168</v>
      </c>
      <c r="H116" s="178">
        <v>2</v>
      </c>
      <c r="I116" s="179"/>
      <c r="J116" s="180">
        <f>ROUND(I116*H116,1)</f>
        <v>0</v>
      </c>
      <c r="K116" s="176" t="s">
        <v>169</v>
      </c>
      <c r="L116" s="41"/>
      <c r="M116" s="181" t="s">
        <v>19</v>
      </c>
      <c r="N116" s="182" t="s">
        <v>43</v>
      </c>
      <c r="O116" s="66"/>
      <c r="P116" s="183">
        <f>O116*H116</f>
        <v>0</v>
      </c>
      <c r="Q116" s="183">
        <v>0.12812799999999999</v>
      </c>
      <c r="R116" s="183">
        <f>Q116*H116</f>
        <v>0.25625599999999998</v>
      </c>
      <c r="S116" s="183">
        <v>0</v>
      </c>
      <c r="T116" s="183">
        <f>S116*H116</f>
        <v>0</v>
      </c>
      <c r="U116" s="184" t="s">
        <v>19</v>
      </c>
      <c r="V116" s="36"/>
      <c r="W116" s="36"/>
      <c r="X116" s="36"/>
      <c r="Y116" s="36"/>
      <c r="Z116" s="36"/>
      <c r="AA116" s="36"/>
      <c r="AB116" s="36"/>
      <c r="AC116" s="36"/>
      <c r="AD116" s="36"/>
      <c r="AE116" s="36"/>
      <c r="AR116" s="185" t="s">
        <v>170</v>
      </c>
      <c r="AT116" s="185" t="s">
        <v>165</v>
      </c>
      <c r="AU116" s="185" t="s">
        <v>85</v>
      </c>
      <c r="AY116" s="19" t="s">
        <v>161</v>
      </c>
      <c r="BE116" s="186">
        <f>IF(N116="základní",J116,0)</f>
        <v>0</v>
      </c>
      <c r="BF116" s="186">
        <f>IF(N116="snížená",J116,0)</f>
        <v>0</v>
      </c>
      <c r="BG116" s="186">
        <f>IF(N116="zákl. přenesená",J116,0)</f>
        <v>0</v>
      </c>
      <c r="BH116" s="186">
        <f>IF(N116="sníž. přenesená",J116,0)</f>
        <v>0</v>
      </c>
      <c r="BI116" s="186">
        <f>IF(N116="nulová",J116,0)</f>
        <v>0</v>
      </c>
      <c r="BJ116" s="19" t="s">
        <v>80</v>
      </c>
      <c r="BK116" s="186">
        <f>ROUND(I116*H116,1)</f>
        <v>0</v>
      </c>
      <c r="BL116" s="19" t="s">
        <v>170</v>
      </c>
      <c r="BM116" s="185" t="s">
        <v>171</v>
      </c>
    </row>
    <row r="117" spans="1:65" s="2" customFormat="1" ht="11.25">
      <c r="A117" s="36"/>
      <c r="B117" s="37"/>
      <c r="C117" s="38"/>
      <c r="D117" s="187" t="s">
        <v>172</v>
      </c>
      <c r="E117" s="38"/>
      <c r="F117" s="188" t="s">
        <v>173</v>
      </c>
      <c r="G117" s="38"/>
      <c r="H117" s="38"/>
      <c r="I117" s="189"/>
      <c r="J117" s="38"/>
      <c r="K117" s="38"/>
      <c r="L117" s="41"/>
      <c r="M117" s="190"/>
      <c r="N117" s="191"/>
      <c r="O117" s="66"/>
      <c r="P117" s="66"/>
      <c r="Q117" s="66"/>
      <c r="R117" s="66"/>
      <c r="S117" s="66"/>
      <c r="T117" s="66"/>
      <c r="U117" s="67"/>
      <c r="V117" s="36"/>
      <c r="W117" s="36"/>
      <c r="X117" s="36"/>
      <c r="Y117" s="36"/>
      <c r="Z117" s="36"/>
      <c r="AA117" s="36"/>
      <c r="AB117" s="36"/>
      <c r="AC117" s="36"/>
      <c r="AD117" s="36"/>
      <c r="AE117" s="36"/>
      <c r="AT117" s="19" t="s">
        <v>172</v>
      </c>
      <c r="AU117" s="19" t="s">
        <v>85</v>
      </c>
    </row>
    <row r="118" spans="1:65" s="13" customFormat="1" ht="11.25">
      <c r="B118" s="192"/>
      <c r="C118" s="193"/>
      <c r="D118" s="194" t="s">
        <v>174</v>
      </c>
      <c r="E118" s="195" t="s">
        <v>19</v>
      </c>
      <c r="F118" s="196" t="s">
        <v>175</v>
      </c>
      <c r="G118" s="193"/>
      <c r="H118" s="195" t="s">
        <v>19</v>
      </c>
      <c r="I118" s="197"/>
      <c r="J118" s="193"/>
      <c r="K118" s="193"/>
      <c r="L118" s="198"/>
      <c r="M118" s="199"/>
      <c r="N118" s="200"/>
      <c r="O118" s="200"/>
      <c r="P118" s="200"/>
      <c r="Q118" s="200"/>
      <c r="R118" s="200"/>
      <c r="S118" s="200"/>
      <c r="T118" s="200"/>
      <c r="U118" s="201"/>
      <c r="AT118" s="202" t="s">
        <v>174</v>
      </c>
      <c r="AU118" s="202" t="s">
        <v>85</v>
      </c>
      <c r="AV118" s="13" t="s">
        <v>80</v>
      </c>
      <c r="AW118" s="13" t="s">
        <v>33</v>
      </c>
      <c r="AX118" s="13" t="s">
        <v>72</v>
      </c>
      <c r="AY118" s="202" t="s">
        <v>161</v>
      </c>
    </row>
    <row r="119" spans="1:65" s="13" customFormat="1" ht="11.25">
      <c r="B119" s="192"/>
      <c r="C119" s="193"/>
      <c r="D119" s="194" t="s">
        <v>174</v>
      </c>
      <c r="E119" s="195" t="s">
        <v>19</v>
      </c>
      <c r="F119" s="196" t="s">
        <v>176</v>
      </c>
      <c r="G119" s="193"/>
      <c r="H119" s="195" t="s">
        <v>19</v>
      </c>
      <c r="I119" s="197"/>
      <c r="J119" s="193"/>
      <c r="K119" s="193"/>
      <c r="L119" s="198"/>
      <c r="M119" s="199"/>
      <c r="N119" s="200"/>
      <c r="O119" s="200"/>
      <c r="P119" s="200"/>
      <c r="Q119" s="200"/>
      <c r="R119" s="200"/>
      <c r="S119" s="200"/>
      <c r="T119" s="200"/>
      <c r="U119" s="201"/>
      <c r="AT119" s="202" t="s">
        <v>174</v>
      </c>
      <c r="AU119" s="202" t="s">
        <v>85</v>
      </c>
      <c r="AV119" s="13" t="s">
        <v>80</v>
      </c>
      <c r="AW119" s="13" t="s">
        <v>33</v>
      </c>
      <c r="AX119" s="13" t="s">
        <v>72</v>
      </c>
      <c r="AY119" s="202" t="s">
        <v>161</v>
      </c>
    </row>
    <row r="120" spans="1:65" s="14" customFormat="1" ht="11.25">
      <c r="B120" s="203"/>
      <c r="C120" s="204"/>
      <c r="D120" s="194" t="s">
        <v>174</v>
      </c>
      <c r="E120" s="205" t="s">
        <v>19</v>
      </c>
      <c r="F120" s="206" t="s">
        <v>177</v>
      </c>
      <c r="G120" s="204"/>
      <c r="H120" s="207">
        <v>2</v>
      </c>
      <c r="I120" s="208"/>
      <c r="J120" s="204"/>
      <c r="K120" s="204"/>
      <c r="L120" s="209"/>
      <c r="M120" s="210"/>
      <c r="N120" s="211"/>
      <c r="O120" s="211"/>
      <c r="P120" s="211"/>
      <c r="Q120" s="211"/>
      <c r="R120" s="211"/>
      <c r="S120" s="211"/>
      <c r="T120" s="211"/>
      <c r="U120" s="212"/>
      <c r="AT120" s="213" t="s">
        <v>174</v>
      </c>
      <c r="AU120" s="213" t="s">
        <v>85</v>
      </c>
      <c r="AV120" s="14" t="s">
        <v>82</v>
      </c>
      <c r="AW120" s="14" t="s">
        <v>33</v>
      </c>
      <c r="AX120" s="14" t="s">
        <v>80</v>
      </c>
      <c r="AY120" s="213" t="s">
        <v>161</v>
      </c>
    </row>
    <row r="121" spans="1:65" s="2" customFormat="1" ht="21.75" customHeight="1">
      <c r="A121" s="36"/>
      <c r="B121" s="37"/>
      <c r="C121" s="174" t="s">
        <v>82</v>
      </c>
      <c r="D121" s="174" t="s">
        <v>165</v>
      </c>
      <c r="E121" s="175" t="s">
        <v>178</v>
      </c>
      <c r="F121" s="176" t="s">
        <v>179</v>
      </c>
      <c r="G121" s="177" t="s">
        <v>168</v>
      </c>
      <c r="H121" s="178">
        <v>2</v>
      </c>
      <c r="I121" s="179"/>
      <c r="J121" s="180">
        <f>ROUND(I121*H121,1)</f>
        <v>0</v>
      </c>
      <c r="K121" s="176" t="s">
        <v>169</v>
      </c>
      <c r="L121" s="41"/>
      <c r="M121" s="181" t="s">
        <v>19</v>
      </c>
      <c r="N121" s="182" t="s">
        <v>43</v>
      </c>
      <c r="O121" s="66"/>
      <c r="P121" s="183">
        <f>O121*H121</f>
        <v>0</v>
      </c>
      <c r="Q121" s="183">
        <v>0.12623999999999999</v>
      </c>
      <c r="R121" s="183">
        <f>Q121*H121</f>
        <v>0.25247999999999998</v>
      </c>
      <c r="S121" s="183">
        <v>0</v>
      </c>
      <c r="T121" s="183">
        <f>S121*H121</f>
        <v>0</v>
      </c>
      <c r="U121" s="184" t="s">
        <v>19</v>
      </c>
      <c r="V121" s="36"/>
      <c r="W121" s="36"/>
      <c r="X121" s="36"/>
      <c r="Y121" s="36"/>
      <c r="Z121" s="36"/>
      <c r="AA121" s="36"/>
      <c r="AB121" s="36"/>
      <c r="AC121" s="36"/>
      <c r="AD121" s="36"/>
      <c r="AE121" s="36"/>
      <c r="AR121" s="185" t="s">
        <v>170</v>
      </c>
      <c r="AT121" s="185" t="s">
        <v>165</v>
      </c>
      <c r="AU121" s="185" t="s">
        <v>85</v>
      </c>
      <c r="AY121" s="19" t="s">
        <v>161</v>
      </c>
      <c r="BE121" s="186">
        <f>IF(N121="základní",J121,0)</f>
        <v>0</v>
      </c>
      <c r="BF121" s="186">
        <f>IF(N121="snížená",J121,0)</f>
        <v>0</v>
      </c>
      <c r="BG121" s="186">
        <f>IF(N121="zákl. přenesená",J121,0)</f>
        <v>0</v>
      </c>
      <c r="BH121" s="186">
        <f>IF(N121="sníž. přenesená",J121,0)</f>
        <v>0</v>
      </c>
      <c r="BI121" s="186">
        <f>IF(N121="nulová",J121,0)</f>
        <v>0</v>
      </c>
      <c r="BJ121" s="19" t="s">
        <v>80</v>
      </c>
      <c r="BK121" s="186">
        <f>ROUND(I121*H121,1)</f>
        <v>0</v>
      </c>
      <c r="BL121" s="19" t="s">
        <v>170</v>
      </c>
      <c r="BM121" s="185" t="s">
        <v>180</v>
      </c>
    </row>
    <row r="122" spans="1:65" s="2" customFormat="1" ht="11.25">
      <c r="A122" s="36"/>
      <c r="B122" s="37"/>
      <c r="C122" s="38"/>
      <c r="D122" s="187" t="s">
        <v>172</v>
      </c>
      <c r="E122" s="38"/>
      <c r="F122" s="188" t="s">
        <v>181</v>
      </c>
      <c r="G122" s="38"/>
      <c r="H122" s="38"/>
      <c r="I122" s="189"/>
      <c r="J122" s="38"/>
      <c r="K122" s="38"/>
      <c r="L122" s="41"/>
      <c r="M122" s="190"/>
      <c r="N122" s="191"/>
      <c r="O122" s="66"/>
      <c r="P122" s="66"/>
      <c r="Q122" s="66"/>
      <c r="R122" s="66"/>
      <c r="S122" s="66"/>
      <c r="T122" s="66"/>
      <c r="U122" s="67"/>
      <c r="V122" s="36"/>
      <c r="W122" s="36"/>
      <c r="X122" s="36"/>
      <c r="Y122" s="36"/>
      <c r="Z122" s="36"/>
      <c r="AA122" s="36"/>
      <c r="AB122" s="36"/>
      <c r="AC122" s="36"/>
      <c r="AD122" s="36"/>
      <c r="AE122" s="36"/>
      <c r="AT122" s="19" t="s">
        <v>172</v>
      </c>
      <c r="AU122" s="19" t="s">
        <v>85</v>
      </c>
    </row>
    <row r="123" spans="1:65" s="13" customFormat="1" ht="11.25">
      <c r="B123" s="192"/>
      <c r="C123" s="193"/>
      <c r="D123" s="194" t="s">
        <v>174</v>
      </c>
      <c r="E123" s="195" t="s">
        <v>19</v>
      </c>
      <c r="F123" s="196" t="s">
        <v>175</v>
      </c>
      <c r="G123" s="193"/>
      <c r="H123" s="195" t="s">
        <v>19</v>
      </c>
      <c r="I123" s="197"/>
      <c r="J123" s="193"/>
      <c r="K123" s="193"/>
      <c r="L123" s="198"/>
      <c r="M123" s="199"/>
      <c r="N123" s="200"/>
      <c r="O123" s="200"/>
      <c r="P123" s="200"/>
      <c r="Q123" s="200"/>
      <c r="R123" s="200"/>
      <c r="S123" s="200"/>
      <c r="T123" s="200"/>
      <c r="U123" s="201"/>
      <c r="AT123" s="202" t="s">
        <v>174</v>
      </c>
      <c r="AU123" s="202" t="s">
        <v>85</v>
      </c>
      <c r="AV123" s="13" t="s">
        <v>80</v>
      </c>
      <c r="AW123" s="13" t="s">
        <v>33</v>
      </c>
      <c r="AX123" s="13" t="s">
        <v>72</v>
      </c>
      <c r="AY123" s="202" t="s">
        <v>161</v>
      </c>
    </row>
    <row r="124" spans="1:65" s="13" customFormat="1" ht="11.25">
      <c r="B124" s="192"/>
      <c r="C124" s="193"/>
      <c r="D124" s="194" t="s">
        <v>174</v>
      </c>
      <c r="E124" s="195" t="s">
        <v>19</v>
      </c>
      <c r="F124" s="196" t="s">
        <v>176</v>
      </c>
      <c r="G124" s="193"/>
      <c r="H124" s="195" t="s">
        <v>19</v>
      </c>
      <c r="I124" s="197"/>
      <c r="J124" s="193"/>
      <c r="K124" s="193"/>
      <c r="L124" s="198"/>
      <c r="M124" s="199"/>
      <c r="N124" s="200"/>
      <c r="O124" s="200"/>
      <c r="P124" s="200"/>
      <c r="Q124" s="200"/>
      <c r="R124" s="200"/>
      <c r="S124" s="200"/>
      <c r="T124" s="200"/>
      <c r="U124" s="201"/>
      <c r="AT124" s="202" t="s">
        <v>174</v>
      </c>
      <c r="AU124" s="202" t="s">
        <v>85</v>
      </c>
      <c r="AV124" s="13" t="s">
        <v>80</v>
      </c>
      <c r="AW124" s="13" t="s">
        <v>33</v>
      </c>
      <c r="AX124" s="13" t="s">
        <v>72</v>
      </c>
      <c r="AY124" s="202" t="s">
        <v>161</v>
      </c>
    </row>
    <row r="125" spans="1:65" s="14" customFormat="1" ht="11.25">
      <c r="B125" s="203"/>
      <c r="C125" s="204"/>
      <c r="D125" s="194" t="s">
        <v>174</v>
      </c>
      <c r="E125" s="205" t="s">
        <v>19</v>
      </c>
      <c r="F125" s="206" t="s">
        <v>182</v>
      </c>
      <c r="G125" s="204"/>
      <c r="H125" s="207">
        <v>2</v>
      </c>
      <c r="I125" s="208"/>
      <c r="J125" s="204"/>
      <c r="K125" s="204"/>
      <c r="L125" s="209"/>
      <c r="M125" s="210"/>
      <c r="N125" s="211"/>
      <c r="O125" s="211"/>
      <c r="P125" s="211"/>
      <c r="Q125" s="211"/>
      <c r="R125" s="211"/>
      <c r="S125" s="211"/>
      <c r="T125" s="211"/>
      <c r="U125" s="212"/>
      <c r="AT125" s="213" t="s">
        <v>174</v>
      </c>
      <c r="AU125" s="213" t="s">
        <v>85</v>
      </c>
      <c r="AV125" s="14" t="s">
        <v>82</v>
      </c>
      <c r="AW125" s="14" t="s">
        <v>33</v>
      </c>
      <c r="AX125" s="14" t="s">
        <v>80</v>
      </c>
      <c r="AY125" s="213" t="s">
        <v>161</v>
      </c>
    </row>
    <row r="126" spans="1:65" s="2" customFormat="1" ht="24.2" customHeight="1">
      <c r="A126" s="36"/>
      <c r="B126" s="37"/>
      <c r="C126" s="174" t="s">
        <v>85</v>
      </c>
      <c r="D126" s="174" t="s">
        <v>165</v>
      </c>
      <c r="E126" s="175" t="s">
        <v>183</v>
      </c>
      <c r="F126" s="176" t="s">
        <v>184</v>
      </c>
      <c r="G126" s="177" t="s">
        <v>185</v>
      </c>
      <c r="H126" s="178">
        <v>4</v>
      </c>
      <c r="I126" s="179"/>
      <c r="J126" s="180">
        <f>ROUND(I126*H126,1)</f>
        <v>0</v>
      </c>
      <c r="K126" s="176" t="s">
        <v>169</v>
      </c>
      <c r="L126" s="41"/>
      <c r="M126" s="181" t="s">
        <v>19</v>
      </c>
      <c r="N126" s="182" t="s">
        <v>43</v>
      </c>
      <c r="O126" s="66"/>
      <c r="P126" s="183">
        <f>O126*H126</f>
        <v>0</v>
      </c>
      <c r="Q126" s="183">
        <v>4.8430000000000001E-2</v>
      </c>
      <c r="R126" s="183">
        <f>Q126*H126</f>
        <v>0.19372</v>
      </c>
      <c r="S126" s="183">
        <v>0</v>
      </c>
      <c r="T126" s="183">
        <f>S126*H126</f>
        <v>0</v>
      </c>
      <c r="U126" s="184" t="s">
        <v>19</v>
      </c>
      <c r="V126" s="36"/>
      <c r="W126" s="36"/>
      <c r="X126" s="36"/>
      <c r="Y126" s="36"/>
      <c r="Z126" s="36"/>
      <c r="AA126" s="36"/>
      <c r="AB126" s="36"/>
      <c r="AC126" s="36"/>
      <c r="AD126" s="36"/>
      <c r="AE126" s="36"/>
      <c r="AR126" s="185" t="s">
        <v>170</v>
      </c>
      <c r="AT126" s="185" t="s">
        <v>165</v>
      </c>
      <c r="AU126" s="185" t="s">
        <v>85</v>
      </c>
      <c r="AY126" s="19" t="s">
        <v>161</v>
      </c>
      <c r="BE126" s="186">
        <f>IF(N126="základní",J126,0)</f>
        <v>0</v>
      </c>
      <c r="BF126" s="186">
        <f>IF(N126="snížená",J126,0)</f>
        <v>0</v>
      </c>
      <c r="BG126" s="186">
        <f>IF(N126="zákl. přenesená",J126,0)</f>
        <v>0</v>
      </c>
      <c r="BH126" s="186">
        <f>IF(N126="sníž. přenesená",J126,0)</f>
        <v>0</v>
      </c>
      <c r="BI126" s="186">
        <f>IF(N126="nulová",J126,0)</f>
        <v>0</v>
      </c>
      <c r="BJ126" s="19" t="s">
        <v>80</v>
      </c>
      <c r="BK126" s="186">
        <f>ROUND(I126*H126,1)</f>
        <v>0</v>
      </c>
      <c r="BL126" s="19" t="s">
        <v>170</v>
      </c>
      <c r="BM126" s="185" t="s">
        <v>186</v>
      </c>
    </row>
    <row r="127" spans="1:65" s="2" customFormat="1" ht="11.25">
      <c r="A127" s="36"/>
      <c r="B127" s="37"/>
      <c r="C127" s="38"/>
      <c r="D127" s="187" t="s">
        <v>172</v>
      </c>
      <c r="E127" s="38"/>
      <c r="F127" s="188" t="s">
        <v>187</v>
      </c>
      <c r="G127" s="38"/>
      <c r="H127" s="38"/>
      <c r="I127" s="189"/>
      <c r="J127" s="38"/>
      <c r="K127" s="38"/>
      <c r="L127" s="41"/>
      <c r="M127" s="190"/>
      <c r="N127" s="191"/>
      <c r="O127" s="66"/>
      <c r="P127" s="66"/>
      <c r="Q127" s="66"/>
      <c r="R127" s="66"/>
      <c r="S127" s="66"/>
      <c r="T127" s="66"/>
      <c r="U127" s="67"/>
      <c r="V127" s="36"/>
      <c r="W127" s="36"/>
      <c r="X127" s="36"/>
      <c r="Y127" s="36"/>
      <c r="Z127" s="36"/>
      <c r="AA127" s="36"/>
      <c r="AB127" s="36"/>
      <c r="AC127" s="36"/>
      <c r="AD127" s="36"/>
      <c r="AE127" s="36"/>
      <c r="AT127" s="19" t="s">
        <v>172</v>
      </c>
      <c r="AU127" s="19" t="s">
        <v>85</v>
      </c>
    </row>
    <row r="128" spans="1:65" s="14" customFormat="1" ht="11.25">
      <c r="B128" s="203"/>
      <c r="C128" s="204"/>
      <c r="D128" s="194" t="s">
        <v>174</v>
      </c>
      <c r="E128" s="205" t="s">
        <v>19</v>
      </c>
      <c r="F128" s="206" t="s">
        <v>188</v>
      </c>
      <c r="G128" s="204"/>
      <c r="H128" s="207">
        <v>4</v>
      </c>
      <c r="I128" s="208"/>
      <c r="J128" s="204"/>
      <c r="K128" s="204"/>
      <c r="L128" s="209"/>
      <c r="M128" s="210"/>
      <c r="N128" s="211"/>
      <c r="O128" s="211"/>
      <c r="P128" s="211"/>
      <c r="Q128" s="211"/>
      <c r="R128" s="211"/>
      <c r="S128" s="211"/>
      <c r="T128" s="211"/>
      <c r="U128" s="212"/>
      <c r="AT128" s="213" t="s">
        <v>174</v>
      </c>
      <c r="AU128" s="213" t="s">
        <v>85</v>
      </c>
      <c r="AV128" s="14" t="s">
        <v>82</v>
      </c>
      <c r="AW128" s="14" t="s">
        <v>33</v>
      </c>
      <c r="AX128" s="14" t="s">
        <v>80</v>
      </c>
      <c r="AY128" s="213" t="s">
        <v>161</v>
      </c>
    </row>
    <row r="129" spans="1:65" s="12" customFormat="1" ht="20.85" customHeight="1">
      <c r="B129" s="158"/>
      <c r="C129" s="159"/>
      <c r="D129" s="160" t="s">
        <v>71</v>
      </c>
      <c r="E129" s="172" t="s">
        <v>189</v>
      </c>
      <c r="F129" s="172" t="s">
        <v>190</v>
      </c>
      <c r="G129" s="159"/>
      <c r="H129" s="159"/>
      <c r="I129" s="162"/>
      <c r="J129" s="173">
        <f>BK129</f>
        <v>0</v>
      </c>
      <c r="K129" s="159"/>
      <c r="L129" s="164"/>
      <c r="M129" s="165"/>
      <c r="N129" s="166"/>
      <c r="O129" s="166"/>
      <c r="P129" s="167">
        <f>SUM(P130:P152)</f>
        <v>0</v>
      </c>
      <c r="Q129" s="166"/>
      <c r="R129" s="167">
        <f>SUM(R130:R152)</f>
        <v>0.31079328000000001</v>
      </c>
      <c r="S129" s="166"/>
      <c r="T129" s="167">
        <f>SUM(T130:T152)</f>
        <v>0.56228999999999996</v>
      </c>
      <c r="U129" s="168"/>
      <c r="AR129" s="169" t="s">
        <v>80</v>
      </c>
      <c r="AT129" s="170" t="s">
        <v>71</v>
      </c>
      <c r="AU129" s="170" t="s">
        <v>82</v>
      </c>
      <c r="AY129" s="169" t="s">
        <v>161</v>
      </c>
      <c r="BK129" s="171">
        <f>SUM(BK130:BK152)</f>
        <v>0</v>
      </c>
    </row>
    <row r="130" spans="1:65" s="2" customFormat="1" ht="24.2" customHeight="1">
      <c r="A130" s="36"/>
      <c r="B130" s="37"/>
      <c r="C130" s="174" t="s">
        <v>170</v>
      </c>
      <c r="D130" s="174" t="s">
        <v>165</v>
      </c>
      <c r="E130" s="175" t="s">
        <v>191</v>
      </c>
      <c r="F130" s="176" t="s">
        <v>192</v>
      </c>
      <c r="G130" s="177" t="s">
        <v>193</v>
      </c>
      <c r="H130" s="178">
        <v>6</v>
      </c>
      <c r="I130" s="179"/>
      <c r="J130" s="180">
        <f>ROUND(I130*H130,1)</f>
        <v>0</v>
      </c>
      <c r="K130" s="176" t="s">
        <v>169</v>
      </c>
      <c r="L130" s="41"/>
      <c r="M130" s="181" t="s">
        <v>19</v>
      </c>
      <c r="N130" s="182" t="s">
        <v>43</v>
      </c>
      <c r="O130" s="66"/>
      <c r="P130" s="183">
        <f>O130*H130</f>
        <v>0</v>
      </c>
      <c r="Q130" s="183">
        <v>0</v>
      </c>
      <c r="R130" s="183">
        <f>Q130*H130</f>
        <v>0</v>
      </c>
      <c r="S130" s="183">
        <v>4.2000000000000003E-2</v>
      </c>
      <c r="T130" s="183">
        <f>S130*H130</f>
        <v>0.252</v>
      </c>
      <c r="U130" s="184" t="s">
        <v>19</v>
      </c>
      <c r="V130" s="36"/>
      <c r="W130" s="36"/>
      <c r="X130" s="36"/>
      <c r="Y130" s="36"/>
      <c r="Z130" s="36"/>
      <c r="AA130" s="36"/>
      <c r="AB130" s="36"/>
      <c r="AC130" s="36"/>
      <c r="AD130" s="36"/>
      <c r="AE130" s="36"/>
      <c r="AR130" s="185" t="s">
        <v>170</v>
      </c>
      <c r="AT130" s="185" t="s">
        <v>165</v>
      </c>
      <c r="AU130" s="185" t="s">
        <v>85</v>
      </c>
      <c r="AY130" s="19" t="s">
        <v>161</v>
      </c>
      <c r="BE130" s="186">
        <f>IF(N130="základní",J130,0)</f>
        <v>0</v>
      </c>
      <c r="BF130" s="186">
        <f>IF(N130="snížená",J130,0)</f>
        <v>0</v>
      </c>
      <c r="BG130" s="186">
        <f>IF(N130="zákl. přenesená",J130,0)</f>
        <v>0</v>
      </c>
      <c r="BH130" s="186">
        <f>IF(N130="sníž. přenesená",J130,0)</f>
        <v>0</v>
      </c>
      <c r="BI130" s="186">
        <f>IF(N130="nulová",J130,0)</f>
        <v>0</v>
      </c>
      <c r="BJ130" s="19" t="s">
        <v>80</v>
      </c>
      <c r="BK130" s="186">
        <f>ROUND(I130*H130,1)</f>
        <v>0</v>
      </c>
      <c r="BL130" s="19" t="s">
        <v>170</v>
      </c>
      <c r="BM130" s="185" t="s">
        <v>194</v>
      </c>
    </row>
    <row r="131" spans="1:65" s="2" customFormat="1" ht="11.25">
      <c r="A131" s="36"/>
      <c r="B131" s="37"/>
      <c r="C131" s="38"/>
      <c r="D131" s="187" t="s">
        <v>172</v>
      </c>
      <c r="E131" s="38"/>
      <c r="F131" s="188" t="s">
        <v>195</v>
      </c>
      <c r="G131" s="38"/>
      <c r="H131" s="38"/>
      <c r="I131" s="189"/>
      <c r="J131" s="38"/>
      <c r="K131" s="38"/>
      <c r="L131" s="41"/>
      <c r="M131" s="190"/>
      <c r="N131" s="191"/>
      <c r="O131" s="66"/>
      <c r="P131" s="66"/>
      <c r="Q131" s="66"/>
      <c r="R131" s="66"/>
      <c r="S131" s="66"/>
      <c r="T131" s="66"/>
      <c r="U131" s="67"/>
      <c r="V131" s="36"/>
      <c r="W131" s="36"/>
      <c r="X131" s="36"/>
      <c r="Y131" s="36"/>
      <c r="Z131" s="36"/>
      <c r="AA131" s="36"/>
      <c r="AB131" s="36"/>
      <c r="AC131" s="36"/>
      <c r="AD131" s="36"/>
      <c r="AE131" s="36"/>
      <c r="AT131" s="19" t="s">
        <v>172</v>
      </c>
      <c r="AU131" s="19" t="s">
        <v>85</v>
      </c>
    </row>
    <row r="132" spans="1:65" s="14" customFormat="1" ht="11.25">
      <c r="B132" s="203"/>
      <c r="C132" s="204"/>
      <c r="D132" s="194" t="s">
        <v>174</v>
      </c>
      <c r="E132" s="205" t="s">
        <v>19</v>
      </c>
      <c r="F132" s="206" t="s">
        <v>196</v>
      </c>
      <c r="G132" s="204"/>
      <c r="H132" s="207">
        <v>6</v>
      </c>
      <c r="I132" s="208"/>
      <c r="J132" s="204"/>
      <c r="K132" s="204"/>
      <c r="L132" s="209"/>
      <c r="M132" s="210"/>
      <c r="N132" s="211"/>
      <c r="O132" s="211"/>
      <c r="P132" s="211"/>
      <c r="Q132" s="211"/>
      <c r="R132" s="211"/>
      <c r="S132" s="211"/>
      <c r="T132" s="211"/>
      <c r="U132" s="212"/>
      <c r="AT132" s="213" t="s">
        <v>174</v>
      </c>
      <c r="AU132" s="213" t="s">
        <v>85</v>
      </c>
      <c r="AV132" s="14" t="s">
        <v>82</v>
      </c>
      <c r="AW132" s="14" t="s">
        <v>33</v>
      </c>
      <c r="AX132" s="14" t="s">
        <v>80</v>
      </c>
      <c r="AY132" s="213" t="s">
        <v>161</v>
      </c>
    </row>
    <row r="133" spans="1:65" s="2" customFormat="1" ht="24.2" customHeight="1">
      <c r="A133" s="36"/>
      <c r="B133" s="37"/>
      <c r="C133" s="174" t="s">
        <v>91</v>
      </c>
      <c r="D133" s="174" t="s">
        <v>165</v>
      </c>
      <c r="E133" s="175" t="s">
        <v>197</v>
      </c>
      <c r="F133" s="176" t="s">
        <v>198</v>
      </c>
      <c r="G133" s="177" t="s">
        <v>168</v>
      </c>
      <c r="H133" s="178">
        <v>0.95</v>
      </c>
      <c r="I133" s="179"/>
      <c r="J133" s="180">
        <f>ROUND(I133*H133,1)</f>
        <v>0</v>
      </c>
      <c r="K133" s="176" t="s">
        <v>169</v>
      </c>
      <c r="L133" s="41"/>
      <c r="M133" s="181" t="s">
        <v>19</v>
      </c>
      <c r="N133" s="182" t="s">
        <v>43</v>
      </c>
      <c r="O133" s="66"/>
      <c r="P133" s="183">
        <f>O133*H133</f>
        <v>0</v>
      </c>
      <c r="Q133" s="183">
        <v>0</v>
      </c>
      <c r="R133" s="183">
        <f>Q133*H133</f>
        <v>0</v>
      </c>
      <c r="S133" s="183">
        <v>0.27</v>
      </c>
      <c r="T133" s="183">
        <f>S133*H133</f>
        <v>0.25650000000000001</v>
      </c>
      <c r="U133" s="184" t="s">
        <v>19</v>
      </c>
      <c r="V133" s="36"/>
      <c r="W133" s="36"/>
      <c r="X133" s="36"/>
      <c r="Y133" s="36"/>
      <c r="Z133" s="36"/>
      <c r="AA133" s="36"/>
      <c r="AB133" s="36"/>
      <c r="AC133" s="36"/>
      <c r="AD133" s="36"/>
      <c r="AE133" s="36"/>
      <c r="AR133" s="185" t="s">
        <v>170</v>
      </c>
      <c r="AT133" s="185" t="s">
        <v>165</v>
      </c>
      <c r="AU133" s="185" t="s">
        <v>85</v>
      </c>
      <c r="AY133" s="19" t="s">
        <v>161</v>
      </c>
      <c r="BE133" s="186">
        <f>IF(N133="základní",J133,0)</f>
        <v>0</v>
      </c>
      <c r="BF133" s="186">
        <f>IF(N133="snížená",J133,0)</f>
        <v>0</v>
      </c>
      <c r="BG133" s="186">
        <f>IF(N133="zákl. přenesená",J133,0)</f>
        <v>0</v>
      </c>
      <c r="BH133" s="186">
        <f>IF(N133="sníž. přenesená",J133,0)</f>
        <v>0</v>
      </c>
      <c r="BI133" s="186">
        <f>IF(N133="nulová",J133,0)</f>
        <v>0</v>
      </c>
      <c r="BJ133" s="19" t="s">
        <v>80</v>
      </c>
      <c r="BK133" s="186">
        <f>ROUND(I133*H133,1)</f>
        <v>0</v>
      </c>
      <c r="BL133" s="19" t="s">
        <v>170</v>
      </c>
      <c r="BM133" s="185" t="s">
        <v>199</v>
      </c>
    </row>
    <row r="134" spans="1:65" s="2" customFormat="1" ht="11.25">
      <c r="A134" s="36"/>
      <c r="B134" s="37"/>
      <c r="C134" s="38"/>
      <c r="D134" s="187" t="s">
        <v>172</v>
      </c>
      <c r="E134" s="38"/>
      <c r="F134" s="188" t="s">
        <v>200</v>
      </c>
      <c r="G134" s="38"/>
      <c r="H134" s="38"/>
      <c r="I134" s="189"/>
      <c r="J134" s="38"/>
      <c r="K134" s="38"/>
      <c r="L134" s="41"/>
      <c r="M134" s="190"/>
      <c r="N134" s="191"/>
      <c r="O134" s="66"/>
      <c r="P134" s="66"/>
      <c r="Q134" s="66"/>
      <c r="R134" s="66"/>
      <c r="S134" s="66"/>
      <c r="T134" s="66"/>
      <c r="U134" s="67"/>
      <c r="V134" s="36"/>
      <c r="W134" s="36"/>
      <c r="X134" s="36"/>
      <c r="Y134" s="36"/>
      <c r="Z134" s="36"/>
      <c r="AA134" s="36"/>
      <c r="AB134" s="36"/>
      <c r="AC134" s="36"/>
      <c r="AD134" s="36"/>
      <c r="AE134" s="36"/>
      <c r="AT134" s="19" t="s">
        <v>172</v>
      </c>
      <c r="AU134" s="19" t="s">
        <v>85</v>
      </c>
    </row>
    <row r="135" spans="1:65" s="14" customFormat="1" ht="11.25">
      <c r="B135" s="203"/>
      <c r="C135" s="204"/>
      <c r="D135" s="194" t="s">
        <v>174</v>
      </c>
      <c r="E135" s="205" t="s">
        <v>19</v>
      </c>
      <c r="F135" s="206" t="s">
        <v>201</v>
      </c>
      <c r="G135" s="204"/>
      <c r="H135" s="207">
        <v>0.95</v>
      </c>
      <c r="I135" s="208"/>
      <c r="J135" s="204"/>
      <c r="K135" s="204"/>
      <c r="L135" s="209"/>
      <c r="M135" s="210"/>
      <c r="N135" s="211"/>
      <c r="O135" s="211"/>
      <c r="P135" s="211"/>
      <c r="Q135" s="211"/>
      <c r="R135" s="211"/>
      <c r="S135" s="211"/>
      <c r="T135" s="211"/>
      <c r="U135" s="212"/>
      <c r="AT135" s="213" t="s">
        <v>174</v>
      </c>
      <c r="AU135" s="213" t="s">
        <v>85</v>
      </c>
      <c r="AV135" s="14" t="s">
        <v>82</v>
      </c>
      <c r="AW135" s="14" t="s">
        <v>33</v>
      </c>
      <c r="AX135" s="14" t="s">
        <v>80</v>
      </c>
      <c r="AY135" s="213" t="s">
        <v>161</v>
      </c>
    </row>
    <row r="136" spans="1:65" s="2" customFormat="1" ht="24.2" customHeight="1">
      <c r="A136" s="36"/>
      <c r="B136" s="37"/>
      <c r="C136" s="174" t="s">
        <v>94</v>
      </c>
      <c r="D136" s="174" t="s">
        <v>165</v>
      </c>
      <c r="E136" s="175" t="s">
        <v>202</v>
      </c>
      <c r="F136" s="176" t="s">
        <v>203</v>
      </c>
      <c r="G136" s="177" t="s">
        <v>168</v>
      </c>
      <c r="H136" s="178">
        <v>0.97799999999999998</v>
      </c>
      <c r="I136" s="179"/>
      <c r="J136" s="180">
        <f>ROUND(I136*H136,1)</f>
        <v>0</v>
      </c>
      <c r="K136" s="176" t="s">
        <v>169</v>
      </c>
      <c r="L136" s="41"/>
      <c r="M136" s="181" t="s">
        <v>19</v>
      </c>
      <c r="N136" s="182" t="s">
        <v>43</v>
      </c>
      <c r="O136" s="66"/>
      <c r="P136" s="183">
        <f>O136*H136</f>
        <v>0</v>
      </c>
      <c r="Q136" s="183">
        <v>0</v>
      </c>
      <c r="R136" s="183">
        <f>Q136*H136</f>
        <v>0</v>
      </c>
      <c r="S136" s="183">
        <v>5.5E-2</v>
      </c>
      <c r="T136" s="183">
        <f>S136*H136</f>
        <v>5.3789999999999998E-2</v>
      </c>
      <c r="U136" s="184" t="s">
        <v>19</v>
      </c>
      <c r="V136" s="36"/>
      <c r="W136" s="36"/>
      <c r="X136" s="36"/>
      <c r="Y136" s="36"/>
      <c r="Z136" s="36"/>
      <c r="AA136" s="36"/>
      <c r="AB136" s="36"/>
      <c r="AC136" s="36"/>
      <c r="AD136" s="36"/>
      <c r="AE136" s="36"/>
      <c r="AR136" s="185" t="s">
        <v>170</v>
      </c>
      <c r="AT136" s="185" t="s">
        <v>165</v>
      </c>
      <c r="AU136" s="185" t="s">
        <v>85</v>
      </c>
      <c r="AY136" s="19" t="s">
        <v>161</v>
      </c>
      <c r="BE136" s="186">
        <f>IF(N136="základní",J136,0)</f>
        <v>0</v>
      </c>
      <c r="BF136" s="186">
        <f>IF(N136="snížená",J136,0)</f>
        <v>0</v>
      </c>
      <c r="BG136" s="186">
        <f>IF(N136="zákl. přenesená",J136,0)</f>
        <v>0</v>
      </c>
      <c r="BH136" s="186">
        <f>IF(N136="sníž. přenesená",J136,0)</f>
        <v>0</v>
      </c>
      <c r="BI136" s="186">
        <f>IF(N136="nulová",J136,0)</f>
        <v>0</v>
      </c>
      <c r="BJ136" s="19" t="s">
        <v>80</v>
      </c>
      <c r="BK136" s="186">
        <f>ROUND(I136*H136,1)</f>
        <v>0</v>
      </c>
      <c r="BL136" s="19" t="s">
        <v>170</v>
      </c>
      <c r="BM136" s="185" t="s">
        <v>204</v>
      </c>
    </row>
    <row r="137" spans="1:65" s="2" customFormat="1" ht="11.25">
      <c r="A137" s="36"/>
      <c r="B137" s="37"/>
      <c r="C137" s="38"/>
      <c r="D137" s="187" t="s">
        <v>172</v>
      </c>
      <c r="E137" s="38"/>
      <c r="F137" s="188" t="s">
        <v>205</v>
      </c>
      <c r="G137" s="38"/>
      <c r="H137" s="38"/>
      <c r="I137" s="189"/>
      <c r="J137" s="38"/>
      <c r="K137" s="38"/>
      <c r="L137" s="41"/>
      <c r="M137" s="190"/>
      <c r="N137" s="191"/>
      <c r="O137" s="66"/>
      <c r="P137" s="66"/>
      <c r="Q137" s="66"/>
      <c r="R137" s="66"/>
      <c r="S137" s="66"/>
      <c r="T137" s="66"/>
      <c r="U137" s="67"/>
      <c r="V137" s="36"/>
      <c r="W137" s="36"/>
      <c r="X137" s="36"/>
      <c r="Y137" s="36"/>
      <c r="Z137" s="36"/>
      <c r="AA137" s="36"/>
      <c r="AB137" s="36"/>
      <c r="AC137" s="36"/>
      <c r="AD137" s="36"/>
      <c r="AE137" s="36"/>
      <c r="AT137" s="19" t="s">
        <v>172</v>
      </c>
      <c r="AU137" s="19" t="s">
        <v>85</v>
      </c>
    </row>
    <row r="138" spans="1:65" s="14" customFormat="1" ht="11.25">
      <c r="B138" s="203"/>
      <c r="C138" s="204"/>
      <c r="D138" s="194" t="s">
        <v>174</v>
      </c>
      <c r="E138" s="205" t="s">
        <v>19</v>
      </c>
      <c r="F138" s="206" t="s">
        <v>206</v>
      </c>
      <c r="G138" s="204"/>
      <c r="H138" s="207">
        <v>0.97799999999999998</v>
      </c>
      <c r="I138" s="208"/>
      <c r="J138" s="204"/>
      <c r="K138" s="204"/>
      <c r="L138" s="209"/>
      <c r="M138" s="210"/>
      <c r="N138" s="211"/>
      <c r="O138" s="211"/>
      <c r="P138" s="211"/>
      <c r="Q138" s="211"/>
      <c r="R138" s="211"/>
      <c r="S138" s="211"/>
      <c r="T138" s="211"/>
      <c r="U138" s="212"/>
      <c r="AT138" s="213" t="s">
        <v>174</v>
      </c>
      <c r="AU138" s="213" t="s">
        <v>85</v>
      </c>
      <c r="AV138" s="14" t="s">
        <v>82</v>
      </c>
      <c r="AW138" s="14" t="s">
        <v>33</v>
      </c>
      <c r="AX138" s="14" t="s">
        <v>72</v>
      </c>
      <c r="AY138" s="213" t="s">
        <v>161</v>
      </c>
    </row>
    <row r="139" spans="1:65" s="15" customFormat="1" ht="11.25">
      <c r="B139" s="214"/>
      <c r="C139" s="215"/>
      <c r="D139" s="194" t="s">
        <v>174</v>
      </c>
      <c r="E139" s="216" t="s">
        <v>19</v>
      </c>
      <c r="F139" s="217" t="s">
        <v>207</v>
      </c>
      <c r="G139" s="215"/>
      <c r="H139" s="218">
        <v>0.97799999999999998</v>
      </c>
      <c r="I139" s="219"/>
      <c r="J139" s="215"/>
      <c r="K139" s="215"/>
      <c r="L139" s="220"/>
      <c r="M139" s="221"/>
      <c r="N139" s="222"/>
      <c r="O139" s="222"/>
      <c r="P139" s="222"/>
      <c r="Q139" s="222"/>
      <c r="R139" s="222"/>
      <c r="S139" s="222"/>
      <c r="T139" s="222"/>
      <c r="U139" s="223"/>
      <c r="AT139" s="224" t="s">
        <v>174</v>
      </c>
      <c r="AU139" s="224" t="s">
        <v>85</v>
      </c>
      <c r="AV139" s="15" t="s">
        <v>170</v>
      </c>
      <c r="AW139" s="15" t="s">
        <v>33</v>
      </c>
      <c r="AX139" s="15" t="s">
        <v>80</v>
      </c>
      <c r="AY139" s="224" t="s">
        <v>161</v>
      </c>
    </row>
    <row r="140" spans="1:65" s="2" customFormat="1" ht="16.5" customHeight="1">
      <c r="A140" s="36"/>
      <c r="B140" s="37"/>
      <c r="C140" s="174" t="s">
        <v>97</v>
      </c>
      <c r="D140" s="174" t="s">
        <v>165</v>
      </c>
      <c r="E140" s="175" t="s">
        <v>208</v>
      </c>
      <c r="F140" s="176" t="s">
        <v>209</v>
      </c>
      <c r="G140" s="177" t="s">
        <v>210</v>
      </c>
      <c r="H140" s="178">
        <v>6.7000000000000004E-2</v>
      </c>
      <c r="I140" s="179"/>
      <c r="J140" s="180">
        <f>ROUND(I140*H140,1)</f>
        <v>0</v>
      </c>
      <c r="K140" s="176" t="s">
        <v>169</v>
      </c>
      <c r="L140" s="41"/>
      <c r="M140" s="181" t="s">
        <v>19</v>
      </c>
      <c r="N140" s="182" t="s">
        <v>43</v>
      </c>
      <c r="O140" s="66"/>
      <c r="P140" s="183">
        <f>O140*H140</f>
        <v>0</v>
      </c>
      <c r="Q140" s="183">
        <v>1.0900000000000001</v>
      </c>
      <c r="R140" s="183">
        <f>Q140*H140</f>
        <v>7.3030000000000012E-2</v>
      </c>
      <c r="S140" s="183">
        <v>0</v>
      </c>
      <c r="T140" s="183">
        <f>S140*H140</f>
        <v>0</v>
      </c>
      <c r="U140" s="184" t="s">
        <v>19</v>
      </c>
      <c r="V140" s="36"/>
      <c r="W140" s="36"/>
      <c r="X140" s="36"/>
      <c r="Y140" s="36"/>
      <c r="Z140" s="36"/>
      <c r="AA140" s="36"/>
      <c r="AB140" s="36"/>
      <c r="AC140" s="36"/>
      <c r="AD140" s="36"/>
      <c r="AE140" s="36"/>
      <c r="AR140" s="185" t="s">
        <v>170</v>
      </c>
      <c r="AT140" s="185" t="s">
        <v>165</v>
      </c>
      <c r="AU140" s="185" t="s">
        <v>85</v>
      </c>
      <c r="AY140" s="19" t="s">
        <v>161</v>
      </c>
      <c r="BE140" s="186">
        <f>IF(N140="základní",J140,0)</f>
        <v>0</v>
      </c>
      <c r="BF140" s="186">
        <f>IF(N140="snížená",J140,0)</f>
        <v>0</v>
      </c>
      <c r="BG140" s="186">
        <f>IF(N140="zákl. přenesená",J140,0)</f>
        <v>0</v>
      </c>
      <c r="BH140" s="186">
        <f>IF(N140="sníž. přenesená",J140,0)</f>
        <v>0</v>
      </c>
      <c r="BI140" s="186">
        <f>IF(N140="nulová",J140,0)</f>
        <v>0</v>
      </c>
      <c r="BJ140" s="19" t="s">
        <v>80</v>
      </c>
      <c r="BK140" s="186">
        <f>ROUND(I140*H140,1)</f>
        <v>0</v>
      </c>
      <c r="BL140" s="19" t="s">
        <v>170</v>
      </c>
      <c r="BM140" s="185" t="s">
        <v>211</v>
      </c>
    </row>
    <row r="141" spans="1:65" s="2" customFormat="1" ht="11.25">
      <c r="A141" s="36"/>
      <c r="B141" s="37"/>
      <c r="C141" s="38"/>
      <c r="D141" s="187" t="s">
        <v>172</v>
      </c>
      <c r="E141" s="38"/>
      <c r="F141" s="188" t="s">
        <v>212</v>
      </c>
      <c r="G141" s="38"/>
      <c r="H141" s="38"/>
      <c r="I141" s="189"/>
      <c r="J141" s="38"/>
      <c r="K141" s="38"/>
      <c r="L141" s="41"/>
      <c r="M141" s="190"/>
      <c r="N141" s="191"/>
      <c r="O141" s="66"/>
      <c r="P141" s="66"/>
      <c r="Q141" s="66"/>
      <c r="R141" s="66"/>
      <c r="S141" s="66"/>
      <c r="T141" s="66"/>
      <c r="U141" s="67"/>
      <c r="V141" s="36"/>
      <c r="W141" s="36"/>
      <c r="X141" s="36"/>
      <c r="Y141" s="36"/>
      <c r="Z141" s="36"/>
      <c r="AA141" s="36"/>
      <c r="AB141" s="36"/>
      <c r="AC141" s="36"/>
      <c r="AD141" s="36"/>
      <c r="AE141" s="36"/>
      <c r="AT141" s="19" t="s">
        <v>172</v>
      </c>
      <c r="AU141" s="19" t="s">
        <v>85</v>
      </c>
    </row>
    <row r="142" spans="1:65" s="2" customFormat="1" ht="39">
      <c r="A142" s="36"/>
      <c r="B142" s="37"/>
      <c r="C142" s="38"/>
      <c r="D142" s="194" t="s">
        <v>213</v>
      </c>
      <c r="E142" s="38"/>
      <c r="F142" s="225" t="s">
        <v>214</v>
      </c>
      <c r="G142" s="38"/>
      <c r="H142" s="38"/>
      <c r="I142" s="189"/>
      <c r="J142" s="38"/>
      <c r="K142" s="38"/>
      <c r="L142" s="41"/>
      <c r="M142" s="190"/>
      <c r="N142" s="191"/>
      <c r="O142" s="66"/>
      <c r="P142" s="66"/>
      <c r="Q142" s="66"/>
      <c r="R142" s="66"/>
      <c r="S142" s="66"/>
      <c r="T142" s="66"/>
      <c r="U142" s="67"/>
      <c r="V142" s="36"/>
      <c r="W142" s="36"/>
      <c r="X142" s="36"/>
      <c r="Y142" s="36"/>
      <c r="Z142" s="36"/>
      <c r="AA142" s="36"/>
      <c r="AB142" s="36"/>
      <c r="AC142" s="36"/>
      <c r="AD142" s="36"/>
      <c r="AE142" s="36"/>
      <c r="AT142" s="19" t="s">
        <v>213</v>
      </c>
      <c r="AU142" s="19" t="s">
        <v>85</v>
      </c>
    </row>
    <row r="143" spans="1:65" s="14" customFormat="1" ht="11.25">
      <c r="B143" s="203"/>
      <c r="C143" s="204"/>
      <c r="D143" s="194" t="s">
        <v>174</v>
      </c>
      <c r="E143" s="205" t="s">
        <v>19</v>
      </c>
      <c r="F143" s="206" t="s">
        <v>215</v>
      </c>
      <c r="G143" s="204"/>
      <c r="H143" s="207">
        <v>6.7000000000000004E-2</v>
      </c>
      <c r="I143" s="208"/>
      <c r="J143" s="204"/>
      <c r="K143" s="204"/>
      <c r="L143" s="209"/>
      <c r="M143" s="210"/>
      <c r="N143" s="211"/>
      <c r="O143" s="211"/>
      <c r="P143" s="211"/>
      <c r="Q143" s="211"/>
      <c r="R143" s="211"/>
      <c r="S143" s="211"/>
      <c r="T143" s="211"/>
      <c r="U143" s="212"/>
      <c r="AT143" s="213" t="s">
        <v>174</v>
      </c>
      <c r="AU143" s="213" t="s">
        <v>85</v>
      </c>
      <c r="AV143" s="14" t="s">
        <v>82</v>
      </c>
      <c r="AW143" s="14" t="s">
        <v>33</v>
      </c>
      <c r="AX143" s="14" t="s">
        <v>80</v>
      </c>
      <c r="AY143" s="213" t="s">
        <v>161</v>
      </c>
    </row>
    <row r="144" spans="1:65" s="2" customFormat="1" ht="21.75" customHeight="1">
      <c r="A144" s="36"/>
      <c r="B144" s="37"/>
      <c r="C144" s="174" t="s">
        <v>100</v>
      </c>
      <c r="D144" s="174" t="s">
        <v>165</v>
      </c>
      <c r="E144" s="175" t="s">
        <v>216</v>
      </c>
      <c r="F144" s="176" t="s">
        <v>217</v>
      </c>
      <c r="G144" s="177" t="s">
        <v>168</v>
      </c>
      <c r="H144" s="178">
        <v>0.72</v>
      </c>
      <c r="I144" s="179"/>
      <c r="J144" s="180">
        <f>ROUND(I144*H144,1)</f>
        <v>0</v>
      </c>
      <c r="K144" s="176" t="s">
        <v>169</v>
      </c>
      <c r="L144" s="41"/>
      <c r="M144" s="181" t="s">
        <v>19</v>
      </c>
      <c r="N144" s="182" t="s">
        <v>43</v>
      </c>
      <c r="O144" s="66"/>
      <c r="P144" s="183">
        <f>O144*H144</f>
        <v>0</v>
      </c>
      <c r="Q144" s="183">
        <v>0.17818400000000001</v>
      </c>
      <c r="R144" s="183">
        <f>Q144*H144</f>
        <v>0.12829248000000001</v>
      </c>
      <c r="S144" s="183">
        <v>0</v>
      </c>
      <c r="T144" s="183">
        <f>S144*H144</f>
        <v>0</v>
      </c>
      <c r="U144" s="184" t="s">
        <v>19</v>
      </c>
      <c r="V144" s="36"/>
      <c r="W144" s="36"/>
      <c r="X144" s="36"/>
      <c r="Y144" s="36"/>
      <c r="Z144" s="36"/>
      <c r="AA144" s="36"/>
      <c r="AB144" s="36"/>
      <c r="AC144" s="36"/>
      <c r="AD144" s="36"/>
      <c r="AE144" s="36"/>
      <c r="AR144" s="185" t="s">
        <v>170</v>
      </c>
      <c r="AT144" s="185" t="s">
        <v>165</v>
      </c>
      <c r="AU144" s="185" t="s">
        <v>85</v>
      </c>
      <c r="AY144" s="19" t="s">
        <v>161</v>
      </c>
      <c r="BE144" s="186">
        <f>IF(N144="základní",J144,0)</f>
        <v>0</v>
      </c>
      <c r="BF144" s="186">
        <f>IF(N144="snížená",J144,0)</f>
        <v>0</v>
      </c>
      <c r="BG144" s="186">
        <f>IF(N144="zákl. přenesená",J144,0)</f>
        <v>0</v>
      </c>
      <c r="BH144" s="186">
        <f>IF(N144="sníž. přenesená",J144,0)</f>
        <v>0</v>
      </c>
      <c r="BI144" s="186">
        <f>IF(N144="nulová",J144,0)</f>
        <v>0</v>
      </c>
      <c r="BJ144" s="19" t="s">
        <v>80</v>
      </c>
      <c r="BK144" s="186">
        <f>ROUND(I144*H144,1)</f>
        <v>0</v>
      </c>
      <c r="BL144" s="19" t="s">
        <v>170</v>
      </c>
      <c r="BM144" s="185" t="s">
        <v>218</v>
      </c>
    </row>
    <row r="145" spans="1:65" s="2" customFormat="1" ht="11.25">
      <c r="A145" s="36"/>
      <c r="B145" s="37"/>
      <c r="C145" s="38"/>
      <c r="D145" s="187" t="s">
        <v>172</v>
      </c>
      <c r="E145" s="38"/>
      <c r="F145" s="188" t="s">
        <v>219</v>
      </c>
      <c r="G145" s="38"/>
      <c r="H145" s="38"/>
      <c r="I145" s="189"/>
      <c r="J145" s="38"/>
      <c r="K145" s="38"/>
      <c r="L145" s="41"/>
      <c r="M145" s="190"/>
      <c r="N145" s="191"/>
      <c r="O145" s="66"/>
      <c r="P145" s="66"/>
      <c r="Q145" s="66"/>
      <c r="R145" s="66"/>
      <c r="S145" s="66"/>
      <c r="T145" s="66"/>
      <c r="U145" s="67"/>
      <c r="V145" s="36"/>
      <c r="W145" s="36"/>
      <c r="X145" s="36"/>
      <c r="Y145" s="36"/>
      <c r="Z145" s="36"/>
      <c r="AA145" s="36"/>
      <c r="AB145" s="36"/>
      <c r="AC145" s="36"/>
      <c r="AD145" s="36"/>
      <c r="AE145" s="36"/>
      <c r="AT145" s="19" t="s">
        <v>172</v>
      </c>
      <c r="AU145" s="19" t="s">
        <v>85</v>
      </c>
    </row>
    <row r="146" spans="1:65" s="14" customFormat="1" ht="11.25">
      <c r="B146" s="203"/>
      <c r="C146" s="204"/>
      <c r="D146" s="194" t="s">
        <v>174</v>
      </c>
      <c r="E146" s="205" t="s">
        <v>19</v>
      </c>
      <c r="F146" s="206" t="s">
        <v>220</v>
      </c>
      <c r="G146" s="204"/>
      <c r="H146" s="207">
        <v>0.72</v>
      </c>
      <c r="I146" s="208"/>
      <c r="J146" s="204"/>
      <c r="K146" s="204"/>
      <c r="L146" s="209"/>
      <c r="M146" s="210"/>
      <c r="N146" s="211"/>
      <c r="O146" s="211"/>
      <c r="P146" s="211"/>
      <c r="Q146" s="211"/>
      <c r="R146" s="211"/>
      <c r="S146" s="211"/>
      <c r="T146" s="211"/>
      <c r="U146" s="212"/>
      <c r="AT146" s="213" t="s">
        <v>174</v>
      </c>
      <c r="AU146" s="213" t="s">
        <v>85</v>
      </c>
      <c r="AV146" s="14" t="s">
        <v>82</v>
      </c>
      <c r="AW146" s="14" t="s">
        <v>33</v>
      </c>
      <c r="AX146" s="14" t="s">
        <v>80</v>
      </c>
      <c r="AY146" s="213" t="s">
        <v>161</v>
      </c>
    </row>
    <row r="147" spans="1:65" s="2" customFormat="1" ht="16.5" customHeight="1">
      <c r="A147" s="36"/>
      <c r="B147" s="37"/>
      <c r="C147" s="174" t="s">
        <v>221</v>
      </c>
      <c r="D147" s="174" t="s">
        <v>165</v>
      </c>
      <c r="E147" s="175" t="s">
        <v>222</v>
      </c>
      <c r="F147" s="176" t="s">
        <v>223</v>
      </c>
      <c r="G147" s="177" t="s">
        <v>168</v>
      </c>
      <c r="H147" s="178">
        <v>3.26</v>
      </c>
      <c r="I147" s="179"/>
      <c r="J147" s="180">
        <f>ROUND(I147*H147,1)</f>
        <v>0</v>
      </c>
      <c r="K147" s="176" t="s">
        <v>169</v>
      </c>
      <c r="L147" s="41"/>
      <c r="M147" s="181" t="s">
        <v>19</v>
      </c>
      <c r="N147" s="182" t="s">
        <v>43</v>
      </c>
      <c r="O147" s="66"/>
      <c r="P147" s="183">
        <f>O147*H147</f>
        <v>0</v>
      </c>
      <c r="Q147" s="183">
        <v>3.3579999999999999E-2</v>
      </c>
      <c r="R147" s="183">
        <f>Q147*H147</f>
        <v>0.10947079999999999</v>
      </c>
      <c r="S147" s="183">
        <v>0</v>
      </c>
      <c r="T147" s="183">
        <f>S147*H147</f>
        <v>0</v>
      </c>
      <c r="U147" s="184" t="s">
        <v>19</v>
      </c>
      <c r="V147" s="36"/>
      <c r="W147" s="36"/>
      <c r="X147" s="36"/>
      <c r="Y147" s="36"/>
      <c r="Z147" s="36"/>
      <c r="AA147" s="36"/>
      <c r="AB147" s="36"/>
      <c r="AC147" s="36"/>
      <c r="AD147" s="36"/>
      <c r="AE147" s="36"/>
      <c r="AR147" s="185" t="s">
        <v>170</v>
      </c>
      <c r="AT147" s="185" t="s">
        <v>165</v>
      </c>
      <c r="AU147" s="185" t="s">
        <v>85</v>
      </c>
      <c r="AY147" s="19" t="s">
        <v>161</v>
      </c>
      <c r="BE147" s="186">
        <f>IF(N147="základní",J147,0)</f>
        <v>0</v>
      </c>
      <c r="BF147" s="186">
        <f>IF(N147="snížená",J147,0)</f>
        <v>0</v>
      </c>
      <c r="BG147" s="186">
        <f>IF(N147="zákl. přenesená",J147,0)</f>
        <v>0</v>
      </c>
      <c r="BH147" s="186">
        <f>IF(N147="sníž. přenesená",J147,0)</f>
        <v>0</v>
      </c>
      <c r="BI147" s="186">
        <f>IF(N147="nulová",J147,0)</f>
        <v>0</v>
      </c>
      <c r="BJ147" s="19" t="s">
        <v>80</v>
      </c>
      <c r="BK147" s="186">
        <f>ROUND(I147*H147,1)</f>
        <v>0</v>
      </c>
      <c r="BL147" s="19" t="s">
        <v>170</v>
      </c>
      <c r="BM147" s="185" t="s">
        <v>224</v>
      </c>
    </row>
    <row r="148" spans="1:65" s="2" customFormat="1" ht="11.25">
      <c r="A148" s="36"/>
      <c r="B148" s="37"/>
      <c r="C148" s="38"/>
      <c r="D148" s="187" t="s">
        <v>172</v>
      </c>
      <c r="E148" s="38"/>
      <c r="F148" s="188" t="s">
        <v>225</v>
      </c>
      <c r="G148" s="38"/>
      <c r="H148" s="38"/>
      <c r="I148" s="189"/>
      <c r="J148" s="38"/>
      <c r="K148" s="38"/>
      <c r="L148" s="41"/>
      <c r="M148" s="190"/>
      <c r="N148" s="191"/>
      <c r="O148" s="66"/>
      <c r="P148" s="66"/>
      <c r="Q148" s="66"/>
      <c r="R148" s="66"/>
      <c r="S148" s="66"/>
      <c r="T148" s="66"/>
      <c r="U148" s="67"/>
      <c r="V148" s="36"/>
      <c r="W148" s="36"/>
      <c r="X148" s="36"/>
      <c r="Y148" s="36"/>
      <c r="Z148" s="36"/>
      <c r="AA148" s="36"/>
      <c r="AB148" s="36"/>
      <c r="AC148" s="36"/>
      <c r="AD148" s="36"/>
      <c r="AE148" s="36"/>
      <c r="AT148" s="19" t="s">
        <v>172</v>
      </c>
      <c r="AU148" s="19" t="s">
        <v>85</v>
      </c>
    </row>
    <row r="149" spans="1:65" s="2" customFormat="1" ht="39">
      <c r="A149" s="36"/>
      <c r="B149" s="37"/>
      <c r="C149" s="38"/>
      <c r="D149" s="194" t="s">
        <v>213</v>
      </c>
      <c r="E149" s="38"/>
      <c r="F149" s="225" t="s">
        <v>226</v>
      </c>
      <c r="G149" s="38"/>
      <c r="H149" s="38"/>
      <c r="I149" s="189"/>
      <c r="J149" s="38"/>
      <c r="K149" s="38"/>
      <c r="L149" s="41"/>
      <c r="M149" s="190"/>
      <c r="N149" s="191"/>
      <c r="O149" s="66"/>
      <c r="P149" s="66"/>
      <c r="Q149" s="66"/>
      <c r="R149" s="66"/>
      <c r="S149" s="66"/>
      <c r="T149" s="66"/>
      <c r="U149" s="67"/>
      <c r="V149" s="36"/>
      <c r="W149" s="36"/>
      <c r="X149" s="36"/>
      <c r="Y149" s="36"/>
      <c r="Z149" s="36"/>
      <c r="AA149" s="36"/>
      <c r="AB149" s="36"/>
      <c r="AC149" s="36"/>
      <c r="AD149" s="36"/>
      <c r="AE149" s="36"/>
      <c r="AT149" s="19" t="s">
        <v>213</v>
      </c>
      <c r="AU149" s="19" t="s">
        <v>85</v>
      </c>
    </row>
    <row r="150" spans="1:65" s="14" customFormat="1" ht="11.25">
      <c r="B150" s="203"/>
      <c r="C150" s="204"/>
      <c r="D150" s="194" t="s">
        <v>174</v>
      </c>
      <c r="E150" s="205" t="s">
        <v>19</v>
      </c>
      <c r="F150" s="206" t="s">
        <v>227</v>
      </c>
      <c r="G150" s="204"/>
      <c r="H150" s="207">
        <v>2.282</v>
      </c>
      <c r="I150" s="208"/>
      <c r="J150" s="204"/>
      <c r="K150" s="204"/>
      <c r="L150" s="209"/>
      <c r="M150" s="210"/>
      <c r="N150" s="211"/>
      <c r="O150" s="211"/>
      <c r="P150" s="211"/>
      <c r="Q150" s="211"/>
      <c r="R150" s="211"/>
      <c r="S150" s="211"/>
      <c r="T150" s="211"/>
      <c r="U150" s="212"/>
      <c r="AT150" s="213" t="s">
        <v>174</v>
      </c>
      <c r="AU150" s="213" t="s">
        <v>85</v>
      </c>
      <c r="AV150" s="14" t="s">
        <v>82</v>
      </c>
      <c r="AW150" s="14" t="s">
        <v>33</v>
      </c>
      <c r="AX150" s="14" t="s">
        <v>72</v>
      </c>
      <c r="AY150" s="213" t="s">
        <v>161</v>
      </c>
    </row>
    <row r="151" spans="1:65" s="14" customFormat="1" ht="11.25">
      <c r="B151" s="203"/>
      <c r="C151" s="204"/>
      <c r="D151" s="194" t="s">
        <v>174</v>
      </c>
      <c r="E151" s="205" t="s">
        <v>19</v>
      </c>
      <c r="F151" s="206" t="s">
        <v>206</v>
      </c>
      <c r="G151" s="204"/>
      <c r="H151" s="207">
        <v>0.97799999999999998</v>
      </c>
      <c r="I151" s="208"/>
      <c r="J151" s="204"/>
      <c r="K151" s="204"/>
      <c r="L151" s="209"/>
      <c r="M151" s="210"/>
      <c r="N151" s="211"/>
      <c r="O151" s="211"/>
      <c r="P151" s="211"/>
      <c r="Q151" s="211"/>
      <c r="R151" s="211"/>
      <c r="S151" s="211"/>
      <c r="T151" s="211"/>
      <c r="U151" s="212"/>
      <c r="AT151" s="213" t="s">
        <v>174</v>
      </c>
      <c r="AU151" s="213" t="s">
        <v>85</v>
      </c>
      <c r="AV151" s="14" t="s">
        <v>82</v>
      </c>
      <c r="AW151" s="14" t="s">
        <v>33</v>
      </c>
      <c r="AX151" s="14" t="s">
        <v>72</v>
      </c>
      <c r="AY151" s="213" t="s">
        <v>161</v>
      </c>
    </row>
    <row r="152" spans="1:65" s="15" customFormat="1" ht="11.25">
      <c r="B152" s="214"/>
      <c r="C152" s="215"/>
      <c r="D152" s="194" t="s">
        <v>174</v>
      </c>
      <c r="E152" s="216" t="s">
        <v>19</v>
      </c>
      <c r="F152" s="217" t="s">
        <v>207</v>
      </c>
      <c r="G152" s="215"/>
      <c r="H152" s="218">
        <v>3.26</v>
      </c>
      <c r="I152" s="219"/>
      <c r="J152" s="215"/>
      <c r="K152" s="215"/>
      <c r="L152" s="220"/>
      <c r="M152" s="221"/>
      <c r="N152" s="222"/>
      <c r="O152" s="222"/>
      <c r="P152" s="222"/>
      <c r="Q152" s="222"/>
      <c r="R152" s="222"/>
      <c r="S152" s="222"/>
      <c r="T152" s="222"/>
      <c r="U152" s="223"/>
      <c r="AT152" s="224" t="s">
        <v>174</v>
      </c>
      <c r="AU152" s="224" t="s">
        <v>85</v>
      </c>
      <c r="AV152" s="15" t="s">
        <v>170</v>
      </c>
      <c r="AW152" s="15" t="s">
        <v>33</v>
      </c>
      <c r="AX152" s="15" t="s">
        <v>80</v>
      </c>
      <c r="AY152" s="224" t="s">
        <v>161</v>
      </c>
    </row>
    <row r="153" spans="1:65" s="12" customFormat="1" ht="22.9" customHeight="1">
      <c r="B153" s="158"/>
      <c r="C153" s="159"/>
      <c r="D153" s="160" t="s">
        <v>71</v>
      </c>
      <c r="E153" s="172" t="s">
        <v>94</v>
      </c>
      <c r="F153" s="172" t="s">
        <v>228</v>
      </c>
      <c r="G153" s="159"/>
      <c r="H153" s="159"/>
      <c r="I153" s="162"/>
      <c r="J153" s="173">
        <f>BK153</f>
        <v>0</v>
      </c>
      <c r="K153" s="159"/>
      <c r="L153" s="164"/>
      <c r="M153" s="165"/>
      <c r="N153" s="166"/>
      <c r="O153" s="166"/>
      <c r="P153" s="167">
        <f>P154+P182+P282+P306</f>
        <v>0</v>
      </c>
      <c r="Q153" s="166"/>
      <c r="R153" s="167">
        <f>R154+R182+R282+R306</f>
        <v>23.404253403999995</v>
      </c>
      <c r="S153" s="166"/>
      <c r="T153" s="167">
        <f>T154+T182+T282+T306</f>
        <v>0</v>
      </c>
      <c r="U153" s="168"/>
      <c r="AR153" s="169" t="s">
        <v>80</v>
      </c>
      <c r="AT153" s="170" t="s">
        <v>71</v>
      </c>
      <c r="AU153" s="170" t="s">
        <v>80</v>
      </c>
      <c r="AY153" s="169" t="s">
        <v>161</v>
      </c>
      <c r="BK153" s="171">
        <f>BK154+BK182+BK282+BK306</f>
        <v>0</v>
      </c>
    </row>
    <row r="154" spans="1:65" s="12" customFormat="1" ht="20.85" customHeight="1">
      <c r="B154" s="158"/>
      <c r="C154" s="159"/>
      <c r="D154" s="160" t="s">
        <v>71</v>
      </c>
      <c r="E154" s="172" t="s">
        <v>229</v>
      </c>
      <c r="F154" s="172" t="s">
        <v>230</v>
      </c>
      <c r="G154" s="159"/>
      <c r="H154" s="159"/>
      <c r="I154" s="162"/>
      <c r="J154" s="173">
        <f>BK154</f>
        <v>0</v>
      </c>
      <c r="K154" s="159"/>
      <c r="L154" s="164"/>
      <c r="M154" s="165"/>
      <c r="N154" s="166"/>
      <c r="O154" s="166"/>
      <c r="P154" s="167">
        <f>SUM(P155:P181)</f>
        <v>0</v>
      </c>
      <c r="Q154" s="166"/>
      <c r="R154" s="167">
        <f>SUM(R155:R181)</f>
        <v>1.07375961</v>
      </c>
      <c r="S154" s="166"/>
      <c r="T154" s="167">
        <f>SUM(T155:T181)</f>
        <v>0</v>
      </c>
      <c r="U154" s="168"/>
      <c r="AR154" s="169" t="s">
        <v>80</v>
      </c>
      <c r="AT154" s="170" t="s">
        <v>71</v>
      </c>
      <c r="AU154" s="170" t="s">
        <v>82</v>
      </c>
      <c r="AY154" s="169" t="s">
        <v>161</v>
      </c>
      <c r="BK154" s="171">
        <f>SUM(BK155:BK181)</f>
        <v>0</v>
      </c>
    </row>
    <row r="155" spans="1:65" s="2" customFormat="1" ht="21.75" customHeight="1">
      <c r="A155" s="36"/>
      <c r="B155" s="37"/>
      <c r="C155" s="174" t="s">
        <v>231</v>
      </c>
      <c r="D155" s="174" t="s">
        <v>165</v>
      </c>
      <c r="E155" s="175" t="s">
        <v>232</v>
      </c>
      <c r="F155" s="176" t="s">
        <v>233</v>
      </c>
      <c r="G155" s="177" t="s">
        <v>168</v>
      </c>
      <c r="H155" s="178">
        <v>22.75</v>
      </c>
      <c r="I155" s="179"/>
      <c r="J155" s="180">
        <f>ROUND(I155*H155,1)</f>
        <v>0</v>
      </c>
      <c r="K155" s="176" t="s">
        <v>169</v>
      </c>
      <c r="L155" s="41"/>
      <c r="M155" s="181" t="s">
        <v>19</v>
      </c>
      <c r="N155" s="182" t="s">
        <v>43</v>
      </c>
      <c r="O155" s="66"/>
      <c r="P155" s="183">
        <f>O155*H155</f>
        <v>0</v>
      </c>
      <c r="Q155" s="183">
        <v>2.63E-4</v>
      </c>
      <c r="R155" s="183">
        <f>Q155*H155</f>
        <v>5.9832499999999999E-3</v>
      </c>
      <c r="S155" s="183">
        <v>0</v>
      </c>
      <c r="T155" s="183">
        <f>S155*H155</f>
        <v>0</v>
      </c>
      <c r="U155" s="184" t="s">
        <v>19</v>
      </c>
      <c r="V155" s="36"/>
      <c r="W155" s="36"/>
      <c r="X155" s="36"/>
      <c r="Y155" s="36"/>
      <c r="Z155" s="36"/>
      <c r="AA155" s="36"/>
      <c r="AB155" s="36"/>
      <c r="AC155" s="36"/>
      <c r="AD155" s="36"/>
      <c r="AE155" s="36"/>
      <c r="AR155" s="185" t="s">
        <v>170</v>
      </c>
      <c r="AT155" s="185" t="s">
        <v>165</v>
      </c>
      <c r="AU155" s="185" t="s">
        <v>85</v>
      </c>
      <c r="AY155" s="19" t="s">
        <v>161</v>
      </c>
      <c r="BE155" s="186">
        <f>IF(N155="základní",J155,0)</f>
        <v>0</v>
      </c>
      <c r="BF155" s="186">
        <f>IF(N155="snížená",J155,0)</f>
        <v>0</v>
      </c>
      <c r="BG155" s="186">
        <f>IF(N155="zákl. přenesená",J155,0)</f>
        <v>0</v>
      </c>
      <c r="BH155" s="186">
        <f>IF(N155="sníž. přenesená",J155,0)</f>
        <v>0</v>
      </c>
      <c r="BI155" s="186">
        <f>IF(N155="nulová",J155,0)</f>
        <v>0</v>
      </c>
      <c r="BJ155" s="19" t="s">
        <v>80</v>
      </c>
      <c r="BK155" s="186">
        <f>ROUND(I155*H155,1)</f>
        <v>0</v>
      </c>
      <c r="BL155" s="19" t="s">
        <v>170</v>
      </c>
      <c r="BM155" s="185" t="s">
        <v>234</v>
      </c>
    </row>
    <row r="156" spans="1:65" s="2" customFormat="1" ht="11.25">
      <c r="A156" s="36"/>
      <c r="B156" s="37"/>
      <c r="C156" s="38"/>
      <c r="D156" s="187" t="s">
        <v>172</v>
      </c>
      <c r="E156" s="38"/>
      <c r="F156" s="188" t="s">
        <v>235</v>
      </c>
      <c r="G156" s="38"/>
      <c r="H156" s="38"/>
      <c r="I156" s="189"/>
      <c r="J156" s="38"/>
      <c r="K156" s="38"/>
      <c r="L156" s="41"/>
      <c r="M156" s="190"/>
      <c r="N156" s="191"/>
      <c r="O156" s="66"/>
      <c r="P156" s="66"/>
      <c r="Q156" s="66"/>
      <c r="R156" s="66"/>
      <c r="S156" s="66"/>
      <c r="T156" s="66"/>
      <c r="U156" s="67"/>
      <c r="V156" s="36"/>
      <c r="W156" s="36"/>
      <c r="X156" s="36"/>
      <c r="Y156" s="36"/>
      <c r="Z156" s="36"/>
      <c r="AA156" s="36"/>
      <c r="AB156" s="36"/>
      <c r="AC156" s="36"/>
      <c r="AD156" s="36"/>
      <c r="AE156" s="36"/>
      <c r="AT156" s="19" t="s">
        <v>172</v>
      </c>
      <c r="AU156" s="19" t="s">
        <v>85</v>
      </c>
    </row>
    <row r="157" spans="1:65" s="14" customFormat="1" ht="11.25">
      <c r="B157" s="203"/>
      <c r="C157" s="204"/>
      <c r="D157" s="194" t="s">
        <v>174</v>
      </c>
      <c r="E157" s="205" t="s">
        <v>19</v>
      </c>
      <c r="F157" s="206" t="s">
        <v>236</v>
      </c>
      <c r="G157" s="204"/>
      <c r="H157" s="207">
        <v>9.83</v>
      </c>
      <c r="I157" s="208"/>
      <c r="J157" s="204"/>
      <c r="K157" s="204"/>
      <c r="L157" s="209"/>
      <c r="M157" s="210"/>
      <c r="N157" s="211"/>
      <c r="O157" s="211"/>
      <c r="P157" s="211"/>
      <c r="Q157" s="211"/>
      <c r="R157" s="211"/>
      <c r="S157" s="211"/>
      <c r="T157" s="211"/>
      <c r="U157" s="212"/>
      <c r="AT157" s="213" t="s">
        <v>174</v>
      </c>
      <c r="AU157" s="213" t="s">
        <v>85</v>
      </c>
      <c r="AV157" s="14" t="s">
        <v>82</v>
      </c>
      <c r="AW157" s="14" t="s">
        <v>33</v>
      </c>
      <c r="AX157" s="14" t="s">
        <v>72</v>
      </c>
      <c r="AY157" s="213" t="s">
        <v>161</v>
      </c>
    </row>
    <row r="158" spans="1:65" s="14" customFormat="1" ht="11.25">
      <c r="B158" s="203"/>
      <c r="C158" s="204"/>
      <c r="D158" s="194" t="s">
        <v>174</v>
      </c>
      <c r="E158" s="205" t="s">
        <v>19</v>
      </c>
      <c r="F158" s="206" t="s">
        <v>237</v>
      </c>
      <c r="G158" s="204"/>
      <c r="H158" s="207">
        <v>12.92</v>
      </c>
      <c r="I158" s="208"/>
      <c r="J158" s="204"/>
      <c r="K158" s="204"/>
      <c r="L158" s="209"/>
      <c r="M158" s="210"/>
      <c r="N158" s="211"/>
      <c r="O158" s="211"/>
      <c r="P158" s="211"/>
      <c r="Q158" s="211"/>
      <c r="R158" s="211"/>
      <c r="S158" s="211"/>
      <c r="T158" s="211"/>
      <c r="U158" s="212"/>
      <c r="AT158" s="213" t="s">
        <v>174</v>
      </c>
      <c r="AU158" s="213" t="s">
        <v>85</v>
      </c>
      <c r="AV158" s="14" t="s">
        <v>82</v>
      </c>
      <c r="AW158" s="14" t="s">
        <v>33</v>
      </c>
      <c r="AX158" s="14" t="s">
        <v>72</v>
      </c>
      <c r="AY158" s="213" t="s">
        <v>161</v>
      </c>
    </row>
    <row r="159" spans="1:65" s="16" customFormat="1" ht="11.25">
      <c r="B159" s="226"/>
      <c r="C159" s="227"/>
      <c r="D159" s="194" t="s">
        <v>174</v>
      </c>
      <c r="E159" s="228" t="s">
        <v>19</v>
      </c>
      <c r="F159" s="229" t="s">
        <v>238</v>
      </c>
      <c r="G159" s="227"/>
      <c r="H159" s="230">
        <v>22.75</v>
      </c>
      <c r="I159" s="231"/>
      <c r="J159" s="227"/>
      <c r="K159" s="227"/>
      <c r="L159" s="232"/>
      <c r="M159" s="233"/>
      <c r="N159" s="234"/>
      <c r="O159" s="234"/>
      <c r="P159" s="234"/>
      <c r="Q159" s="234"/>
      <c r="R159" s="234"/>
      <c r="S159" s="234"/>
      <c r="T159" s="234"/>
      <c r="U159" s="235"/>
      <c r="AT159" s="236" t="s">
        <v>174</v>
      </c>
      <c r="AU159" s="236" t="s">
        <v>85</v>
      </c>
      <c r="AV159" s="16" t="s">
        <v>85</v>
      </c>
      <c r="AW159" s="16" t="s">
        <v>33</v>
      </c>
      <c r="AX159" s="16" t="s">
        <v>72</v>
      </c>
      <c r="AY159" s="236" t="s">
        <v>161</v>
      </c>
    </row>
    <row r="160" spans="1:65" s="15" customFormat="1" ht="11.25">
      <c r="B160" s="214"/>
      <c r="C160" s="215"/>
      <c r="D160" s="194" t="s">
        <v>174</v>
      </c>
      <c r="E160" s="216" t="s">
        <v>19</v>
      </c>
      <c r="F160" s="217" t="s">
        <v>239</v>
      </c>
      <c r="G160" s="215"/>
      <c r="H160" s="218">
        <v>22.75</v>
      </c>
      <c r="I160" s="219"/>
      <c r="J160" s="215"/>
      <c r="K160" s="215"/>
      <c r="L160" s="220"/>
      <c r="M160" s="221"/>
      <c r="N160" s="222"/>
      <c r="O160" s="222"/>
      <c r="P160" s="222"/>
      <c r="Q160" s="222"/>
      <c r="R160" s="222"/>
      <c r="S160" s="222"/>
      <c r="T160" s="222"/>
      <c r="U160" s="223"/>
      <c r="AT160" s="224" t="s">
        <v>174</v>
      </c>
      <c r="AU160" s="224" t="s">
        <v>85</v>
      </c>
      <c r="AV160" s="15" t="s">
        <v>170</v>
      </c>
      <c r="AW160" s="15" t="s">
        <v>33</v>
      </c>
      <c r="AX160" s="15" t="s">
        <v>80</v>
      </c>
      <c r="AY160" s="224" t="s">
        <v>161</v>
      </c>
    </row>
    <row r="161" spans="1:65" s="2" customFormat="1" ht="16.5" customHeight="1">
      <c r="A161" s="36"/>
      <c r="B161" s="37"/>
      <c r="C161" s="174" t="s">
        <v>240</v>
      </c>
      <c r="D161" s="174" t="s">
        <v>165</v>
      </c>
      <c r="E161" s="175" t="s">
        <v>222</v>
      </c>
      <c r="F161" s="176" t="s">
        <v>223</v>
      </c>
      <c r="G161" s="177" t="s">
        <v>168</v>
      </c>
      <c r="H161" s="178">
        <v>22.75</v>
      </c>
      <c r="I161" s="179"/>
      <c r="J161" s="180">
        <f>ROUND(I161*H161,1)</f>
        <v>0</v>
      </c>
      <c r="K161" s="176" t="s">
        <v>169</v>
      </c>
      <c r="L161" s="41"/>
      <c r="M161" s="181" t="s">
        <v>19</v>
      </c>
      <c r="N161" s="182" t="s">
        <v>43</v>
      </c>
      <c r="O161" s="66"/>
      <c r="P161" s="183">
        <f>O161*H161</f>
        <v>0</v>
      </c>
      <c r="Q161" s="183">
        <v>3.3579999999999999E-2</v>
      </c>
      <c r="R161" s="183">
        <f>Q161*H161</f>
        <v>0.76394499999999999</v>
      </c>
      <c r="S161" s="183">
        <v>0</v>
      </c>
      <c r="T161" s="183">
        <f>S161*H161</f>
        <v>0</v>
      </c>
      <c r="U161" s="184" t="s">
        <v>19</v>
      </c>
      <c r="V161" s="36"/>
      <c r="W161" s="36"/>
      <c r="X161" s="36"/>
      <c r="Y161" s="36"/>
      <c r="Z161" s="36"/>
      <c r="AA161" s="36"/>
      <c r="AB161" s="36"/>
      <c r="AC161" s="36"/>
      <c r="AD161" s="36"/>
      <c r="AE161" s="36"/>
      <c r="AR161" s="185" t="s">
        <v>170</v>
      </c>
      <c r="AT161" s="185" t="s">
        <v>165</v>
      </c>
      <c r="AU161" s="185" t="s">
        <v>85</v>
      </c>
      <c r="AY161" s="19" t="s">
        <v>161</v>
      </c>
      <c r="BE161" s="186">
        <f>IF(N161="základní",J161,0)</f>
        <v>0</v>
      </c>
      <c r="BF161" s="186">
        <f>IF(N161="snížená",J161,0)</f>
        <v>0</v>
      </c>
      <c r="BG161" s="186">
        <f>IF(N161="zákl. přenesená",J161,0)</f>
        <v>0</v>
      </c>
      <c r="BH161" s="186">
        <f>IF(N161="sníž. přenesená",J161,0)</f>
        <v>0</v>
      </c>
      <c r="BI161" s="186">
        <f>IF(N161="nulová",J161,0)</f>
        <v>0</v>
      </c>
      <c r="BJ161" s="19" t="s">
        <v>80</v>
      </c>
      <c r="BK161" s="186">
        <f>ROUND(I161*H161,1)</f>
        <v>0</v>
      </c>
      <c r="BL161" s="19" t="s">
        <v>170</v>
      </c>
      <c r="BM161" s="185" t="s">
        <v>241</v>
      </c>
    </row>
    <row r="162" spans="1:65" s="2" customFormat="1" ht="11.25">
      <c r="A162" s="36"/>
      <c r="B162" s="37"/>
      <c r="C162" s="38"/>
      <c r="D162" s="187" t="s">
        <v>172</v>
      </c>
      <c r="E162" s="38"/>
      <c r="F162" s="188" t="s">
        <v>225</v>
      </c>
      <c r="G162" s="38"/>
      <c r="H162" s="38"/>
      <c r="I162" s="189"/>
      <c r="J162" s="38"/>
      <c r="K162" s="38"/>
      <c r="L162" s="41"/>
      <c r="M162" s="190"/>
      <c r="N162" s="191"/>
      <c r="O162" s="66"/>
      <c r="P162" s="66"/>
      <c r="Q162" s="66"/>
      <c r="R162" s="66"/>
      <c r="S162" s="66"/>
      <c r="T162" s="66"/>
      <c r="U162" s="67"/>
      <c r="V162" s="36"/>
      <c r="W162" s="36"/>
      <c r="X162" s="36"/>
      <c r="Y162" s="36"/>
      <c r="Z162" s="36"/>
      <c r="AA162" s="36"/>
      <c r="AB162" s="36"/>
      <c r="AC162" s="36"/>
      <c r="AD162" s="36"/>
      <c r="AE162" s="36"/>
      <c r="AT162" s="19" t="s">
        <v>172</v>
      </c>
      <c r="AU162" s="19" t="s">
        <v>85</v>
      </c>
    </row>
    <row r="163" spans="1:65" s="2" customFormat="1" ht="39">
      <c r="A163" s="36"/>
      <c r="B163" s="37"/>
      <c r="C163" s="38"/>
      <c r="D163" s="194" t="s">
        <v>213</v>
      </c>
      <c r="E163" s="38"/>
      <c r="F163" s="225" t="s">
        <v>226</v>
      </c>
      <c r="G163" s="38"/>
      <c r="H163" s="38"/>
      <c r="I163" s="189"/>
      <c r="J163" s="38"/>
      <c r="K163" s="38"/>
      <c r="L163" s="41"/>
      <c r="M163" s="190"/>
      <c r="N163" s="191"/>
      <c r="O163" s="66"/>
      <c r="P163" s="66"/>
      <c r="Q163" s="66"/>
      <c r="R163" s="66"/>
      <c r="S163" s="66"/>
      <c r="T163" s="66"/>
      <c r="U163" s="67"/>
      <c r="V163" s="36"/>
      <c r="W163" s="36"/>
      <c r="X163" s="36"/>
      <c r="Y163" s="36"/>
      <c r="Z163" s="36"/>
      <c r="AA163" s="36"/>
      <c r="AB163" s="36"/>
      <c r="AC163" s="36"/>
      <c r="AD163" s="36"/>
      <c r="AE163" s="36"/>
      <c r="AT163" s="19" t="s">
        <v>213</v>
      </c>
      <c r="AU163" s="19" t="s">
        <v>85</v>
      </c>
    </row>
    <row r="164" spans="1:65" s="14" customFormat="1" ht="11.25">
      <c r="B164" s="203"/>
      <c r="C164" s="204"/>
      <c r="D164" s="194" t="s">
        <v>174</v>
      </c>
      <c r="E164" s="205" t="s">
        <v>19</v>
      </c>
      <c r="F164" s="206" t="s">
        <v>236</v>
      </c>
      <c r="G164" s="204"/>
      <c r="H164" s="207">
        <v>9.83</v>
      </c>
      <c r="I164" s="208"/>
      <c r="J164" s="204"/>
      <c r="K164" s="204"/>
      <c r="L164" s="209"/>
      <c r="M164" s="210"/>
      <c r="N164" s="211"/>
      <c r="O164" s="211"/>
      <c r="P164" s="211"/>
      <c r="Q164" s="211"/>
      <c r="R164" s="211"/>
      <c r="S164" s="211"/>
      <c r="T164" s="211"/>
      <c r="U164" s="212"/>
      <c r="AT164" s="213" t="s">
        <v>174</v>
      </c>
      <c r="AU164" s="213" t="s">
        <v>85</v>
      </c>
      <c r="AV164" s="14" t="s">
        <v>82</v>
      </c>
      <c r="AW164" s="14" t="s">
        <v>33</v>
      </c>
      <c r="AX164" s="14" t="s">
        <v>72</v>
      </c>
      <c r="AY164" s="213" t="s">
        <v>161</v>
      </c>
    </row>
    <row r="165" spans="1:65" s="14" customFormat="1" ht="11.25">
      <c r="B165" s="203"/>
      <c r="C165" s="204"/>
      <c r="D165" s="194" t="s">
        <v>174</v>
      </c>
      <c r="E165" s="205" t="s">
        <v>19</v>
      </c>
      <c r="F165" s="206" t="s">
        <v>237</v>
      </c>
      <c r="G165" s="204"/>
      <c r="H165" s="207">
        <v>12.92</v>
      </c>
      <c r="I165" s="208"/>
      <c r="J165" s="204"/>
      <c r="K165" s="204"/>
      <c r="L165" s="209"/>
      <c r="M165" s="210"/>
      <c r="N165" s="211"/>
      <c r="O165" s="211"/>
      <c r="P165" s="211"/>
      <c r="Q165" s="211"/>
      <c r="R165" s="211"/>
      <c r="S165" s="211"/>
      <c r="T165" s="211"/>
      <c r="U165" s="212"/>
      <c r="AT165" s="213" t="s">
        <v>174</v>
      </c>
      <c r="AU165" s="213" t="s">
        <v>85</v>
      </c>
      <c r="AV165" s="14" t="s">
        <v>82</v>
      </c>
      <c r="AW165" s="14" t="s">
        <v>33</v>
      </c>
      <c r="AX165" s="14" t="s">
        <v>72</v>
      </c>
      <c r="AY165" s="213" t="s">
        <v>161</v>
      </c>
    </row>
    <row r="166" spans="1:65" s="16" customFormat="1" ht="11.25">
      <c r="B166" s="226"/>
      <c r="C166" s="227"/>
      <c r="D166" s="194" t="s">
        <v>174</v>
      </c>
      <c r="E166" s="228" t="s">
        <v>19</v>
      </c>
      <c r="F166" s="229" t="s">
        <v>238</v>
      </c>
      <c r="G166" s="227"/>
      <c r="H166" s="230">
        <v>22.75</v>
      </c>
      <c r="I166" s="231"/>
      <c r="J166" s="227"/>
      <c r="K166" s="227"/>
      <c r="L166" s="232"/>
      <c r="M166" s="233"/>
      <c r="N166" s="234"/>
      <c r="O166" s="234"/>
      <c r="P166" s="234"/>
      <c r="Q166" s="234"/>
      <c r="R166" s="234"/>
      <c r="S166" s="234"/>
      <c r="T166" s="234"/>
      <c r="U166" s="235"/>
      <c r="AT166" s="236" t="s">
        <v>174</v>
      </c>
      <c r="AU166" s="236" t="s">
        <v>85</v>
      </c>
      <c r="AV166" s="16" t="s">
        <v>85</v>
      </c>
      <c r="AW166" s="16" t="s">
        <v>33</v>
      </c>
      <c r="AX166" s="16" t="s">
        <v>72</v>
      </c>
      <c r="AY166" s="236" t="s">
        <v>161</v>
      </c>
    </row>
    <row r="167" spans="1:65" s="15" customFormat="1" ht="11.25">
      <c r="B167" s="214"/>
      <c r="C167" s="215"/>
      <c r="D167" s="194" t="s">
        <v>174</v>
      </c>
      <c r="E167" s="216" t="s">
        <v>19</v>
      </c>
      <c r="F167" s="217" t="s">
        <v>239</v>
      </c>
      <c r="G167" s="215"/>
      <c r="H167" s="218">
        <v>22.75</v>
      </c>
      <c r="I167" s="219"/>
      <c r="J167" s="215"/>
      <c r="K167" s="215"/>
      <c r="L167" s="220"/>
      <c r="M167" s="221"/>
      <c r="N167" s="222"/>
      <c r="O167" s="222"/>
      <c r="P167" s="222"/>
      <c r="Q167" s="222"/>
      <c r="R167" s="222"/>
      <c r="S167" s="222"/>
      <c r="T167" s="222"/>
      <c r="U167" s="223"/>
      <c r="AT167" s="224" t="s">
        <v>174</v>
      </c>
      <c r="AU167" s="224" t="s">
        <v>85</v>
      </c>
      <c r="AV167" s="15" t="s">
        <v>170</v>
      </c>
      <c r="AW167" s="15" t="s">
        <v>33</v>
      </c>
      <c r="AX167" s="15" t="s">
        <v>80</v>
      </c>
      <c r="AY167" s="224" t="s">
        <v>161</v>
      </c>
    </row>
    <row r="168" spans="1:65" s="2" customFormat="1" ht="24.2" customHeight="1">
      <c r="A168" s="36"/>
      <c r="B168" s="37"/>
      <c r="C168" s="174" t="s">
        <v>242</v>
      </c>
      <c r="D168" s="174" t="s">
        <v>165</v>
      </c>
      <c r="E168" s="175" t="s">
        <v>243</v>
      </c>
      <c r="F168" s="176" t="s">
        <v>244</v>
      </c>
      <c r="G168" s="177" t="s">
        <v>193</v>
      </c>
      <c r="H168" s="178">
        <v>30.72</v>
      </c>
      <c r="I168" s="179"/>
      <c r="J168" s="180">
        <f>ROUND(I168*H168,1)</f>
        <v>0</v>
      </c>
      <c r="K168" s="176" t="s">
        <v>169</v>
      </c>
      <c r="L168" s="41"/>
      <c r="M168" s="181" t="s">
        <v>19</v>
      </c>
      <c r="N168" s="182" t="s">
        <v>43</v>
      </c>
      <c r="O168" s="66"/>
      <c r="P168" s="183">
        <f>O168*H168</f>
        <v>0</v>
      </c>
      <c r="Q168" s="183">
        <v>0</v>
      </c>
      <c r="R168" s="183">
        <f>Q168*H168</f>
        <v>0</v>
      </c>
      <c r="S168" s="183">
        <v>0</v>
      </c>
      <c r="T168" s="183">
        <f>S168*H168</f>
        <v>0</v>
      </c>
      <c r="U168" s="184" t="s">
        <v>19</v>
      </c>
      <c r="V168" s="36"/>
      <c r="W168" s="36"/>
      <c r="X168" s="36"/>
      <c r="Y168" s="36"/>
      <c r="Z168" s="36"/>
      <c r="AA168" s="36"/>
      <c r="AB168" s="36"/>
      <c r="AC168" s="36"/>
      <c r="AD168" s="36"/>
      <c r="AE168" s="36"/>
      <c r="AR168" s="185" t="s">
        <v>170</v>
      </c>
      <c r="AT168" s="185" t="s">
        <v>165</v>
      </c>
      <c r="AU168" s="185" t="s">
        <v>85</v>
      </c>
      <c r="AY168" s="19" t="s">
        <v>161</v>
      </c>
      <c r="BE168" s="186">
        <f>IF(N168="základní",J168,0)</f>
        <v>0</v>
      </c>
      <c r="BF168" s="186">
        <f>IF(N168="snížená",J168,0)</f>
        <v>0</v>
      </c>
      <c r="BG168" s="186">
        <f>IF(N168="zákl. přenesená",J168,0)</f>
        <v>0</v>
      </c>
      <c r="BH168" s="186">
        <f>IF(N168="sníž. přenesená",J168,0)</f>
        <v>0</v>
      </c>
      <c r="BI168" s="186">
        <f>IF(N168="nulová",J168,0)</f>
        <v>0</v>
      </c>
      <c r="BJ168" s="19" t="s">
        <v>80</v>
      </c>
      <c r="BK168" s="186">
        <f>ROUND(I168*H168,1)</f>
        <v>0</v>
      </c>
      <c r="BL168" s="19" t="s">
        <v>170</v>
      </c>
      <c r="BM168" s="185" t="s">
        <v>245</v>
      </c>
    </row>
    <row r="169" spans="1:65" s="2" customFormat="1" ht="11.25">
      <c r="A169" s="36"/>
      <c r="B169" s="37"/>
      <c r="C169" s="38"/>
      <c r="D169" s="187" t="s">
        <v>172</v>
      </c>
      <c r="E169" s="38"/>
      <c r="F169" s="188" t="s">
        <v>246</v>
      </c>
      <c r="G169" s="38"/>
      <c r="H169" s="38"/>
      <c r="I169" s="189"/>
      <c r="J169" s="38"/>
      <c r="K169" s="38"/>
      <c r="L169" s="41"/>
      <c r="M169" s="190"/>
      <c r="N169" s="191"/>
      <c r="O169" s="66"/>
      <c r="P169" s="66"/>
      <c r="Q169" s="66"/>
      <c r="R169" s="66"/>
      <c r="S169" s="66"/>
      <c r="T169" s="66"/>
      <c r="U169" s="67"/>
      <c r="V169" s="36"/>
      <c r="W169" s="36"/>
      <c r="X169" s="36"/>
      <c r="Y169" s="36"/>
      <c r="Z169" s="36"/>
      <c r="AA169" s="36"/>
      <c r="AB169" s="36"/>
      <c r="AC169" s="36"/>
      <c r="AD169" s="36"/>
      <c r="AE169" s="36"/>
      <c r="AT169" s="19" t="s">
        <v>172</v>
      </c>
      <c r="AU169" s="19" t="s">
        <v>85</v>
      </c>
    </row>
    <row r="170" spans="1:65" s="2" customFormat="1" ht="58.5">
      <c r="A170" s="36"/>
      <c r="B170" s="37"/>
      <c r="C170" s="38"/>
      <c r="D170" s="194" t="s">
        <v>213</v>
      </c>
      <c r="E170" s="38"/>
      <c r="F170" s="225" t="s">
        <v>247</v>
      </c>
      <c r="G170" s="38"/>
      <c r="H170" s="38"/>
      <c r="I170" s="189"/>
      <c r="J170" s="38"/>
      <c r="K170" s="38"/>
      <c r="L170" s="41"/>
      <c r="M170" s="190"/>
      <c r="N170" s="191"/>
      <c r="O170" s="66"/>
      <c r="P170" s="66"/>
      <c r="Q170" s="66"/>
      <c r="R170" s="66"/>
      <c r="S170" s="66"/>
      <c r="T170" s="66"/>
      <c r="U170" s="67"/>
      <c r="V170" s="36"/>
      <c r="W170" s="36"/>
      <c r="X170" s="36"/>
      <c r="Y170" s="36"/>
      <c r="Z170" s="36"/>
      <c r="AA170" s="36"/>
      <c r="AB170" s="36"/>
      <c r="AC170" s="36"/>
      <c r="AD170" s="36"/>
      <c r="AE170" s="36"/>
      <c r="AT170" s="19" t="s">
        <v>213</v>
      </c>
      <c r="AU170" s="19" t="s">
        <v>85</v>
      </c>
    </row>
    <row r="171" spans="1:65" s="14" customFormat="1" ht="11.25">
      <c r="B171" s="203"/>
      <c r="C171" s="204"/>
      <c r="D171" s="194" t="s">
        <v>174</v>
      </c>
      <c r="E171" s="205" t="s">
        <v>19</v>
      </c>
      <c r="F171" s="206" t="s">
        <v>248</v>
      </c>
      <c r="G171" s="204"/>
      <c r="H171" s="207">
        <v>30.72</v>
      </c>
      <c r="I171" s="208"/>
      <c r="J171" s="204"/>
      <c r="K171" s="204"/>
      <c r="L171" s="209"/>
      <c r="M171" s="210"/>
      <c r="N171" s="211"/>
      <c r="O171" s="211"/>
      <c r="P171" s="211"/>
      <c r="Q171" s="211"/>
      <c r="R171" s="211"/>
      <c r="S171" s="211"/>
      <c r="T171" s="211"/>
      <c r="U171" s="212"/>
      <c r="AT171" s="213" t="s">
        <v>174</v>
      </c>
      <c r="AU171" s="213" t="s">
        <v>85</v>
      </c>
      <c r="AV171" s="14" t="s">
        <v>82</v>
      </c>
      <c r="AW171" s="14" t="s">
        <v>33</v>
      </c>
      <c r="AX171" s="14" t="s">
        <v>72</v>
      </c>
      <c r="AY171" s="213" t="s">
        <v>161</v>
      </c>
    </row>
    <row r="172" spans="1:65" s="16" customFormat="1" ht="11.25">
      <c r="B172" s="226"/>
      <c r="C172" s="227"/>
      <c r="D172" s="194" t="s">
        <v>174</v>
      </c>
      <c r="E172" s="228" t="s">
        <v>19</v>
      </c>
      <c r="F172" s="229" t="s">
        <v>238</v>
      </c>
      <c r="G172" s="227"/>
      <c r="H172" s="230">
        <v>30.72</v>
      </c>
      <c r="I172" s="231"/>
      <c r="J172" s="227"/>
      <c r="K172" s="227"/>
      <c r="L172" s="232"/>
      <c r="M172" s="233"/>
      <c r="N172" s="234"/>
      <c r="O172" s="234"/>
      <c r="P172" s="234"/>
      <c r="Q172" s="234"/>
      <c r="R172" s="234"/>
      <c r="S172" s="234"/>
      <c r="T172" s="234"/>
      <c r="U172" s="235"/>
      <c r="AT172" s="236" t="s">
        <v>174</v>
      </c>
      <c r="AU172" s="236" t="s">
        <v>85</v>
      </c>
      <c r="AV172" s="16" t="s">
        <v>85</v>
      </c>
      <c r="AW172" s="16" t="s">
        <v>33</v>
      </c>
      <c r="AX172" s="16" t="s">
        <v>72</v>
      </c>
      <c r="AY172" s="236" t="s">
        <v>161</v>
      </c>
    </row>
    <row r="173" spans="1:65" s="15" customFormat="1" ht="11.25">
      <c r="B173" s="214"/>
      <c r="C173" s="215"/>
      <c r="D173" s="194" t="s">
        <v>174</v>
      </c>
      <c r="E173" s="216" t="s">
        <v>19</v>
      </c>
      <c r="F173" s="217" t="s">
        <v>239</v>
      </c>
      <c r="G173" s="215"/>
      <c r="H173" s="218">
        <v>30.72</v>
      </c>
      <c r="I173" s="219"/>
      <c r="J173" s="215"/>
      <c r="K173" s="215"/>
      <c r="L173" s="220"/>
      <c r="M173" s="221"/>
      <c r="N173" s="222"/>
      <c r="O173" s="222"/>
      <c r="P173" s="222"/>
      <c r="Q173" s="222"/>
      <c r="R173" s="222"/>
      <c r="S173" s="222"/>
      <c r="T173" s="222"/>
      <c r="U173" s="223"/>
      <c r="AT173" s="224" t="s">
        <v>174</v>
      </c>
      <c r="AU173" s="224" t="s">
        <v>85</v>
      </c>
      <c r="AV173" s="15" t="s">
        <v>170</v>
      </c>
      <c r="AW173" s="15" t="s">
        <v>33</v>
      </c>
      <c r="AX173" s="15" t="s">
        <v>80</v>
      </c>
      <c r="AY173" s="224" t="s">
        <v>161</v>
      </c>
    </row>
    <row r="174" spans="1:65" s="2" customFormat="1" ht="16.5" customHeight="1">
      <c r="A174" s="36"/>
      <c r="B174" s="37"/>
      <c r="C174" s="237" t="s">
        <v>249</v>
      </c>
      <c r="D174" s="237" t="s">
        <v>250</v>
      </c>
      <c r="E174" s="238" t="s">
        <v>251</v>
      </c>
      <c r="F174" s="239" t="s">
        <v>252</v>
      </c>
      <c r="G174" s="240" t="s">
        <v>193</v>
      </c>
      <c r="H174" s="241">
        <v>32.256</v>
      </c>
      <c r="I174" s="242"/>
      <c r="J174" s="243">
        <f>ROUND(I174*H174,1)</f>
        <v>0</v>
      </c>
      <c r="K174" s="239" t="s">
        <v>169</v>
      </c>
      <c r="L174" s="244"/>
      <c r="M174" s="245" t="s">
        <v>19</v>
      </c>
      <c r="N174" s="246" t="s">
        <v>43</v>
      </c>
      <c r="O174" s="66"/>
      <c r="P174" s="183">
        <f>O174*H174</f>
        <v>0</v>
      </c>
      <c r="Q174" s="183">
        <v>1E-4</v>
      </c>
      <c r="R174" s="183">
        <f>Q174*H174</f>
        <v>3.2256000000000003E-3</v>
      </c>
      <c r="S174" s="183">
        <v>0</v>
      </c>
      <c r="T174" s="183">
        <f>S174*H174</f>
        <v>0</v>
      </c>
      <c r="U174" s="184" t="s">
        <v>19</v>
      </c>
      <c r="V174" s="36"/>
      <c r="W174" s="36"/>
      <c r="X174" s="36"/>
      <c r="Y174" s="36"/>
      <c r="Z174" s="36"/>
      <c r="AA174" s="36"/>
      <c r="AB174" s="36"/>
      <c r="AC174" s="36"/>
      <c r="AD174" s="36"/>
      <c r="AE174" s="36"/>
      <c r="AR174" s="185" t="s">
        <v>100</v>
      </c>
      <c r="AT174" s="185" t="s">
        <v>250</v>
      </c>
      <c r="AU174" s="185" t="s">
        <v>85</v>
      </c>
      <c r="AY174" s="19" t="s">
        <v>161</v>
      </c>
      <c r="BE174" s="186">
        <f>IF(N174="základní",J174,0)</f>
        <v>0</v>
      </c>
      <c r="BF174" s="186">
        <f>IF(N174="snížená",J174,0)</f>
        <v>0</v>
      </c>
      <c r="BG174" s="186">
        <f>IF(N174="zákl. přenesená",J174,0)</f>
        <v>0</v>
      </c>
      <c r="BH174" s="186">
        <f>IF(N174="sníž. přenesená",J174,0)</f>
        <v>0</v>
      </c>
      <c r="BI174" s="186">
        <f>IF(N174="nulová",J174,0)</f>
        <v>0</v>
      </c>
      <c r="BJ174" s="19" t="s">
        <v>80</v>
      </c>
      <c r="BK174" s="186">
        <f>ROUND(I174*H174,1)</f>
        <v>0</v>
      </c>
      <c r="BL174" s="19" t="s">
        <v>170</v>
      </c>
      <c r="BM174" s="185" t="s">
        <v>253</v>
      </c>
    </row>
    <row r="175" spans="1:65" s="14" customFormat="1" ht="11.25">
      <c r="B175" s="203"/>
      <c r="C175" s="204"/>
      <c r="D175" s="194" t="s">
        <v>174</v>
      </c>
      <c r="E175" s="205" t="s">
        <v>19</v>
      </c>
      <c r="F175" s="206" t="s">
        <v>254</v>
      </c>
      <c r="G175" s="204"/>
      <c r="H175" s="207">
        <v>32.256</v>
      </c>
      <c r="I175" s="208"/>
      <c r="J175" s="204"/>
      <c r="K175" s="204"/>
      <c r="L175" s="209"/>
      <c r="M175" s="210"/>
      <c r="N175" s="211"/>
      <c r="O175" s="211"/>
      <c r="P175" s="211"/>
      <c r="Q175" s="211"/>
      <c r="R175" s="211"/>
      <c r="S175" s="211"/>
      <c r="T175" s="211"/>
      <c r="U175" s="212"/>
      <c r="AT175" s="213" t="s">
        <v>174</v>
      </c>
      <c r="AU175" s="213" t="s">
        <v>85</v>
      </c>
      <c r="AV175" s="14" t="s">
        <v>82</v>
      </c>
      <c r="AW175" s="14" t="s">
        <v>33</v>
      </c>
      <c r="AX175" s="14" t="s">
        <v>80</v>
      </c>
      <c r="AY175" s="213" t="s">
        <v>161</v>
      </c>
    </row>
    <row r="176" spans="1:65" s="2" customFormat="1" ht="16.5" customHeight="1">
      <c r="A176" s="36"/>
      <c r="B176" s="37"/>
      <c r="C176" s="174" t="s">
        <v>255</v>
      </c>
      <c r="D176" s="174" t="s">
        <v>165</v>
      </c>
      <c r="E176" s="175" t="s">
        <v>256</v>
      </c>
      <c r="F176" s="176" t="s">
        <v>257</v>
      </c>
      <c r="G176" s="177" t="s">
        <v>193</v>
      </c>
      <c r="H176" s="178">
        <v>14.56</v>
      </c>
      <c r="I176" s="179"/>
      <c r="J176" s="180">
        <f>ROUND(I176*H176,1)</f>
        <v>0</v>
      </c>
      <c r="K176" s="176" t="s">
        <v>19</v>
      </c>
      <c r="L176" s="41"/>
      <c r="M176" s="181" t="s">
        <v>19</v>
      </c>
      <c r="N176" s="182" t="s">
        <v>43</v>
      </c>
      <c r="O176" s="66"/>
      <c r="P176" s="183">
        <f>O176*H176</f>
        <v>0</v>
      </c>
      <c r="Q176" s="183">
        <v>2.0646000000000001E-2</v>
      </c>
      <c r="R176" s="183">
        <f>Q176*H176</f>
        <v>0.30060576</v>
      </c>
      <c r="S176" s="183">
        <v>0</v>
      </c>
      <c r="T176" s="183">
        <f>S176*H176</f>
        <v>0</v>
      </c>
      <c r="U176" s="184" t="s">
        <v>19</v>
      </c>
      <c r="V176" s="36"/>
      <c r="W176" s="36"/>
      <c r="X176" s="36"/>
      <c r="Y176" s="36"/>
      <c r="Z176" s="36"/>
      <c r="AA176" s="36"/>
      <c r="AB176" s="36"/>
      <c r="AC176" s="36"/>
      <c r="AD176" s="36"/>
      <c r="AE176" s="36"/>
      <c r="AR176" s="185" t="s">
        <v>170</v>
      </c>
      <c r="AT176" s="185" t="s">
        <v>165</v>
      </c>
      <c r="AU176" s="185" t="s">
        <v>85</v>
      </c>
      <c r="AY176" s="19" t="s">
        <v>161</v>
      </c>
      <c r="BE176" s="186">
        <f>IF(N176="základní",J176,0)</f>
        <v>0</v>
      </c>
      <c r="BF176" s="186">
        <f>IF(N176="snížená",J176,0)</f>
        <v>0</v>
      </c>
      <c r="BG176" s="186">
        <f>IF(N176="zákl. přenesená",J176,0)</f>
        <v>0</v>
      </c>
      <c r="BH176" s="186">
        <f>IF(N176="sníž. přenesená",J176,0)</f>
        <v>0</v>
      </c>
      <c r="BI176" s="186">
        <f>IF(N176="nulová",J176,0)</f>
        <v>0</v>
      </c>
      <c r="BJ176" s="19" t="s">
        <v>80</v>
      </c>
      <c r="BK176" s="186">
        <f>ROUND(I176*H176,1)</f>
        <v>0</v>
      </c>
      <c r="BL176" s="19" t="s">
        <v>170</v>
      </c>
      <c r="BM176" s="185" t="s">
        <v>258</v>
      </c>
    </row>
    <row r="177" spans="1:65" s="14" customFormat="1" ht="11.25">
      <c r="B177" s="203"/>
      <c r="C177" s="204"/>
      <c r="D177" s="194" t="s">
        <v>174</v>
      </c>
      <c r="E177" s="205" t="s">
        <v>19</v>
      </c>
      <c r="F177" s="206" t="s">
        <v>259</v>
      </c>
      <c r="G177" s="204"/>
      <c r="H177" s="207">
        <v>14.56</v>
      </c>
      <c r="I177" s="208"/>
      <c r="J177" s="204"/>
      <c r="K177" s="204"/>
      <c r="L177" s="209"/>
      <c r="M177" s="210"/>
      <c r="N177" s="211"/>
      <c r="O177" s="211"/>
      <c r="P177" s="211"/>
      <c r="Q177" s="211"/>
      <c r="R177" s="211"/>
      <c r="S177" s="211"/>
      <c r="T177" s="211"/>
      <c r="U177" s="212"/>
      <c r="AT177" s="213" t="s">
        <v>174</v>
      </c>
      <c r="AU177" s="213" t="s">
        <v>85</v>
      </c>
      <c r="AV177" s="14" t="s">
        <v>82</v>
      </c>
      <c r="AW177" s="14" t="s">
        <v>33</v>
      </c>
      <c r="AX177" s="14" t="s">
        <v>80</v>
      </c>
      <c r="AY177" s="213" t="s">
        <v>161</v>
      </c>
    </row>
    <row r="178" spans="1:65" s="2" customFormat="1" ht="21.75" customHeight="1">
      <c r="A178" s="36"/>
      <c r="B178" s="37"/>
      <c r="C178" s="174" t="s">
        <v>8</v>
      </c>
      <c r="D178" s="174" t="s">
        <v>165</v>
      </c>
      <c r="E178" s="175" t="s">
        <v>260</v>
      </c>
      <c r="F178" s="176" t="s">
        <v>261</v>
      </c>
      <c r="G178" s="177" t="s">
        <v>168</v>
      </c>
      <c r="H178" s="178">
        <v>32</v>
      </c>
      <c r="I178" s="179"/>
      <c r="J178" s="180">
        <f>ROUND(I178*H178,1)</f>
        <v>0</v>
      </c>
      <c r="K178" s="176" t="s">
        <v>169</v>
      </c>
      <c r="L178" s="41"/>
      <c r="M178" s="181" t="s">
        <v>19</v>
      </c>
      <c r="N178" s="182" t="s">
        <v>43</v>
      </c>
      <c r="O178" s="66"/>
      <c r="P178" s="183">
        <f>O178*H178</f>
        <v>0</v>
      </c>
      <c r="Q178" s="183">
        <v>0</v>
      </c>
      <c r="R178" s="183">
        <f>Q178*H178</f>
        <v>0</v>
      </c>
      <c r="S178" s="183">
        <v>0</v>
      </c>
      <c r="T178" s="183">
        <f>S178*H178</f>
        <v>0</v>
      </c>
      <c r="U178" s="184" t="s">
        <v>19</v>
      </c>
      <c r="V178" s="36"/>
      <c r="W178" s="36"/>
      <c r="X178" s="36"/>
      <c r="Y178" s="36"/>
      <c r="Z178" s="36"/>
      <c r="AA178" s="36"/>
      <c r="AB178" s="36"/>
      <c r="AC178" s="36"/>
      <c r="AD178" s="36"/>
      <c r="AE178" s="36"/>
      <c r="AR178" s="185" t="s">
        <v>170</v>
      </c>
      <c r="AT178" s="185" t="s">
        <v>165</v>
      </c>
      <c r="AU178" s="185" t="s">
        <v>85</v>
      </c>
      <c r="AY178" s="19" t="s">
        <v>161</v>
      </c>
      <c r="BE178" s="186">
        <f>IF(N178="základní",J178,0)</f>
        <v>0</v>
      </c>
      <c r="BF178" s="186">
        <f>IF(N178="snížená",J178,0)</f>
        <v>0</v>
      </c>
      <c r="BG178" s="186">
        <f>IF(N178="zákl. přenesená",J178,0)</f>
        <v>0</v>
      </c>
      <c r="BH178" s="186">
        <f>IF(N178="sníž. přenesená",J178,0)</f>
        <v>0</v>
      </c>
      <c r="BI178" s="186">
        <f>IF(N178="nulová",J178,0)</f>
        <v>0</v>
      </c>
      <c r="BJ178" s="19" t="s">
        <v>80</v>
      </c>
      <c r="BK178" s="186">
        <f>ROUND(I178*H178,1)</f>
        <v>0</v>
      </c>
      <c r="BL178" s="19" t="s">
        <v>170</v>
      </c>
      <c r="BM178" s="185" t="s">
        <v>262</v>
      </c>
    </row>
    <row r="179" spans="1:65" s="2" customFormat="1" ht="11.25">
      <c r="A179" s="36"/>
      <c r="B179" s="37"/>
      <c r="C179" s="38"/>
      <c r="D179" s="187" t="s">
        <v>172</v>
      </c>
      <c r="E179" s="38"/>
      <c r="F179" s="188" t="s">
        <v>263</v>
      </c>
      <c r="G179" s="38"/>
      <c r="H179" s="38"/>
      <c r="I179" s="189"/>
      <c r="J179" s="38"/>
      <c r="K179" s="38"/>
      <c r="L179" s="41"/>
      <c r="M179" s="190"/>
      <c r="N179" s="191"/>
      <c r="O179" s="66"/>
      <c r="P179" s="66"/>
      <c r="Q179" s="66"/>
      <c r="R179" s="66"/>
      <c r="S179" s="66"/>
      <c r="T179" s="66"/>
      <c r="U179" s="67"/>
      <c r="V179" s="36"/>
      <c r="W179" s="36"/>
      <c r="X179" s="36"/>
      <c r="Y179" s="36"/>
      <c r="Z179" s="36"/>
      <c r="AA179" s="36"/>
      <c r="AB179" s="36"/>
      <c r="AC179" s="36"/>
      <c r="AD179" s="36"/>
      <c r="AE179" s="36"/>
      <c r="AT179" s="19" t="s">
        <v>172</v>
      </c>
      <c r="AU179" s="19" t="s">
        <v>85</v>
      </c>
    </row>
    <row r="180" spans="1:65" s="2" customFormat="1" ht="39">
      <c r="A180" s="36"/>
      <c r="B180" s="37"/>
      <c r="C180" s="38"/>
      <c r="D180" s="194" t="s">
        <v>213</v>
      </c>
      <c r="E180" s="38"/>
      <c r="F180" s="225" t="s">
        <v>264</v>
      </c>
      <c r="G180" s="38"/>
      <c r="H180" s="38"/>
      <c r="I180" s="189"/>
      <c r="J180" s="38"/>
      <c r="K180" s="38"/>
      <c r="L180" s="41"/>
      <c r="M180" s="190"/>
      <c r="N180" s="191"/>
      <c r="O180" s="66"/>
      <c r="P180" s="66"/>
      <c r="Q180" s="66"/>
      <c r="R180" s="66"/>
      <c r="S180" s="66"/>
      <c r="T180" s="66"/>
      <c r="U180" s="67"/>
      <c r="V180" s="36"/>
      <c r="W180" s="36"/>
      <c r="X180" s="36"/>
      <c r="Y180" s="36"/>
      <c r="Z180" s="36"/>
      <c r="AA180" s="36"/>
      <c r="AB180" s="36"/>
      <c r="AC180" s="36"/>
      <c r="AD180" s="36"/>
      <c r="AE180" s="36"/>
      <c r="AT180" s="19" t="s">
        <v>213</v>
      </c>
      <c r="AU180" s="19" t="s">
        <v>85</v>
      </c>
    </row>
    <row r="181" spans="1:65" s="14" customFormat="1" ht="11.25">
      <c r="B181" s="203"/>
      <c r="C181" s="204"/>
      <c r="D181" s="194" t="s">
        <v>174</v>
      </c>
      <c r="E181" s="205" t="s">
        <v>19</v>
      </c>
      <c r="F181" s="206" t="s">
        <v>265</v>
      </c>
      <c r="G181" s="204"/>
      <c r="H181" s="207">
        <v>32</v>
      </c>
      <c r="I181" s="208"/>
      <c r="J181" s="204"/>
      <c r="K181" s="204"/>
      <c r="L181" s="209"/>
      <c r="M181" s="210"/>
      <c r="N181" s="211"/>
      <c r="O181" s="211"/>
      <c r="P181" s="211"/>
      <c r="Q181" s="211"/>
      <c r="R181" s="211"/>
      <c r="S181" s="211"/>
      <c r="T181" s="211"/>
      <c r="U181" s="212"/>
      <c r="AT181" s="213" t="s">
        <v>174</v>
      </c>
      <c r="AU181" s="213" t="s">
        <v>85</v>
      </c>
      <c r="AV181" s="14" t="s">
        <v>82</v>
      </c>
      <c r="AW181" s="14" t="s">
        <v>33</v>
      </c>
      <c r="AX181" s="14" t="s">
        <v>80</v>
      </c>
      <c r="AY181" s="213" t="s">
        <v>161</v>
      </c>
    </row>
    <row r="182" spans="1:65" s="12" customFormat="1" ht="20.85" customHeight="1">
      <c r="B182" s="158"/>
      <c r="C182" s="159"/>
      <c r="D182" s="160" t="s">
        <v>71</v>
      </c>
      <c r="E182" s="172" t="s">
        <v>266</v>
      </c>
      <c r="F182" s="172" t="s">
        <v>267</v>
      </c>
      <c r="G182" s="159"/>
      <c r="H182" s="159"/>
      <c r="I182" s="162"/>
      <c r="J182" s="173">
        <f>BK182</f>
        <v>0</v>
      </c>
      <c r="K182" s="159"/>
      <c r="L182" s="164"/>
      <c r="M182" s="165"/>
      <c r="N182" s="166"/>
      <c r="O182" s="166"/>
      <c r="P182" s="167">
        <f>SUM(P183:P281)</f>
        <v>0</v>
      </c>
      <c r="Q182" s="166"/>
      <c r="R182" s="167">
        <f>SUM(R183:R281)</f>
        <v>5.6277092320000008</v>
      </c>
      <c r="S182" s="166"/>
      <c r="T182" s="167">
        <f>SUM(T183:T281)</f>
        <v>0</v>
      </c>
      <c r="U182" s="168"/>
      <c r="AR182" s="169" t="s">
        <v>80</v>
      </c>
      <c r="AT182" s="170" t="s">
        <v>71</v>
      </c>
      <c r="AU182" s="170" t="s">
        <v>82</v>
      </c>
      <c r="AY182" s="169" t="s">
        <v>161</v>
      </c>
      <c r="BK182" s="171">
        <f>SUM(BK183:BK281)</f>
        <v>0</v>
      </c>
    </row>
    <row r="183" spans="1:65" s="2" customFormat="1" ht="24.2" customHeight="1">
      <c r="A183" s="36"/>
      <c r="B183" s="37"/>
      <c r="C183" s="174" t="s">
        <v>268</v>
      </c>
      <c r="D183" s="174" t="s">
        <v>165</v>
      </c>
      <c r="E183" s="175" t="s">
        <v>269</v>
      </c>
      <c r="F183" s="176" t="s">
        <v>270</v>
      </c>
      <c r="G183" s="177" t="s">
        <v>168</v>
      </c>
      <c r="H183" s="178">
        <v>290.06400000000002</v>
      </c>
      <c r="I183" s="179"/>
      <c r="J183" s="180">
        <f>ROUND(I183*H183,1)</f>
        <v>0</v>
      </c>
      <c r="K183" s="176" t="s">
        <v>169</v>
      </c>
      <c r="L183" s="41"/>
      <c r="M183" s="181" t="s">
        <v>19</v>
      </c>
      <c r="N183" s="182" t="s">
        <v>43</v>
      </c>
      <c r="O183" s="66"/>
      <c r="P183" s="183">
        <f>O183*H183</f>
        <v>0</v>
      </c>
      <c r="Q183" s="183">
        <v>1.5599999999999999E-2</v>
      </c>
      <c r="R183" s="183">
        <f>Q183*H183</f>
        <v>4.5249984000000003</v>
      </c>
      <c r="S183" s="183">
        <v>0</v>
      </c>
      <c r="T183" s="183">
        <f>S183*H183</f>
        <v>0</v>
      </c>
      <c r="U183" s="184" t="s">
        <v>19</v>
      </c>
      <c r="V183" s="36"/>
      <c r="W183" s="36"/>
      <c r="X183" s="36"/>
      <c r="Y183" s="36"/>
      <c r="Z183" s="36"/>
      <c r="AA183" s="36"/>
      <c r="AB183" s="36"/>
      <c r="AC183" s="36"/>
      <c r="AD183" s="36"/>
      <c r="AE183" s="36"/>
      <c r="AR183" s="185" t="s">
        <v>170</v>
      </c>
      <c r="AT183" s="185" t="s">
        <v>165</v>
      </c>
      <c r="AU183" s="185" t="s">
        <v>85</v>
      </c>
      <c r="AY183" s="19" t="s">
        <v>161</v>
      </c>
      <c r="BE183" s="186">
        <f>IF(N183="základní",J183,0)</f>
        <v>0</v>
      </c>
      <c r="BF183" s="186">
        <f>IF(N183="snížená",J183,0)</f>
        <v>0</v>
      </c>
      <c r="BG183" s="186">
        <f>IF(N183="zákl. přenesená",J183,0)</f>
        <v>0</v>
      </c>
      <c r="BH183" s="186">
        <f>IF(N183="sníž. přenesená",J183,0)</f>
        <v>0</v>
      </c>
      <c r="BI183" s="186">
        <f>IF(N183="nulová",J183,0)</f>
        <v>0</v>
      </c>
      <c r="BJ183" s="19" t="s">
        <v>80</v>
      </c>
      <c r="BK183" s="186">
        <f>ROUND(I183*H183,1)</f>
        <v>0</v>
      </c>
      <c r="BL183" s="19" t="s">
        <v>170</v>
      </c>
      <c r="BM183" s="185" t="s">
        <v>271</v>
      </c>
    </row>
    <row r="184" spans="1:65" s="2" customFormat="1" ht="11.25">
      <c r="A184" s="36"/>
      <c r="B184" s="37"/>
      <c r="C184" s="38"/>
      <c r="D184" s="187" t="s">
        <v>172</v>
      </c>
      <c r="E184" s="38"/>
      <c r="F184" s="188" t="s">
        <v>272</v>
      </c>
      <c r="G184" s="38"/>
      <c r="H184" s="38"/>
      <c r="I184" s="189"/>
      <c r="J184" s="38"/>
      <c r="K184" s="38"/>
      <c r="L184" s="41"/>
      <c r="M184" s="190"/>
      <c r="N184" s="191"/>
      <c r="O184" s="66"/>
      <c r="P184" s="66"/>
      <c r="Q184" s="66"/>
      <c r="R184" s="66"/>
      <c r="S184" s="66"/>
      <c r="T184" s="66"/>
      <c r="U184" s="67"/>
      <c r="V184" s="36"/>
      <c r="W184" s="36"/>
      <c r="X184" s="36"/>
      <c r="Y184" s="36"/>
      <c r="Z184" s="36"/>
      <c r="AA184" s="36"/>
      <c r="AB184" s="36"/>
      <c r="AC184" s="36"/>
      <c r="AD184" s="36"/>
      <c r="AE184" s="36"/>
      <c r="AT184" s="19" t="s">
        <v>172</v>
      </c>
      <c r="AU184" s="19" t="s">
        <v>85</v>
      </c>
    </row>
    <row r="185" spans="1:65" s="2" customFormat="1" ht="39">
      <c r="A185" s="36"/>
      <c r="B185" s="37"/>
      <c r="C185" s="38"/>
      <c r="D185" s="194" t="s">
        <v>213</v>
      </c>
      <c r="E185" s="38"/>
      <c r="F185" s="225" t="s">
        <v>273</v>
      </c>
      <c r="G185" s="38"/>
      <c r="H185" s="38"/>
      <c r="I185" s="189"/>
      <c r="J185" s="38"/>
      <c r="K185" s="38"/>
      <c r="L185" s="41"/>
      <c r="M185" s="190"/>
      <c r="N185" s="191"/>
      <c r="O185" s="66"/>
      <c r="P185" s="66"/>
      <c r="Q185" s="66"/>
      <c r="R185" s="66"/>
      <c r="S185" s="66"/>
      <c r="T185" s="66"/>
      <c r="U185" s="67"/>
      <c r="V185" s="36"/>
      <c r="W185" s="36"/>
      <c r="X185" s="36"/>
      <c r="Y185" s="36"/>
      <c r="Z185" s="36"/>
      <c r="AA185" s="36"/>
      <c r="AB185" s="36"/>
      <c r="AC185" s="36"/>
      <c r="AD185" s="36"/>
      <c r="AE185" s="36"/>
      <c r="AT185" s="19" t="s">
        <v>213</v>
      </c>
      <c r="AU185" s="19" t="s">
        <v>85</v>
      </c>
    </row>
    <row r="186" spans="1:65" s="14" customFormat="1" ht="11.25">
      <c r="B186" s="203"/>
      <c r="C186" s="204"/>
      <c r="D186" s="194" t="s">
        <v>174</v>
      </c>
      <c r="E186" s="205" t="s">
        <v>19</v>
      </c>
      <c r="F186" s="206" t="s">
        <v>274</v>
      </c>
      <c r="G186" s="204"/>
      <c r="H186" s="207">
        <v>194.59</v>
      </c>
      <c r="I186" s="208"/>
      <c r="J186" s="204"/>
      <c r="K186" s="204"/>
      <c r="L186" s="209"/>
      <c r="M186" s="210"/>
      <c r="N186" s="211"/>
      <c r="O186" s="211"/>
      <c r="P186" s="211"/>
      <c r="Q186" s="211"/>
      <c r="R186" s="211"/>
      <c r="S186" s="211"/>
      <c r="T186" s="211"/>
      <c r="U186" s="212"/>
      <c r="AT186" s="213" t="s">
        <v>174</v>
      </c>
      <c r="AU186" s="213" t="s">
        <v>85</v>
      </c>
      <c r="AV186" s="14" t="s">
        <v>82</v>
      </c>
      <c r="AW186" s="14" t="s">
        <v>33</v>
      </c>
      <c r="AX186" s="14" t="s">
        <v>72</v>
      </c>
      <c r="AY186" s="213" t="s">
        <v>161</v>
      </c>
    </row>
    <row r="187" spans="1:65" s="14" customFormat="1" ht="11.25">
      <c r="B187" s="203"/>
      <c r="C187" s="204"/>
      <c r="D187" s="194" t="s">
        <v>174</v>
      </c>
      <c r="E187" s="205" t="s">
        <v>19</v>
      </c>
      <c r="F187" s="206" t="s">
        <v>275</v>
      </c>
      <c r="G187" s="204"/>
      <c r="H187" s="207">
        <v>-76.048000000000002</v>
      </c>
      <c r="I187" s="208"/>
      <c r="J187" s="204"/>
      <c r="K187" s="204"/>
      <c r="L187" s="209"/>
      <c r="M187" s="210"/>
      <c r="N187" s="211"/>
      <c r="O187" s="211"/>
      <c r="P187" s="211"/>
      <c r="Q187" s="211"/>
      <c r="R187" s="211"/>
      <c r="S187" s="211"/>
      <c r="T187" s="211"/>
      <c r="U187" s="212"/>
      <c r="AT187" s="213" t="s">
        <v>174</v>
      </c>
      <c r="AU187" s="213" t="s">
        <v>85</v>
      </c>
      <c r="AV187" s="14" t="s">
        <v>82</v>
      </c>
      <c r="AW187" s="14" t="s">
        <v>33</v>
      </c>
      <c r="AX187" s="14" t="s">
        <v>72</v>
      </c>
      <c r="AY187" s="213" t="s">
        <v>161</v>
      </c>
    </row>
    <row r="188" spans="1:65" s="14" customFormat="1" ht="11.25">
      <c r="B188" s="203"/>
      <c r="C188" s="204"/>
      <c r="D188" s="194" t="s">
        <v>174</v>
      </c>
      <c r="E188" s="205" t="s">
        <v>19</v>
      </c>
      <c r="F188" s="206" t="s">
        <v>276</v>
      </c>
      <c r="G188" s="204"/>
      <c r="H188" s="207">
        <v>-12.92</v>
      </c>
      <c r="I188" s="208"/>
      <c r="J188" s="204"/>
      <c r="K188" s="204"/>
      <c r="L188" s="209"/>
      <c r="M188" s="210"/>
      <c r="N188" s="211"/>
      <c r="O188" s="211"/>
      <c r="P188" s="211"/>
      <c r="Q188" s="211"/>
      <c r="R188" s="211"/>
      <c r="S188" s="211"/>
      <c r="T188" s="211"/>
      <c r="U188" s="212"/>
      <c r="AT188" s="213" t="s">
        <v>174</v>
      </c>
      <c r="AU188" s="213" t="s">
        <v>85</v>
      </c>
      <c r="AV188" s="14" t="s">
        <v>82</v>
      </c>
      <c r="AW188" s="14" t="s">
        <v>33</v>
      </c>
      <c r="AX188" s="14" t="s">
        <v>72</v>
      </c>
      <c r="AY188" s="213" t="s">
        <v>161</v>
      </c>
    </row>
    <row r="189" spans="1:65" s="16" customFormat="1" ht="11.25">
      <c r="B189" s="226"/>
      <c r="C189" s="227"/>
      <c r="D189" s="194" t="s">
        <v>174</v>
      </c>
      <c r="E189" s="228" t="s">
        <v>19</v>
      </c>
      <c r="F189" s="229" t="s">
        <v>277</v>
      </c>
      <c r="G189" s="227"/>
      <c r="H189" s="230">
        <v>105.622</v>
      </c>
      <c r="I189" s="231"/>
      <c r="J189" s="227"/>
      <c r="K189" s="227"/>
      <c r="L189" s="232"/>
      <c r="M189" s="233"/>
      <c r="N189" s="234"/>
      <c r="O189" s="234"/>
      <c r="P189" s="234"/>
      <c r="Q189" s="234"/>
      <c r="R189" s="234"/>
      <c r="S189" s="234"/>
      <c r="T189" s="234"/>
      <c r="U189" s="235"/>
      <c r="AT189" s="236" t="s">
        <v>174</v>
      </c>
      <c r="AU189" s="236" t="s">
        <v>85</v>
      </c>
      <c r="AV189" s="16" t="s">
        <v>85</v>
      </c>
      <c r="AW189" s="16" t="s">
        <v>33</v>
      </c>
      <c r="AX189" s="16" t="s">
        <v>72</v>
      </c>
      <c r="AY189" s="236" t="s">
        <v>161</v>
      </c>
    </row>
    <row r="190" spans="1:65" s="14" customFormat="1" ht="11.25">
      <c r="B190" s="203"/>
      <c r="C190" s="204"/>
      <c r="D190" s="194" t="s">
        <v>174</v>
      </c>
      <c r="E190" s="205" t="s">
        <v>19</v>
      </c>
      <c r="F190" s="206" t="s">
        <v>278</v>
      </c>
      <c r="G190" s="204"/>
      <c r="H190" s="207">
        <v>37.811</v>
      </c>
      <c r="I190" s="208"/>
      <c r="J190" s="204"/>
      <c r="K190" s="204"/>
      <c r="L190" s="209"/>
      <c r="M190" s="210"/>
      <c r="N190" s="211"/>
      <c r="O190" s="211"/>
      <c r="P190" s="211"/>
      <c r="Q190" s="211"/>
      <c r="R190" s="211"/>
      <c r="S190" s="211"/>
      <c r="T190" s="211"/>
      <c r="U190" s="212"/>
      <c r="AT190" s="213" t="s">
        <v>174</v>
      </c>
      <c r="AU190" s="213" t="s">
        <v>85</v>
      </c>
      <c r="AV190" s="14" t="s">
        <v>82</v>
      </c>
      <c r="AW190" s="14" t="s">
        <v>33</v>
      </c>
      <c r="AX190" s="14" t="s">
        <v>72</v>
      </c>
      <c r="AY190" s="213" t="s">
        <v>161</v>
      </c>
    </row>
    <row r="191" spans="1:65" s="14" customFormat="1" ht="11.25">
      <c r="B191" s="203"/>
      <c r="C191" s="204"/>
      <c r="D191" s="194" t="s">
        <v>174</v>
      </c>
      <c r="E191" s="205" t="s">
        <v>19</v>
      </c>
      <c r="F191" s="206" t="s">
        <v>279</v>
      </c>
      <c r="G191" s="204"/>
      <c r="H191" s="207">
        <v>-10.282999999999999</v>
      </c>
      <c r="I191" s="208"/>
      <c r="J191" s="204"/>
      <c r="K191" s="204"/>
      <c r="L191" s="209"/>
      <c r="M191" s="210"/>
      <c r="N191" s="211"/>
      <c r="O191" s="211"/>
      <c r="P191" s="211"/>
      <c r="Q191" s="211"/>
      <c r="R191" s="211"/>
      <c r="S191" s="211"/>
      <c r="T191" s="211"/>
      <c r="U191" s="212"/>
      <c r="AT191" s="213" t="s">
        <v>174</v>
      </c>
      <c r="AU191" s="213" t="s">
        <v>85</v>
      </c>
      <c r="AV191" s="14" t="s">
        <v>82</v>
      </c>
      <c r="AW191" s="14" t="s">
        <v>33</v>
      </c>
      <c r="AX191" s="14" t="s">
        <v>72</v>
      </c>
      <c r="AY191" s="213" t="s">
        <v>161</v>
      </c>
    </row>
    <row r="192" spans="1:65" s="16" customFormat="1" ht="11.25">
      <c r="B192" s="226"/>
      <c r="C192" s="227"/>
      <c r="D192" s="194" t="s">
        <v>174</v>
      </c>
      <c r="E192" s="228" t="s">
        <v>19</v>
      </c>
      <c r="F192" s="229" t="s">
        <v>280</v>
      </c>
      <c r="G192" s="227"/>
      <c r="H192" s="230">
        <v>27.527999999999999</v>
      </c>
      <c r="I192" s="231"/>
      <c r="J192" s="227"/>
      <c r="K192" s="227"/>
      <c r="L192" s="232"/>
      <c r="M192" s="233"/>
      <c r="N192" s="234"/>
      <c r="O192" s="234"/>
      <c r="P192" s="234"/>
      <c r="Q192" s="234"/>
      <c r="R192" s="234"/>
      <c r="S192" s="234"/>
      <c r="T192" s="234"/>
      <c r="U192" s="235"/>
      <c r="AT192" s="236" t="s">
        <v>174</v>
      </c>
      <c r="AU192" s="236" t="s">
        <v>85</v>
      </c>
      <c r="AV192" s="16" t="s">
        <v>85</v>
      </c>
      <c r="AW192" s="16" t="s">
        <v>33</v>
      </c>
      <c r="AX192" s="16" t="s">
        <v>72</v>
      </c>
      <c r="AY192" s="236" t="s">
        <v>161</v>
      </c>
    </row>
    <row r="193" spans="1:65" s="14" customFormat="1" ht="11.25">
      <c r="B193" s="203"/>
      <c r="C193" s="204"/>
      <c r="D193" s="194" t="s">
        <v>174</v>
      </c>
      <c r="E193" s="205" t="s">
        <v>19</v>
      </c>
      <c r="F193" s="206" t="s">
        <v>281</v>
      </c>
      <c r="G193" s="204"/>
      <c r="H193" s="207">
        <v>67.039000000000001</v>
      </c>
      <c r="I193" s="208"/>
      <c r="J193" s="204"/>
      <c r="K193" s="204"/>
      <c r="L193" s="209"/>
      <c r="M193" s="210"/>
      <c r="N193" s="211"/>
      <c r="O193" s="211"/>
      <c r="P193" s="211"/>
      <c r="Q193" s="211"/>
      <c r="R193" s="211"/>
      <c r="S193" s="211"/>
      <c r="T193" s="211"/>
      <c r="U193" s="212"/>
      <c r="AT193" s="213" t="s">
        <v>174</v>
      </c>
      <c r="AU193" s="213" t="s">
        <v>85</v>
      </c>
      <c r="AV193" s="14" t="s">
        <v>82</v>
      </c>
      <c r="AW193" s="14" t="s">
        <v>33</v>
      </c>
      <c r="AX193" s="14" t="s">
        <v>72</v>
      </c>
      <c r="AY193" s="213" t="s">
        <v>161</v>
      </c>
    </row>
    <row r="194" spans="1:65" s="14" customFormat="1" ht="11.25">
      <c r="B194" s="203"/>
      <c r="C194" s="204"/>
      <c r="D194" s="194" t="s">
        <v>174</v>
      </c>
      <c r="E194" s="205" t="s">
        <v>19</v>
      </c>
      <c r="F194" s="206" t="s">
        <v>282</v>
      </c>
      <c r="G194" s="204"/>
      <c r="H194" s="207">
        <v>9.1359999999999992</v>
      </c>
      <c r="I194" s="208"/>
      <c r="J194" s="204"/>
      <c r="K194" s="204"/>
      <c r="L194" s="209"/>
      <c r="M194" s="210"/>
      <c r="N194" s="211"/>
      <c r="O194" s="211"/>
      <c r="P194" s="211"/>
      <c r="Q194" s="211"/>
      <c r="R194" s="211"/>
      <c r="S194" s="211"/>
      <c r="T194" s="211"/>
      <c r="U194" s="212"/>
      <c r="AT194" s="213" t="s">
        <v>174</v>
      </c>
      <c r="AU194" s="213" t="s">
        <v>85</v>
      </c>
      <c r="AV194" s="14" t="s">
        <v>82</v>
      </c>
      <c r="AW194" s="14" t="s">
        <v>33</v>
      </c>
      <c r="AX194" s="14" t="s">
        <v>72</v>
      </c>
      <c r="AY194" s="213" t="s">
        <v>161</v>
      </c>
    </row>
    <row r="195" spans="1:65" s="14" customFormat="1" ht="11.25">
      <c r="B195" s="203"/>
      <c r="C195" s="204"/>
      <c r="D195" s="194" t="s">
        <v>174</v>
      </c>
      <c r="E195" s="205" t="s">
        <v>19</v>
      </c>
      <c r="F195" s="206" t="s">
        <v>283</v>
      </c>
      <c r="G195" s="204"/>
      <c r="H195" s="207">
        <v>21.98</v>
      </c>
      <c r="I195" s="208"/>
      <c r="J195" s="204"/>
      <c r="K195" s="204"/>
      <c r="L195" s="209"/>
      <c r="M195" s="210"/>
      <c r="N195" s="211"/>
      <c r="O195" s="211"/>
      <c r="P195" s="211"/>
      <c r="Q195" s="211"/>
      <c r="R195" s="211"/>
      <c r="S195" s="211"/>
      <c r="T195" s="211"/>
      <c r="U195" s="212"/>
      <c r="AT195" s="213" t="s">
        <v>174</v>
      </c>
      <c r="AU195" s="213" t="s">
        <v>85</v>
      </c>
      <c r="AV195" s="14" t="s">
        <v>82</v>
      </c>
      <c r="AW195" s="14" t="s">
        <v>33</v>
      </c>
      <c r="AX195" s="14" t="s">
        <v>72</v>
      </c>
      <c r="AY195" s="213" t="s">
        <v>161</v>
      </c>
    </row>
    <row r="196" spans="1:65" s="16" customFormat="1" ht="11.25">
      <c r="B196" s="226"/>
      <c r="C196" s="227"/>
      <c r="D196" s="194" t="s">
        <v>174</v>
      </c>
      <c r="E196" s="228" t="s">
        <v>19</v>
      </c>
      <c r="F196" s="229" t="s">
        <v>284</v>
      </c>
      <c r="G196" s="227"/>
      <c r="H196" s="230">
        <v>98.155000000000001</v>
      </c>
      <c r="I196" s="231"/>
      <c r="J196" s="227"/>
      <c r="K196" s="227"/>
      <c r="L196" s="232"/>
      <c r="M196" s="233"/>
      <c r="N196" s="234"/>
      <c r="O196" s="234"/>
      <c r="P196" s="234"/>
      <c r="Q196" s="234"/>
      <c r="R196" s="234"/>
      <c r="S196" s="234"/>
      <c r="T196" s="234"/>
      <c r="U196" s="235"/>
      <c r="AT196" s="236" t="s">
        <v>174</v>
      </c>
      <c r="AU196" s="236" t="s">
        <v>85</v>
      </c>
      <c r="AV196" s="16" t="s">
        <v>85</v>
      </c>
      <c r="AW196" s="16" t="s">
        <v>33</v>
      </c>
      <c r="AX196" s="16" t="s">
        <v>72</v>
      </c>
      <c r="AY196" s="236" t="s">
        <v>161</v>
      </c>
    </row>
    <row r="197" spans="1:65" s="14" customFormat="1" ht="11.25">
      <c r="B197" s="203"/>
      <c r="C197" s="204"/>
      <c r="D197" s="194" t="s">
        <v>174</v>
      </c>
      <c r="E197" s="205" t="s">
        <v>19</v>
      </c>
      <c r="F197" s="206" t="s">
        <v>285</v>
      </c>
      <c r="G197" s="204"/>
      <c r="H197" s="207">
        <v>5.25</v>
      </c>
      <c r="I197" s="208"/>
      <c r="J197" s="204"/>
      <c r="K197" s="204"/>
      <c r="L197" s="209"/>
      <c r="M197" s="210"/>
      <c r="N197" s="211"/>
      <c r="O197" s="211"/>
      <c r="P197" s="211"/>
      <c r="Q197" s="211"/>
      <c r="R197" s="211"/>
      <c r="S197" s="211"/>
      <c r="T197" s="211"/>
      <c r="U197" s="212"/>
      <c r="AT197" s="213" t="s">
        <v>174</v>
      </c>
      <c r="AU197" s="213" t="s">
        <v>85</v>
      </c>
      <c r="AV197" s="14" t="s">
        <v>82</v>
      </c>
      <c r="AW197" s="14" t="s">
        <v>33</v>
      </c>
      <c r="AX197" s="14" t="s">
        <v>72</v>
      </c>
      <c r="AY197" s="213" t="s">
        <v>161</v>
      </c>
    </row>
    <row r="198" spans="1:65" s="14" customFormat="1" ht="11.25">
      <c r="B198" s="203"/>
      <c r="C198" s="204"/>
      <c r="D198" s="194" t="s">
        <v>174</v>
      </c>
      <c r="E198" s="205" t="s">
        <v>19</v>
      </c>
      <c r="F198" s="206" t="s">
        <v>286</v>
      </c>
      <c r="G198" s="204"/>
      <c r="H198" s="207">
        <v>13.725</v>
      </c>
      <c r="I198" s="208"/>
      <c r="J198" s="204"/>
      <c r="K198" s="204"/>
      <c r="L198" s="209"/>
      <c r="M198" s="210"/>
      <c r="N198" s="211"/>
      <c r="O198" s="211"/>
      <c r="P198" s="211"/>
      <c r="Q198" s="211"/>
      <c r="R198" s="211"/>
      <c r="S198" s="211"/>
      <c r="T198" s="211"/>
      <c r="U198" s="212"/>
      <c r="AT198" s="213" t="s">
        <v>174</v>
      </c>
      <c r="AU198" s="213" t="s">
        <v>85</v>
      </c>
      <c r="AV198" s="14" t="s">
        <v>82</v>
      </c>
      <c r="AW198" s="14" t="s">
        <v>33</v>
      </c>
      <c r="AX198" s="14" t="s">
        <v>72</v>
      </c>
      <c r="AY198" s="213" t="s">
        <v>161</v>
      </c>
    </row>
    <row r="199" spans="1:65" s="14" customFormat="1" ht="11.25">
      <c r="B199" s="203"/>
      <c r="C199" s="204"/>
      <c r="D199" s="194" t="s">
        <v>174</v>
      </c>
      <c r="E199" s="205" t="s">
        <v>19</v>
      </c>
      <c r="F199" s="206" t="s">
        <v>287</v>
      </c>
      <c r="G199" s="204"/>
      <c r="H199" s="207">
        <v>2.2400000000000002</v>
      </c>
      <c r="I199" s="208"/>
      <c r="J199" s="204"/>
      <c r="K199" s="204"/>
      <c r="L199" s="209"/>
      <c r="M199" s="210"/>
      <c r="N199" s="211"/>
      <c r="O199" s="211"/>
      <c r="P199" s="211"/>
      <c r="Q199" s="211"/>
      <c r="R199" s="211"/>
      <c r="S199" s="211"/>
      <c r="T199" s="211"/>
      <c r="U199" s="212"/>
      <c r="AT199" s="213" t="s">
        <v>174</v>
      </c>
      <c r="AU199" s="213" t="s">
        <v>85</v>
      </c>
      <c r="AV199" s="14" t="s">
        <v>82</v>
      </c>
      <c r="AW199" s="14" t="s">
        <v>33</v>
      </c>
      <c r="AX199" s="14" t="s">
        <v>72</v>
      </c>
      <c r="AY199" s="213" t="s">
        <v>161</v>
      </c>
    </row>
    <row r="200" spans="1:65" s="14" customFormat="1" ht="11.25">
      <c r="B200" s="203"/>
      <c r="C200" s="204"/>
      <c r="D200" s="194" t="s">
        <v>174</v>
      </c>
      <c r="E200" s="205" t="s">
        <v>19</v>
      </c>
      <c r="F200" s="206" t="s">
        <v>288</v>
      </c>
      <c r="G200" s="204"/>
      <c r="H200" s="207">
        <v>15.04</v>
      </c>
      <c r="I200" s="208"/>
      <c r="J200" s="204"/>
      <c r="K200" s="204"/>
      <c r="L200" s="209"/>
      <c r="M200" s="210"/>
      <c r="N200" s="211"/>
      <c r="O200" s="211"/>
      <c r="P200" s="211"/>
      <c r="Q200" s="211"/>
      <c r="R200" s="211"/>
      <c r="S200" s="211"/>
      <c r="T200" s="211"/>
      <c r="U200" s="212"/>
      <c r="AT200" s="213" t="s">
        <v>174</v>
      </c>
      <c r="AU200" s="213" t="s">
        <v>85</v>
      </c>
      <c r="AV200" s="14" t="s">
        <v>82</v>
      </c>
      <c r="AW200" s="14" t="s">
        <v>33</v>
      </c>
      <c r="AX200" s="14" t="s">
        <v>72</v>
      </c>
      <c r="AY200" s="213" t="s">
        <v>161</v>
      </c>
    </row>
    <row r="201" spans="1:65" s="14" customFormat="1" ht="11.25">
      <c r="B201" s="203"/>
      <c r="C201" s="204"/>
      <c r="D201" s="194" t="s">
        <v>174</v>
      </c>
      <c r="E201" s="205" t="s">
        <v>19</v>
      </c>
      <c r="F201" s="206" t="s">
        <v>289</v>
      </c>
      <c r="G201" s="204"/>
      <c r="H201" s="207">
        <v>2.1379999999999999</v>
      </c>
      <c r="I201" s="208"/>
      <c r="J201" s="204"/>
      <c r="K201" s="204"/>
      <c r="L201" s="209"/>
      <c r="M201" s="210"/>
      <c r="N201" s="211"/>
      <c r="O201" s="211"/>
      <c r="P201" s="211"/>
      <c r="Q201" s="211"/>
      <c r="R201" s="211"/>
      <c r="S201" s="211"/>
      <c r="T201" s="211"/>
      <c r="U201" s="212"/>
      <c r="AT201" s="213" t="s">
        <v>174</v>
      </c>
      <c r="AU201" s="213" t="s">
        <v>85</v>
      </c>
      <c r="AV201" s="14" t="s">
        <v>82</v>
      </c>
      <c r="AW201" s="14" t="s">
        <v>33</v>
      </c>
      <c r="AX201" s="14" t="s">
        <v>72</v>
      </c>
      <c r="AY201" s="213" t="s">
        <v>161</v>
      </c>
    </row>
    <row r="202" spans="1:65" s="14" customFormat="1" ht="11.25">
      <c r="B202" s="203"/>
      <c r="C202" s="204"/>
      <c r="D202" s="194" t="s">
        <v>174</v>
      </c>
      <c r="E202" s="205" t="s">
        <v>19</v>
      </c>
      <c r="F202" s="206" t="s">
        <v>290</v>
      </c>
      <c r="G202" s="204"/>
      <c r="H202" s="207">
        <v>7.5839999999999996</v>
      </c>
      <c r="I202" s="208"/>
      <c r="J202" s="204"/>
      <c r="K202" s="204"/>
      <c r="L202" s="209"/>
      <c r="M202" s="210"/>
      <c r="N202" s="211"/>
      <c r="O202" s="211"/>
      <c r="P202" s="211"/>
      <c r="Q202" s="211"/>
      <c r="R202" s="211"/>
      <c r="S202" s="211"/>
      <c r="T202" s="211"/>
      <c r="U202" s="212"/>
      <c r="AT202" s="213" t="s">
        <v>174</v>
      </c>
      <c r="AU202" s="213" t="s">
        <v>85</v>
      </c>
      <c r="AV202" s="14" t="s">
        <v>82</v>
      </c>
      <c r="AW202" s="14" t="s">
        <v>33</v>
      </c>
      <c r="AX202" s="14" t="s">
        <v>72</v>
      </c>
      <c r="AY202" s="213" t="s">
        <v>161</v>
      </c>
    </row>
    <row r="203" spans="1:65" s="14" customFormat="1" ht="11.25">
      <c r="B203" s="203"/>
      <c r="C203" s="204"/>
      <c r="D203" s="194" t="s">
        <v>174</v>
      </c>
      <c r="E203" s="205" t="s">
        <v>19</v>
      </c>
      <c r="F203" s="206" t="s">
        <v>291</v>
      </c>
      <c r="G203" s="204"/>
      <c r="H203" s="207">
        <v>-5.5119999999999996</v>
      </c>
      <c r="I203" s="208"/>
      <c r="J203" s="204"/>
      <c r="K203" s="204"/>
      <c r="L203" s="209"/>
      <c r="M203" s="210"/>
      <c r="N203" s="211"/>
      <c r="O203" s="211"/>
      <c r="P203" s="211"/>
      <c r="Q203" s="211"/>
      <c r="R203" s="211"/>
      <c r="S203" s="211"/>
      <c r="T203" s="211"/>
      <c r="U203" s="212"/>
      <c r="AT203" s="213" t="s">
        <v>174</v>
      </c>
      <c r="AU203" s="213" t="s">
        <v>85</v>
      </c>
      <c r="AV203" s="14" t="s">
        <v>82</v>
      </c>
      <c r="AW203" s="14" t="s">
        <v>33</v>
      </c>
      <c r="AX203" s="14" t="s">
        <v>72</v>
      </c>
      <c r="AY203" s="213" t="s">
        <v>161</v>
      </c>
    </row>
    <row r="204" spans="1:65" s="14" customFormat="1" ht="11.25">
      <c r="B204" s="203"/>
      <c r="C204" s="204"/>
      <c r="D204" s="194" t="s">
        <v>174</v>
      </c>
      <c r="E204" s="205" t="s">
        <v>19</v>
      </c>
      <c r="F204" s="206" t="s">
        <v>292</v>
      </c>
      <c r="G204" s="204"/>
      <c r="H204" s="207">
        <v>2.52</v>
      </c>
      <c r="I204" s="208"/>
      <c r="J204" s="204"/>
      <c r="K204" s="204"/>
      <c r="L204" s="209"/>
      <c r="M204" s="210"/>
      <c r="N204" s="211"/>
      <c r="O204" s="211"/>
      <c r="P204" s="211"/>
      <c r="Q204" s="211"/>
      <c r="R204" s="211"/>
      <c r="S204" s="211"/>
      <c r="T204" s="211"/>
      <c r="U204" s="212"/>
      <c r="AT204" s="213" t="s">
        <v>174</v>
      </c>
      <c r="AU204" s="213" t="s">
        <v>85</v>
      </c>
      <c r="AV204" s="14" t="s">
        <v>82</v>
      </c>
      <c r="AW204" s="14" t="s">
        <v>33</v>
      </c>
      <c r="AX204" s="14" t="s">
        <v>72</v>
      </c>
      <c r="AY204" s="213" t="s">
        <v>161</v>
      </c>
    </row>
    <row r="205" spans="1:65" s="14" customFormat="1" ht="11.25">
      <c r="B205" s="203"/>
      <c r="C205" s="204"/>
      <c r="D205" s="194" t="s">
        <v>174</v>
      </c>
      <c r="E205" s="205" t="s">
        <v>19</v>
      </c>
      <c r="F205" s="206" t="s">
        <v>293</v>
      </c>
      <c r="G205" s="204"/>
      <c r="H205" s="207">
        <v>15.773999999999999</v>
      </c>
      <c r="I205" s="208"/>
      <c r="J205" s="204"/>
      <c r="K205" s="204"/>
      <c r="L205" s="209"/>
      <c r="M205" s="210"/>
      <c r="N205" s="211"/>
      <c r="O205" s="211"/>
      <c r="P205" s="211"/>
      <c r="Q205" s="211"/>
      <c r="R205" s="211"/>
      <c r="S205" s="211"/>
      <c r="T205" s="211"/>
      <c r="U205" s="212"/>
      <c r="AT205" s="213" t="s">
        <v>174</v>
      </c>
      <c r="AU205" s="213" t="s">
        <v>85</v>
      </c>
      <c r="AV205" s="14" t="s">
        <v>82</v>
      </c>
      <c r="AW205" s="14" t="s">
        <v>33</v>
      </c>
      <c r="AX205" s="14" t="s">
        <v>72</v>
      </c>
      <c r="AY205" s="213" t="s">
        <v>161</v>
      </c>
    </row>
    <row r="206" spans="1:65" s="16" customFormat="1" ht="11.25">
      <c r="B206" s="226"/>
      <c r="C206" s="227"/>
      <c r="D206" s="194" t="s">
        <v>174</v>
      </c>
      <c r="E206" s="228" t="s">
        <v>19</v>
      </c>
      <c r="F206" s="229" t="s">
        <v>294</v>
      </c>
      <c r="G206" s="227"/>
      <c r="H206" s="230">
        <v>58.759</v>
      </c>
      <c r="I206" s="231"/>
      <c r="J206" s="227"/>
      <c r="K206" s="227"/>
      <c r="L206" s="232"/>
      <c r="M206" s="233"/>
      <c r="N206" s="234"/>
      <c r="O206" s="234"/>
      <c r="P206" s="234"/>
      <c r="Q206" s="234"/>
      <c r="R206" s="234"/>
      <c r="S206" s="234"/>
      <c r="T206" s="234"/>
      <c r="U206" s="235"/>
      <c r="AT206" s="236" t="s">
        <v>174</v>
      </c>
      <c r="AU206" s="236" t="s">
        <v>85</v>
      </c>
      <c r="AV206" s="16" t="s">
        <v>85</v>
      </c>
      <c r="AW206" s="16" t="s">
        <v>33</v>
      </c>
      <c r="AX206" s="16" t="s">
        <v>72</v>
      </c>
      <c r="AY206" s="236" t="s">
        <v>161</v>
      </c>
    </row>
    <row r="207" spans="1:65" s="15" customFormat="1" ht="11.25">
      <c r="B207" s="214"/>
      <c r="C207" s="215"/>
      <c r="D207" s="194" t="s">
        <v>174</v>
      </c>
      <c r="E207" s="216" t="s">
        <v>19</v>
      </c>
      <c r="F207" s="217" t="s">
        <v>239</v>
      </c>
      <c r="G207" s="215"/>
      <c r="H207" s="218">
        <v>290.06400000000002</v>
      </c>
      <c r="I207" s="219"/>
      <c r="J207" s="215"/>
      <c r="K207" s="215"/>
      <c r="L207" s="220"/>
      <c r="M207" s="221"/>
      <c r="N207" s="222"/>
      <c r="O207" s="222"/>
      <c r="P207" s="222"/>
      <c r="Q207" s="222"/>
      <c r="R207" s="222"/>
      <c r="S207" s="222"/>
      <c r="T207" s="222"/>
      <c r="U207" s="223"/>
      <c r="AT207" s="224" t="s">
        <v>174</v>
      </c>
      <c r="AU207" s="224" t="s">
        <v>85</v>
      </c>
      <c r="AV207" s="15" t="s">
        <v>170</v>
      </c>
      <c r="AW207" s="15" t="s">
        <v>33</v>
      </c>
      <c r="AX207" s="15" t="s">
        <v>80</v>
      </c>
      <c r="AY207" s="224" t="s">
        <v>161</v>
      </c>
    </row>
    <row r="208" spans="1:65" s="2" customFormat="1" ht="16.5" customHeight="1">
      <c r="A208" s="36"/>
      <c r="B208" s="37"/>
      <c r="C208" s="174" t="s">
        <v>295</v>
      </c>
      <c r="D208" s="174" t="s">
        <v>165</v>
      </c>
      <c r="E208" s="175" t="s">
        <v>296</v>
      </c>
      <c r="F208" s="176" t="s">
        <v>297</v>
      </c>
      <c r="G208" s="177" t="s">
        <v>168</v>
      </c>
      <c r="H208" s="178">
        <v>290.06400000000002</v>
      </c>
      <c r="I208" s="179"/>
      <c r="J208" s="180">
        <f>ROUND(I208*H208,1)</f>
        <v>0</v>
      </c>
      <c r="K208" s="176" t="s">
        <v>169</v>
      </c>
      <c r="L208" s="41"/>
      <c r="M208" s="181" t="s">
        <v>19</v>
      </c>
      <c r="N208" s="182" t="s">
        <v>43</v>
      </c>
      <c r="O208" s="66"/>
      <c r="P208" s="183">
        <f>O208*H208</f>
        <v>0</v>
      </c>
      <c r="Q208" s="183">
        <v>2.63E-4</v>
      </c>
      <c r="R208" s="183">
        <f>Q208*H208</f>
        <v>7.6286831999999999E-2</v>
      </c>
      <c r="S208" s="183">
        <v>0</v>
      </c>
      <c r="T208" s="183">
        <f>S208*H208</f>
        <v>0</v>
      </c>
      <c r="U208" s="184" t="s">
        <v>19</v>
      </c>
      <c r="V208" s="36"/>
      <c r="W208" s="36"/>
      <c r="X208" s="36"/>
      <c r="Y208" s="36"/>
      <c r="Z208" s="36"/>
      <c r="AA208" s="36"/>
      <c r="AB208" s="36"/>
      <c r="AC208" s="36"/>
      <c r="AD208" s="36"/>
      <c r="AE208" s="36"/>
      <c r="AR208" s="185" t="s">
        <v>170</v>
      </c>
      <c r="AT208" s="185" t="s">
        <v>165</v>
      </c>
      <c r="AU208" s="185" t="s">
        <v>85</v>
      </c>
      <c r="AY208" s="19" t="s">
        <v>161</v>
      </c>
      <c r="BE208" s="186">
        <f>IF(N208="základní",J208,0)</f>
        <v>0</v>
      </c>
      <c r="BF208" s="186">
        <f>IF(N208="snížená",J208,0)</f>
        <v>0</v>
      </c>
      <c r="BG208" s="186">
        <f>IF(N208="zákl. přenesená",J208,0)</f>
        <v>0</v>
      </c>
      <c r="BH208" s="186">
        <f>IF(N208="sníž. přenesená",J208,0)</f>
        <v>0</v>
      </c>
      <c r="BI208" s="186">
        <f>IF(N208="nulová",J208,0)</f>
        <v>0</v>
      </c>
      <c r="BJ208" s="19" t="s">
        <v>80</v>
      </c>
      <c r="BK208" s="186">
        <f>ROUND(I208*H208,1)</f>
        <v>0</v>
      </c>
      <c r="BL208" s="19" t="s">
        <v>170</v>
      </c>
      <c r="BM208" s="185" t="s">
        <v>298</v>
      </c>
    </row>
    <row r="209" spans="1:51" s="2" customFormat="1" ht="11.25">
      <c r="A209" s="36"/>
      <c r="B209" s="37"/>
      <c r="C209" s="38"/>
      <c r="D209" s="187" t="s">
        <v>172</v>
      </c>
      <c r="E209" s="38"/>
      <c r="F209" s="188" t="s">
        <v>299</v>
      </c>
      <c r="G209" s="38"/>
      <c r="H209" s="38"/>
      <c r="I209" s="189"/>
      <c r="J209" s="38"/>
      <c r="K209" s="38"/>
      <c r="L209" s="41"/>
      <c r="M209" s="190"/>
      <c r="N209" s="191"/>
      <c r="O209" s="66"/>
      <c r="P209" s="66"/>
      <c r="Q209" s="66"/>
      <c r="R209" s="66"/>
      <c r="S209" s="66"/>
      <c r="T209" s="66"/>
      <c r="U209" s="67"/>
      <c r="V209" s="36"/>
      <c r="W209" s="36"/>
      <c r="X209" s="36"/>
      <c r="Y209" s="36"/>
      <c r="Z209" s="36"/>
      <c r="AA209" s="36"/>
      <c r="AB209" s="36"/>
      <c r="AC209" s="36"/>
      <c r="AD209" s="36"/>
      <c r="AE209" s="36"/>
      <c r="AT209" s="19" t="s">
        <v>172</v>
      </c>
      <c r="AU209" s="19" t="s">
        <v>85</v>
      </c>
    </row>
    <row r="210" spans="1:51" s="14" customFormat="1" ht="11.25">
      <c r="B210" s="203"/>
      <c r="C210" s="204"/>
      <c r="D210" s="194" t="s">
        <v>174</v>
      </c>
      <c r="E210" s="205" t="s">
        <v>19</v>
      </c>
      <c r="F210" s="206" t="s">
        <v>274</v>
      </c>
      <c r="G210" s="204"/>
      <c r="H210" s="207">
        <v>194.59</v>
      </c>
      <c r="I210" s="208"/>
      <c r="J210" s="204"/>
      <c r="K210" s="204"/>
      <c r="L210" s="209"/>
      <c r="M210" s="210"/>
      <c r="N210" s="211"/>
      <c r="O210" s="211"/>
      <c r="P210" s="211"/>
      <c r="Q210" s="211"/>
      <c r="R210" s="211"/>
      <c r="S210" s="211"/>
      <c r="T210" s="211"/>
      <c r="U210" s="212"/>
      <c r="AT210" s="213" t="s">
        <v>174</v>
      </c>
      <c r="AU210" s="213" t="s">
        <v>85</v>
      </c>
      <c r="AV210" s="14" t="s">
        <v>82</v>
      </c>
      <c r="AW210" s="14" t="s">
        <v>33</v>
      </c>
      <c r="AX210" s="14" t="s">
        <v>72</v>
      </c>
      <c r="AY210" s="213" t="s">
        <v>161</v>
      </c>
    </row>
    <row r="211" spans="1:51" s="14" customFormat="1" ht="11.25">
      <c r="B211" s="203"/>
      <c r="C211" s="204"/>
      <c r="D211" s="194" t="s">
        <v>174</v>
      </c>
      <c r="E211" s="205" t="s">
        <v>19</v>
      </c>
      <c r="F211" s="206" t="s">
        <v>275</v>
      </c>
      <c r="G211" s="204"/>
      <c r="H211" s="207">
        <v>-76.048000000000002</v>
      </c>
      <c r="I211" s="208"/>
      <c r="J211" s="204"/>
      <c r="K211" s="204"/>
      <c r="L211" s="209"/>
      <c r="M211" s="210"/>
      <c r="N211" s="211"/>
      <c r="O211" s="211"/>
      <c r="P211" s="211"/>
      <c r="Q211" s="211"/>
      <c r="R211" s="211"/>
      <c r="S211" s="211"/>
      <c r="T211" s="211"/>
      <c r="U211" s="212"/>
      <c r="AT211" s="213" t="s">
        <v>174</v>
      </c>
      <c r="AU211" s="213" t="s">
        <v>85</v>
      </c>
      <c r="AV211" s="14" t="s">
        <v>82</v>
      </c>
      <c r="AW211" s="14" t="s">
        <v>33</v>
      </c>
      <c r="AX211" s="14" t="s">
        <v>72</v>
      </c>
      <c r="AY211" s="213" t="s">
        <v>161</v>
      </c>
    </row>
    <row r="212" spans="1:51" s="14" customFormat="1" ht="11.25">
      <c r="B212" s="203"/>
      <c r="C212" s="204"/>
      <c r="D212" s="194" t="s">
        <v>174</v>
      </c>
      <c r="E212" s="205" t="s">
        <v>19</v>
      </c>
      <c r="F212" s="206" t="s">
        <v>276</v>
      </c>
      <c r="G212" s="204"/>
      <c r="H212" s="207">
        <v>-12.92</v>
      </c>
      <c r="I212" s="208"/>
      <c r="J212" s="204"/>
      <c r="K212" s="204"/>
      <c r="L212" s="209"/>
      <c r="M212" s="210"/>
      <c r="N212" s="211"/>
      <c r="O212" s="211"/>
      <c r="P212" s="211"/>
      <c r="Q212" s="211"/>
      <c r="R212" s="211"/>
      <c r="S212" s="211"/>
      <c r="T212" s="211"/>
      <c r="U212" s="212"/>
      <c r="AT212" s="213" t="s">
        <v>174</v>
      </c>
      <c r="AU212" s="213" t="s">
        <v>85</v>
      </c>
      <c r="AV212" s="14" t="s">
        <v>82</v>
      </c>
      <c r="AW212" s="14" t="s">
        <v>33</v>
      </c>
      <c r="AX212" s="14" t="s">
        <v>72</v>
      </c>
      <c r="AY212" s="213" t="s">
        <v>161</v>
      </c>
    </row>
    <row r="213" spans="1:51" s="16" customFormat="1" ht="11.25">
      <c r="B213" s="226"/>
      <c r="C213" s="227"/>
      <c r="D213" s="194" t="s">
        <v>174</v>
      </c>
      <c r="E213" s="228" t="s">
        <v>19</v>
      </c>
      <c r="F213" s="229" t="s">
        <v>277</v>
      </c>
      <c r="G213" s="227"/>
      <c r="H213" s="230">
        <v>105.622</v>
      </c>
      <c r="I213" s="231"/>
      <c r="J213" s="227"/>
      <c r="K213" s="227"/>
      <c r="L213" s="232"/>
      <c r="M213" s="233"/>
      <c r="N213" s="234"/>
      <c r="O213" s="234"/>
      <c r="P213" s="234"/>
      <c r="Q213" s="234"/>
      <c r="R213" s="234"/>
      <c r="S213" s="234"/>
      <c r="T213" s="234"/>
      <c r="U213" s="235"/>
      <c r="AT213" s="236" t="s">
        <v>174</v>
      </c>
      <c r="AU213" s="236" t="s">
        <v>85</v>
      </c>
      <c r="AV213" s="16" t="s">
        <v>85</v>
      </c>
      <c r="AW213" s="16" t="s">
        <v>33</v>
      </c>
      <c r="AX213" s="16" t="s">
        <v>72</v>
      </c>
      <c r="AY213" s="236" t="s">
        <v>161</v>
      </c>
    </row>
    <row r="214" spans="1:51" s="14" customFormat="1" ht="11.25">
      <c r="B214" s="203"/>
      <c r="C214" s="204"/>
      <c r="D214" s="194" t="s">
        <v>174</v>
      </c>
      <c r="E214" s="205" t="s">
        <v>19</v>
      </c>
      <c r="F214" s="206" t="s">
        <v>278</v>
      </c>
      <c r="G214" s="204"/>
      <c r="H214" s="207">
        <v>37.811</v>
      </c>
      <c r="I214" s="208"/>
      <c r="J214" s="204"/>
      <c r="K214" s="204"/>
      <c r="L214" s="209"/>
      <c r="M214" s="210"/>
      <c r="N214" s="211"/>
      <c r="O214" s="211"/>
      <c r="P214" s="211"/>
      <c r="Q214" s="211"/>
      <c r="R214" s="211"/>
      <c r="S214" s="211"/>
      <c r="T214" s="211"/>
      <c r="U214" s="212"/>
      <c r="AT214" s="213" t="s">
        <v>174</v>
      </c>
      <c r="AU214" s="213" t="s">
        <v>85</v>
      </c>
      <c r="AV214" s="14" t="s">
        <v>82</v>
      </c>
      <c r="AW214" s="14" t="s">
        <v>33</v>
      </c>
      <c r="AX214" s="14" t="s">
        <v>72</v>
      </c>
      <c r="AY214" s="213" t="s">
        <v>161</v>
      </c>
    </row>
    <row r="215" spans="1:51" s="14" customFormat="1" ht="11.25">
      <c r="B215" s="203"/>
      <c r="C215" s="204"/>
      <c r="D215" s="194" t="s">
        <v>174</v>
      </c>
      <c r="E215" s="205" t="s">
        <v>19</v>
      </c>
      <c r="F215" s="206" t="s">
        <v>279</v>
      </c>
      <c r="G215" s="204"/>
      <c r="H215" s="207">
        <v>-10.282999999999999</v>
      </c>
      <c r="I215" s="208"/>
      <c r="J215" s="204"/>
      <c r="K215" s="204"/>
      <c r="L215" s="209"/>
      <c r="M215" s="210"/>
      <c r="N215" s="211"/>
      <c r="O215" s="211"/>
      <c r="P215" s="211"/>
      <c r="Q215" s="211"/>
      <c r="R215" s="211"/>
      <c r="S215" s="211"/>
      <c r="T215" s="211"/>
      <c r="U215" s="212"/>
      <c r="AT215" s="213" t="s">
        <v>174</v>
      </c>
      <c r="AU215" s="213" t="s">
        <v>85</v>
      </c>
      <c r="AV215" s="14" t="s">
        <v>82</v>
      </c>
      <c r="AW215" s="14" t="s">
        <v>33</v>
      </c>
      <c r="AX215" s="14" t="s">
        <v>72</v>
      </c>
      <c r="AY215" s="213" t="s">
        <v>161</v>
      </c>
    </row>
    <row r="216" spans="1:51" s="16" customFormat="1" ht="11.25">
      <c r="B216" s="226"/>
      <c r="C216" s="227"/>
      <c r="D216" s="194" t="s">
        <v>174</v>
      </c>
      <c r="E216" s="228" t="s">
        <v>19</v>
      </c>
      <c r="F216" s="229" t="s">
        <v>280</v>
      </c>
      <c r="G216" s="227"/>
      <c r="H216" s="230">
        <v>27.527999999999999</v>
      </c>
      <c r="I216" s="231"/>
      <c r="J216" s="227"/>
      <c r="K216" s="227"/>
      <c r="L216" s="232"/>
      <c r="M216" s="233"/>
      <c r="N216" s="234"/>
      <c r="O216" s="234"/>
      <c r="P216" s="234"/>
      <c r="Q216" s="234"/>
      <c r="R216" s="234"/>
      <c r="S216" s="234"/>
      <c r="T216" s="234"/>
      <c r="U216" s="235"/>
      <c r="AT216" s="236" t="s">
        <v>174</v>
      </c>
      <c r="AU216" s="236" t="s">
        <v>85</v>
      </c>
      <c r="AV216" s="16" t="s">
        <v>85</v>
      </c>
      <c r="AW216" s="16" t="s">
        <v>33</v>
      </c>
      <c r="AX216" s="16" t="s">
        <v>72</v>
      </c>
      <c r="AY216" s="236" t="s">
        <v>161</v>
      </c>
    </row>
    <row r="217" spans="1:51" s="14" customFormat="1" ht="11.25">
      <c r="B217" s="203"/>
      <c r="C217" s="204"/>
      <c r="D217" s="194" t="s">
        <v>174</v>
      </c>
      <c r="E217" s="205" t="s">
        <v>19</v>
      </c>
      <c r="F217" s="206" t="s">
        <v>281</v>
      </c>
      <c r="G217" s="204"/>
      <c r="H217" s="207">
        <v>67.039000000000001</v>
      </c>
      <c r="I217" s="208"/>
      <c r="J217" s="204"/>
      <c r="K217" s="204"/>
      <c r="L217" s="209"/>
      <c r="M217" s="210"/>
      <c r="N217" s="211"/>
      <c r="O217" s="211"/>
      <c r="P217" s="211"/>
      <c r="Q217" s="211"/>
      <c r="R217" s="211"/>
      <c r="S217" s="211"/>
      <c r="T217" s="211"/>
      <c r="U217" s="212"/>
      <c r="AT217" s="213" t="s">
        <v>174</v>
      </c>
      <c r="AU217" s="213" t="s">
        <v>85</v>
      </c>
      <c r="AV217" s="14" t="s">
        <v>82</v>
      </c>
      <c r="AW217" s="14" t="s">
        <v>33</v>
      </c>
      <c r="AX217" s="14" t="s">
        <v>72</v>
      </c>
      <c r="AY217" s="213" t="s">
        <v>161</v>
      </c>
    </row>
    <row r="218" spans="1:51" s="14" customFormat="1" ht="11.25">
      <c r="B218" s="203"/>
      <c r="C218" s="204"/>
      <c r="D218" s="194" t="s">
        <v>174</v>
      </c>
      <c r="E218" s="205" t="s">
        <v>19</v>
      </c>
      <c r="F218" s="206" t="s">
        <v>282</v>
      </c>
      <c r="G218" s="204"/>
      <c r="H218" s="207">
        <v>9.1359999999999992</v>
      </c>
      <c r="I218" s="208"/>
      <c r="J218" s="204"/>
      <c r="K218" s="204"/>
      <c r="L218" s="209"/>
      <c r="M218" s="210"/>
      <c r="N218" s="211"/>
      <c r="O218" s="211"/>
      <c r="P218" s="211"/>
      <c r="Q218" s="211"/>
      <c r="R218" s="211"/>
      <c r="S218" s="211"/>
      <c r="T218" s="211"/>
      <c r="U218" s="212"/>
      <c r="AT218" s="213" t="s">
        <v>174</v>
      </c>
      <c r="AU218" s="213" t="s">
        <v>85</v>
      </c>
      <c r="AV218" s="14" t="s">
        <v>82</v>
      </c>
      <c r="AW218" s="14" t="s">
        <v>33</v>
      </c>
      <c r="AX218" s="14" t="s">
        <v>72</v>
      </c>
      <c r="AY218" s="213" t="s">
        <v>161</v>
      </c>
    </row>
    <row r="219" spans="1:51" s="14" customFormat="1" ht="11.25">
      <c r="B219" s="203"/>
      <c r="C219" s="204"/>
      <c r="D219" s="194" t="s">
        <v>174</v>
      </c>
      <c r="E219" s="205" t="s">
        <v>19</v>
      </c>
      <c r="F219" s="206" t="s">
        <v>283</v>
      </c>
      <c r="G219" s="204"/>
      <c r="H219" s="207">
        <v>21.98</v>
      </c>
      <c r="I219" s="208"/>
      <c r="J219" s="204"/>
      <c r="K219" s="204"/>
      <c r="L219" s="209"/>
      <c r="M219" s="210"/>
      <c r="N219" s="211"/>
      <c r="O219" s="211"/>
      <c r="P219" s="211"/>
      <c r="Q219" s="211"/>
      <c r="R219" s="211"/>
      <c r="S219" s="211"/>
      <c r="T219" s="211"/>
      <c r="U219" s="212"/>
      <c r="AT219" s="213" t="s">
        <v>174</v>
      </c>
      <c r="AU219" s="213" t="s">
        <v>85</v>
      </c>
      <c r="AV219" s="14" t="s">
        <v>82</v>
      </c>
      <c r="AW219" s="14" t="s">
        <v>33</v>
      </c>
      <c r="AX219" s="14" t="s">
        <v>72</v>
      </c>
      <c r="AY219" s="213" t="s">
        <v>161</v>
      </c>
    </row>
    <row r="220" spans="1:51" s="16" customFormat="1" ht="11.25">
      <c r="B220" s="226"/>
      <c r="C220" s="227"/>
      <c r="D220" s="194" t="s">
        <v>174</v>
      </c>
      <c r="E220" s="228" t="s">
        <v>19</v>
      </c>
      <c r="F220" s="229" t="s">
        <v>284</v>
      </c>
      <c r="G220" s="227"/>
      <c r="H220" s="230">
        <v>98.155000000000001</v>
      </c>
      <c r="I220" s="231"/>
      <c r="J220" s="227"/>
      <c r="K220" s="227"/>
      <c r="L220" s="232"/>
      <c r="M220" s="233"/>
      <c r="N220" s="234"/>
      <c r="O220" s="234"/>
      <c r="P220" s="234"/>
      <c r="Q220" s="234"/>
      <c r="R220" s="234"/>
      <c r="S220" s="234"/>
      <c r="T220" s="234"/>
      <c r="U220" s="235"/>
      <c r="AT220" s="236" t="s">
        <v>174</v>
      </c>
      <c r="AU220" s="236" t="s">
        <v>85</v>
      </c>
      <c r="AV220" s="16" t="s">
        <v>85</v>
      </c>
      <c r="AW220" s="16" t="s">
        <v>33</v>
      </c>
      <c r="AX220" s="16" t="s">
        <v>72</v>
      </c>
      <c r="AY220" s="236" t="s">
        <v>161</v>
      </c>
    </row>
    <row r="221" spans="1:51" s="14" customFormat="1" ht="11.25">
      <c r="B221" s="203"/>
      <c r="C221" s="204"/>
      <c r="D221" s="194" t="s">
        <v>174</v>
      </c>
      <c r="E221" s="205" t="s">
        <v>19</v>
      </c>
      <c r="F221" s="206" t="s">
        <v>285</v>
      </c>
      <c r="G221" s="204"/>
      <c r="H221" s="207">
        <v>5.25</v>
      </c>
      <c r="I221" s="208"/>
      <c r="J221" s="204"/>
      <c r="K221" s="204"/>
      <c r="L221" s="209"/>
      <c r="M221" s="210"/>
      <c r="N221" s="211"/>
      <c r="O221" s="211"/>
      <c r="P221" s="211"/>
      <c r="Q221" s="211"/>
      <c r="R221" s="211"/>
      <c r="S221" s="211"/>
      <c r="T221" s="211"/>
      <c r="U221" s="212"/>
      <c r="AT221" s="213" t="s">
        <v>174</v>
      </c>
      <c r="AU221" s="213" t="s">
        <v>85</v>
      </c>
      <c r="AV221" s="14" t="s">
        <v>82</v>
      </c>
      <c r="AW221" s="14" t="s">
        <v>33</v>
      </c>
      <c r="AX221" s="14" t="s">
        <v>72</v>
      </c>
      <c r="AY221" s="213" t="s">
        <v>161</v>
      </c>
    </row>
    <row r="222" spans="1:51" s="14" customFormat="1" ht="11.25">
      <c r="B222" s="203"/>
      <c r="C222" s="204"/>
      <c r="D222" s="194" t="s">
        <v>174</v>
      </c>
      <c r="E222" s="205" t="s">
        <v>19</v>
      </c>
      <c r="F222" s="206" t="s">
        <v>286</v>
      </c>
      <c r="G222" s="204"/>
      <c r="H222" s="207">
        <v>13.725</v>
      </c>
      <c r="I222" s="208"/>
      <c r="J222" s="204"/>
      <c r="K222" s="204"/>
      <c r="L222" s="209"/>
      <c r="M222" s="210"/>
      <c r="N222" s="211"/>
      <c r="O222" s="211"/>
      <c r="P222" s="211"/>
      <c r="Q222" s="211"/>
      <c r="R222" s="211"/>
      <c r="S222" s="211"/>
      <c r="T222" s="211"/>
      <c r="U222" s="212"/>
      <c r="AT222" s="213" t="s">
        <v>174</v>
      </c>
      <c r="AU222" s="213" t="s">
        <v>85</v>
      </c>
      <c r="AV222" s="14" t="s">
        <v>82</v>
      </c>
      <c r="AW222" s="14" t="s">
        <v>33</v>
      </c>
      <c r="AX222" s="14" t="s">
        <v>72</v>
      </c>
      <c r="AY222" s="213" t="s">
        <v>161</v>
      </c>
    </row>
    <row r="223" spans="1:51" s="14" customFormat="1" ht="11.25">
      <c r="B223" s="203"/>
      <c r="C223" s="204"/>
      <c r="D223" s="194" t="s">
        <v>174</v>
      </c>
      <c r="E223" s="205" t="s">
        <v>19</v>
      </c>
      <c r="F223" s="206" t="s">
        <v>287</v>
      </c>
      <c r="G223" s="204"/>
      <c r="H223" s="207">
        <v>2.2400000000000002</v>
      </c>
      <c r="I223" s="208"/>
      <c r="J223" s="204"/>
      <c r="K223" s="204"/>
      <c r="L223" s="209"/>
      <c r="M223" s="210"/>
      <c r="N223" s="211"/>
      <c r="O223" s="211"/>
      <c r="P223" s="211"/>
      <c r="Q223" s="211"/>
      <c r="R223" s="211"/>
      <c r="S223" s="211"/>
      <c r="T223" s="211"/>
      <c r="U223" s="212"/>
      <c r="AT223" s="213" t="s">
        <v>174</v>
      </c>
      <c r="AU223" s="213" t="s">
        <v>85</v>
      </c>
      <c r="AV223" s="14" t="s">
        <v>82</v>
      </c>
      <c r="AW223" s="14" t="s">
        <v>33</v>
      </c>
      <c r="AX223" s="14" t="s">
        <v>72</v>
      </c>
      <c r="AY223" s="213" t="s">
        <v>161</v>
      </c>
    </row>
    <row r="224" spans="1:51" s="14" customFormat="1" ht="11.25">
      <c r="B224" s="203"/>
      <c r="C224" s="204"/>
      <c r="D224" s="194" t="s">
        <v>174</v>
      </c>
      <c r="E224" s="205" t="s">
        <v>19</v>
      </c>
      <c r="F224" s="206" t="s">
        <v>288</v>
      </c>
      <c r="G224" s="204"/>
      <c r="H224" s="207">
        <v>15.04</v>
      </c>
      <c r="I224" s="208"/>
      <c r="J224" s="204"/>
      <c r="K224" s="204"/>
      <c r="L224" s="209"/>
      <c r="M224" s="210"/>
      <c r="N224" s="211"/>
      <c r="O224" s="211"/>
      <c r="P224" s="211"/>
      <c r="Q224" s="211"/>
      <c r="R224" s="211"/>
      <c r="S224" s="211"/>
      <c r="T224" s="211"/>
      <c r="U224" s="212"/>
      <c r="AT224" s="213" t="s">
        <v>174</v>
      </c>
      <c r="AU224" s="213" t="s">
        <v>85</v>
      </c>
      <c r="AV224" s="14" t="s">
        <v>82</v>
      </c>
      <c r="AW224" s="14" t="s">
        <v>33</v>
      </c>
      <c r="AX224" s="14" t="s">
        <v>72</v>
      </c>
      <c r="AY224" s="213" t="s">
        <v>161</v>
      </c>
    </row>
    <row r="225" spans="1:65" s="14" customFormat="1" ht="11.25">
      <c r="B225" s="203"/>
      <c r="C225" s="204"/>
      <c r="D225" s="194" t="s">
        <v>174</v>
      </c>
      <c r="E225" s="205" t="s">
        <v>19</v>
      </c>
      <c r="F225" s="206" t="s">
        <v>289</v>
      </c>
      <c r="G225" s="204"/>
      <c r="H225" s="207">
        <v>2.1379999999999999</v>
      </c>
      <c r="I225" s="208"/>
      <c r="J225" s="204"/>
      <c r="K225" s="204"/>
      <c r="L225" s="209"/>
      <c r="M225" s="210"/>
      <c r="N225" s="211"/>
      <c r="O225" s="211"/>
      <c r="P225" s="211"/>
      <c r="Q225" s="211"/>
      <c r="R225" s="211"/>
      <c r="S225" s="211"/>
      <c r="T225" s="211"/>
      <c r="U225" s="212"/>
      <c r="AT225" s="213" t="s">
        <v>174</v>
      </c>
      <c r="AU225" s="213" t="s">
        <v>85</v>
      </c>
      <c r="AV225" s="14" t="s">
        <v>82</v>
      </c>
      <c r="AW225" s="14" t="s">
        <v>33</v>
      </c>
      <c r="AX225" s="14" t="s">
        <v>72</v>
      </c>
      <c r="AY225" s="213" t="s">
        <v>161</v>
      </c>
    </row>
    <row r="226" spans="1:65" s="14" customFormat="1" ht="11.25">
      <c r="B226" s="203"/>
      <c r="C226" s="204"/>
      <c r="D226" s="194" t="s">
        <v>174</v>
      </c>
      <c r="E226" s="205" t="s">
        <v>19</v>
      </c>
      <c r="F226" s="206" t="s">
        <v>290</v>
      </c>
      <c r="G226" s="204"/>
      <c r="H226" s="207">
        <v>7.5839999999999996</v>
      </c>
      <c r="I226" s="208"/>
      <c r="J226" s="204"/>
      <c r="K226" s="204"/>
      <c r="L226" s="209"/>
      <c r="M226" s="210"/>
      <c r="N226" s="211"/>
      <c r="O226" s="211"/>
      <c r="P226" s="211"/>
      <c r="Q226" s="211"/>
      <c r="R226" s="211"/>
      <c r="S226" s="211"/>
      <c r="T226" s="211"/>
      <c r="U226" s="212"/>
      <c r="AT226" s="213" t="s">
        <v>174</v>
      </c>
      <c r="AU226" s="213" t="s">
        <v>85</v>
      </c>
      <c r="AV226" s="14" t="s">
        <v>82</v>
      </c>
      <c r="AW226" s="14" t="s">
        <v>33</v>
      </c>
      <c r="AX226" s="14" t="s">
        <v>72</v>
      </c>
      <c r="AY226" s="213" t="s">
        <v>161</v>
      </c>
    </row>
    <row r="227" spans="1:65" s="14" customFormat="1" ht="11.25">
      <c r="B227" s="203"/>
      <c r="C227" s="204"/>
      <c r="D227" s="194" t="s">
        <v>174</v>
      </c>
      <c r="E227" s="205" t="s">
        <v>19</v>
      </c>
      <c r="F227" s="206" t="s">
        <v>291</v>
      </c>
      <c r="G227" s="204"/>
      <c r="H227" s="207">
        <v>-5.5119999999999996</v>
      </c>
      <c r="I227" s="208"/>
      <c r="J227" s="204"/>
      <c r="K227" s="204"/>
      <c r="L227" s="209"/>
      <c r="M227" s="210"/>
      <c r="N227" s="211"/>
      <c r="O227" s="211"/>
      <c r="P227" s="211"/>
      <c r="Q227" s="211"/>
      <c r="R227" s="211"/>
      <c r="S227" s="211"/>
      <c r="T227" s="211"/>
      <c r="U227" s="212"/>
      <c r="AT227" s="213" t="s">
        <v>174</v>
      </c>
      <c r="AU227" s="213" t="s">
        <v>85</v>
      </c>
      <c r="AV227" s="14" t="s">
        <v>82</v>
      </c>
      <c r="AW227" s="14" t="s">
        <v>33</v>
      </c>
      <c r="AX227" s="14" t="s">
        <v>72</v>
      </c>
      <c r="AY227" s="213" t="s">
        <v>161</v>
      </c>
    </row>
    <row r="228" spans="1:65" s="14" customFormat="1" ht="11.25">
      <c r="B228" s="203"/>
      <c r="C228" s="204"/>
      <c r="D228" s="194" t="s">
        <v>174</v>
      </c>
      <c r="E228" s="205" t="s">
        <v>19</v>
      </c>
      <c r="F228" s="206" t="s">
        <v>292</v>
      </c>
      <c r="G228" s="204"/>
      <c r="H228" s="207">
        <v>2.52</v>
      </c>
      <c r="I228" s="208"/>
      <c r="J228" s="204"/>
      <c r="K228" s="204"/>
      <c r="L228" s="209"/>
      <c r="M228" s="210"/>
      <c r="N228" s="211"/>
      <c r="O228" s="211"/>
      <c r="P228" s="211"/>
      <c r="Q228" s="211"/>
      <c r="R228" s="211"/>
      <c r="S228" s="211"/>
      <c r="T228" s="211"/>
      <c r="U228" s="212"/>
      <c r="AT228" s="213" t="s">
        <v>174</v>
      </c>
      <c r="AU228" s="213" t="s">
        <v>85</v>
      </c>
      <c r="AV228" s="14" t="s">
        <v>82</v>
      </c>
      <c r="AW228" s="14" t="s">
        <v>33</v>
      </c>
      <c r="AX228" s="14" t="s">
        <v>72</v>
      </c>
      <c r="AY228" s="213" t="s">
        <v>161</v>
      </c>
    </row>
    <row r="229" spans="1:65" s="14" customFormat="1" ht="11.25">
      <c r="B229" s="203"/>
      <c r="C229" s="204"/>
      <c r="D229" s="194" t="s">
        <v>174</v>
      </c>
      <c r="E229" s="205" t="s">
        <v>19</v>
      </c>
      <c r="F229" s="206" t="s">
        <v>293</v>
      </c>
      <c r="G229" s="204"/>
      <c r="H229" s="207">
        <v>15.773999999999999</v>
      </c>
      <c r="I229" s="208"/>
      <c r="J229" s="204"/>
      <c r="K229" s="204"/>
      <c r="L229" s="209"/>
      <c r="M229" s="210"/>
      <c r="N229" s="211"/>
      <c r="O229" s="211"/>
      <c r="P229" s="211"/>
      <c r="Q229" s="211"/>
      <c r="R229" s="211"/>
      <c r="S229" s="211"/>
      <c r="T229" s="211"/>
      <c r="U229" s="212"/>
      <c r="AT229" s="213" t="s">
        <v>174</v>
      </c>
      <c r="AU229" s="213" t="s">
        <v>85</v>
      </c>
      <c r="AV229" s="14" t="s">
        <v>82</v>
      </c>
      <c r="AW229" s="14" t="s">
        <v>33</v>
      </c>
      <c r="AX229" s="14" t="s">
        <v>72</v>
      </c>
      <c r="AY229" s="213" t="s">
        <v>161</v>
      </c>
    </row>
    <row r="230" spans="1:65" s="16" customFormat="1" ht="11.25">
      <c r="B230" s="226"/>
      <c r="C230" s="227"/>
      <c r="D230" s="194" t="s">
        <v>174</v>
      </c>
      <c r="E230" s="228" t="s">
        <v>19</v>
      </c>
      <c r="F230" s="229" t="s">
        <v>294</v>
      </c>
      <c r="G230" s="227"/>
      <c r="H230" s="230">
        <v>58.759</v>
      </c>
      <c r="I230" s="231"/>
      <c r="J230" s="227"/>
      <c r="K230" s="227"/>
      <c r="L230" s="232"/>
      <c r="M230" s="233"/>
      <c r="N230" s="234"/>
      <c r="O230" s="234"/>
      <c r="P230" s="234"/>
      <c r="Q230" s="234"/>
      <c r="R230" s="234"/>
      <c r="S230" s="234"/>
      <c r="T230" s="234"/>
      <c r="U230" s="235"/>
      <c r="AT230" s="236" t="s">
        <v>174</v>
      </c>
      <c r="AU230" s="236" t="s">
        <v>85</v>
      </c>
      <c r="AV230" s="16" t="s">
        <v>85</v>
      </c>
      <c r="AW230" s="16" t="s">
        <v>33</v>
      </c>
      <c r="AX230" s="16" t="s">
        <v>72</v>
      </c>
      <c r="AY230" s="236" t="s">
        <v>161</v>
      </c>
    </row>
    <row r="231" spans="1:65" s="15" customFormat="1" ht="11.25">
      <c r="B231" s="214"/>
      <c r="C231" s="215"/>
      <c r="D231" s="194" t="s">
        <v>174</v>
      </c>
      <c r="E231" s="216" t="s">
        <v>19</v>
      </c>
      <c r="F231" s="217" t="s">
        <v>239</v>
      </c>
      <c r="G231" s="215"/>
      <c r="H231" s="218">
        <v>290.06400000000002</v>
      </c>
      <c r="I231" s="219"/>
      <c r="J231" s="215"/>
      <c r="K231" s="215"/>
      <c r="L231" s="220"/>
      <c r="M231" s="221"/>
      <c r="N231" s="222"/>
      <c r="O231" s="222"/>
      <c r="P231" s="222"/>
      <c r="Q231" s="222"/>
      <c r="R231" s="222"/>
      <c r="S231" s="222"/>
      <c r="T231" s="222"/>
      <c r="U231" s="223"/>
      <c r="AT231" s="224" t="s">
        <v>174</v>
      </c>
      <c r="AU231" s="224" t="s">
        <v>85</v>
      </c>
      <c r="AV231" s="15" t="s">
        <v>170</v>
      </c>
      <c r="AW231" s="15" t="s">
        <v>33</v>
      </c>
      <c r="AX231" s="15" t="s">
        <v>80</v>
      </c>
      <c r="AY231" s="224" t="s">
        <v>161</v>
      </c>
    </row>
    <row r="232" spans="1:65" s="2" customFormat="1" ht="24.2" customHeight="1">
      <c r="A232" s="36"/>
      <c r="B232" s="37"/>
      <c r="C232" s="174" t="s">
        <v>300</v>
      </c>
      <c r="D232" s="174" t="s">
        <v>165</v>
      </c>
      <c r="E232" s="175" t="s">
        <v>301</v>
      </c>
      <c r="F232" s="176" t="s">
        <v>302</v>
      </c>
      <c r="G232" s="177" t="s">
        <v>168</v>
      </c>
      <c r="H232" s="178">
        <v>4</v>
      </c>
      <c r="I232" s="179"/>
      <c r="J232" s="180">
        <f>ROUND(I232*H232,1)</f>
        <v>0</v>
      </c>
      <c r="K232" s="176" t="s">
        <v>169</v>
      </c>
      <c r="L232" s="41"/>
      <c r="M232" s="181" t="s">
        <v>19</v>
      </c>
      <c r="N232" s="182" t="s">
        <v>43</v>
      </c>
      <c r="O232" s="66"/>
      <c r="P232" s="183">
        <f>O232*H232</f>
        <v>0</v>
      </c>
      <c r="Q232" s="183">
        <v>4.3839999999999999E-3</v>
      </c>
      <c r="R232" s="183">
        <f>Q232*H232</f>
        <v>1.7536E-2</v>
      </c>
      <c r="S232" s="183">
        <v>0</v>
      </c>
      <c r="T232" s="183">
        <f>S232*H232</f>
        <v>0</v>
      </c>
      <c r="U232" s="184" t="s">
        <v>19</v>
      </c>
      <c r="V232" s="36"/>
      <c r="W232" s="36"/>
      <c r="X232" s="36"/>
      <c r="Y232" s="36"/>
      <c r="Z232" s="36"/>
      <c r="AA232" s="36"/>
      <c r="AB232" s="36"/>
      <c r="AC232" s="36"/>
      <c r="AD232" s="36"/>
      <c r="AE232" s="36"/>
      <c r="AR232" s="185" t="s">
        <v>170</v>
      </c>
      <c r="AT232" s="185" t="s">
        <v>165</v>
      </c>
      <c r="AU232" s="185" t="s">
        <v>85</v>
      </c>
      <c r="AY232" s="19" t="s">
        <v>161</v>
      </c>
      <c r="BE232" s="186">
        <f>IF(N232="základní",J232,0)</f>
        <v>0</v>
      </c>
      <c r="BF232" s="186">
        <f>IF(N232="snížená",J232,0)</f>
        <v>0</v>
      </c>
      <c r="BG232" s="186">
        <f>IF(N232="zákl. přenesená",J232,0)</f>
        <v>0</v>
      </c>
      <c r="BH232" s="186">
        <f>IF(N232="sníž. přenesená",J232,0)</f>
        <v>0</v>
      </c>
      <c r="BI232" s="186">
        <f>IF(N232="nulová",J232,0)</f>
        <v>0</v>
      </c>
      <c r="BJ232" s="19" t="s">
        <v>80</v>
      </c>
      <c r="BK232" s="186">
        <f>ROUND(I232*H232,1)</f>
        <v>0</v>
      </c>
      <c r="BL232" s="19" t="s">
        <v>170</v>
      </c>
      <c r="BM232" s="185" t="s">
        <v>303</v>
      </c>
    </row>
    <row r="233" spans="1:65" s="2" customFormat="1" ht="11.25">
      <c r="A233" s="36"/>
      <c r="B233" s="37"/>
      <c r="C233" s="38"/>
      <c r="D233" s="187" t="s">
        <v>172</v>
      </c>
      <c r="E233" s="38"/>
      <c r="F233" s="188" t="s">
        <v>304</v>
      </c>
      <c r="G233" s="38"/>
      <c r="H233" s="38"/>
      <c r="I233" s="189"/>
      <c r="J233" s="38"/>
      <c r="K233" s="38"/>
      <c r="L233" s="41"/>
      <c r="M233" s="190"/>
      <c r="N233" s="191"/>
      <c r="O233" s="66"/>
      <c r="P233" s="66"/>
      <c r="Q233" s="66"/>
      <c r="R233" s="66"/>
      <c r="S233" s="66"/>
      <c r="T233" s="66"/>
      <c r="U233" s="67"/>
      <c r="V233" s="36"/>
      <c r="W233" s="36"/>
      <c r="X233" s="36"/>
      <c r="Y233" s="36"/>
      <c r="Z233" s="36"/>
      <c r="AA233" s="36"/>
      <c r="AB233" s="36"/>
      <c r="AC233" s="36"/>
      <c r="AD233" s="36"/>
      <c r="AE233" s="36"/>
      <c r="AT233" s="19" t="s">
        <v>172</v>
      </c>
      <c r="AU233" s="19" t="s">
        <v>85</v>
      </c>
    </row>
    <row r="234" spans="1:65" s="2" customFormat="1" ht="29.25">
      <c r="A234" s="36"/>
      <c r="B234" s="37"/>
      <c r="C234" s="38"/>
      <c r="D234" s="194" t="s">
        <v>213</v>
      </c>
      <c r="E234" s="38"/>
      <c r="F234" s="225" t="s">
        <v>305</v>
      </c>
      <c r="G234" s="38"/>
      <c r="H234" s="38"/>
      <c r="I234" s="189"/>
      <c r="J234" s="38"/>
      <c r="K234" s="38"/>
      <c r="L234" s="41"/>
      <c r="M234" s="190"/>
      <c r="N234" s="191"/>
      <c r="O234" s="66"/>
      <c r="P234" s="66"/>
      <c r="Q234" s="66"/>
      <c r="R234" s="66"/>
      <c r="S234" s="66"/>
      <c r="T234" s="66"/>
      <c r="U234" s="67"/>
      <c r="V234" s="36"/>
      <c r="W234" s="36"/>
      <c r="X234" s="36"/>
      <c r="Y234" s="36"/>
      <c r="Z234" s="36"/>
      <c r="AA234" s="36"/>
      <c r="AB234" s="36"/>
      <c r="AC234" s="36"/>
      <c r="AD234" s="36"/>
      <c r="AE234" s="36"/>
      <c r="AT234" s="19" t="s">
        <v>213</v>
      </c>
      <c r="AU234" s="19" t="s">
        <v>85</v>
      </c>
    </row>
    <row r="235" spans="1:65" s="14" customFormat="1" ht="11.25">
      <c r="B235" s="203"/>
      <c r="C235" s="204"/>
      <c r="D235" s="194" t="s">
        <v>174</v>
      </c>
      <c r="E235" s="205" t="s">
        <v>19</v>
      </c>
      <c r="F235" s="206" t="s">
        <v>306</v>
      </c>
      <c r="G235" s="204"/>
      <c r="H235" s="207">
        <v>2</v>
      </c>
      <c r="I235" s="208"/>
      <c r="J235" s="204"/>
      <c r="K235" s="204"/>
      <c r="L235" s="209"/>
      <c r="M235" s="210"/>
      <c r="N235" s="211"/>
      <c r="O235" s="211"/>
      <c r="P235" s="211"/>
      <c r="Q235" s="211"/>
      <c r="R235" s="211"/>
      <c r="S235" s="211"/>
      <c r="T235" s="211"/>
      <c r="U235" s="212"/>
      <c r="AT235" s="213" t="s">
        <v>174</v>
      </c>
      <c r="AU235" s="213" t="s">
        <v>85</v>
      </c>
      <c r="AV235" s="14" t="s">
        <v>82</v>
      </c>
      <c r="AW235" s="14" t="s">
        <v>33</v>
      </c>
      <c r="AX235" s="14" t="s">
        <v>72</v>
      </c>
      <c r="AY235" s="213" t="s">
        <v>161</v>
      </c>
    </row>
    <row r="236" spans="1:65" s="14" customFormat="1" ht="11.25">
      <c r="B236" s="203"/>
      <c r="C236" s="204"/>
      <c r="D236" s="194" t="s">
        <v>174</v>
      </c>
      <c r="E236" s="205" t="s">
        <v>19</v>
      </c>
      <c r="F236" s="206" t="s">
        <v>307</v>
      </c>
      <c r="G236" s="204"/>
      <c r="H236" s="207">
        <v>2</v>
      </c>
      <c r="I236" s="208"/>
      <c r="J236" s="204"/>
      <c r="K236" s="204"/>
      <c r="L236" s="209"/>
      <c r="M236" s="210"/>
      <c r="N236" s="211"/>
      <c r="O236" s="211"/>
      <c r="P236" s="211"/>
      <c r="Q236" s="211"/>
      <c r="R236" s="211"/>
      <c r="S236" s="211"/>
      <c r="T236" s="211"/>
      <c r="U236" s="212"/>
      <c r="AT236" s="213" t="s">
        <v>174</v>
      </c>
      <c r="AU236" s="213" t="s">
        <v>85</v>
      </c>
      <c r="AV236" s="14" t="s">
        <v>82</v>
      </c>
      <c r="AW236" s="14" t="s">
        <v>33</v>
      </c>
      <c r="AX236" s="14" t="s">
        <v>72</v>
      </c>
      <c r="AY236" s="213" t="s">
        <v>161</v>
      </c>
    </row>
    <row r="237" spans="1:65" s="15" customFormat="1" ht="11.25">
      <c r="B237" s="214"/>
      <c r="C237" s="215"/>
      <c r="D237" s="194" t="s">
        <v>174</v>
      </c>
      <c r="E237" s="216" t="s">
        <v>19</v>
      </c>
      <c r="F237" s="217" t="s">
        <v>239</v>
      </c>
      <c r="G237" s="215"/>
      <c r="H237" s="218">
        <v>4</v>
      </c>
      <c r="I237" s="219"/>
      <c r="J237" s="215"/>
      <c r="K237" s="215"/>
      <c r="L237" s="220"/>
      <c r="M237" s="221"/>
      <c r="N237" s="222"/>
      <c r="O237" s="222"/>
      <c r="P237" s="222"/>
      <c r="Q237" s="222"/>
      <c r="R237" s="222"/>
      <c r="S237" s="222"/>
      <c r="T237" s="222"/>
      <c r="U237" s="223"/>
      <c r="AT237" s="224" t="s">
        <v>174</v>
      </c>
      <c r="AU237" s="224" t="s">
        <v>85</v>
      </c>
      <c r="AV237" s="15" t="s">
        <v>170</v>
      </c>
      <c r="AW237" s="15" t="s">
        <v>33</v>
      </c>
      <c r="AX237" s="15" t="s">
        <v>80</v>
      </c>
      <c r="AY237" s="224" t="s">
        <v>161</v>
      </c>
    </row>
    <row r="238" spans="1:65" s="2" customFormat="1" ht="16.5" customHeight="1">
      <c r="A238" s="36"/>
      <c r="B238" s="37"/>
      <c r="C238" s="174" t="s">
        <v>308</v>
      </c>
      <c r="D238" s="174" t="s">
        <v>165</v>
      </c>
      <c r="E238" s="175" t="s">
        <v>309</v>
      </c>
      <c r="F238" s="176" t="s">
        <v>310</v>
      </c>
      <c r="G238" s="177" t="s">
        <v>168</v>
      </c>
      <c r="H238" s="178">
        <v>250.24199999999999</v>
      </c>
      <c r="I238" s="179"/>
      <c r="J238" s="180">
        <f>ROUND(I238*H238,1)</f>
        <v>0</v>
      </c>
      <c r="K238" s="176" t="s">
        <v>169</v>
      </c>
      <c r="L238" s="41"/>
      <c r="M238" s="181" t="s">
        <v>19</v>
      </c>
      <c r="N238" s="182" t="s">
        <v>43</v>
      </c>
      <c r="O238" s="66"/>
      <c r="P238" s="183">
        <f>O238*H238</f>
        <v>0</v>
      </c>
      <c r="Q238" s="183">
        <v>4.0000000000000001E-3</v>
      </c>
      <c r="R238" s="183">
        <f>Q238*H238</f>
        <v>1.0009680000000001</v>
      </c>
      <c r="S238" s="183">
        <v>0</v>
      </c>
      <c r="T238" s="183">
        <f>S238*H238</f>
        <v>0</v>
      </c>
      <c r="U238" s="184" t="s">
        <v>19</v>
      </c>
      <c r="V238" s="36"/>
      <c r="W238" s="36"/>
      <c r="X238" s="36"/>
      <c r="Y238" s="36"/>
      <c r="Z238" s="36"/>
      <c r="AA238" s="36"/>
      <c r="AB238" s="36"/>
      <c r="AC238" s="36"/>
      <c r="AD238" s="36"/>
      <c r="AE238" s="36"/>
      <c r="AR238" s="185" t="s">
        <v>170</v>
      </c>
      <c r="AT238" s="185" t="s">
        <v>165</v>
      </c>
      <c r="AU238" s="185" t="s">
        <v>85</v>
      </c>
      <c r="AY238" s="19" t="s">
        <v>161</v>
      </c>
      <c r="BE238" s="186">
        <f>IF(N238="základní",J238,0)</f>
        <v>0</v>
      </c>
      <c r="BF238" s="186">
        <f>IF(N238="snížená",J238,0)</f>
        <v>0</v>
      </c>
      <c r="BG238" s="186">
        <f>IF(N238="zákl. přenesená",J238,0)</f>
        <v>0</v>
      </c>
      <c r="BH238" s="186">
        <f>IF(N238="sníž. přenesená",J238,0)</f>
        <v>0</v>
      </c>
      <c r="BI238" s="186">
        <f>IF(N238="nulová",J238,0)</f>
        <v>0</v>
      </c>
      <c r="BJ238" s="19" t="s">
        <v>80</v>
      </c>
      <c r="BK238" s="186">
        <f>ROUND(I238*H238,1)</f>
        <v>0</v>
      </c>
      <c r="BL238" s="19" t="s">
        <v>170</v>
      </c>
      <c r="BM238" s="185" t="s">
        <v>311</v>
      </c>
    </row>
    <row r="239" spans="1:65" s="2" customFormat="1" ht="11.25">
      <c r="A239" s="36"/>
      <c r="B239" s="37"/>
      <c r="C239" s="38"/>
      <c r="D239" s="187" t="s">
        <v>172</v>
      </c>
      <c r="E239" s="38"/>
      <c r="F239" s="188" t="s">
        <v>312</v>
      </c>
      <c r="G239" s="38"/>
      <c r="H239" s="38"/>
      <c r="I239" s="189"/>
      <c r="J239" s="38"/>
      <c r="K239" s="38"/>
      <c r="L239" s="41"/>
      <c r="M239" s="190"/>
      <c r="N239" s="191"/>
      <c r="O239" s="66"/>
      <c r="P239" s="66"/>
      <c r="Q239" s="66"/>
      <c r="R239" s="66"/>
      <c r="S239" s="66"/>
      <c r="T239" s="66"/>
      <c r="U239" s="67"/>
      <c r="V239" s="36"/>
      <c r="W239" s="36"/>
      <c r="X239" s="36"/>
      <c r="Y239" s="36"/>
      <c r="Z239" s="36"/>
      <c r="AA239" s="36"/>
      <c r="AB239" s="36"/>
      <c r="AC239" s="36"/>
      <c r="AD239" s="36"/>
      <c r="AE239" s="36"/>
      <c r="AT239" s="19" t="s">
        <v>172</v>
      </c>
      <c r="AU239" s="19" t="s">
        <v>85</v>
      </c>
    </row>
    <row r="240" spans="1:65" s="14" customFormat="1" ht="11.25">
      <c r="B240" s="203"/>
      <c r="C240" s="204"/>
      <c r="D240" s="194" t="s">
        <v>174</v>
      </c>
      <c r="E240" s="205" t="s">
        <v>19</v>
      </c>
      <c r="F240" s="206" t="s">
        <v>274</v>
      </c>
      <c r="G240" s="204"/>
      <c r="H240" s="207">
        <v>194.59</v>
      </c>
      <c r="I240" s="208"/>
      <c r="J240" s="204"/>
      <c r="K240" s="204"/>
      <c r="L240" s="209"/>
      <c r="M240" s="210"/>
      <c r="N240" s="211"/>
      <c r="O240" s="211"/>
      <c r="P240" s="211"/>
      <c r="Q240" s="211"/>
      <c r="R240" s="211"/>
      <c r="S240" s="211"/>
      <c r="T240" s="211"/>
      <c r="U240" s="212"/>
      <c r="AT240" s="213" t="s">
        <v>174</v>
      </c>
      <c r="AU240" s="213" t="s">
        <v>85</v>
      </c>
      <c r="AV240" s="14" t="s">
        <v>82</v>
      </c>
      <c r="AW240" s="14" t="s">
        <v>33</v>
      </c>
      <c r="AX240" s="14" t="s">
        <v>72</v>
      </c>
      <c r="AY240" s="213" t="s">
        <v>161</v>
      </c>
    </row>
    <row r="241" spans="2:51" s="14" customFormat="1" ht="11.25">
      <c r="B241" s="203"/>
      <c r="C241" s="204"/>
      <c r="D241" s="194" t="s">
        <v>174</v>
      </c>
      <c r="E241" s="205" t="s">
        <v>19</v>
      </c>
      <c r="F241" s="206" t="s">
        <v>275</v>
      </c>
      <c r="G241" s="204"/>
      <c r="H241" s="207">
        <v>-76.048000000000002</v>
      </c>
      <c r="I241" s="208"/>
      <c r="J241" s="204"/>
      <c r="K241" s="204"/>
      <c r="L241" s="209"/>
      <c r="M241" s="210"/>
      <c r="N241" s="211"/>
      <c r="O241" s="211"/>
      <c r="P241" s="211"/>
      <c r="Q241" s="211"/>
      <c r="R241" s="211"/>
      <c r="S241" s="211"/>
      <c r="T241" s="211"/>
      <c r="U241" s="212"/>
      <c r="AT241" s="213" t="s">
        <v>174</v>
      </c>
      <c r="AU241" s="213" t="s">
        <v>85</v>
      </c>
      <c r="AV241" s="14" t="s">
        <v>82</v>
      </c>
      <c r="AW241" s="14" t="s">
        <v>33</v>
      </c>
      <c r="AX241" s="14" t="s">
        <v>72</v>
      </c>
      <c r="AY241" s="213" t="s">
        <v>161</v>
      </c>
    </row>
    <row r="242" spans="2:51" s="14" customFormat="1" ht="11.25">
      <c r="B242" s="203"/>
      <c r="C242" s="204"/>
      <c r="D242" s="194" t="s">
        <v>174</v>
      </c>
      <c r="E242" s="205" t="s">
        <v>19</v>
      </c>
      <c r="F242" s="206" t="s">
        <v>276</v>
      </c>
      <c r="G242" s="204"/>
      <c r="H242" s="207">
        <v>-12.92</v>
      </c>
      <c r="I242" s="208"/>
      <c r="J242" s="204"/>
      <c r="K242" s="204"/>
      <c r="L242" s="209"/>
      <c r="M242" s="210"/>
      <c r="N242" s="211"/>
      <c r="O242" s="211"/>
      <c r="P242" s="211"/>
      <c r="Q242" s="211"/>
      <c r="R242" s="211"/>
      <c r="S242" s="211"/>
      <c r="T242" s="211"/>
      <c r="U242" s="212"/>
      <c r="AT242" s="213" t="s">
        <v>174</v>
      </c>
      <c r="AU242" s="213" t="s">
        <v>85</v>
      </c>
      <c r="AV242" s="14" t="s">
        <v>82</v>
      </c>
      <c r="AW242" s="14" t="s">
        <v>33</v>
      </c>
      <c r="AX242" s="14" t="s">
        <v>72</v>
      </c>
      <c r="AY242" s="213" t="s">
        <v>161</v>
      </c>
    </row>
    <row r="243" spans="2:51" s="16" customFormat="1" ht="11.25">
      <c r="B243" s="226"/>
      <c r="C243" s="227"/>
      <c r="D243" s="194" t="s">
        <v>174</v>
      </c>
      <c r="E243" s="228" t="s">
        <v>19</v>
      </c>
      <c r="F243" s="229" t="s">
        <v>277</v>
      </c>
      <c r="G243" s="227"/>
      <c r="H243" s="230">
        <v>105.622</v>
      </c>
      <c r="I243" s="231"/>
      <c r="J243" s="227"/>
      <c r="K243" s="227"/>
      <c r="L243" s="232"/>
      <c r="M243" s="233"/>
      <c r="N243" s="234"/>
      <c r="O243" s="234"/>
      <c r="P243" s="234"/>
      <c r="Q243" s="234"/>
      <c r="R243" s="234"/>
      <c r="S243" s="234"/>
      <c r="T243" s="234"/>
      <c r="U243" s="235"/>
      <c r="AT243" s="236" t="s">
        <v>174</v>
      </c>
      <c r="AU243" s="236" t="s">
        <v>85</v>
      </c>
      <c r="AV243" s="16" t="s">
        <v>85</v>
      </c>
      <c r="AW243" s="16" t="s">
        <v>33</v>
      </c>
      <c r="AX243" s="16" t="s">
        <v>72</v>
      </c>
      <c r="AY243" s="236" t="s">
        <v>161</v>
      </c>
    </row>
    <row r="244" spans="2:51" s="14" customFormat="1" ht="11.25">
      <c r="B244" s="203"/>
      <c r="C244" s="204"/>
      <c r="D244" s="194" t="s">
        <v>174</v>
      </c>
      <c r="E244" s="205" t="s">
        <v>19</v>
      </c>
      <c r="F244" s="206" t="s">
        <v>278</v>
      </c>
      <c r="G244" s="204"/>
      <c r="H244" s="207">
        <v>37.811</v>
      </c>
      <c r="I244" s="208"/>
      <c r="J244" s="204"/>
      <c r="K244" s="204"/>
      <c r="L244" s="209"/>
      <c r="M244" s="210"/>
      <c r="N244" s="211"/>
      <c r="O244" s="211"/>
      <c r="P244" s="211"/>
      <c r="Q244" s="211"/>
      <c r="R244" s="211"/>
      <c r="S244" s="211"/>
      <c r="T244" s="211"/>
      <c r="U244" s="212"/>
      <c r="AT244" s="213" t="s">
        <v>174</v>
      </c>
      <c r="AU244" s="213" t="s">
        <v>85</v>
      </c>
      <c r="AV244" s="14" t="s">
        <v>82</v>
      </c>
      <c r="AW244" s="14" t="s">
        <v>33</v>
      </c>
      <c r="AX244" s="14" t="s">
        <v>72</v>
      </c>
      <c r="AY244" s="213" t="s">
        <v>161</v>
      </c>
    </row>
    <row r="245" spans="2:51" s="14" customFormat="1" ht="11.25">
      <c r="B245" s="203"/>
      <c r="C245" s="204"/>
      <c r="D245" s="194" t="s">
        <v>174</v>
      </c>
      <c r="E245" s="205" t="s">
        <v>19</v>
      </c>
      <c r="F245" s="206" t="s">
        <v>279</v>
      </c>
      <c r="G245" s="204"/>
      <c r="H245" s="207">
        <v>-10.282999999999999</v>
      </c>
      <c r="I245" s="208"/>
      <c r="J245" s="204"/>
      <c r="K245" s="204"/>
      <c r="L245" s="209"/>
      <c r="M245" s="210"/>
      <c r="N245" s="211"/>
      <c r="O245" s="211"/>
      <c r="P245" s="211"/>
      <c r="Q245" s="211"/>
      <c r="R245" s="211"/>
      <c r="S245" s="211"/>
      <c r="T245" s="211"/>
      <c r="U245" s="212"/>
      <c r="AT245" s="213" t="s">
        <v>174</v>
      </c>
      <c r="AU245" s="213" t="s">
        <v>85</v>
      </c>
      <c r="AV245" s="14" t="s">
        <v>82</v>
      </c>
      <c r="AW245" s="14" t="s">
        <v>33</v>
      </c>
      <c r="AX245" s="14" t="s">
        <v>72</v>
      </c>
      <c r="AY245" s="213" t="s">
        <v>161</v>
      </c>
    </row>
    <row r="246" spans="2:51" s="16" customFormat="1" ht="11.25">
      <c r="B246" s="226"/>
      <c r="C246" s="227"/>
      <c r="D246" s="194" t="s">
        <v>174</v>
      </c>
      <c r="E246" s="228" t="s">
        <v>19</v>
      </c>
      <c r="F246" s="229" t="s">
        <v>280</v>
      </c>
      <c r="G246" s="227"/>
      <c r="H246" s="230">
        <v>27.527999999999999</v>
      </c>
      <c r="I246" s="231"/>
      <c r="J246" s="227"/>
      <c r="K246" s="227"/>
      <c r="L246" s="232"/>
      <c r="M246" s="233"/>
      <c r="N246" s="234"/>
      <c r="O246" s="234"/>
      <c r="P246" s="234"/>
      <c r="Q246" s="234"/>
      <c r="R246" s="234"/>
      <c r="S246" s="234"/>
      <c r="T246" s="234"/>
      <c r="U246" s="235"/>
      <c r="AT246" s="236" t="s">
        <v>174</v>
      </c>
      <c r="AU246" s="236" t="s">
        <v>85</v>
      </c>
      <c r="AV246" s="16" t="s">
        <v>85</v>
      </c>
      <c r="AW246" s="16" t="s">
        <v>33</v>
      </c>
      <c r="AX246" s="16" t="s">
        <v>72</v>
      </c>
      <c r="AY246" s="236" t="s">
        <v>161</v>
      </c>
    </row>
    <row r="247" spans="2:51" s="14" customFormat="1" ht="11.25">
      <c r="B247" s="203"/>
      <c r="C247" s="204"/>
      <c r="D247" s="194" t="s">
        <v>174</v>
      </c>
      <c r="E247" s="205" t="s">
        <v>19</v>
      </c>
      <c r="F247" s="206" t="s">
        <v>281</v>
      </c>
      <c r="G247" s="204"/>
      <c r="H247" s="207">
        <v>67.039000000000001</v>
      </c>
      <c r="I247" s="208"/>
      <c r="J247" s="204"/>
      <c r="K247" s="204"/>
      <c r="L247" s="209"/>
      <c r="M247" s="210"/>
      <c r="N247" s="211"/>
      <c r="O247" s="211"/>
      <c r="P247" s="211"/>
      <c r="Q247" s="211"/>
      <c r="R247" s="211"/>
      <c r="S247" s="211"/>
      <c r="T247" s="211"/>
      <c r="U247" s="212"/>
      <c r="AT247" s="213" t="s">
        <v>174</v>
      </c>
      <c r="AU247" s="213" t="s">
        <v>85</v>
      </c>
      <c r="AV247" s="14" t="s">
        <v>82</v>
      </c>
      <c r="AW247" s="14" t="s">
        <v>33</v>
      </c>
      <c r="AX247" s="14" t="s">
        <v>72</v>
      </c>
      <c r="AY247" s="213" t="s">
        <v>161</v>
      </c>
    </row>
    <row r="248" spans="2:51" s="14" customFormat="1" ht="11.25">
      <c r="B248" s="203"/>
      <c r="C248" s="204"/>
      <c r="D248" s="194" t="s">
        <v>174</v>
      </c>
      <c r="E248" s="205" t="s">
        <v>19</v>
      </c>
      <c r="F248" s="206" t="s">
        <v>282</v>
      </c>
      <c r="G248" s="204"/>
      <c r="H248" s="207">
        <v>9.1359999999999992</v>
      </c>
      <c r="I248" s="208"/>
      <c r="J248" s="204"/>
      <c r="K248" s="204"/>
      <c r="L248" s="209"/>
      <c r="M248" s="210"/>
      <c r="N248" s="211"/>
      <c r="O248" s="211"/>
      <c r="P248" s="211"/>
      <c r="Q248" s="211"/>
      <c r="R248" s="211"/>
      <c r="S248" s="211"/>
      <c r="T248" s="211"/>
      <c r="U248" s="212"/>
      <c r="AT248" s="213" t="s">
        <v>174</v>
      </c>
      <c r="AU248" s="213" t="s">
        <v>85</v>
      </c>
      <c r="AV248" s="14" t="s">
        <v>82</v>
      </c>
      <c r="AW248" s="14" t="s">
        <v>33</v>
      </c>
      <c r="AX248" s="14" t="s">
        <v>72</v>
      </c>
      <c r="AY248" s="213" t="s">
        <v>161</v>
      </c>
    </row>
    <row r="249" spans="2:51" s="14" customFormat="1" ht="11.25">
      <c r="B249" s="203"/>
      <c r="C249" s="204"/>
      <c r="D249" s="194" t="s">
        <v>174</v>
      </c>
      <c r="E249" s="205" t="s">
        <v>19</v>
      </c>
      <c r="F249" s="206" t="s">
        <v>283</v>
      </c>
      <c r="G249" s="204"/>
      <c r="H249" s="207">
        <v>21.98</v>
      </c>
      <c r="I249" s="208"/>
      <c r="J249" s="204"/>
      <c r="K249" s="204"/>
      <c r="L249" s="209"/>
      <c r="M249" s="210"/>
      <c r="N249" s="211"/>
      <c r="O249" s="211"/>
      <c r="P249" s="211"/>
      <c r="Q249" s="211"/>
      <c r="R249" s="211"/>
      <c r="S249" s="211"/>
      <c r="T249" s="211"/>
      <c r="U249" s="212"/>
      <c r="AT249" s="213" t="s">
        <v>174</v>
      </c>
      <c r="AU249" s="213" t="s">
        <v>85</v>
      </c>
      <c r="AV249" s="14" t="s">
        <v>82</v>
      </c>
      <c r="AW249" s="14" t="s">
        <v>33</v>
      </c>
      <c r="AX249" s="14" t="s">
        <v>72</v>
      </c>
      <c r="AY249" s="213" t="s">
        <v>161</v>
      </c>
    </row>
    <row r="250" spans="2:51" s="16" customFormat="1" ht="11.25">
      <c r="B250" s="226"/>
      <c r="C250" s="227"/>
      <c r="D250" s="194" t="s">
        <v>174</v>
      </c>
      <c r="E250" s="228" t="s">
        <v>19</v>
      </c>
      <c r="F250" s="229" t="s">
        <v>284</v>
      </c>
      <c r="G250" s="227"/>
      <c r="H250" s="230">
        <v>98.155000000000001</v>
      </c>
      <c r="I250" s="231"/>
      <c r="J250" s="227"/>
      <c r="K250" s="227"/>
      <c r="L250" s="232"/>
      <c r="M250" s="233"/>
      <c r="N250" s="234"/>
      <c r="O250" s="234"/>
      <c r="P250" s="234"/>
      <c r="Q250" s="234"/>
      <c r="R250" s="234"/>
      <c r="S250" s="234"/>
      <c r="T250" s="234"/>
      <c r="U250" s="235"/>
      <c r="AT250" s="236" t="s">
        <v>174</v>
      </c>
      <c r="AU250" s="236" t="s">
        <v>85</v>
      </c>
      <c r="AV250" s="16" t="s">
        <v>85</v>
      </c>
      <c r="AW250" s="16" t="s">
        <v>33</v>
      </c>
      <c r="AX250" s="16" t="s">
        <v>72</v>
      </c>
      <c r="AY250" s="236" t="s">
        <v>161</v>
      </c>
    </row>
    <row r="251" spans="2:51" s="14" customFormat="1" ht="11.25">
      <c r="B251" s="203"/>
      <c r="C251" s="204"/>
      <c r="D251" s="194" t="s">
        <v>174</v>
      </c>
      <c r="E251" s="205" t="s">
        <v>19</v>
      </c>
      <c r="F251" s="206" t="s">
        <v>285</v>
      </c>
      <c r="G251" s="204"/>
      <c r="H251" s="207">
        <v>5.25</v>
      </c>
      <c r="I251" s="208"/>
      <c r="J251" s="204"/>
      <c r="K251" s="204"/>
      <c r="L251" s="209"/>
      <c r="M251" s="210"/>
      <c r="N251" s="211"/>
      <c r="O251" s="211"/>
      <c r="P251" s="211"/>
      <c r="Q251" s="211"/>
      <c r="R251" s="211"/>
      <c r="S251" s="211"/>
      <c r="T251" s="211"/>
      <c r="U251" s="212"/>
      <c r="AT251" s="213" t="s">
        <v>174</v>
      </c>
      <c r="AU251" s="213" t="s">
        <v>85</v>
      </c>
      <c r="AV251" s="14" t="s">
        <v>82</v>
      </c>
      <c r="AW251" s="14" t="s">
        <v>33</v>
      </c>
      <c r="AX251" s="14" t="s">
        <v>72</v>
      </c>
      <c r="AY251" s="213" t="s">
        <v>161</v>
      </c>
    </row>
    <row r="252" spans="2:51" s="14" customFormat="1" ht="11.25">
      <c r="B252" s="203"/>
      <c r="C252" s="204"/>
      <c r="D252" s="194" t="s">
        <v>174</v>
      </c>
      <c r="E252" s="205" t="s">
        <v>19</v>
      </c>
      <c r="F252" s="206" t="s">
        <v>286</v>
      </c>
      <c r="G252" s="204"/>
      <c r="H252" s="207">
        <v>13.725</v>
      </c>
      <c r="I252" s="208"/>
      <c r="J252" s="204"/>
      <c r="K252" s="204"/>
      <c r="L252" s="209"/>
      <c r="M252" s="210"/>
      <c r="N252" s="211"/>
      <c r="O252" s="211"/>
      <c r="P252" s="211"/>
      <c r="Q252" s="211"/>
      <c r="R252" s="211"/>
      <c r="S252" s="211"/>
      <c r="T252" s="211"/>
      <c r="U252" s="212"/>
      <c r="AT252" s="213" t="s">
        <v>174</v>
      </c>
      <c r="AU252" s="213" t="s">
        <v>85</v>
      </c>
      <c r="AV252" s="14" t="s">
        <v>82</v>
      </c>
      <c r="AW252" s="14" t="s">
        <v>33</v>
      </c>
      <c r="AX252" s="14" t="s">
        <v>72</v>
      </c>
      <c r="AY252" s="213" t="s">
        <v>161</v>
      </c>
    </row>
    <row r="253" spans="2:51" s="14" customFormat="1" ht="11.25">
      <c r="B253" s="203"/>
      <c r="C253" s="204"/>
      <c r="D253" s="194" t="s">
        <v>174</v>
      </c>
      <c r="E253" s="205" t="s">
        <v>19</v>
      </c>
      <c r="F253" s="206" t="s">
        <v>287</v>
      </c>
      <c r="G253" s="204"/>
      <c r="H253" s="207">
        <v>2.2400000000000002</v>
      </c>
      <c r="I253" s="208"/>
      <c r="J253" s="204"/>
      <c r="K253" s="204"/>
      <c r="L253" s="209"/>
      <c r="M253" s="210"/>
      <c r="N253" s="211"/>
      <c r="O253" s="211"/>
      <c r="P253" s="211"/>
      <c r="Q253" s="211"/>
      <c r="R253" s="211"/>
      <c r="S253" s="211"/>
      <c r="T253" s="211"/>
      <c r="U253" s="212"/>
      <c r="AT253" s="213" t="s">
        <v>174</v>
      </c>
      <c r="AU253" s="213" t="s">
        <v>85</v>
      </c>
      <c r="AV253" s="14" t="s">
        <v>82</v>
      </c>
      <c r="AW253" s="14" t="s">
        <v>33</v>
      </c>
      <c r="AX253" s="14" t="s">
        <v>72</v>
      </c>
      <c r="AY253" s="213" t="s">
        <v>161</v>
      </c>
    </row>
    <row r="254" spans="2:51" s="14" customFormat="1" ht="11.25">
      <c r="B254" s="203"/>
      <c r="C254" s="204"/>
      <c r="D254" s="194" t="s">
        <v>174</v>
      </c>
      <c r="E254" s="205" t="s">
        <v>19</v>
      </c>
      <c r="F254" s="206" t="s">
        <v>288</v>
      </c>
      <c r="G254" s="204"/>
      <c r="H254" s="207">
        <v>15.04</v>
      </c>
      <c r="I254" s="208"/>
      <c r="J254" s="204"/>
      <c r="K254" s="204"/>
      <c r="L254" s="209"/>
      <c r="M254" s="210"/>
      <c r="N254" s="211"/>
      <c r="O254" s="211"/>
      <c r="P254" s="211"/>
      <c r="Q254" s="211"/>
      <c r="R254" s="211"/>
      <c r="S254" s="211"/>
      <c r="T254" s="211"/>
      <c r="U254" s="212"/>
      <c r="AT254" s="213" t="s">
        <v>174</v>
      </c>
      <c r="AU254" s="213" t="s">
        <v>85</v>
      </c>
      <c r="AV254" s="14" t="s">
        <v>82</v>
      </c>
      <c r="AW254" s="14" t="s">
        <v>33</v>
      </c>
      <c r="AX254" s="14" t="s">
        <v>72</v>
      </c>
      <c r="AY254" s="213" t="s">
        <v>161</v>
      </c>
    </row>
    <row r="255" spans="2:51" s="14" customFormat="1" ht="11.25">
      <c r="B255" s="203"/>
      <c r="C255" s="204"/>
      <c r="D255" s="194" t="s">
        <v>174</v>
      </c>
      <c r="E255" s="205" t="s">
        <v>19</v>
      </c>
      <c r="F255" s="206" t="s">
        <v>289</v>
      </c>
      <c r="G255" s="204"/>
      <c r="H255" s="207">
        <v>2.1379999999999999</v>
      </c>
      <c r="I255" s="208"/>
      <c r="J255" s="204"/>
      <c r="K255" s="204"/>
      <c r="L255" s="209"/>
      <c r="M255" s="210"/>
      <c r="N255" s="211"/>
      <c r="O255" s="211"/>
      <c r="P255" s="211"/>
      <c r="Q255" s="211"/>
      <c r="R255" s="211"/>
      <c r="S255" s="211"/>
      <c r="T255" s="211"/>
      <c r="U255" s="212"/>
      <c r="AT255" s="213" t="s">
        <v>174</v>
      </c>
      <c r="AU255" s="213" t="s">
        <v>85</v>
      </c>
      <c r="AV255" s="14" t="s">
        <v>82</v>
      </c>
      <c r="AW255" s="14" t="s">
        <v>33</v>
      </c>
      <c r="AX255" s="14" t="s">
        <v>72</v>
      </c>
      <c r="AY255" s="213" t="s">
        <v>161</v>
      </c>
    </row>
    <row r="256" spans="2:51" s="14" customFormat="1" ht="11.25">
      <c r="B256" s="203"/>
      <c r="C256" s="204"/>
      <c r="D256" s="194" t="s">
        <v>174</v>
      </c>
      <c r="E256" s="205" t="s">
        <v>19</v>
      </c>
      <c r="F256" s="206" t="s">
        <v>290</v>
      </c>
      <c r="G256" s="204"/>
      <c r="H256" s="207">
        <v>7.5839999999999996</v>
      </c>
      <c r="I256" s="208"/>
      <c r="J256" s="204"/>
      <c r="K256" s="204"/>
      <c r="L256" s="209"/>
      <c r="M256" s="210"/>
      <c r="N256" s="211"/>
      <c r="O256" s="211"/>
      <c r="P256" s="211"/>
      <c r="Q256" s="211"/>
      <c r="R256" s="211"/>
      <c r="S256" s="211"/>
      <c r="T256" s="211"/>
      <c r="U256" s="212"/>
      <c r="AT256" s="213" t="s">
        <v>174</v>
      </c>
      <c r="AU256" s="213" t="s">
        <v>85</v>
      </c>
      <c r="AV256" s="14" t="s">
        <v>82</v>
      </c>
      <c r="AW256" s="14" t="s">
        <v>33</v>
      </c>
      <c r="AX256" s="14" t="s">
        <v>72</v>
      </c>
      <c r="AY256" s="213" t="s">
        <v>161</v>
      </c>
    </row>
    <row r="257" spans="1:65" s="14" customFormat="1" ht="11.25">
      <c r="B257" s="203"/>
      <c r="C257" s="204"/>
      <c r="D257" s="194" t="s">
        <v>174</v>
      </c>
      <c r="E257" s="205" t="s">
        <v>19</v>
      </c>
      <c r="F257" s="206" t="s">
        <v>291</v>
      </c>
      <c r="G257" s="204"/>
      <c r="H257" s="207">
        <v>-5.5119999999999996</v>
      </c>
      <c r="I257" s="208"/>
      <c r="J257" s="204"/>
      <c r="K257" s="204"/>
      <c r="L257" s="209"/>
      <c r="M257" s="210"/>
      <c r="N257" s="211"/>
      <c r="O257" s="211"/>
      <c r="P257" s="211"/>
      <c r="Q257" s="211"/>
      <c r="R257" s="211"/>
      <c r="S257" s="211"/>
      <c r="T257" s="211"/>
      <c r="U257" s="212"/>
      <c r="AT257" s="213" t="s">
        <v>174</v>
      </c>
      <c r="AU257" s="213" t="s">
        <v>85</v>
      </c>
      <c r="AV257" s="14" t="s">
        <v>82</v>
      </c>
      <c r="AW257" s="14" t="s">
        <v>33</v>
      </c>
      <c r="AX257" s="14" t="s">
        <v>72</v>
      </c>
      <c r="AY257" s="213" t="s">
        <v>161</v>
      </c>
    </row>
    <row r="258" spans="1:65" s="14" customFormat="1" ht="11.25">
      <c r="B258" s="203"/>
      <c r="C258" s="204"/>
      <c r="D258" s="194" t="s">
        <v>174</v>
      </c>
      <c r="E258" s="205" t="s">
        <v>19</v>
      </c>
      <c r="F258" s="206" t="s">
        <v>292</v>
      </c>
      <c r="G258" s="204"/>
      <c r="H258" s="207">
        <v>2.52</v>
      </c>
      <c r="I258" s="208"/>
      <c r="J258" s="204"/>
      <c r="K258" s="204"/>
      <c r="L258" s="209"/>
      <c r="M258" s="210"/>
      <c r="N258" s="211"/>
      <c r="O258" s="211"/>
      <c r="P258" s="211"/>
      <c r="Q258" s="211"/>
      <c r="R258" s="211"/>
      <c r="S258" s="211"/>
      <c r="T258" s="211"/>
      <c r="U258" s="212"/>
      <c r="AT258" s="213" t="s">
        <v>174</v>
      </c>
      <c r="AU258" s="213" t="s">
        <v>85</v>
      </c>
      <c r="AV258" s="14" t="s">
        <v>82</v>
      </c>
      <c r="AW258" s="14" t="s">
        <v>33</v>
      </c>
      <c r="AX258" s="14" t="s">
        <v>72</v>
      </c>
      <c r="AY258" s="213" t="s">
        <v>161</v>
      </c>
    </row>
    <row r="259" spans="1:65" s="14" customFormat="1" ht="11.25">
      <c r="B259" s="203"/>
      <c r="C259" s="204"/>
      <c r="D259" s="194" t="s">
        <v>174</v>
      </c>
      <c r="E259" s="205" t="s">
        <v>19</v>
      </c>
      <c r="F259" s="206" t="s">
        <v>293</v>
      </c>
      <c r="G259" s="204"/>
      <c r="H259" s="207">
        <v>15.773999999999999</v>
      </c>
      <c r="I259" s="208"/>
      <c r="J259" s="204"/>
      <c r="K259" s="204"/>
      <c r="L259" s="209"/>
      <c r="M259" s="210"/>
      <c r="N259" s="211"/>
      <c r="O259" s="211"/>
      <c r="P259" s="211"/>
      <c r="Q259" s="211"/>
      <c r="R259" s="211"/>
      <c r="S259" s="211"/>
      <c r="T259" s="211"/>
      <c r="U259" s="212"/>
      <c r="AT259" s="213" t="s">
        <v>174</v>
      </c>
      <c r="AU259" s="213" t="s">
        <v>85</v>
      </c>
      <c r="AV259" s="14" t="s">
        <v>82</v>
      </c>
      <c r="AW259" s="14" t="s">
        <v>33</v>
      </c>
      <c r="AX259" s="14" t="s">
        <v>72</v>
      </c>
      <c r="AY259" s="213" t="s">
        <v>161</v>
      </c>
    </row>
    <row r="260" spans="1:65" s="16" customFormat="1" ht="11.25">
      <c r="B260" s="226"/>
      <c r="C260" s="227"/>
      <c r="D260" s="194" t="s">
        <v>174</v>
      </c>
      <c r="E260" s="228" t="s">
        <v>19</v>
      </c>
      <c r="F260" s="229" t="s">
        <v>294</v>
      </c>
      <c r="G260" s="227"/>
      <c r="H260" s="230">
        <v>58.759</v>
      </c>
      <c r="I260" s="231"/>
      <c r="J260" s="227"/>
      <c r="K260" s="227"/>
      <c r="L260" s="232"/>
      <c r="M260" s="233"/>
      <c r="N260" s="234"/>
      <c r="O260" s="234"/>
      <c r="P260" s="234"/>
      <c r="Q260" s="234"/>
      <c r="R260" s="234"/>
      <c r="S260" s="234"/>
      <c r="T260" s="234"/>
      <c r="U260" s="235"/>
      <c r="AT260" s="236" t="s">
        <v>174</v>
      </c>
      <c r="AU260" s="236" t="s">
        <v>85</v>
      </c>
      <c r="AV260" s="16" t="s">
        <v>85</v>
      </c>
      <c r="AW260" s="16" t="s">
        <v>33</v>
      </c>
      <c r="AX260" s="16" t="s">
        <v>72</v>
      </c>
      <c r="AY260" s="236" t="s">
        <v>161</v>
      </c>
    </row>
    <row r="261" spans="1:65" s="14" customFormat="1" ht="11.25">
      <c r="B261" s="203"/>
      <c r="C261" s="204"/>
      <c r="D261" s="194" t="s">
        <v>174</v>
      </c>
      <c r="E261" s="205" t="s">
        <v>19</v>
      </c>
      <c r="F261" s="206" t="s">
        <v>313</v>
      </c>
      <c r="G261" s="204"/>
      <c r="H261" s="207">
        <v>-12.878</v>
      </c>
      <c r="I261" s="208"/>
      <c r="J261" s="204"/>
      <c r="K261" s="204"/>
      <c r="L261" s="209"/>
      <c r="M261" s="210"/>
      <c r="N261" s="211"/>
      <c r="O261" s="211"/>
      <c r="P261" s="211"/>
      <c r="Q261" s="211"/>
      <c r="R261" s="211"/>
      <c r="S261" s="211"/>
      <c r="T261" s="211"/>
      <c r="U261" s="212"/>
      <c r="AT261" s="213" t="s">
        <v>174</v>
      </c>
      <c r="AU261" s="213" t="s">
        <v>85</v>
      </c>
      <c r="AV261" s="14" t="s">
        <v>82</v>
      </c>
      <c r="AW261" s="14" t="s">
        <v>33</v>
      </c>
      <c r="AX261" s="14" t="s">
        <v>72</v>
      </c>
      <c r="AY261" s="213" t="s">
        <v>161</v>
      </c>
    </row>
    <row r="262" spans="1:65" s="16" customFormat="1" ht="11.25">
      <c r="B262" s="226"/>
      <c r="C262" s="227"/>
      <c r="D262" s="194" t="s">
        <v>174</v>
      </c>
      <c r="E262" s="228" t="s">
        <v>19</v>
      </c>
      <c r="F262" s="229" t="s">
        <v>314</v>
      </c>
      <c r="G262" s="227"/>
      <c r="H262" s="230">
        <v>-12.878</v>
      </c>
      <c r="I262" s="231"/>
      <c r="J262" s="227"/>
      <c r="K262" s="227"/>
      <c r="L262" s="232"/>
      <c r="M262" s="233"/>
      <c r="N262" s="234"/>
      <c r="O262" s="234"/>
      <c r="P262" s="234"/>
      <c r="Q262" s="234"/>
      <c r="R262" s="234"/>
      <c r="S262" s="234"/>
      <c r="T262" s="234"/>
      <c r="U262" s="235"/>
      <c r="AT262" s="236" t="s">
        <v>174</v>
      </c>
      <c r="AU262" s="236" t="s">
        <v>85</v>
      </c>
      <c r="AV262" s="16" t="s">
        <v>85</v>
      </c>
      <c r="AW262" s="16" t="s">
        <v>33</v>
      </c>
      <c r="AX262" s="16" t="s">
        <v>72</v>
      </c>
      <c r="AY262" s="236" t="s">
        <v>161</v>
      </c>
    </row>
    <row r="263" spans="1:65" s="14" customFormat="1" ht="11.25">
      <c r="B263" s="203"/>
      <c r="C263" s="204"/>
      <c r="D263" s="194" t="s">
        <v>174</v>
      </c>
      <c r="E263" s="205" t="s">
        <v>19</v>
      </c>
      <c r="F263" s="206" t="s">
        <v>315</v>
      </c>
      <c r="G263" s="204"/>
      <c r="H263" s="207">
        <v>-19.148</v>
      </c>
      <c r="I263" s="208"/>
      <c r="J263" s="204"/>
      <c r="K263" s="204"/>
      <c r="L263" s="209"/>
      <c r="M263" s="210"/>
      <c r="N263" s="211"/>
      <c r="O263" s="211"/>
      <c r="P263" s="211"/>
      <c r="Q263" s="211"/>
      <c r="R263" s="211"/>
      <c r="S263" s="211"/>
      <c r="T263" s="211"/>
      <c r="U263" s="212"/>
      <c r="AT263" s="213" t="s">
        <v>174</v>
      </c>
      <c r="AU263" s="213" t="s">
        <v>85</v>
      </c>
      <c r="AV263" s="14" t="s">
        <v>82</v>
      </c>
      <c r="AW263" s="14" t="s">
        <v>33</v>
      </c>
      <c r="AX263" s="14" t="s">
        <v>72</v>
      </c>
      <c r="AY263" s="213" t="s">
        <v>161</v>
      </c>
    </row>
    <row r="264" spans="1:65" s="16" customFormat="1" ht="11.25">
      <c r="B264" s="226"/>
      <c r="C264" s="227"/>
      <c r="D264" s="194" t="s">
        <v>174</v>
      </c>
      <c r="E264" s="228" t="s">
        <v>19</v>
      </c>
      <c r="F264" s="229" t="s">
        <v>316</v>
      </c>
      <c r="G264" s="227"/>
      <c r="H264" s="230">
        <v>-19.148</v>
      </c>
      <c r="I264" s="231"/>
      <c r="J264" s="227"/>
      <c r="K264" s="227"/>
      <c r="L264" s="232"/>
      <c r="M264" s="233"/>
      <c r="N264" s="234"/>
      <c r="O264" s="234"/>
      <c r="P264" s="234"/>
      <c r="Q264" s="234"/>
      <c r="R264" s="234"/>
      <c r="S264" s="234"/>
      <c r="T264" s="234"/>
      <c r="U264" s="235"/>
      <c r="AT264" s="236" t="s">
        <v>174</v>
      </c>
      <c r="AU264" s="236" t="s">
        <v>85</v>
      </c>
      <c r="AV264" s="16" t="s">
        <v>85</v>
      </c>
      <c r="AW264" s="16" t="s">
        <v>33</v>
      </c>
      <c r="AX264" s="16" t="s">
        <v>72</v>
      </c>
      <c r="AY264" s="236" t="s">
        <v>161</v>
      </c>
    </row>
    <row r="265" spans="1:65" s="14" customFormat="1" ht="11.25">
      <c r="B265" s="203"/>
      <c r="C265" s="204"/>
      <c r="D265" s="194" t="s">
        <v>174</v>
      </c>
      <c r="E265" s="205" t="s">
        <v>19</v>
      </c>
      <c r="F265" s="206" t="s">
        <v>317</v>
      </c>
      <c r="G265" s="204"/>
      <c r="H265" s="207">
        <v>-18.079000000000001</v>
      </c>
      <c r="I265" s="208"/>
      <c r="J265" s="204"/>
      <c r="K265" s="204"/>
      <c r="L265" s="209"/>
      <c r="M265" s="210"/>
      <c r="N265" s="211"/>
      <c r="O265" s="211"/>
      <c r="P265" s="211"/>
      <c r="Q265" s="211"/>
      <c r="R265" s="211"/>
      <c r="S265" s="211"/>
      <c r="T265" s="211"/>
      <c r="U265" s="212"/>
      <c r="AT265" s="213" t="s">
        <v>174</v>
      </c>
      <c r="AU265" s="213" t="s">
        <v>85</v>
      </c>
      <c r="AV265" s="14" t="s">
        <v>82</v>
      </c>
      <c r="AW265" s="14" t="s">
        <v>33</v>
      </c>
      <c r="AX265" s="14" t="s">
        <v>72</v>
      </c>
      <c r="AY265" s="213" t="s">
        <v>161</v>
      </c>
    </row>
    <row r="266" spans="1:65" s="14" customFormat="1" ht="11.25">
      <c r="B266" s="203"/>
      <c r="C266" s="204"/>
      <c r="D266" s="194" t="s">
        <v>174</v>
      </c>
      <c r="E266" s="205" t="s">
        <v>19</v>
      </c>
      <c r="F266" s="206" t="s">
        <v>318</v>
      </c>
      <c r="G266" s="204"/>
      <c r="H266" s="207">
        <v>10.282999999999999</v>
      </c>
      <c r="I266" s="208"/>
      <c r="J266" s="204"/>
      <c r="K266" s="204"/>
      <c r="L266" s="209"/>
      <c r="M266" s="210"/>
      <c r="N266" s="211"/>
      <c r="O266" s="211"/>
      <c r="P266" s="211"/>
      <c r="Q266" s="211"/>
      <c r="R266" s="211"/>
      <c r="S266" s="211"/>
      <c r="T266" s="211"/>
      <c r="U266" s="212"/>
      <c r="AT266" s="213" t="s">
        <v>174</v>
      </c>
      <c r="AU266" s="213" t="s">
        <v>85</v>
      </c>
      <c r="AV266" s="14" t="s">
        <v>82</v>
      </c>
      <c r="AW266" s="14" t="s">
        <v>33</v>
      </c>
      <c r="AX266" s="14" t="s">
        <v>72</v>
      </c>
      <c r="AY266" s="213" t="s">
        <v>161</v>
      </c>
    </row>
    <row r="267" spans="1:65" s="16" customFormat="1" ht="11.25">
      <c r="B267" s="226"/>
      <c r="C267" s="227"/>
      <c r="D267" s="194" t="s">
        <v>174</v>
      </c>
      <c r="E267" s="228" t="s">
        <v>19</v>
      </c>
      <c r="F267" s="229" t="s">
        <v>319</v>
      </c>
      <c r="G267" s="227"/>
      <c r="H267" s="230">
        <v>-7.7960000000000003</v>
      </c>
      <c r="I267" s="231"/>
      <c r="J267" s="227"/>
      <c r="K267" s="227"/>
      <c r="L267" s="232"/>
      <c r="M267" s="233"/>
      <c r="N267" s="234"/>
      <c r="O267" s="234"/>
      <c r="P267" s="234"/>
      <c r="Q267" s="234"/>
      <c r="R267" s="234"/>
      <c r="S267" s="234"/>
      <c r="T267" s="234"/>
      <c r="U267" s="235"/>
      <c r="AT267" s="236" t="s">
        <v>174</v>
      </c>
      <c r="AU267" s="236" t="s">
        <v>85</v>
      </c>
      <c r="AV267" s="16" t="s">
        <v>85</v>
      </c>
      <c r="AW267" s="16" t="s">
        <v>33</v>
      </c>
      <c r="AX267" s="16" t="s">
        <v>72</v>
      </c>
      <c r="AY267" s="236" t="s">
        <v>161</v>
      </c>
    </row>
    <row r="268" spans="1:65" s="15" customFormat="1" ht="11.25">
      <c r="B268" s="214"/>
      <c r="C268" s="215"/>
      <c r="D268" s="194" t="s">
        <v>174</v>
      </c>
      <c r="E268" s="216" t="s">
        <v>19</v>
      </c>
      <c r="F268" s="217" t="s">
        <v>239</v>
      </c>
      <c r="G268" s="215"/>
      <c r="H268" s="218">
        <v>250.24199999999999</v>
      </c>
      <c r="I268" s="219"/>
      <c r="J268" s="215"/>
      <c r="K268" s="215"/>
      <c r="L268" s="220"/>
      <c r="M268" s="221"/>
      <c r="N268" s="222"/>
      <c r="O268" s="222"/>
      <c r="P268" s="222"/>
      <c r="Q268" s="222"/>
      <c r="R268" s="222"/>
      <c r="S268" s="222"/>
      <c r="T268" s="222"/>
      <c r="U268" s="223"/>
      <c r="AT268" s="224" t="s">
        <v>174</v>
      </c>
      <c r="AU268" s="224" t="s">
        <v>85</v>
      </c>
      <c r="AV268" s="15" t="s">
        <v>170</v>
      </c>
      <c r="AW268" s="15" t="s">
        <v>33</v>
      </c>
      <c r="AX268" s="15" t="s">
        <v>80</v>
      </c>
      <c r="AY268" s="224" t="s">
        <v>161</v>
      </c>
    </row>
    <row r="269" spans="1:65" s="2" customFormat="1" ht="16.5" customHeight="1">
      <c r="A269" s="36"/>
      <c r="B269" s="37"/>
      <c r="C269" s="174" t="s">
        <v>320</v>
      </c>
      <c r="D269" s="174" t="s">
        <v>165</v>
      </c>
      <c r="E269" s="175" t="s">
        <v>321</v>
      </c>
      <c r="F269" s="176" t="s">
        <v>322</v>
      </c>
      <c r="G269" s="177" t="s">
        <v>193</v>
      </c>
      <c r="H269" s="178">
        <v>5.28</v>
      </c>
      <c r="I269" s="179"/>
      <c r="J269" s="180">
        <f>ROUND(I269*H269,1)</f>
        <v>0</v>
      </c>
      <c r="K269" s="176" t="s">
        <v>169</v>
      </c>
      <c r="L269" s="41"/>
      <c r="M269" s="181" t="s">
        <v>19</v>
      </c>
      <c r="N269" s="182" t="s">
        <v>43</v>
      </c>
      <c r="O269" s="66"/>
      <c r="P269" s="183">
        <f>O269*H269</f>
        <v>0</v>
      </c>
      <c r="Q269" s="183">
        <v>1.5E-3</v>
      </c>
      <c r="R269" s="183">
        <f>Q269*H269</f>
        <v>7.92E-3</v>
      </c>
      <c r="S269" s="183">
        <v>0</v>
      </c>
      <c r="T269" s="183">
        <f>S269*H269</f>
        <v>0</v>
      </c>
      <c r="U269" s="184" t="s">
        <v>19</v>
      </c>
      <c r="V269" s="36"/>
      <c r="W269" s="36"/>
      <c r="X269" s="36"/>
      <c r="Y269" s="36"/>
      <c r="Z269" s="36"/>
      <c r="AA269" s="36"/>
      <c r="AB269" s="36"/>
      <c r="AC269" s="36"/>
      <c r="AD269" s="36"/>
      <c r="AE269" s="36"/>
      <c r="AR269" s="185" t="s">
        <v>170</v>
      </c>
      <c r="AT269" s="185" t="s">
        <v>165</v>
      </c>
      <c r="AU269" s="185" t="s">
        <v>85</v>
      </c>
      <c r="AY269" s="19" t="s">
        <v>161</v>
      </c>
      <c r="BE269" s="186">
        <f>IF(N269="základní",J269,0)</f>
        <v>0</v>
      </c>
      <c r="BF269" s="186">
        <f>IF(N269="snížená",J269,0)</f>
        <v>0</v>
      </c>
      <c r="BG269" s="186">
        <f>IF(N269="zákl. přenesená",J269,0)</f>
        <v>0</v>
      </c>
      <c r="BH269" s="186">
        <f>IF(N269="sníž. přenesená",J269,0)</f>
        <v>0</v>
      </c>
      <c r="BI269" s="186">
        <f>IF(N269="nulová",J269,0)</f>
        <v>0</v>
      </c>
      <c r="BJ269" s="19" t="s">
        <v>80</v>
      </c>
      <c r="BK269" s="186">
        <f>ROUND(I269*H269,1)</f>
        <v>0</v>
      </c>
      <c r="BL269" s="19" t="s">
        <v>170</v>
      </c>
      <c r="BM269" s="185" t="s">
        <v>323</v>
      </c>
    </row>
    <row r="270" spans="1:65" s="2" customFormat="1" ht="11.25">
      <c r="A270" s="36"/>
      <c r="B270" s="37"/>
      <c r="C270" s="38"/>
      <c r="D270" s="187" t="s">
        <v>172</v>
      </c>
      <c r="E270" s="38"/>
      <c r="F270" s="188" t="s">
        <v>324</v>
      </c>
      <c r="G270" s="38"/>
      <c r="H270" s="38"/>
      <c r="I270" s="189"/>
      <c r="J270" s="38"/>
      <c r="K270" s="38"/>
      <c r="L270" s="41"/>
      <c r="M270" s="190"/>
      <c r="N270" s="191"/>
      <c r="O270" s="66"/>
      <c r="P270" s="66"/>
      <c r="Q270" s="66"/>
      <c r="R270" s="66"/>
      <c r="S270" s="66"/>
      <c r="T270" s="66"/>
      <c r="U270" s="67"/>
      <c r="V270" s="36"/>
      <c r="W270" s="36"/>
      <c r="X270" s="36"/>
      <c r="Y270" s="36"/>
      <c r="Z270" s="36"/>
      <c r="AA270" s="36"/>
      <c r="AB270" s="36"/>
      <c r="AC270" s="36"/>
      <c r="AD270" s="36"/>
      <c r="AE270" s="36"/>
      <c r="AT270" s="19" t="s">
        <v>172</v>
      </c>
      <c r="AU270" s="19" t="s">
        <v>85</v>
      </c>
    </row>
    <row r="271" spans="1:65" s="2" customFormat="1" ht="39">
      <c r="A271" s="36"/>
      <c r="B271" s="37"/>
      <c r="C271" s="38"/>
      <c r="D271" s="194" t="s">
        <v>213</v>
      </c>
      <c r="E271" s="38"/>
      <c r="F271" s="225" t="s">
        <v>325</v>
      </c>
      <c r="G271" s="38"/>
      <c r="H271" s="38"/>
      <c r="I271" s="189"/>
      <c r="J271" s="38"/>
      <c r="K271" s="38"/>
      <c r="L271" s="41"/>
      <c r="M271" s="190"/>
      <c r="N271" s="191"/>
      <c r="O271" s="66"/>
      <c r="P271" s="66"/>
      <c r="Q271" s="66"/>
      <c r="R271" s="66"/>
      <c r="S271" s="66"/>
      <c r="T271" s="66"/>
      <c r="U271" s="67"/>
      <c r="V271" s="36"/>
      <c r="W271" s="36"/>
      <c r="X271" s="36"/>
      <c r="Y271" s="36"/>
      <c r="Z271" s="36"/>
      <c r="AA271" s="36"/>
      <c r="AB271" s="36"/>
      <c r="AC271" s="36"/>
      <c r="AD271" s="36"/>
      <c r="AE271" s="36"/>
      <c r="AT271" s="19" t="s">
        <v>213</v>
      </c>
      <c r="AU271" s="19" t="s">
        <v>85</v>
      </c>
    </row>
    <row r="272" spans="1:65" s="14" customFormat="1" ht="11.25">
      <c r="B272" s="203"/>
      <c r="C272" s="204"/>
      <c r="D272" s="194" t="s">
        <v>174</v>
      </c>
      <c r="E272" s="205" t="s">
        <v>19</v>
      </c>
      <c r="F272" s="206" t="s">
        <v>326</v>
      </c>
      <c r="G272" s="204"/>
      <c r="H272" s="207">
        <v>5.28</v>
      </c>
      <c r="I272" s="208"/>
      <c r="J272" s="204"/>
      <c r="K272" s="204"/>
      <c r="L272" s="209"/>
      <c r="M272" s="210"/>
      <c r="N272" s="211"/>
      <c r="O272" s="211"/>
      <c r="P272" s="211"/>
      <c r="Q272" s="211"/>
      <c r="R272" s="211"/>
      <c r="S272" s="211"/>
      <c r="T272" s="211"/>
      <c r="U272" s="212"/>
      <c r="AT272" s="213" t="s">
        <v>174</v>
      </c>
      <c r="AU272" s="213" t="s">
        <v>85</v>
      </c>
      <c r="AV272" s="14" t="s">
        <v>82</v>
      </c>
      <c r="AW272" s="14" t="s">
        <v>33</v>
      </c>
      <c r="AX272" s="14" t="s">
        <v>80</v>
      </c>
      <c r="AY272" s="213" t="s">
        <v>161</v>
      </c>
    </row>
    <row r="273" spans="1:65" s="2" customFormat="1" ht="24.2" customHeight="1">
      <c r="A273" s="36"/>
      <c r="B273" s="37"/>
      <c r="C273" s="174" t="s">
        <v>7</v>
      </c>
      <c r="D273" s="174" t="s">
        <v>165</v>
      </c>
      <c r="E273" s="175" t="s">
        <v>327</v>
      </c>
      <c r="F273" s="176" t="s">
        <v>328</v>
      </c>
      <c r="G273" s="177" t="s">
        <v>168</v>
      </c>
      <c r="H273" s="178">
        <v>94.93</v>
      </c>
      <c r="I273" s="179"/>
      <c r="J273" s="180">
        <f>ROUND(I273*H273,1)</f>
        <v>0</v>
      </c>
      <c r="K273" s="176" t="s">
        <v>169</v>
      </c>
      <c r="L273" s="41"/>
      <c r="M273" s="181" t="s">
        <v>19</v>
      </c>
      <c r="N273" s="182" t="s">
        <v>43</v>
      </c>
      <c r="O273" s="66"/>
      <c r="P273" s="183">
        <f>O273*H273</f>
        <v>0</v>
      </c>
      <c r="Q273" s="183">
        <v>0</v>
      </c>
      <c r="R273" s="183">
        <f>Q273*H273</f>
        <v>0</v>
      </c>
      <c r="S273" s="183">
        <v>0</v>
      </c>
      <c r="T273" s="183">
        <f>S273*H273</f>
        <v>0</v>
      </c>
      <c r="U273" s="184" t="s">
        <v>19</v>
      </c>
      <c r="V273" s="36"/>
      <c r="W273" s="36"/>
      <c r="X273" s="36"/>
      <c r="Y273" s="36"/>
      <c r="Z273" s="36"/>
      <c r="AA273" s="36"/>
      <c r="AB273" s="36"/>
      <c r="AC273" s="36"/>
      <c r="AD273" s="36"/>
      <c r="AE273" s="36"/>
      <c r="AR273" s="185" t="s">
        <v>170</v>
      </c>
      <c r="AT273" s="185" t="s">
        <v>165</v>
      </c>
      <c r="AU273" s="185" t="s">
        <v>85</v>
      </c>
      <c r="AY273" s="19" t="s">
        <v>161</v>
      </c>
      <c r="BE273" s="186">
        <f>IF(N273="základní",J273,0)</f>
        <v>0</v>
      </c>
      <c r="BF273" s="186">
        <f>IF(N273="snížená",J273,0)</f>
        <v>0</v>
      </c>
      <c r="BG273" s="186">
        <f>IF(N273="zákl. přenesená",J273,0)</f>
        <v>0</v>
      </c>
      <c r="BH273" s="186">
        <f>IF(N273="sníž. přenesená",J273,0)</f>
        <v>0</v>
      </c>
      <c r="BI273" s="186">
        <f>IF(N273="nulová",J273,0)</f>
        <v>0</v>
      </c>
      <c r="BJ273" s="19" t="s">
        <v>80</v>
      </c>
      <c r="BK273" s="186">
        <f>ROUND(I273*H273,1)</f>
        <v>0</v>
      </c>
      <c r="BL273" s="19" t="s">
        <v>170</v>
      </c>
      <c r="BM273" s="185" t="s">
        <v>329</v>
      </c>
    </row>
    <row r="274" spans="1:65" s="2" customFormat="1" ht="11.25">
      <c r="A274" s="36"/>
      <c r="B274" s="37"/>
      <c r="C274" s="38"/>
      <c r="D274" s="187" t="s">
        <v>172</v>
      </c>
      <c r="E274" s="38"/>
      <c r="F274" s="188" t="s">
        <v>330</v>
      </c>
      <c r="G274" s="38"/>
      <c r="H274" s="38"/>
      <c r="I274" s="189"/>
      <c r="J274" s="38"/>
      <c r="K274" s="38"/>
      <c r="L274" s="41"/>
      <c r="M274" s="190"/>
      <c r="N274" s="191"/>
      <c r="O274" s="66"/>
      <c r="P274" s="66"/>
      <c r="Q274" s="66"/>
      <c r="R274" s="66"/>
      <c r="S274" s="66"/>
      <c r="T274" s="66"/>
      <c r="U274" s="67"/>
      <c r="V274" s="36"/>
      <c r="W274" s="36"/>
      <c r="X274" s="36"/>
      <c r="Y274" s="36"/>
      <c r="Z274" s="36"/>
      <c r="AA274" s="36"/>
      <c r="AB274" s="36"/>
      <c r="AC274" s="36"/>
      <c r="AD274" s="36"/>
      <c r="AE274" s="36"/>
      <c r="AT274" s="19" t="s">
        <v>172</v>
      </c>
      <c r="AU274" s="19" t="s">
        <v>85</v>
      </c>
    </row>
    <row r="275" spans="1:65" s="2" customFormat="1" ht="39">
      <c r="A275" s="36"/>
      <c r="B275" s="37"/>
      <c r="C275" s="38"/>
      <c r="D275" s="194" t="s">
        <v>213</v>
      </c>
      <c r="E275" s="38"/>
      <c r="F275" s="225" t="s">
        <v>264</v>
      </c>
      <c r="G275" s="38"/>
      <c r="H275" s="38"/>
      <c r="I275" s="189"/>
      <c r="J275" s="38"/>
      <c r="K275" s="38"/>
      <c r="L275" s="41"/>
      <c r="M275" s="190"/>
      <c r="N275" s="191"/>
      <c r="O275" s="66"/>
      <c r="P275" s="66"/>
      <c r="Q275" s="66"/>
      <c r="R275" s="66"/>
      <c r="S275" s="66"/>
      <c r="T275" s="66"/>
      <c r="U275" s="67"/>
      <c r="V275" s="36"/>
      <c r="W275" s="36"/>
      <c r="X275" s="36"/>
      <c r="Y275" s="36"/>
      <c r="Z275" s="36"/>
      <c r="AA275" s="36"/>
      <c r="AB275" s="36"/>
      <c r="AC275" s="36"/>
      <c r="AD275" s="36"/>
      <c r="AE275" s="36"/>
      <c r="AT275" s="19" t="s">
        <v>213</v>
      </c>
      <c r="AU275" s="19" t="s">
        <v>85</v>
      </c>
    </row>
    <row r="276" spans="1:65" s="14" customFormat="1" ht="11.25">
      <c r="B276" s="203"/>
      <c r="C276" s="204"/>
      <c r="D276" s="194" t="s">
        <v>174</v>
      </c>
      <c r="E276" s="205" t="s">
        <v>19</v>
      </c>
      <c r="F276" s="206" t="s">
        <v>331</v>
      </c>
      <c r="G276" s="204"/>
      <c r="H276" s="207">
        <v>82.88</v>
      </c>
      <c r="I276" s="208"/>
      <c r="J276" s="204"/>
      <c r="K276" s="204"/>
      <c r="L276" s="209"/>
      <c r="M276" s="210"/>
      <c r="N276" s="211"/>
      <c r="O276" s="211"/>
      <c r="P276" s="211"/>
      <c r="Q276" s="211"/>
      <c r="R276" s="211"/>
      <c r="S276" s="211"/>
      <c r="T276" s="211"/>
      <c r="U276" s="212"/>
      <c r="AT276" s="213" t="s">
        <v>174</v>
      </c>
      <c r="AU276" s="213" t="s">
        <v>85</v>
      </c>
      <c r="AV276" s="14" t="s">
        <v>82</v>
      </c>
      <c r="AW276" s="14" t="s">
        <v>33</v>
      </c>
      <c r="AX276" s="14" t="s">
        <v>72</v>
      </c>
      <c r="AY276" s="213" t="s">
        <v>161</v>
      </c>
    </row>
    <row r="277" spans="1:65" s="14" customFormat="1" ht="11.25">
      <c r="B277" s="203"/>
      <c r="C277" s="204"/>
      <c r="D277" s="194" t="s">
        <v>174</v>
      </c>
      <c r="E277" s="205" t="s">
        <v>19</v>
      </c>
      <c r="F277" s="206" t="s">
        <v>332</v>
      </c>
      <c r="G277" s="204"/>
      <c r="H277" s="207">
        <v>8.81</v>
      </c>
      <c r="I277" s="208"/>
      <c r="J277" s="204"/>
      <c r="K277" s="204"/>
      <c r="L277" s="209"/>
      <c r="M277" s="210"/>
      <c r="N277" s="211"/>
      <c r="O277" s="211"/>
      <c r="P277" s="211"/>
      <c r="Q277" s="211"/>
      <c r="R277" s="211"/>
      <c r="S277" s="211"/>
      <c r="T277" s="211"/>
      <c r="U277" s="212"/>
      <c r="AT277" s="213" t="s">
        <v>174</v>
      </c>
      <c r="AU277" s="213" t="s">
        <v>85</v>
      </c>
      <c r="AV277" s="14" t="s">
        <v>82</v>
      </c>
      <c r="AW277" s="14" t="s">
        <v>33</v>
      </c>
      <c r="AX277" s="14" t="s">
        <v>72</v>
      </c>
      <c r="AY277" s="213" t="s">
        <v>161</v>
      </c>
    </row>
    <row r="278" spans="1:65" s="16" customFormat="1" ht="11.25">
      <c r="B278" s="226"/>
      <c r="C278" s="227"/>
      <c r="D278" s="194" t="s">
        <v>174</v>
      </c>
      <c r="E278" s="228" t="s">
        <v>19</v>
      </c>
      <c r="F278" s="229" t="s">
        <v>333</v>
      </c>
      <c r="G278" s="227"/>
      <c r="H278" s="230">
        <v>91.69</v>
      </c>
      <c r="I278" s="231"/>
      <c r="J278" s="227"/>
      <c r="K278" s="227"/>
      <c r="L278" s="232"/>
      <c r="M278" s="233"/>
      <c r="N278" s="234"/>
      <c r="O278" s="234"/>
      <c r="P278" s="234"/>
      <c r="Q278" s="234"/>
      <c r="R278" s="234"/>
      <c r="S278" s="234"/>
      <c r="T278" s="234"/>
      <c r="U278" s="235"/>
      <c r="AT278" s="236" t="s">
        <v>174</v>
      </c>
      <c r="AU278" s="236" t="s">
        <v>85</v>
      </c>
      <c r="AV278" s="16" t="s">
        <v>85</v>
      </c>
      <c r="AW278" s="16" t="s">
        <v>33</v>
      </c>
      <c r="AX278" s="16" t="s">
        <v>72</v>
      </c>
      <c r="AY278" s="236" t="s">
        <v>161</v>
      </c>
    </row>
    <row r="279" spans="1:65" s="14" customFormat="1" ht="11.25">
      <c r="B279" s="203"/>
      <c r="C279" s="204"/>
      <c r="D279" s="194" t="s">
        <v>174</v>
      </c>
      <c r="E279" s="205" t="s">
        <v>19</v>
      </c>
      <c r="F279" s="206" t="s">
        <v>334</v>
      </c>
      <c r="G279" s="204"/>
      <c r="H279" s="207">
        <v>3.24</v>
      </c>
      <c r="I279" s="208"/>
      <c r="J279" s="204"/>
      <c r="K279" s="204"/>
      <c r="L279" s="209"/>
      <c r="M279" s="210"/>
      <c r="N279" s="211"/>
      <c r="O279" s="211"/>
      <c r="P279" s="211"/>
      <c r="Q279" s="211"/>
      <c r="R279" s="211"/>
      <c r="S279" s="211"/>
      <c r="T279" s="211"/>
      <c r="U279" s="212"/>
      <c r="AT279" s="213" t="s">
        <v>174</v>
      </c>
      <c r="AU279" s="213" t="s">
        <v>85</v>
      </c>
      <c r="AV279" s="14" t="s">
        <v>82</v>
      </c>
      <c r="AW279" s="14" t="s">
        <v>33</v>
      </c>
      <c r="AX279" s="14" t="s">
        <v>72</v>
      </c>
      <c r="AY279" s="213" t="s">
        <v>161</v>
      </c>
    </row>
    <row r="280" spans="1:65" s="16" customFormat="1" ht="11.25">
      <c r="B280" s="226"/>
      <c r="C280" s="227"/>
      <c r="D280" s="194" t="s">
        <v>174</v>
      </c>
      <c r="E280" s="228" t="s">
        <v>19</v>
      </c>
      <c r="F280" s="229" t="s">
        <v>335</v>
      </c>
      <c r="G280" s="227"/>
      <c r="H280" s="230">
        <v>3.24</v>
      </c>
      <c r="I280" s="231"/>
      <c r="J280" s="227"/>
      <c r="K280" s="227"/>
      <c r="L280" s="232"/>
      <c r="M280" s="233"/>
      <c r="N280" s="234"/>
      <c r="O280" s="234"/>
      <c r="P280" s="234"/>
      <c r="Q280" s="234"/>
      <c r="R280" s="234"/>
      <c r="S280" s="234"/>
      <c r="T280" s="234"/>
      <c r="U280" s="235"/>
      <c r="AT280" s="236" t="s">
        <v>174</v>
      </c>
      <c r="AU280" s="236" t="s">
        <v>85</v>
      </c>
      <c r="AV280" s="16" t="s">
        <v>85</v>
      </c>
      <c r="AW280" s="16" t="s">
        <v>33</v>
      </c>
      <c r="AX280" s="16" t="s">
        <v>72</v>
      </c>
      <c r="AY280" s="236" t="s">
        <v>161</v>
      </c>
    </row>
    <row r="281" spans="1:65" s="15" customFormat="1" ht="11.25">
      <c r="B281" s="214"/>
      <c r="C281" s="215"/>
      <c r="D281" s="194" t="s">
        <v>174</v>
      </c>
      <c r="E281" s="216" t="s">
        <v>19</v>
      </c>
      <c r="F281" s="217" t="s">
        <v>239</v>
      </c>
      <c r="G281" s="215"/>
      <c r="H281" s="218">
        <v>94.93</v>
      </c>
      <c r="I281" s="219"/>
      <c r="J281" s="215"/>
      <c r="K281" s="215"/>
      <c r="L281" s="220"/>
      <c r="M281" s="221"/>
      <c r="N281" s="222"/>
      <c r="O281" s="222"/>
      <c r="P281" s="222"/>
      <c r="Q281" s="222"/>
      <c r="R281" s="222"/>
      <c r="S281" s="222"/>
      <c r="T281" s="222"/>
      <c r="U281" s="223"/>
      <c r="AT281" s="224" t="s">
        <v>174</v>
      </c>
      <c r="AU281" s="224" t="s">
        <v>85</v>
      </c>
      <c r="AV281" s="15" t="s">
        <v>170</v>
      </c>
      <c r="AW281" s="15" t="s">
        <v>33</v>
      </c>
      <c r="AX281" s="15" t="s">
        <v>80</v>
      </c>
      <c r="AY281" s="224" t="s">
        <v>161</v>
      </c>
    </row>
    <row r="282" spans="1:65" s="12" customFormat="1" ht="20.85" customHeight="1">
      <c r="B282" s="158"/>
      <c r="C282" s="159"/>
      <c r="D282" s="160" t="s">
        <v>71</v>
      </c>
      <c r="E282" s="172" t="s">
        <v>336</v>
      </c>
      <c r="F282" s="172" t="s">
        <v>337</v>
      </c>
      <c r="G282" s="159"/>
      <c r="H282" s="159"/>
      <c r="I282" s="162"/>
      <c r="J282" s="173">
        <f>BK282</f>
        <v>0</v>
      </c>
      <c r="K282" s="159"/>
      <c r="L282" s="164"/>
      <c r="M282" s="165"/>
      <c r="N282" s="166"/>
      <c r="O282" s="166"/>
      <c r="P282" s="167">
        <f>SUM(P283:P305)</f>
        <v>0</v>
      </c>
      <c r="Q282" s="166"/>
      <c r="R282" s="167">
        <f>SUM(R283:R305)</f>
        <v>0.24632315399999999</v>
      </c>
      <c r="S282" s="166"/>
      <c r="T282" s="167">
        <f>SUM(T283:T305)</f>
        <v>0</v>
      </c>
      <c r="U282" s="168"/>
      <c r="AR282" s="169" t="s">
        <v>80</v>
      </c>
      <c r="AT282" s="170" t="s">
        <v>71</v>
      </c>
      <c r="AU282" s="170" t="s">
        <v>82</v>
      </c>
      <c r="AY282" s="169" t="s">
        <v>161</v>
      </c>
      <c r="BK282" s="171">
        <f>SUM(BK283:BK305)</f>
        <v>0</v>
      </c>
    </row>
    <row r="283" spans="1:65" s="2" customFormat="1" ht="24.2" customHeight="1">
      <c r="A283" s="36"/>
      <c r="B283" s="37"/>
      <c r="C283" s="174" t="s">
        <v>338</v>
      </c>
      <c r="D283" s="174" t="s">
        <v>165</v>
      </c>
      <c r="E283" s="175" t="s">
        <v>339</v>
      </c>
      <c r="F283" s="176" t="s">
        <v>340</v>
      </c>
      <c r="G283" s="177" t="s">
        <v>168</v>
      </c>
      <c r="H283" s="178">
        <v>22.707999999999998</v>
      </c>
      <c r="I283" s="179"/>
      <c r="J283" s="180">
        <f>ROUND(I283*H283,1)</f>
        <v>0</v>
      </c>
      <c r="K283" s="176" t="s">
        <v>169</v>
      </c>
      <c r="L283" s="41"/>
      <c r="M283" s="181" t="s">
        <v>19</v>
      </c>
      <c r="N283" s="182" t="s">
        <v>43</v>
      </c>
      <c r="O283" s="66"/>
      <c r="P283" s="183">
        <f>O283*H283</f>
        <v>0</v>
      </c>
      <c r="Q283" s="183">
        <v>5.1000000000000004E-3</v>
      </c>
      <c r="R283" s="183">
        <f>Q283*H283</f>
        <v>0.11581080000000001</v>
      </c>
      <c r="S283" s="183">
        <v>0</v>
      </c>
      <c r="T283" s="183">
        <f>S283*H283</f>
        <v>0</v>
      </c>
      <c r="U283" s="184" t="s">
        <v>19</v>
      </c>
      <c r="V283" s="36"/>
      <c r="W283" s="36"/>
      <c r="X283" s="36"/>
      <c r="Y283" s="36"/>
      <c r="Z283" s="36"/>
      <c r="AA283" s="36"/>
      <c r="AB283" s="36"/>
      <c r="AC283" s="36"/>
      <c r="AD283" s="36"/>
      <c r="AE283" s="36"/>
      <c r="AR283" s="185" t="s">
        <v>170</v>
      </c>
      <c r="AT283" s="185" t="s">
        <v>165</v>
      </c>
      <c r="AU283" s="185" t="s">
        <v>85</v>
      </c>
      <c r="AY283" s="19" t="s">
        <v>161</v>
      </c>
      <c r="BE283" s="186">
        <f>IF(N283="základní",J283,0)</f>
        <v>0</v>
      </c>
      <c r="BF283" s="186">
        <f>IF(N283="snížená",J283,0)</f>
        <v>0</v>
      </c>
      <c r="BG283" s="186">
        <f>IF(N283="zákl. přenesená",J283,0)</f>
        <v>0</v>
      </c>
      <c r="BH283" s="186">
        <f>IF(N283="sníž. přenesená",J283,0)</f>
        <v>0</v>
      </c>
      <c r="BI283" s="186">
        <f>IF(N283="nulová",J283,0)</f>
        <v>0</v>
      </c>
      <c r="BJ283" s="19" t="s">
        <v>80</v>
      </c>
      <c r="BK283" s="186">
        <f>ROUND(I283*H283,1)</f>
        <v>0</v>
      </c>
      <c r="BL283" s="19" t="s">
        <v>170</v>
      </c>
      <c r="BM283" s="185" t="s">
        <v>341</v>
      </c>
    </row>
    <row r="284" spans="1:65" s="2" customFormat="1" ht="11.25">
      <c r="A284" s="36"/>
      <c r="B284" s="37"/>
      <c r="C284" s="38"/>
      <c r="D284" s="187" t="s">
        <v>172</v>
      </c>
      <c r="E284" s="38"/>
      <c r="F284" s="188" t="s">
        <v>342</v>
      </c>
      <c r="G284" s="38"/>
      <c r="H284" s="38"/>
      <c r="I284" s="189"/>
      <c r="J284" s="38"/>
      <c r="K284" s="38"/>
      <c r="L284" s="41"/>
      <c r="M284" s="190"/>
      <c r="N284" s="191"/>
      <c r="O284" s="66"/>
      <c r="P284" s="66"/>
      <c r="Q284" s="66"/>
      <c r="R284" s="66"/>
      <c r="S284" s="66"/>
      <c r="T284" s="66"/>
      <c r="U284" s="67"/>
      <c r="V284" s="36"/>
      <c r="W284" s="36"/>
      <c r="X284" s="36"/>
      <c r="Y284" s="36"/>
      <c r="Z284" s="36"/>
      <c r="AA284" s="36"/>
      <c r="AB284" s="36"/>
      <c r="AC284" s="36"/>
      <c r="AD284" s="36"/>
      <c r="AE284" s="36"/>
      <c r="AT284" s="19" t="s">
        <v>172</v>
      </c>
      <c r="AU284" s="19" t="s">
        <v>85</v>
      </c>
    </row>
    <row r="285" spans="1:65" s="2" customFormat="1" ht="39">
      <c r="A285" s="36"/>
      <c r="B285" s="37"/>
      <c r="C285" s="38"/>
      <c r="D285" s="194" t="s">
        <v>213</v>
      </c>
      <c r="E285" s="38"/>
      <c r="F285" s="225" t="s">
        <v>273</v>
      </c>
      <c r="G285" s="38"/>
      <c r="H285" s="38"/>
      <c r="I285" s="189"/>
      <c r="J285" s="38"/>
      <c r="K285" s="38"/>
      <c r="L285" s="41"/>
      <c r="M285" s="190"/>
      <c r="N285" s="191"/>
      <c r="O285" s="66"/>
      <c r="P285" s="66"/>
      <c r="Q285" s="66"/>
      <c r="R285" s="66"/>
      <c r="S285" s="66"/>
      <c r="T285" s="66"/>
      <c r="U285" s="67"/>
      <c r="V285" s="36"/>
      <c r="W285" s="36"/>
      <c r="X285" s="36"/>
      <c r="Y285" s="36"/>
      <c r="Z285" s="36"/>
      <c r="AA285" s="36"/>
      <c r="AB285" s="36"/>
      <c r="AC285" s="36"/>
      <c r="AD285" s="36"/>
      <c r="AE285" s="36"/>
      <c r="AT285" s="19" t="s">
        <v>213</v>
      </c>
      <c r="AU285" s="19" t="s">
        <v>85</v>
      </c>
    </row>
    <row r="286" spans="1:65" s="14" customFormat="1" ht="11.25">
      <c r="B286" s="203"/>
      <c r="C286" s="204"/>
      <c r="D286" s="194" t="s">
        <v>174</v>
      </c>
      <c r="E286" s="205" t="s">
        <v>19</v>
      </c>
      <c r="F286" s="206" t="s">
        <v>343</v>
      </c>
      <c r="G286" s="204"/>
      <c r="H286" s="207">
        <v>2.4809999999999999</v>
      </c>
      <c r="I286" s="208"/>
      <c r="J286" s="204"/>
      <c r="K286" s="204"/>
      <c r="L286" s="209"/>
      <c r="M286" s="210"/>
      <c r="N286" s="211"/>
      <c r="O286" s="211"/>
      <c r="P286" s="211"/>
      <c r="Q286" s="211"/>
      <c r="R286" s="211"/>
      <c r="S286" s="211"/>
      <c r="T286" s="211"/>
      <c r="U286" s="212"/>
      <c r="AT286" s="213" t="s">
        <v>174</v>
      </c>
      <c r="AU286" s="213" t="s">
        <v>85</v>
      </c>
      <c r="AV286" s="14" t="s">
        <v>82</v>
      </c>
      <c r="AW286" s="14" t="s">
        <v>33</v>
      </c>
      <c r="AX286" s="14" t="s">
        <v>72</v>
      </c>
      <c r="AY286" s="213" t="s">
        <v>161</v>
      </c>
    </row>
    <row r="287" spans="1:65" s="14" customFormat="1" ht="11.25">
      <c r="B287" s="203"/>
      <c r="C287" s="204"/>
      <c r="D287" s="194" t="s">
        <v>174</v>
      </c>
      <c r="E287" s="205" t="s">
        <v>19</v>
      </c>
      <c r="F287" s="206" t="s">
        <v>344</v>
      </c>
      <c r="G287" s="204"/>
      <c r="H287" s="207">
        <v>1.952</v>
      </c>
      <c r="I287" s="208"/>
      <c r="J287" s="204"/>
      <c r="K287" s="204"/>
      <c r="L287" s="209"/>
      <c r="M287" s="210"/>
      <c r="N287" s="211"/>
      <c r="O287" s="211"/>
      <c r="P287" s="211"/>
      <c r="Q287" s="211"/>
      <c r="R287" s="211"/>
      <c r="S287" s="211"/>
      <c r="T287" s="211"/>
      <c r="U287" s="212"/>
      <c r="AT287" s="213" t="s">
        <v>174</v>
      </c>
      <c r="AU287" s="213" t="s">
        <v>85</v>
      </c>
      <c r="AV287" s="14" t="s">
        <v>82</v>
      </c>
      <c r="AW287" s="14" t="s">
        <v>33</v>
      </c>
      <c r="AX287" s="14" t="s">
        <v>72</v>
      </c>
      <c r="AY287" s="213" t="s">
        <v>161</v>
      </c>
    </row>
    <row r="288" spans="1:65" s="16" customFormat="1" ht="11.25">
      <c r="B288" s="226"/>
      <c r="C288" s="227"/>
      <c r="D288" s="194" t="s">
        <v>174</v>
      </c>
      <c r="E288" s="228" t="s">
        <v>19</v>
      </c>
      <c r="F288" s="229" t="s">
        <v>345</v>
      </c>
      <c r="G288" s="227"/>
      <c r="H288" s="230">
        <v>4.4329999999999998</v>
      </c>
      <c r="I288" s="231"/>
      <c r="J288" s="227"/>
      <c r="K288" s="227"/>
      <c r="L288" s="232"/>
      <c r="M288" s="233"/>
      <c r="N288" s="234"/>
      <c r="O288" s="234"/>
      <c r="P288" s="234"/>
      <c r="Q288" s="234"/>
      <c r="R288" s="234"/>
      <c r="S288" s="234"/>
      <c r="T288" s="234"/>
      <c r="U288" s="235"/>
      <c r="AT288" s="236" t="s">
        <v>174</v>
      </c>
      <c r="AU288" s="236" t="s">
        <v>85</v>
      </c>
      <c r="AV288" s="16" t="s">
        <v>85</v>
      </c>
      <c r="AW288" s="16" t="s">
        <v>33</v>
      </c>
      <c r="AX288" s="16" t="s">
        <v>72</v>
      </c>
      <c r="AY288" s="236" t="s">
        <v>161</v>
      </c>
    </row>
    <row r="289" spans="1:65" s="14" customFormat="1" ht="11.25">
      <c r="B289" s="203"/>
      <c r="C289" s="204"/>
      <c r="D289" s="194" t="s">
        <v>174</v>
      </c>
      <c r="E289" s="205" t="s">
        <v>19</v>
      </c>
      <c r="F289" s="206" t="s">
        <v>346</v>
      </c>
      <c r="G289" s="204"/>
      <c r="H289" s="207">
        <v>12.218</v>
      </c>
      <c r="I289" s="208"/>
      <c r="J289" s="204"/>
      <c r="K289" s="204"/>
      <c r="L289" s="209"/>
      <c r="M289" s="210"/>
      <c r="N289" s="211"/>
      <c r="O289" s="211"/>
      <c r="P289" s="211"/>
      <c r="Q289" s="211"/>
      <c r="R289" s="211"/>
      <c r="S289" s="211"/>
      <c r="T289" s="211"/>
      <c r="U289" s="212"/>
      <c r="AT289" s="213" t="s">
        <v>174</v>
      </c>
      <c r="AU289" s="213" t="s">
        <v>85</v>
      </c>
      <c r="AV289" s="14" t="s">
        <v>82</v>
      </c>
      <c r="AW289" s="14" t="s">
        <v>33</v>
      </c>
      <c r="AX289" s="14" t="s">
        <v>72</v>
      </c>
      <c r="AY289" s="213" t="s">
        <v>161</v>
      </c>
    </row>
    <row r="290" spans="1:65" s="14" customFormat="1" ht="11.25">
      <c r="B290" s="203"/>
      <c r="C290" s="204"/>
      <c r="D290" s="194" t="s">
        <v>174</v>
      </c>
      <c r="E290" s="205" t="s">
        <v>19</v>
      </c>
      <c r="F290" s="206" t="s">
        <v>347</v>
      </c>
      <c r="G290" s="204"/>
      <c r="H290" s="207">
        <v>-1.629</v>
      </c>
      <c r="I290" s="208"/>
      <c r="J290" s="204"/>
      <c r="K290" s="204"/>
      <c r="L290" s="209"/>
      <c r="M290" s="210"/>
      <c r="N290" s="211"/>
      <c r="O290" s="211"/>
      <c r="P290" s="211"/>
      <c r="Q290" s="211"/>
      <c r="R290" s="211"/>
      <c r="S290" s="211"/>
      <c r="T290" s="211"/>
      <c r="U290" s="212"/>
      <c r="AT290" s="213" t="s">
        <v>174</v>
      </c>
      <c r="AU290" s="213" t="s">
        <v>85</v>
      </c>
      <c r="AV290" s="14" t="s">
        <v>82</v>
      </c>
      <c r="AW290" s="14" t="s">
        <v>33</v>
      </c>
      <c r="AX290" s="14" t="s">
        <v>72</v>
      </c>
      <c r="AY290" s="213" t="s">
        <v>161</v>
      </c>
    </row>
    <row r="291" spans="1:65" s="14" customFormat="1" ht="11.25">
      <c r="B291" s="203"/>
      <c r="C291" s="204"/>
      <c r="D291" s="194" t="s">
        <v>174</v>
      </c>
      <c r="E291" s="205" t="s">
        <v>19</v>
      </c>
      <c r="F291" s="206" t="s">
        <v>348</v>
      </c>
      <c r="G291" s="204"/>
      <c r="H291" s="207">
        <v>8.8759999999999994</v>
      </c>
      <c r="I291" s="208"/>
      <c r="J291" s="204"/>
      <c r="K291" s="204"/>
      <c r="L291" s="209"/>
      <c r="M291" s="210"/>
      <c r="N291" s="211"/>
      <c r="O291" s="211"/>
      <c r="P291" s="211"/>
      <c r="Q291" s="211"/>
      <c r="R291" s="211"/>
      <c r="S291" s="211"/>
      <c r="T291" s="211"/>
      <c r="U291" s="212"/>
      <c r="AT291" s="213" t="s">
        <v>174</v>
      </c>
      <c r="AU291" s="213" t="s">
        <v>85</v>
      </c>
      <c r="AV291" s="14" t="s">
        <v>82</v>
      </c>
      <c r="AW291" s="14" t="s">
        <v>33</v>
      </c>
      <c r="AX291" s="14" t="s">
        <v>72</v>
      </c>
      <c r="AY291" s="213" t="s">
        <v>161</v>
      </c>
    </row>
    <row r="292" spans="1:65" s="14" customFormat="1" ht="11.25">
      <c r="B292" s="203"/>
      <c r="C292" s="204"/>
      <c r="D292" s="194" t="s">
        <v>174</v>
      </c>
      <c r="E292" s="205" t="s">
        <v>19</v>
      </c>
      <c r="F292" s="206" t="s">
        <v>349</v>
      </c>
      <c r="G292" s="204"/>
      <c r="H292" s="207">
        <v>-1.19</v>
      </c>
      <c r="I292" s="208"/>
      <c r="J292" s="204"/>
      <c r="K292" s="204"/>
      <c r="L292" s="209"/>
      <c r="M292" s="210"/>
      <c r="N292" s="211"/>
      <c r="O292" s="211"/>
      <c r="P292" s="211"/>
      <c r="Q292" s="211"/>
      <c r="R292" s="211"/>
      <c r="S292" s="211"/>
      <c r="T292" s="211"/>
      <c r="U292" s="212"/>
      <c r="AT292" s="213" t="s">
        <v>174</v>
      </c>
      <c r="AU292" s="213" t="s">
        <v>85</v>
      </c>
      <c r="AV292" s="14" t="s">
        <v>82</v>
      </c>
      <c r="AW292" s="14" t="s">
        <v>33</v>
      </c>
      <c r="AX292" s="14" t="s">
        <v>72</v>
      </c>
      <c r="AY292" s="213" t="s">
        <v>161</v>
      </c>
    </row>
    <row r="293" spans="1:65" s="16" customFormat="1" ht="11.25">
      <c r="B293" s="226"/>
      <c r="C293" s="227"/>
      <c r="D293" s="194" t="s">
        <v>174</v>
      </c>
      <c r="E293" s="228" t="s">
        <v>19</v>
      </c>
      <c r="F293" s="229" t="s">
        <v>350</v>
      </c>
      <c r="G293" s="227"/>
      <c r="H293" s="230">
        <v>18.274999999999999</v>
      </c>
      <c r="I293" s="231"/>
      <c r="J293" s="227"/>
      <c r="K293" s="227"/>
      <c r="L293" s="232"/>
      <c r="M293" s="233"/>
      <c r="N293" s="234"/>
      <c r="O293" s="234"/>
      <c r="P293" s="234"/>
      <c r="Q293" s="234"/>
      <c r="R293" s="234"/>
      <c r="S293" s="234"/>
      <c r="T293" s="234"/>
      <c r="U293" s="235"/>
      <c r="AT293" s="236" t="s">
        <v>174</v>
      </c>
      <c r="AU293" s="236" t="s">
        <v>85</v>
      </c>
      <c r="AV293" s="16" t="s">
        <v>85</v>
      </c>
      <c r="AW293" s="16" t="s">
        <v>33</v>
      </c>
      <c r="AX293" s="16" t="s">
        <v>72</v>
      </c>
      <c r="AY293" s="236" t="s">
        <v>161</v>
      </c>
    </row>
    <row r="294" spans="1:65" s="15" customFormat="1" ht="11.25">
      <c r="B294" s="214"/>
      <c r="C294" s="215"/>
      <c r="D294" s="194" t="s">
        <v>174</v>
      </c>
      <c r="E294" s="216" t="s">
        <v>19</v>
      </c>
      <c r="F294" s="217" t="s">
        <v>239</v>
      </c>
      <c r="G294" s="215"/>
      <c r="H294" s="218">
        <v>22.707999999999998</v>
      </c>
      <c r="I294" s="219"/>
      <c r="J294" s="215"/>
      <c r="K294" s="215"/>
      <c r="L294" s="220"/>
      <c r="M294" s="221"/>
      <c r="N294" s="222"/>
      <c r="O294" s="222"/>
      <c r="P294" s="222"/>
      <c r="Q294" s="222"/>
      <c r="R294" s="222"/>
      <c r="S294" s="222"/>
      <c r="T294" s="222"/>
      <c r="U294" s="223"/>
      <c r="AT294" s="224" t="s">
        <v>174</v>
      </c>
      <c r="AU294" s="224" t="s">
        <v>85</v>
      </c>
      <c r="AV294" s="15" t="s">
        <v>170</v>
      </c>
      <c r="AW294" s="15" t="s">
        <v>33</v>
      </c>
      <c r="AX294" s="15" t="s">
        <v>80</v>
      </c>
      <c r="AY294" s="224" t="s">
        <v>161</v>
      </c>
    </row>
    <row r="295" spans="1:65" s="2" customFormat="1" ht="16.5" customHeight="1">
      <c r="A295" s="36"/>
      <c r="B295" s="37"/>
      <c r="C295" s="174" t="s">
        <v>351</v>
      </c>
      <c r="D295" s="174" t="s">
        <v>165</v>
      </c>
      <c r="E295" s="175" t="s">
        <v>352</v>
      </c>
      <c r="F295" s="176" t="s">
        <v>353</v>
      </c>
      <c r="G295" s="177" t="s">
        <v>168</v>
      </c>
      <c r="H295" s="178">
        <v>22.707999999999998</v>
      </c>
      <c r="I295" s="179"/>
      <c r="J295" s="180">
        <f>ROUND(I295*H295,1)</f>
        <v>0</v>
      </c>
      <c r="K295" s="176" t="s">
        <v>169</v>
      </c>
      <c r="L295" s="41"/>
      <c r="M295" s="181" t="s">
        <v>19</v>
      </c>
      <c r="N295" s="182" t="s">
        <v>43</v>
      </c>
      <c r="O295" s="66"/>
      <c r="P295" s="183">
        <f>O295*H295</f>
        <v>0</v>
      </c>
      <c r="Q295" s="183">
        <v>2.63E-4</v>
      </c>
      <c r="R295" s="183">
        <f>Q295*H295</f>
        <v>5.9722039999999992E-3</v>
      </c>
      <c r="S295" s="183">
        <v>0</v>
      </c>
      <c r="T295" s="183">
        <f>S295*H295</f>
        <v>0</v>
      </c>
      <c r="U295" s="184" t="s">
        <v>19</v>
      </c>
      <c r="V295" s="36"/>
      <c r="W295" s="36"/>
      <c r="X295" s="36"/>
      <c r="Y295" s="36"/>
      <c r="Z295" s="36"/>
      <c r="AA295" s="36"/>
      <c r="AB295" s="36"/>
      <c r="AC295" s="36"/>
      <c r="AD295" s="36"/>
      <c r="AE295" s="36"/>
      <c r="AR295" s="185" t="s">
        <v>170</v>
      </c>
      <c r="AT295" s="185" t="s">
        <v>165</v>
      </c>
      <c r="AU295" s="185" t="s">
        <v>85</v>
      </c>
      <c r="AY295" s="19" t="s">
        <v>161</v>
      </c>
      <c r="BE295" s="186">
        <f>IF(N295="základní",J295,0)</f>
        <v>0</v>
      </c>
      <c r="BF295" s="186">
        <f>IF(N295="snížená",J295,0)</f>
        <v>0</v>
      </c>
      <c r="BG295" s="186">
        <f>IF(N295="zákl. přenesená",J295,0)</f>
        <v>0</v>
      </c>
      <c r="BH295" s="186">
        <f>IF(N295="sníž. přenesená",J295,0)</f>
        <v>0</v>
      </c>
      <c r="BI295" s="186">
        <f>IF(N295="nulová",J295,0)</f>
        <v>0</v>
      </c>
      <c r="BJ295" s="19" t="s">
        <v>80</v>
      </c>
      <c r="BK295" s="186">
        <f>ROUND(I295*H295,1)</f>
        <v>0</v>
      </c>
      <c r="BL295" s="19" t="s">
        <v>170</v>
      </c>
      <c r="BM295" s="185" t="s">
        <v>354</v>
      </c>
    </row>
    <row r="296" spans="1:65" s="2" customFormat="1" ht="11.25">
      <c r="A296" s="36"/>
      <c r="B296" s="37"/>
      <c r="C296" s="38"/>
      <c r="D296" s="187" t="s">
        <v>172</v>
      </c>
      <c r="E296" s="38"/>
      <c r="F296" s="188" t="s">
        <v>355</v>
      </c>
      <c r="G296" s="38"/>
      <c r="H296" s="38"/>
      <c r="I296" s="189"/>
      <c r="J296" s="38"/>
      <c r="K296" s="38"/>
      <c r="L296" s="41"/>
      <c r="M296" s="190"/>
      <c r="N296" s="191"/>
      <c r="O296" s="66"/>
      <c r="P296" s="66"/>
      <c r="Q296" s="66"/>
      <c r="R296" s="66"/>
      <c r="S296" s="66"/>
      <c r="T296" s="66"/>
      <c r="U296" s="67"/>
      <c r="V296" s="36"/>
      <c r="W296" s="36"/>
      <c r="X296" s="36"/>
      <c r="Y296" s="36"/>
      <c r="Z296" s="36"/>
      <c r="AA296" s="36"/>
      <c r="AB296" s="36"/>
      <c r="AC296" s="36"/>
      <c r="AD296" s="36"/>
      <c r="AE296" s="36"/>
      <c r="AT296" s="19" t="s">
        <v>172</v>
      </c>
      <c r="AU296" s="19" t="s">
        <v>85</v>
      </c>
    </row>
    <row r="297" spans="1:65" s="2" customFormat="1" ht="21.75" customHeight="1">
      <c r="A297" s="36"/>
      <c r="B297" s="37"/>
      <c r="C297" s="174" t="s">
        <v>356</v>
      </c>
      <c r="D297" s="174" t="s">
        <v>165</v>
      </c>
      <c r="E297" s="175" t="s">
        <v>357</v>
      </c>
      <c r="F297" s="176" t="s">
        <v>358</v>
      </c>
      <c r="G297" s="177" t="s">
        <v>168</v>
      </c>
      <c r="H297" s="178">
        <v>22.707999999999998</v>
      </c>
      <c r="I297" s="179"/>
      <c r="J297" s="180">
        <f>ROUND(I297*H297,1)</f>
        <v>0</v>
      </c>
      <c r="K297" s="176" t="s">
        <v>169</v>
      </c>
      <c r="L297" s="41"/>
      <c r="M297" s="181" t="s">
        <v>19</v>
      </c>
      <c r="N297" s="182" t="s">
        <v>43</v>
      </c>
      <c r="O297" s="66"/>
      <c r="P297" s="183">
        <f>O297*H297</f>
        <v>0</v>
      </c>
      <c r="Q297" s="183">
        <v>4.0000000000000001E-3</v>
      </c>
      <c r="R297" s="183">
        <f>Q297*H297</f>
        <v>9.0831999999999996E-2</v>
      </c>
      <c r="S297" s="183">
        <v>0</v>
      </c>
      <c r="T297" s="183">
        <f>S297*H297</f>
        <v>0</v>
      </c>
      <c r="U297" s="184" t="s">
        <v>19</v>
      </c>
      <c r="V297" s="36"/>
      <c r="W297" s="36"/>
      <c r="X297" s="36"/>
      <c r="Y297" s="36"/>
      <c r="Z297" s="36"/>
      <c r="AA297" s="36"/>
      <c r="AB297" s="36"/>
      <c r="AC297" s="36"/>
      <c r="AD297" s="36"/>
      <c r="AE297" s="36"/>
      <c r="AR297" s="185" t="s">
        <v>170</v>
      </c>
      <c r="AT297" s="185" t="s">
        <v>165</v>
      </c>
      <c r="AU297" s="185" t="s">
        <v>85</v>
      </c>
      <c r="AY297" s="19" t="s">
        <v>161</v>
      </c>
      <c r="BE297" s="186">
        <f>IF(N297="základní",J297,0)</f>
        <v>0</v>
      </c>
      <c r="BF297" s="186">
        <f>IF(N297="snížená",J297,0)</f>
        <v>0</v>
      </c>
      <c r="BG297" s="186">
        <f>IF(N297="zákl. přenesená",J297,0)</f>
        <v>0</v>
      </c>
      <c r="BH297" s="186">
        <f>IF(N297="sníž. přenesená",J297,0)</f>
        <v>0</v>
      </c>
      <c r="BI297" s="186">
        <f>IF(N297="nulová",J297,0)</f>
        <v>0</v>
      </c>
      <c r="BJ297" s="19" t="s">
        <v>80</v>
      </c>
      <c r="BK297" s="186">
        <f>ROUND(I297*H297,1)</f>
        <v>0</v>
      </c>
      <c r="BL297" s="19" t="s">
        <v>170</v>
      </c>
      <c r="BM297" s="185" t="s">
        <v>359</v>
      </c>
    </row>
    <row r="298" spans="1:65" s="2" customFormat="1" ht="11.25">
      <c r="A298" s="36"/>
      <c r="B298" s="37"/>
      <c r="C298" s="38"/>
      <c r="D298" s="187" t="s">
        <v>172</v>
      </c>
      <c r="E298" s="38"/>
      <c r="F298" s="188" t="s">
        <v>360</v>
      </c>
      <c r="G298" s="38"/>
      <c r="H298" s="38"/>
      <c r="I298" s="189"/>
      <c r="J298" s="38"/>
      <c r="K298" s="38"/>
      <c r="L298" s="41"/>
      <c r="M298" s="190"/>
      <c r="N298" s="191"/>
      <c r="O298" s="66"/>
      <c r="P298" s="66"/>
      <c r="Q298" s="66"/>
      <c r="R298" s="66"/>
      <c r="S298" s="66"/>
      <c r="T298" s="66"/>
      <c r="U298" s="67"/>
      <c r="V298" s="36"/>
      <c r="W298" s="36"/>
      <c r="X298" s="36"/>
      <c r="Y298" s="36"/>
      <c r="Z298" s="36"/>
      <c r="AA298" s="36"/>
      <c r="AB298" s="36"/>
      <c r="AC298" s="36"/>
      <c r="AD298" s="36"/>
      <c r="AE298" s="36"/>
      <c r="AT298" s="19" t="s">
        <v>172</v>
      </c>
      <c r="AU298" s="19" t="s">
        <v>85</v>
      </c>
    </row>
    <row r="299" spans="1:65" s="2" customFormat="1" ht="16.5" customHeight="1">
      <c r="A299" s="36"/>
      <c r="B299" s="37"/>
      <c r="C299" s="174" t="s">
        <v>361</v>
      </c>
      <c r="D299" s="174" t="s">
        <v>165</v>
      </c>
      <c r="E299" s="175" t="s">
        <v>362</v>
      </c>
      <c r="F299" s="176" t="s">
        <v>363</v>
      </c>
      <c r="G299" s="177" t="s">
        <v>168</v>
      </c>
      <c r="H299" s="178">
        <v>1.107</v>
      </c>
      <c r="I299" s="179"/>
      <c r="J299" s="180">
        <f>ROUND(I299*H299,1)</f>
        <v>0</v>
      </c>
      <c r="K299" s="176" t="s">
        <v>169</v>
      </c>
      <c r="L299" s="41"/>
      <c r="M299" s="181" t="s">
        <v>19</v>
      </c>
      <c r="N299" s="182" t="s">
        <v>43</v>
      </c>
      <c r="O299" s="66"/>
      <c r="P299" s="183">
        <f>O299*H299</f>
        <v>0</v>
      </c>
      <c r="Q299" s="183">
        <v>3.0450000000000001E-2</v>
      </c>
      <c r="R299" s="183">
        <f>Q299*H299</f>
        <v>3.3708149999999999E-2</v>
      </c>
      <c r="S299" s="183">
        <v>0</v>
      </c>
      <c r="T299" s="183">
        <f>S299*H299</f>
        <v>0</v>
      </c>
      <c r="U299" s="184" t="s">
        <v>19</v>
      </c>
      <c r="V299" s="36"/>
      <c r="W299" s="36"/>
      <c r="X299" s="36"/>
      <c r="Y299" s="36"/>
      <c r="Z299" s="36"/>
      <c r="AA299" s="36"/>
      <c r="AB299" s="36"/>
      <c r="AC299" s="36"/>
      <c r="AD299" s="36"/>
      <c r="AE299" s="36"/>
      <c r="AR299" s="185" t="s">
        <v>170</v>
      </c>
      <c r="AT299" s="185" t="s">
        <v>165</v>
      </c>
      <c r="AU299" s="185" t="s">
        <v>85</v>
      </c>
      <c r="AY299" s="19" t="s">
        <v>161</v>
      </c>
      <c r="BE299" s="186">
        <f>IF(N299="základní",J299,0)</f>
        <v>0</v>
      </c>
      <c r="BF299" s="186">
        <f>IF(N299="snížená",J299,0)</f>
        <v>0</v>
      </c>
      <c r="BG299" s="186">
        <f>IF(N299="zákl. přenesená",J299,0)</f>
        <v>0</v>
      </c>
      <c r="BH299" s="186">
        <f>IF(N299="sníž. přenesená",J299,0)</f>
        <v>0</v>
      </c>
      <c r="BI299" s="186">
        <f>IF(N299="nulová",J299,0)</f>
        <v>0</v>
      </c>
      <c r="BJ299" s="19" t="s">
        <v>80</v>
      </c>
      <c r="BK299" s="186">
        <f>ROUND(I299*H299,1)</f>
        <v>0</v>
      </c>
      <c r="BL299" s="19" t="s">
        <v>170</v>
      </c>
      <c r="BM299" s="185" t="s">
        <v>364</v>
      </c>
    </row>
    <row r="300" spans="1:65" s="2" customFormat="1" ht="11.25">
      <c r="A300" s="36"/>
      <c r="B300" s="37"/>
      <c r="C300" s="38"/>
      <c r="D300" s="187" t="s">
        <v>172</v>
      </c>
      <c r="E300" s="38"/>
      <c r="F300" s="188" t="s">
        <v>365</v>
      </c>
      <c r="G300" s="38"/>
      <c r="H300" s="38"/>
      <c r="I300" s="189"/>
      <c r="J300" s="38"/>
      <c r="K300" s="38"/>
      <c r="L300" s="41"/>
      <c r="M300" s="190"/>
      <c r="N300" s="191"/>
      <c r="O300" s="66"/>
      <c r="P300" s="66"/>
      <c r="Q300" s="66"/>
      <c r="R300" s="66"/>
      <c r="S300" s="66"/>
      <c r="T300" s="66"/>
      <c r="U300" s="67"/>
      <c r="V300" s="36"/>
      <c r="W300" s="36"/>
      <c r="X300" s="36"/>
      <c r="Y300" s="36"/>
      <c r="Z300" s="36"/>
      <c r="AA300" s="36"/>
      <c r="AB300" s="36"/>
      <c r="AC300" s="36"/>
      <c r="AD300" s="36"/>
      <c r="AE300" s="36"/>
      <c r="AT300" s="19" t="s">
        <v>172</v>
      </c>
      <c r="AU300" s="19" t="s">
        <v>85</v>
      </c>
    </row>
    <row r="301" spans="1:65" s="2" customFormat="1" ht="39">
      <c r="A301" s="36"/>
      <c r="B301" s="37"/>
      <c r="C301" s="38"/>
      <c r="D301" s="194" t="s">
        <v>213</v>
      </c>
      <c r="E301" s="38"/>
      <c r="F301" s="225" t="s">
        <v>226</v>
      </c>
      <c r="G301" s="38"/>
      <c r="H301" s="38"/>
      <c r="I301" s="189"/>
      <c r="J301" s="38"/>
      <c r="K301" s="38"/>
      <c r="L301" s="41"/>
      <c r="M301" s="190"/>
      <c r="N301" s="191"/>
      <c r="O301" s="66"/>
      <c r="P301" s="66"/>
      <c r="Q301" s="66"/>
      <c r="R301" s="66"/>
      <c r="S301" s="66"/>
      <c r="T301" s="66"/>
      <c r="U301" s="67"/>
      <c r="V301" s="36"/>
      <c r="W301" s="36"/>
      <c r="X301" s="36"/>
      <c r="Y301" s="36"/>
      <c r="Z301" s="36"/>
      <c r="AA301" s="36"/>
      <c r="AB301" s="36"/>
      <c r="AC301" s="36"/>
      <c r="AD301" s="36"/>
      <c r="AE301" s="36"/>
      <c r="AT301" s="19" t="s">
        <v>213</v>
      </c>
      <c r="AU301" s="19" t="s">
        <v>85</v>
      </c>
    </row>
    <row r="302" spans="1:65" s="14" customFormat="1" ht="11.25">
      <c r="B302" s="203"/>
      <c r="C302" s="204"/>
      <c r="D302" s="194" t="s">
        <v>174</v>
      </c>
      <c r="E302" s="205" t="s">
        <v>19</v>
      </c>
      <c r="F302" s="206" t="s">
        <v>366</v>
      </c>
      <c r="G302" s="204"/>
      <c r="H302" s="207">
        <v>1.107</v>
      </c>
      <c r="I302" s="208"/>
      <c r="J302" s="204"/>
      <c r="K302" s="204"/>
      <c r="L302" s="209"/>
      <c r="M302" s="210"/>
      <c r="N302" s="211"/>
      <c r="O302" s="211"/>
      <c r="P302" s="211"/>
      <c r="Q302" s="211"/>
      <c r="R302" s="211"/>
      <c r="S302" s="211"/>
      <c r="T302" s="211"/>
      <c r="U302" s="212"/>
      <c r="AT302" s="213" t="s">
        <v>174</v>
      </c>
      <c r="AU302" s="213" t="s">
        <v>85</v>
      </c>
      <c r="AV302" s="14" t="s">
        <v>82</v>
      </c>
      <c r="AW302" s="14" t="s">
        <v>33</v>
      </c>
      <c r="AX302" s="14" t="s">
        <v>80</v>
      </c>
      <c r="AY302" s="213" t="s">
        <v>161</v>
      </c>
    </row>
    <row r="303" spans="1:65" s="2" customFormat="1" ht="21.75" customHeight="1">
      <c r="A303" s="36"/>
      <c r="B303" s="37"/>
      <c r="C303" s="174" t="s">
        <v>367</v>
      </c>
      <c r="D303" s="174" t="s">
        <v>165</v>
      </c>
      <c r="E303" s="175" t="s">
        <v>260</v>
      </c>
      <c r="F303" s="176" t="s">
        <v>261</v>
      </c>
      <c r="G303" s="177" t="s">
        <v>168</v>
      </c>
      <c r="H303" s="178">
        <v>30</v>
      </c>
      <c r="I303" s="179"/>
      <c r="J303" s="180">
        <f>ROUND(I303*H303,1)</f>
        <v>0</v>
      </c>
      <c r="K303" s="176" t="s">
        <v>169</v>
      </c>
      <c r="L303" s="41"/>
      <c r="M303" s="181" t="s">
        <v>19</v>
      </c>
      <c r="N303" s="182" t="s">
        <v>43</v>
      </c>
      <c r="O303" s="66"/>
      <c r="P303" s="183">
        <f>O303*H303</f>
        <v>0</v>
      </c>
      <c r="Q303" s="183">
        <v>0</v>
      </c>
      <c r="R303" s="183">
        <f>Q303*H303</f>
        <v>0</v>
      </c>
      <c r="S303" s="183">
        <v>0</v>
      </c>
      <c r="T303" s="183">
        <f>S303*H303</f>
        <v>0</v>
      </c>
      <c r="U303" s="184" t="s">
        <v>19</v>
      </c>
      <c r="V303" s="36"/>
      <c r="W303" s="36"/>
      <c r="X303" s="36"/>
      <c r="Y303" s="36"/>
      <c r="Z303" s="36"/>
      <c r="AA303" s="36"/>
      <c r="AB303" s="36"/>
      <c r="AC303" s="36"/>
      <c r="AD303" s="36"/>
      <c r="AE303" s="36"/>
      <c r="AR303" s="185" t="s">
        <v>170</v>
      </c>
      <c r="AT303" s="185" t="s">
        <v>165</v>
      </c>
      <c r="AU303" s="185" t="s">
        <v>85</v>
      </c>
      <c r="AY303" s="19" t="s">
        <v>161</v>
      </c>
      <c r="BE303" s="186">
        <f>IF(N303="základní",J303,0)</f>
        <v>0</v>
      </c>
      <c r="BF303" s="186">
        <f>IF(N303="snížená",J303,0)</f>
        <v>0</v>
      </c>
      <c r="BG303" s="186">
        <f>IF(N303="zákl. přenesená",J303,0)</f>
        <v>0</v>
      </c>
      <c r="BH303" s="186">
        <f>IF(N303="sníž. přenesená",J303,0)</f>
        <v>0</v>
      </c>
      <c r="BI303" s="186">
        <f>IF(N303="nulová",J303,0)</f>
        <v>0</v>
      </c>
      <c r="BJ303" s="19" t="s">
        <v>80</v>
      </c>
      <c r="BK303" s="186">
        <f>ROUND(I303*H303,1)</f>
        <v>0</v>
      </c>
      <c r="BL303" s="19" t="s">
        <v>170</v>
      </c>
      <c r="BM303" s="185" t="s">
        <v>368</v>
      </c>
    </row>
    <row r="304" spans="1:65" s="2" customFormat="1" ht="11.25">
      <c r="A304" s="36"/>
      <c r="B304" s="37"/>
      <c r="C304" s="38"/>
      <c r="D304" s="187" t="s">
        <v>172</v>
      </c>
      <c r="E304" s="38"/>
      <c r="F304" s="188" t="s">
        <v>263</v>
      </c>
      <c r="G304" s="38"/>
      <c r="H304" s="38"/>
      <c r="I304" s="189"/>
      <c r="J304" s="38"/>
      <c r="K304" s="38"/>
      <c r="L304" s="41"/>
      <c r="M304" s="190"/>
      <c r="N304" s="191"/>
      <c r="O304" s="66"/>
      <c r="P304" s="66"/>
      <c r="Q304" s="66"/>
      <c r="R304" s="66"/>
      <c r="S304" s="66"/>
      <c r="T304" s="66"/>
      <c r="U304" s="67"/>
      <c r="V304" s="36"/>
      <c r="W304" s="36"/>
      <c r="X304" s="36"/>
      <c r="Y304" s="36"/>
      <c r="Z304" s="36"/>
      <c r="AA304" s="36"/>
      <c r="AB304" s="36"/>
      <c r="AC304" s="36"/>
      <c r="AD304" s="36"/>
      <c r="AE304" s="36"/>
      <c r="AT304" s="19" t="s">
        <v>172</v>
      </c>
      <c r="AU304" s="19" t="s">
        <v>85</v>
      </c>
    </row>
    <row r="305" spans="1:65" s="2" customFormat="1" ht="39">
      <c r="A305" s="36"/>
      <c r="B305" s="37"/>
      <c r="C305" s="38"/>
      <c r="D305" s="194" t="s">
        <v>213</v>
      </c>
      <c r="E305" s="38"/>
      <c r="F305" s="225" t="s">
        <v>264</v>
      </c>
      <c r="G305" s="38"/>
      <c r="H305" s="38"/>
      <c r="I305" s="189"/>
      <c r="J305" s="38"/>
      <c r="K305" s="38"/>
      <c r="L305" s="41"/>
      <c r="M305" s="190"/>
      <c r="N305" s="191"/>
      <c r="O305" s="66"/>
      <c r="P305" s="66"/>
      <c r="Q305" s="66"/>
      <c r="R305" s="66"/>
      <c r="S305" s="66"/>
      <c r="T305" s="66"/>
      <c r="U305" s="67"/>
      <c r="V305" s="36"/>
      <c r="W305" s="36"/>
      <c r="X305" s="36"/>
      <c r="Y305" s="36"/>
      <c r="Z305" s="36"/>
      <c r="AA305" s="36"/>
      <c r="AB305" s="36"/>
      <c r="AC305" s="36"/>
      <c r="AD305" s="36"/>
      <c r="AE305" s="36"/>
      <c r="AT305" s="19" t="s">
        <v>213</v>
      </c>
      <c r="AU305" s="19" t="s">
        <v>85</v>
      </c>
    </row>
    <row r="306" spans="1:65" s="12" customFormat="1" ht="20.85" customHeight="1">
      <c r="B306" s="158"/>
      <c r="C306" s="159"/>
      <c r="D306" s="160" t="s">
        <v>71</v>
      </c>
      <c r="E306" s="172" t="s">
        <v>369</v>
      </c>
      <c r="F306" s="172" t="s">
        <v>370</v>
      </c>
      <c r="G306" s="159"/>
      <c r="H306" s="159"/>
      <c r="I306" s="162"/>
      <c r="J306" s="173">
        <f>BK306</f>
        <v>0</v>
      </c>
      <c r="K306" s="159"/>
      <c r="L306" s="164"/>
      <c r="M306" s="165"/>
      <c r="N306" s="166"/>
      <c r="O306" s="166"/>
      <c r="P306" s="167">
        <f>SUM(P307:P337)</f>
        <v>0</v>
      </c>
      <c r="Q306" s="166"/>
      <c r="R306" s="167">
        <f>SUM(R307:R337)</f>
        <v>16.456461407999996</v>
      </c>
      <c r="S306" s="166"/>
      <c r="T306" s="167">
        <f>SUM(T307:T337)</f>
        <v>0</v>
      </c>
      <c r="U306" s="168"/>
      <c r="AR306" s="169" t="s">
        <v>80</v>
      </c>
      <c r="AT306" s="170" t="s">
        <v>71</v>
      </c>
      <c r="AU306" s="170" t="s">
        <v>82</v>
      </c>
      <c r="AY306" s="169" t="s">
        <v>161</v>
      </c>
      <c r="BK306" s="171">
        <f>SUM(BK307:BK337)</f>
        <v>0</v>
      </c>
    </row>
    <row r="307" spans="1:65" s="2" customFormat="1" ht="16.5" customHeight="1">
      <c r="A307" s="36"/>
      <c r="B307" s="37"/>
      <c r="C307" s="174" t="s">
        <v>371</v>
      </c>
      <c r="D307" s="174" t="s">
        <v>165</v>
      </c>
      <c r="E307" s="175" t="s">
        <v>372</v>
      </c>
      <c r="F307" s="176" t="s">
        <v>373</v>
      </c>
      <c r="G307" s="177" t="s">
        <v>168</v>
      </c>
      <c r="H307" s="178">
        <v>173.09299999999999</v>
      </c>
      <c r="I307" s="179"/>
      <c r="J307" s="180">
        <f>ROUND(I307*H307,1)</f>
        <v>0</v>
      </c>
      <c r="K307" s="176" t="s">
        <v>169</v>
      </c>
      <c r="L307" s="41"/>
      <c r="M307" s="181" t="s">
        <v>19</v>
      </c>
      <c r="N307" s="182" t="s">
        <v>43</v>
      </c>
      <c r="O307" s="66"/>
      <c r="P307" s="183">
        <f>O307*H307</f>
        <v>0</v>
      </c>
      <c r="Q307" s="183">
        <v>1.3200000000000001E-4</v>
      </c>
      <c r="R307" s="183">
        <f>Q307*H307</f>
        <v>2.2848276000000001E-2</v>
      </c>
      <c r="S307" s="183">
        <v>0</v>
      </c>
      <c r="T307" s="183">
        <f>S307*H307</f>
        <v>0</v>
      </c>
      <c r="U307" s="184" t="s">
        <v>19</v>
      </c>
      <c r="V307" s="36"/>
      <c r="W307" s="36"/>
      <c r="X307" s="36"/>
      <c r="Y307" s="36"/>
      <c r="Z307" s="36"/>
      <c r="AA307" s="36"/>
      <c r="AB307" s="36"/>
      <c r="AC307" s="36"/>
      <c r="AD307" s="36"/>
      <c r="AE307" s="36"/>
      <c r="AR307" s="185" t="s">
        <v>170</v>
      </c>
      <c r="AT307" s="185" t="s">
        <v>165</v>
      </c>
      <c r="AU307" s="185" t="s">
        <v>85</v>
      </c>
      <c r="AY307" s="19" t="s">
        <v>161</v>
      </c>
      <c r="BE307" s="186">
        <f>IF(N307="základní",J307,0)</f>
        <v>0</v>
      </c>
      <c r="BF307" s="186">
        <f>IF(N307="snížená",J307,0)</f>
        <v>0</v>
      </c>
      <c r="BG307" s="186">
        <f>IF(N307="zákl. přenesená",J307,0)</f>
        <v>0</v>
      </c>
      <c r="BH307" s="186">
        <f>IF(N307="sníž. přenesená",J307,0)</f>
        <v>0</v>
      </c>
      <c r="BI307" s="186">
        <f>IF(N307="nulová",J307,0)</f>
        <v>0</v>
      </c>
      <c r="BJ307" s="19" t="s">
        <v>80</v>
      </c>
      <c r="BK307" s="186">
        <f>ROUND(I307*H307,1)</f>
        <v>0</v>
      </c>
      <c r="BL307" s="19" t="s">
        <v>170</v>
      </c>
      <c r="BM307" s="185" t="s">
        <v>374</v>
      </c>
    </row>
    <row r="308" spans="1:65" s="2" customFormat="1" ht="11.25">
      <c r="A308" s="36"/>
      <c r="B308" s="37"/>
      <c r="C308" s="38"/>
      <c r="D308" s="187" t="s">
        <v>172</v>
      </c>
      <c r="E308" s="38"/>
      <c r="F308" s="188" t="s">
        <v>375</v>
      </c>
      <c r="G308" s="38"/>
      <c r="H308" s="38"/>
      <c r="I308" s="189"/>
      <c r="J308" s="38"/>
      <c r="K308" s="38"/>
      <c r="L308" s="41"/>
      <c r="M308" s="190"/>
      <c r="N308" s="191"/>
      <c r="O308" s="66"/>
      <c r="P308" s="66"/>
      <c r="Q308" s="66"/>
      <c r="R308" s="66"/>
      <c r="S308" s="66"/>
      <c r="T308" s="66"/>
      <c r="U308" s="67"/>
      <c r="V308" s="36"/>
      <c r="W308" s="36"/>
      <c r="X308" s="36"/>
      <c r="Y308" s="36"/>
      <c r="Z308" s="36"/>
      <c r="AA308" s="36"/>
      <c r="AB308" s="36"/>
      <c r="AC308" s="36"/>
      <c r="AD308" s="36"/>
      <c r="AE308" s="36"/>
      <c r="AT308" s="19" t="s">
        <v>172</v>
      </c>
      <c r="AU308" s="19" t="s">
        <v>85</v>
      </c>
    </row>
    <row r="309" spans="1:65" s="14" customFormat="1" ht="11.25">
      <c r="B309" s="203"/>
      <c r="C309" s="204"/>
      <c r="D309" s="194" t="s">
        <v>174</v>
      </c>
      <c r="E309" s="205" t="s">
        <v>19</v>
      </c>
      <c r="F309" s="206" t="s">
        <v>376</v>
      </c>
      <c r="G309" s="204"/>
      <c r="H309" s="207">
        <v>173.09299999999999</v>
      </c>
      <c r="I309" s="208"/>
      <c r="J309" s="204"/>
      <c r="K309" s="204"/>
      <c r="L309" s="209"/>
      <c r="M309" s="210"/>
      <c r="N309" s="211"/>
      <c r="O309" s="211"/>
      <c r="P309" s="211"/>
      <c r="Q309" s="211"/>
      <c r="R309" s="211"/>
      <c r="S309" s="211"/>
      <c r="T309" s="211"/>
      <c r="U309" s="212"/>
      <c r="AT309" s="213" t="s">
        <v>174</v>
      </c>
      <c r="AU309" s="213" t="s">
        <v>85</v>
      </c>
      <c r="AV309" s="14" t="s">
        <v>82</v>
      </c>
      <c r="AW309" s="14" t="s">
        <v>33</v>
      </c>
      <c r="AX309" s="14" t="s">
        <v>80</v>
      </c>
      <c r="AY309" s="213" t="s">
        <v>161</v>
      </c>
    </row>
    <row r="310" spans="1:65" s="2" customFormat="1" ht="16.5" customHeight="1">
      <c r="A310" s="36"/>
      <c r="B310" s="37"/>
      <c r="C310" s="174" t="s">
        <v>377</v>
      </c>
      <c r="D310" s="174" t="s">
        <v>165</v>
      </c>
      <c r="E310" s="175" t="s">
        <v>378</v>
      </c>
      <c r="F310" s="176" t="s">
        <v>379</v>
      </c>
      <c r="G310" s="177" t="s">
        <v>168</v>
      </c>
      <c r="H310" s="178">
        <v>173.09299999999999</v>
      </c>
      <c r="I310" s="179"/>
      <c r="J310" s="180">
        <f>ROUND(I310*H310,1)</f>
        <v>0</v>
      </c>
      <c r="K310" s="176" t="s">
        <v>169</v>
      </c>
      <c r="L310" s="41"/>
      <c r="M310" s="181" t="s">
        <v>19</v>
      </c>
      <c r="N310" s="182" t="s">
        <v>43</v>
      </c>
      <c r="O310" s="66"/>
      <c r="P310" s="183">
        <f>O310*H310</f>
        <v>0</v>
      </c>
      <c r="Q310" s="183">
        <v>9.3840000000000007E-2</v>
      </c>
      <c r="R310" s="183">
        <f>Q310*H310</f>
        <v>16.24304712</v>
      </c>
      <c r="S310" s="183">
        <v>0</v>
      </c>
      <c r="T310" s="183">
        <f>S310*H310</f>
        <v>0</v>
      </c>
      <c r="U310" s="184" t="s">
        <v>19</v>
      </c>
      <c r="V310" s="36"/>
      <c r="W310" s="36"/>
      <c r="X310" s="36"/>
      <c r="Y310" s="36"/>
      <c r="Z310" s="36"/>
      <c r="AA310" s="36"/>
      <c r="AB310" s="36"/>
      <c r="AC310" s="36"/>
      <c r="AD310" s="36"/>
      <c r="AE310" s="36"/>
      <c r="AR310" s="185" t="s">
        <v>170</v>
      </c>
      <c r="AT310" s="185" t="s">
        <v>165</v>
      </c>
      <c r="AU310" s="185" t="s">
        <v>85</v>
      </c>
      <c r="AY310" s="19" t="s">
        <v>161</v>
      </c>
      <c r="BE310" s="186">
        <f>IF(N310="základní",J310,0)</f>
        <v>0</v>
      </c>
      <c r="BF310" s="186">
        <f>IF(N310="snížená",J310,0)</f>
        <v>0</v>
      </c>
      <c r="BG310" s="186">
        <f>IF(N310="zákl. přenesená",J310,0)</f>
        <v>0</v>
      </c>
      <c r="BH310" s="186">
        <f>IF(N310="sníž. přenesená",J310,0)</f>
        <v>0</v>
      </c>
      <c r="BI310" s="186">
        <f>IF(N310="nulová",J310,0)</f>
        <v>0</v>
      </c>
      <c r="BJ310" s="19" t="s">
        <v>80</v>
      </c>
      <c r="BK310" s="186">
        <f>ROUND(I310*H310,1)</f>
        <v>0</v>
      </c>
      <c r="BL310" s="19" t="s">
        <v>170</v>
      </c>
      <c r="BM310" s="185" t="s">
        <v>380</v>
      </c>
    </row>
    <row r="311" spans="1:65" s="2" customFormat="1" ht="11.25">
      <c r="A311" s="36"/>
      <c r="B311" s="37"/>
      <c r="C311" s="38"/>
      <c r="D311" s="187" t="s">
        <v>172</v>
      </c>
      <c r="E311" s="38"/>
      <c r="F311" s="188" t="s">
        <v>381</v>
      </c>
      <c r="G311" s="38"/>
      <c r="H311" s="38"/>
      <c r="I311" s="189"/>
      <c r="J311" s="38"/>
      <c r="K311" s="38"/>
      <c r="L311" s="41"/>
      <c r="M311" s="190"/>
      <c r="N311" s="191"/>
      <c r="O311" s="66"/>
      <c r="P311" s="66"/>
      <c r="Q311" s="66"/>
      <c r="R311" s="66"/>
      <c r="S311" s="66"/>
      <c r="T311" s="66"/>
      <c r="U311" s="67"/>
      <c r="V311" s="36"/>
      <c r="W311" s="36"/>
      <c r="X311" s="36"/>
      <c r="Y311" s="36"/>
      <c r="Z311" s="36"/>
      <c r="AA311" s="36"/>
      <c r="AB311" s="36"/>
      <c r="AC311" s="36"/>
      <c r="AD311" s="36"/>
      <c r="AE311" s="36"/>
      <c r="AT311" s="19" t="s">
        <v>172</v>
      </c>
      <c r="AU311" s="19" t="s">
        <v>85</v>
      </c>
    </row>
    <row r="312" spans="1:65" s="2" customFormat="1" ht="39">
      <c r="A312" s="36"/>
      <c r="B312" s="37"/>
      <c r="C312" s="38"/>
      <c r="D312" s="194" t="s">
        <v>213</v>
      </c>
      <c r="E312" s="38"/>
      <c r="F312" s="225" t="s">
        <v>382</v>
      </c>
      <c r="G312" s="38"/>
      <c r="H312" s="38"/>
      <c r="I312" s="189"/>
      <c r="J312" s="38"/>
      <c r="K312" s="38"/>
      <c r="L312" s="41"/>
      <c r="M312" s="190"/>
      <c r="N312" s="191"/>
      <c r="O312" s="66"/>
      <c r="P312" s="66"/>
      <c r="Q312" s="66"/>
      <c r="R312" s="66"/>
      <c r="S312" s="66"/>
      <c r="T312" s="66"/>
      <c r="U312" s="67"/>
      <c r="V312" s="36"/>
      <c r="W312" s="36"/>
      <c r="X312" s="36"/>
      <c r="Y312" s="36"/>
      <c r="Z312" s="36"/>
      <c r="AA312" s="36"/>
      <c r="AB312" s="36"/>
      <c r="AC312" s="36"/>
      <c r="AD312" s="36"/>
      <c r="AE312" s="36"/>
      <c r="AT312" s="19" t="s">
        <v>213</v>
      </c>
      <c r="AU312" s="19" t="s">
        <v>85</v>
      </c>
    </row>
    <row r="313" spans="1:65" s="14" customFormat="1" ht="11.25">
      <c r="B313" s="203"/>
      <c r="C313" s="204"/>
      <c r="D313" s="194" t="s">
        <v>174</v>
      </c>
      <c r="E313" s="205" t="s">
        <v>19</v>
      </c>
      <c r="F313" s="206" t="s">
        <v>376</v>
      </c>
      <c r="G313" s="204"/>
      <c r="H313" s="207">
        <v>173.09299999999999</v>
      </c>
      <c r="I313" s="208"/>
      <c r="J313" s="204"/>
      <c r="K313" s="204"/>
      <c r="L313" s="209"/>
      <c r="M313" s="210"/>
      <c r="N313" s="211"/>
      <c r="O313" s="211"/>
      <c r="P313" s="211"/>
      <c r="Q313" s="211"/>
      <c r="R313" s="211"/>
      <c r="S313" s="211"/>
      <c r="T313" s="211"/>
      <c r="U313" s="212"/>
      <c r="AT313" s="213" t="s">
        <v>174</v>
      </c>
      <c r="AU313" s="213" t="s">
        <v>85</v>
      </c>
      <c r="AV313" s="14" t="s">
        <v>82</v>
      </c>
      <c r="AW313" s="14" t="s">
        <v>33</v>
      </c>
      <c r="AX313" s="14" t="s">
        <v>80</v>
      </c>
      <c r="AY313" s="213" t="s">
        <v>161</v>
      </c>
    </row>
    <row r="314" spans="1:65" s="2" customFormat="1" ht="24.2" customHeight="1">
      <c r="A314" s="36"/>
      <c r="B314" s="37"/>
      <c r="C314" s="174" t="s">
        <v>383</v>
      </c>
      <c r="D314" s="174" t="s">
        <v>165</v>
      </c>
      <c r="E314" s="175" t="s">
        <v>384</v>
      </c>
      <c r="F314" s="176" t="s">
        <v>385</v>
      </c>
      <c r="G314" s="177" t="s">
        <v>193</v>
      </c>
      <c r="H314" s="178">
        <v>55.06</v>
      </c>
      <c r="I314" s="179"/>
      <c r="J314" s="180">
        <f>ROUND(I314*H314,1)</f>
        <v>0</v>
      </c>
      <c r="K314" s="176" t="s">
        <v>169</v>
      </c>
      <c r="L314" s="41"/>
      <c r="M314" s="181" t="s">
        <v>19</v>
      </c>
      <c r="N314" s="182" t="s">
        <v>43</v>
      </c>
      <c r="O314" s="66"/>
      <c r="P314" s="183">
        <f>O314*H314</f>
        <v>0</v>
      </c>
      <c r="Q314" s="183">
        <v>2.0999999999999999E-5</v>
      </c>
      <c r="R314" s="183">
        <f>Q314*H314</f>
        <v>1.1562599999999999E-3</v>
      </c>
      <c r="S314" s="183">
        <v>0</v>
      </c>
      <c r="T314" s="183">
        <f>S314*H314</f>
        <v>0</v>
      </c>
      <c r="U314" s="184" t="s">
        <v>19</v>
      </c>
      <c r="V314" s="36"/>
      <c r="W314" s="36"/>
      <c r="X314" s="36"/>
      <c r="Y314" s="36"/>
      <c r="Z314" s="36"/>
      <c r="AA314" s="36"/>
      <c r="AB314" s="36"/>
      <c r="AC314" s="36"/>
      <c r="AD314" s="36"/>
      <c r="AE314" s="36"/>
      <c r="AR314" s="185" t="s">
        <v>170</v>
      </c>
      <c r="AT314" s="185" t="s">
        <v>165</v>
      </c>
      <c r="AU314" s="185" t="s">
        <v>85</v>
      </c>
      <c r="AY314" s="19" t="s">
        <v>161</v>
      </c>
      <c r="BE314" s="186">
        <f>IF(N314="základní",J314,0)</f>
        <v>0</v>
      </c>
      <c r="BF314" s="186">
        <f>IF(N314="snížená",J314,0)</f>
        <v>0</v>
      </c>
      <c r="BG314" s="186">
        <f>IF(N314="zákl. přenesená",J314,0)</f>
        <v>0</v>
      </c>
      <c r="BH314" s="186">
        <f>IF(N314="sníž. přenesená",J314,0)</f>
        <v>0</v>
      </c>
      <c r="BI314" s="186">
        <f>IF(N314="nulová",J314,0)</f>
        <v>0</v>
      </c>
      <c r="BJ314" s="19" t="s">
        <v>80</v>
      </c>
      <c r="BK314" s="186">
        <f>ROUND(I314*H314,1)</f>
        <v>0</v>
      </c>
      <c r="BL314" s="19" t="s">
        <v>170</v>
      </c>
      <c r="BM314" s="185" t="s">
        <v>386</v>
      </c>
    </row>
    <row r="315" spans="1:65" s="2" customFormat="1" ht="11.25">
      <c r="A315" s="36"/>
      <c r="B315" s="37"/>
      <c r="C315" s="38"/>
      <c r="D315" s="187" t="s">
        <v>172</v>
      </c>
      <c r="E315" s="38"/>
      <c r="F315" s="188" t="s">
        <v>387</v>
      </c>
      <c r="G315" s="38"/>
      <c r="H315" s="38"/>
      <c r="I315" s="189"/>
      <c r="J315" s="38"/>
      <c r="K315" s="38"/>
      <c r="L315" s="41"/>
      <c r="M315" s="190"/>
      <c r="N315" s="191"/>
      <c r="O315" s="66"/>
      <c r="P315" s="66"/>
      <c r="Q315" s="66"/>
      <c r="R315" s="66"/>
      <c r="S315" s="66"/>
      <c r="T315" s="66"/>
      <c r="U315" s="67"/>
      <c r="V315" s="36"/>
      <c r="W315" s="36"/>
      <c r="X315" s="36"/>
      <c r="Y315" s="36"/>
      <c r="Z315" s="36"/>
      <c r="AA315" s="36"/>
      <c r="AB315" s="36"/>
      <c r="AC315" s="36"/>
      <c r="AD315" s="36"/>
      <c r="AE315" s="36"/>
      <c r="AT315" s="19" t="s">
        <v>172</v>
      </c>
      <c r="AU315" s="19" t="s">
        <v>85</v>
      </c>
    </row>
    <row r="316" spans="1:65" s="14" customFormat="1" ht="11.25">
      <c r="B316" s="203"/>
      <c r="C316" s="204"/>
      <c r="D316" s="194" t="s">
        <v>174</v>
      </c>
      <c r="E316" s="205" t="s">
        <v>19</v>
      </c>
      <c r="F316" s="206" t="s">
        <v>388</v>
      </c>
      <c r="G316" s="204"/>
      <c r="H316" s="207">
        <v>55.06</v>
      </c>
      <c r="I316" s="208"/>
      <c r="J316" s="204"/>
      <c r="K316" s="204"/>
      <c r="L316" s="209"/>
      <c r="M316" s="210"/>
      <c r="N316" s="211"/>
      <c r="O316" s="211"/>
      <c r="P316" s="211"/>
      <c r="Q316" s="211"/>
      <c r="R316" s="211"/>
      <c r="S316" s="211"/>
      <c r="T316" s="211"/>
      <c r="U316" s="212"/>
      <c r="AT316" s="213" t="s">
        <v>174</v>
      </c>
      <c r="AU316" s="213" t="s">
        <v>85</v>
      </c>
      <c r="AV316" s="14" t="s">
        <v>82</v>
      </c>
      <c r="AW316" s="14" t="s">
        <v>33</v>
      </c>
      <c r="AX316" s="14" t="s">
        <v>72</v>
      </c>
      <c r="AY316" s="213" t="s">
        <v>161</v>
      </c>
    </row>
    <row r="317" spans="1:65" s="16" customFormat="1" ht="11.25">
      <c r="B317" s="226"/>
      <c r="C317" s="227"/>
      <c r="D317" s="194" t="s">
        <v>174</v>
      </c>
      <c r="E317" s="228" t="s">
        <v>19</v>
      </c>
      <c r="F317" s="229" t="s">
        <v>389</v>
      </c>
      <c r="G317" s="227"/>
      <c r="H317" s="230">
        <v>55.06</v>
      </c>
      <c r="I317" s="231"/>
      <c r="J317" s="227"/>
      <c r="K317" s="227"/>
      <c r="L317" s="232"/>
      <c r="M317" s="233"/>
      <c r="N317" s="234"/>
      <c r="O317" s="234"/>
      <c r="P317" s="234"/>
      <c r="Q317" s="234"/>
      <c r="R317" s="234"/>
      <c r="S317" s="234"/>
      <c r="T317" s="234"/>
      <c r="U317" s="235"/>
      <c r="AT317" s="236" t="s">
        <v>174</v>
      </c>
      <c r="AU317" s="236" t="s">
        <v>85</v>
      </c>
      <c r="AV317" s="16" t="s">
        <v>85</v>
      </c>
      <c r="AW317" s="16" t="s">
        <v>33</v>
      </c>
      <c r="AX317" s="16" t="s">
        <v>72</v>
      </c>
      <c r="AY317" s="236" t="s">
        <v>161</v>
      </c>
    </row>
    <row r="318" spans="1:65" s="15" customFormat="1" ht="11.25">
      <c r="B318" s="214"/>
      <c r="C318" s="215"/>
      <c r="D318" s="194" t="s">
        <v>174</v>
      </c>
      <c r="E318" s="216" t="s">
        <v>19</v>
      </c>
      <c r="F318" s="217" t="s">
        <v>239</v>
      </c>
      <c r="G318" s="215"/>
      <c r="H318" s="218">
        <v>55.06</v>
      </c>
      <c r="I318" s="219"/>
      <c r="J318" s="215"/>
      <c r="K318" s="215"/>
      <c r="L318" s="220"/>
      <c r="M318" s="221"/>
      <c r="N318" s="222"/>
      <c r="O318" s="222"/>
      <c r="P318" s="222"/>
      <c r="Q318" s="222"/>
      <c r="R318" s="222"/>
      <c r="S318" s="222"/>
      <c r="T318" s="222"/>
      <c r="U318" s="223"/>
      <c r="AT318" s="224" t="s">
        <v>174</v>
      </c>
      <c r="AU318" s="224" t="s">
        <v>85</v>
      </c>
      <c r="AV318" s="15" t="s">
        <v>170</v>
      </c>
      <c r="AW318" s="15" t="s">
        <v>33</v>
      </c>
      <c r="AX318" s="15" t="s">
        <v>80</v>
      </c>
      <c r="AY318" s="224" t="s">
        <v>161</v>
      </c>
    </row>
    <row r="319" spans="1:65" s="2" customFormat="1" ht="16.5" customHeight="1">
      <c r="A319" s="36"/>
      <c r="B319" s="37"/>
      <c r="C319" s="174" t="s">
        <v>390</v>
      </c>
      <c r="D319" s="174" t="s">
        <v>165</v>
      </c>
      <c r="E319" s="175" t="s">
        <v>391</v>
      </c>
      <c r="F319" s="176" t="s">
        <v>392</v>
      </c>
      <c r="G319" s="177" t="s">
        <v>168</v>
      </c>
      <c r="H319" s="178">
        <v>61.98</v>
      </c>
      <c r="I319" s="179"/>
      <c r="J319" s="180">
        <f>ROUND(I319*H319,1)</f>
        <v>0</v>
      </c>
      <c r="K319" s="176" t="s">
        <v>169</v>
      </c>
      <c r="L319" s="41"/>
      <c r="M319" s="181" t="s">
        <v>19</v>
      </c>
      <c r="N319" s="182" t="s">
        <v>43</v>
      </c>
      <c r="O319" s="66"/>
      <c r="P319" s="183">
        <f>O319*H319</f>
        <v>0</v>
      </c>
      <c r="Q319" s="183">
        <v>1.44E-6</v>
      </c>
      <c r="R319" s="183">
        <f>Q319*H319</f>
        <v>8.925119999999999E-5</v>
      </c>
      <c r="S319" s="183">
        <v>0</v>
      </c>
      <c r="T319" s="183">
        <f>S319*H319</f>
        <v>0</v>
      </c>
      <c r="U319" s="184" t="s">
        <v>19</v>
      </c>
      <c r="V319" s="36"/>
      <c r="W319" s="36"/>
      <c r="X319" s="36"/>
      <c r="Y319" s="36"/>
      <c r="Z319" s="36"/>
      <c r="AA319" s="36"/>
      <c r="AB319" s="36"/>
      <c r="AC319" s="36"/>
      <c r="AD319" s="36"/>
      <c r="AE319" s="36"/>
      <c r="AR319" s="185" t="s">
        <v>170</v>
      </c>
      <c r="AT319" s="185" t="s">
        <v>165</v>
      </c>
      <c r="AU319" s="185" t="s">
        <v>85</v>
      </c>
      <c r="AY319" s="19" t="s">
        <v>161</v>
      </c>
      <c r="BE319" s="186">
        <f>IF(N319="základní",J319,0)</f>
        <v>0</v>
      </c>
      <c r="BF319" s="186">
        <f>IF(N319="snížená",J319,0)</f>
        <v>0</v>
      </c>
      <c r="BG319" s="186">
        <f>IF(N319="zákl. přenesená",J319,0)</f>
        <v>0</v>
      </c>
      <c r="BH319" s="186">
        <f>IF(N319="sníž. přenesená",J319,0)</f>
        <v>0</v>
      </c>
      <c r="BI319" s="186">
        <f>IF(N319="nulová",J319,0)</f>
        <v>0</v>
      </c>
      <c r="BJ319" s="19" t="s">
        <v>80</v>
      </c>
      <c r="BK319" s="186">
        <f>ROUND(I319*H319,1)</f>
        <v>0</v>
      </c>
      <c r="BL319" s="19" t="s">
        <v>170</v>
      </c>
      <c r="BM319" s="185" t="s">
        <v>393</v>
      </c>
    </row>
    <row r="320" spans="1:65" s="2" customFormat="1" ht="11.25">
      <c r="A320" s="36"/>
      <c r="B320" s="37"/>
      <c r="C320" s="38"/>
      <c r="D320" s="187" t="s">
        <v>172</v>
      </c>
      <c r="E320" s="38"/>
      <c r="F320" s="188" t="s">
        <v>394</v>
      </c>
      <c r="G320" s="38"/>
      <c r="H320" s="38"/>
      <c r="I320" s="189"/>
      <c r="J320" s="38"/>
      <c r="K320" s="38"/>
      <c r="L320" s="41"/>
      <c r="M320" s="190"/>
      <c r="N320" s="191"/>
      <c r="O320" s="66"/>
      <c r="P320" s="66"/>
      <c r="Q320" s="66"/>
      <c r="R320" s="66"/>
      <c r="S320" s="66"/>
      <c r="T320" s="66"/>
      <c r="U320" s="67"/>
      <c r="V320" s="36"/>
      <c r="W320" s="36"/>
      <c r="X320" s="36"/>
      <c r="Y320" s="36"/>
      <c r="Z320" s="36"/>
      <c r="AA320" s="36"/>
      <c r="AB320" s="36"/>
      <c r="AC320" s="36"/>
      <c r="AD320" s="36"/>
      <c r="AE320" s="36"/>
      <c r="AT320" s="19" t="s">
        <v>172</v>
      </c>
      <c r="AU320" s="19" t="s">
        <v>85</v>
      </c>
    </row>
    <row r="321" spans="1:65" s="14" customFormat="1" ht="11.25">
      <c r="B321" s="203"/>
      <c r="C321" s="204"/>
      <c r="D321" s="194" t="s">
        <v>174</v>
      </c>
      <c r="E321" s="205" t="s">
        <v>19</v>
      </c>
      <c r="F321" s="206" t="s">
        <v>395</v>
      </c>
      <c r="G321" s="204"/>
      <c r="H321" s="207">
        <v>30.311</v>
      </c>
      <c r="I321" s="208"/>
      <c r="J321" s="204"/>
      <c r="K321" s="204"/>
      <c r="L321" s="209"/>
      <c r="M321" s="210"/>
      <c r="N321" s="211"/>
      <c r="O321" s="211"/>
      <c r="P321" s="211"/>
      <c r="Q321" s="211"/>
      <c r="R321" s="211"/>
      <c r="S321" s="211"/>
      <c r="T321" s="211"/>
      <c r="U321" s="212"/>
      <c r="AT321" s="213" t="s">
        <v>174</v>
      </c>
      <c r="AU321" s="213" t="s">
        <v>85</v>
      </c>
      <c r="AV321" s="14" t="s">
        <v>82</v>
      </c>
      <c r="AW321" s="14" t="s">
        <v>33</v>
      </c>
      <c r="AX321" s="14" t="s">
        <v>72</v>
      </c>
      <c r="AY321" s="213" t="s">
        <v>161</v>
      </c>
    </row>
    <row r="322" spans="1:65" s="14" customFormat="1" ht="11.25">
      <c r="B322" s="203"/>
      <c r="C322" s="204"/>
      <c r="D322" s="194" t="s">
        <v>174</v>
      </c>
      <c r="E322" s="205" t="s">
        <v>19</v>
      </c>
      <c r="F322" s="206" t="s">
        <v>396</v>
      </c>
      <c r="G322" s="204"/>
      <c r="H322" s="207">
        <v>-0.21</v>
      </c>
      <c r="I322" s="208"/>
      <c r="J322" s="204"/>
      <c r="K322" s="204"/>
      <c r="L322" s="209"/>
      <c r="M322" s="210"/>
      <c r="N322" s="211"/>
      <c r="O322" s="211"/>
      <c r="P322" s="211"/>
      <c r="Q322" s="211"/>
      <c r="R322" s="211"/>
      <c r="S322" s="211"/>
      <c r="T322" s="211"/>
      <c r="U322" s="212"/>
      <c r="AT322" s="213" t="s">
        <v>174</v>
      </c>
      <c r="AU322" s="213" t="s">
        <v>85</v>
      </c>
      <c r="AV322" s="14" t="s">
        <v>82</v>
      </c>
      <c r="AW322" s="14" t="s">
        <v>33</v>
      </c>
      <c r="AX322" s="14" t="s">
        <v>72</v>
      </c>
      <c r="AY322" s="213" t="s">
        <v>161</v>
      </c>
    </row>
    <row r="323" spans="1:65" s="14" customFormat="1" ht="11.25">
      <c r="B323" s="203"/>
      <c r="C323" s="204"/>
      <c r="D323" s="194" t="s">
        <v>174</v>
      </c>
      <c r="E323" s="205" t="s">
        <v>19</v>
      </c>
      <c r="F323" s="206" t="s">
        <v>397</v>
      </c>
      <c r="G323" s="204"/>
      <c r="H323" s="207">
        <v>17.584</v>
      </c>
      <c r="I323" s="208"/>
      <c r="J323" s="204"/>
      <c r="K323" s="204"/>
      <c r="L323" s="209"/>
      <c r="M323" s="210"/>
      <c r="N323" s="211"/>
      <c r="O323" s="211"/>
      <c r="P323" s="211"/>
      <c r="Q323" s="211"/>
      <c r="R323" s="211"/>
      <c r="S323" s="211"/>
      <c r="T323" s="211"/>
      <c r="U323" s="212"/>
      <c r="AT323" s="213" t="s">
        <v>174</v>
      </c>
      <c r="AU323" s="213" t="s">
        <v>85</v>
      </c>
      <c r="AV323" s="14" t="s">
        <v>82</v>
      </c>
      <c r="AW323" s="14" t="s">
        <v>33</v>
      </c>
      <c r="AX323" s="14" t="s">
        <v>72</v>
      </c>
      <c r="AY323" s="213" t="s">
        <v>161</v>
      </c>
    </row>
    <row r="324" spans="1:65" s="14" customFormat="1" ht="11.25">
      <c r="B324" s="203"/>
      <c r="C324" s="204"/>
      <c r="D324" s="194" t="s">
        <v>174</v>
      </c>
      <c r="E324" s="205" t="s">
        <v>19</v>
      </c>
      <c r="F324" s="206" t="s">
        <v>398</v>
      </c>
      <c r="G324" s="204"/>
      <c r="H324" s="207">
        <v>15.484999999999999</v>
      </c>
      <c r="I324" s="208"/>
      <c r="J324" s="204"/>
      <c r="K324" s="204"/>
      <c r="L324" s="209"/>
      <c r="M324" s="210"/>
      <c r="N324" s="211"/>
      <c r="O324" s="211"/>
      <c r="P324" s="211"/>
      <c r="Q324" s="211"/>
      <c r="R324" s="211"/>
      <c r="S324" s="211"/>
      <c r="T324" s="211"/>
      <c r="U324" s="212"/>
      <c r="AT324" s="213" t="s">
        <v>174</v>
      </c>
      <c r="AU324" s="213" t="s">
        <v>85</v>
      </c>
      <c r="AV324" s="14" t="s">
        <v>82</v>
      </c>
      <c r="AW324" s="14" t="s">
        <v>33</v>
      </c>
      <c r="AX324" s="14" t="s">
        <v>72</v>
      </c>
      <c r="AY324" s="213" t="s">
        <v>161</v>
      </c>
    </row>
    <row r="325" spans="1:65" s="14" customFormat="1" ht="11.25">
      <c r="B325" s="203"/>
      <c r="C325" s="204"/>
      <c r="D325" s="194" t="s">
        <v>174</v>
      </c>
      <c r="E325" s="205" t="s">
        <v>19</v>
      </c>
      <c r="F325" s="206" t="s">
        <v>399</v>
      </c>
      <c r="G325" s="204"/>
      <c r="H325" s="207">
        <v>-1.19</v>
      </c>
      <c r="I325" s="208"/>
      <c r="J325" s="204"/>
      <c r="K325" s="204"/>
      <c r="L325" s="209"/>
      <c r="M325" s="210"/>
      <c r="N325" s="211"/>
      <c r="O325" s="211"/>
      <c r="P325" s="211"/>
      <c r="Q325" s="211"/>
      <c r="R325" s="211"/>
      <c r="S325" s="211"/>
      <c r="T325" s="211"/>
      <c r="U325" s="212"/>
      <c r="AT325" s="213" t="s">
        <v>174</v>
      </c>
      <c r="AU325" s="213" t="s">
        <v>85</v>
      </c>
      <c r="AV325" s="14" t="s">
        <v>82</v>
      </c>
      <c r="AW325" s="14" t="s">
        <v>33</v>
      </c>
      <c r="AX325" s="14" t="s">
        <v>72</v>
      </c>
      <c r="AY325" s="213" t="s">
        <v>161</v>
      </c>
    </row>
    <row r="326" spans="1:65" s="16" customFormat="1" ht="11.25">
      <c r="B326" s="226"/>
      <c r="C326" s="227"/>
      <c r="D326" s="194" t="s">
        <v>174</v>
      </c>
      <c r="E326" s="228" t="s">
        <v>19</v>
      </c>
      <c r="F326" s="229" t="s">
        <v>400</v>
      </c>
      <c r="G326" s="227"/>
      <c r="H326" s="230">
        <v>61.98</v>
      </c>
      <c r="I326" s="231"/>
      <c r="J326" s="227"/>
      <c r="K326" s="227"/>
      <c r="L326" s="232"/>
      <c r="M326" s="233"/>
      <c r="N326" s="234"/>
      <c r="O326" s="234"/>
      <c r="P326" s="234"/>
      <c r="Q326" s="234"/>
      <c r="R326" s="234"/>
      <c r="S326" s="234"/>
      <c r="T326" s="234"/>
      <c r="U326" s="235"/>
      <c r="AT326" s="236" t="s">
        <v>174</v>
      </c>
      <c r="AU326" s="236" t="s">
        <v>85</v>
      </c>
      <c r="AV326" s="16" t="s">
        <v>85</v>
      </c>
      <c r="AW326" s="16" t="s">
        <v>33</v>
      </c>
      <c r="AX326" s="16" t="s">
        <v>72</v>
      </c>
      <c r="AY326" s="236" t="s">
        <v>161</v>
      </c>
    </row>
    <row r="327" spans="1:65" s="15" customFormat="1" ht="11.25">
      <c r="B327" s="214"/>
      <c r="C327" s="215"/>
      <c r="D327" s="194" t="s">
        <v>174</v>
      </c>
      <c r="E327" s="216" t="s">
        <v>19</v>
      </c>
      <c r="F327" s="217" t="s">
        <v>239</v>
      </c>
      <c r="G327" s="215"/>
      <c r="H327" s="218">
        <v>61.98</v>
      </c>
      <c r="I327" s="219"/>
      <c r="J327" s="215"/>
      <c r="K327" s="215"/>
      <c r="L327" s="220"/>
      <c r="M327" s="221"/>
      <c r="N327" s="222"/>
      <c r="O327" s="222"/>
      <c r="P327" s="222"/>
      <c r="Q327" s="222"/>
      <c r="R327" s="222"/>
      <c r="S327" s="222"/>
      <c r="T327" s="222"/>
      <c r="U327" s="223"/>
      <c r="AT327" s="224" t="s">
        <v>174</v>
      </c>
      <c r="AU327" s="224" t="s">
        <v>85</v>
      </c>
      <c r="AV327" s="15" t="s">
        <v>170</v>
      </c>
      <c r="AW327" s="15" t="s">
        <v>33</v>
      </c>
      <c r="AX327" s="15" t="s">
        <v>80</v>
      </c>
      <c r="AY327" s="224" t="s">
        <v>161</v>
      </c>
    </row>
    <row r="328" spans="1:65" s="2" customFormat="1" ht="16.5" customHeight="1">
      <c r="A328" s="36"/>
      <c r="B328" s="37"/>
      <c r="C328" s="174" t="s">
        <v>401</v>
      </c>
      <c r="D328" s="174" t="s">
        <v>165</v>
      </c>
      <c r="E328" s="175" t="s">
        <v>402</v>
      </c>
      <c r="F328" s="176" t="s">
        <v>403</v>
      </c>
      <c r="G328" s="177" t="s">
        <v>168</v>
      </c>
      <c r="H328" s="178">
        <v>61.98</v>
      </c>
      <c r="I328" s="179"/>
      <c r="J328" s="180">
        <f>ROUND(I328*H328,1)</f>
        <v>0</v>
      </c>
      <c r="K328" s="176" t="s">
        <v>169</v>
      </c>
      <c r="L328" s="41"/>
      <c r="M328" s="181" t="s">
        <v>19</v>
      </c>
      <c r="N328" s="182" t="s">
        <v>43</v>
      </c>
      <c r="O328" s="66"/>
      <c r="P328" s="183">
        <f>O328*H328</f>
        <v>0</v>
      </c>
      <c r="Q328" s="183">
        <v>9.5999999999999991E-7</v>
      </c>
      <c r="R328" s="183">
        <f>Q328*H328</f>
        <v>5.9500799999999991E-5</v>
      </c>
      <c r="S328" s="183">
        <v>0</v>
      </c>
      <c r="T328" s="183">
        <f>S328*H328</f>
        <v>0</v>
      </c>
      <c r="U328" s="184" t="s">
        <v>19</v>
      </c>
      <c r="V328" s="36"/>
      <c r="W328" s="36"/>
      <c r="X328" s="36"/>
      <c r="Y328" s="36"/>
      <c r="Z328" s="36"/>
      <c r="AA328" s="36"/>
      <c r="AB328" s="36"/>
      <c r="AC328" s="36"/>
      <c r="AD328" s="36"/>
      <c r="AE328" s="36"/>
      <c r="AR328" s="185" t="s">
        <v>170</v>
      </c>
      <c r="AT328" s="185" t="s">
        <v>165</v>
      </c>
      <c r="AU328" s="185" t="s">
        <v>85</v>
      </c>
      <c r="AY328" s="19" t="s">
        <v>161</v>
      </c>
      <c r="BE328" s="186">
        <f>IF(N328="základní",J328,0)</f>
        <v>0</v>
      </c>
      <c r="BF328" s="186">
        <f>IF(N328="snížená",J328,0)</f>
        <v>0</v>
      </c>
      <c r="BG328" s="186">
        <f>IF(N328="zákl. přenesená",J328,0)</f>
        <v>0</v>
      </c>
      <c r="BH328" s="186">
        <f>IF(N328="sníž. přenesená",J328,0)</f>
        <v>0</v>
      </c>
      <c r="BI328" s="186">
        <f>IF(N328="nulová",J328,0)</f>
        <v>0</v>
      </c>
      <c r="BJ328" s="19" t="s">
        <v>80</v>
      </c>
      <c r="BK328" s="186">
        <f>ROUND(I328*H328,1)</f>
        <v>0</v>
      </c>
      <c r="BL328" s="19" t="s">
        <v>170</v>
      </c>
      <c r="BM328" s="185" t="s">
        <v>404</v>
      </c>
    </row>
    <row r="329" spans="1:65" s="2" customFormat="1" ht="11.25">
      <c r="A329" s="36"/>
      <c r="B329" s="37"/>
      <c r="C329" s="38"/>
      <c r="D329" s="187" t="s">
        <v>172</v>
      </c>
      <c r="E329" s="38"/>
      <c r="F329" s="188" t="s">
        <v>405</v>
      </c>
      <c r="G329" s="38"/>
      <c r="H329" s="38"/>
      <c r="I329" s="189"/>
      <c r="J329" s="38"/>
      <c r="K329" s="38"/>
      <c r="L329" s="41"/>
      <c r="M329" s="190"/>
      <c r="N329" s="191"/>
      <c r="O329" s="66"/>
      <c r="P329" s="66"/>
      <c r="Q329" s="66"/>
      <c r="R329" s="66"/>
      <c r="S329" s="66"/>
      <c r="T329" s="66"/>
      <c r="U329" s="67"/>
      <c r="V329" s="36"/>
      <c r="W329" s="36"/>
      <c r="X329" s="36"/>
      <c r="Y329" s="36"/>
      <c r="Z329" s="36"/>
      <c r="AA329" s="36"/>
      <c r="AB329" s="36"/>
      <c r="AC329" s="36"/>
      <c r="AD329" s="36"/>
      <c r="AE329" s="36"/>
      <c r="AT329" s="19" t="s">
        <v>172</v>
      </c>
      <c r="AU329" s="19" t="s">
        <v>85</v>
      </c>
    </row>
    <row r="330" spans="1:65" s="2" customFormat="1" ht="16.5" customHeight="1">
      <c r="A330" s="36"/>
      <c r="B330" s="37"/>
      <c r="C330" s="174" t="s">
        <v>406</v>
      </c>
      <c r="D330" s="174" t="s">
        <v>165</v>
      </c>
      <c r="E330" s="175" t="s">
        <v>407</v>
      </c>
      <c r="F330" s="176" t="s">
        <v>408</v>
      </c>
      <c r="G330" s="177" t="s">
        <v>168</v>
      </c>
      <c r="H330" s="178">
        <v>18.555</v>
      </c>
      <c r="I330" s="179"/>
      <c r="J330" s="180">
        <f>ROUND(I330*H330,1)</f>
        <v>0</v>
      </c>
      <c r="K330" s="176" t="s">
        <v>169</v>
      </c>
      <c r="L330" s="41"/>
      <c r="M330" s="181" t="s">
        <v>19</v>
      </c>
      <c r="N330" s="182" t="s">
        <v>43</v>
      </c>
      <c r="O330" s="66"/>
      <c r="P330" s="183">
        <f>O330*H330</f>
        <v>0</v>
      </c>
      <c r="Q330" s="183">
        <v>1.0200000000000001E-2</v>
      </c>
      <c r="R330" s="183">
        <f>Q330*H330</f>
        <v>0.18926100000000001</v>
      </c>
      <c r="S330" s="183">
        <v>0</v>
      </c>
      <c r="T330" s="183">
        <f>S330*H330</f>
        <v>0</v>
      </c>
      <c r="U330" s="184" t="s">
        <v>19</v>
      </c>
      <c r="V330" s="36"/>
      <c r="W330" s="36"/>
      <c r="X330" s="36"/>
      <c r="Y330" s="36"/>
      <c r="Z330" s="36"/>
      <c r="AA330" s="36"/>
      <c r="AB330" s="36"/>
      <c r="AC330" s="36"/>
      <c r="AD330" s="36"/>
      <c r="AE330" s="36"/>
      <c r="AR330" s="185" t="s">
        <v>170</v>
      </c>
      <c r="AT330" s="185" t="s">
        <v>165</v>
      </c>
      <c r="AU330" s="185" t="s">
        <v>85</v>
      </c>
      <c r="AY330" s="19" t="s">
        <v>161</v>
      </c>
      <c r="BE330" s="186">
        <f>IF(N330="základní",J330,0)</f>
        <v>0</v>
      </c>
      <c r="BF330" s="186">
        <f>IF(N330="snížená",J330,0)</f>
        <v>0</v>
      </c>
      <c r="BG330" s="186">
        <f>IF(N330="zákl. přenesená",J330,0)</f>
        <v>0</v>
      </c>
      <c r="BH330" s="186">
        <f>IF(N330="sníž. přenesená",J330,0)</f>
        <v>0</v>
      </c>
      <c r="BI330" s="186">
        <f>IF(N330="nulová",J330,0)</f>
        <v>0</v>
      </c>
      <c r="BJ330" s="19" t="s">
        <v>80</v>
      </c>
      <c r="BK330" s="186">
        <f>ROUND(I330*H330,1)</f>
        <v>0</v>
      </c>
      <c r="BL330" s="19" t="s">
        <v>170</v>
      </c>
      <c r="BM330" s="185" t="s">
        <v>409</v>
      </c>
    </row>
    <row r="331" spans="1:65" s="2" customFormat="1" ht="11.25">
      <c r="A331" s="36"/>
      <c r="B331" s="37"/>
      <c r="C331" s="38"/>
      <c r="D331" s="187" t="s">
        <v>172</v>
      </c>
      <c r="E331" s="38"/>
      <c r="F331" s="188" t="s">
        <v>410</v>
      </c>
      <c r="G331" s="38"/>
      <c r="H331" s="38"/>
      <c r="I331" s="189"/>
      <c r="J331" s="38"/>
      <c r="K331" s="38"/>
      <c r="L331" s="41"/>
      <c r="M331" s="190"/>
      <c r="N331" s="191"/>
      <c r="O331" s="66"/>
      <c r="P331" s="66"/>
      <c r="Q331" s="66"/>
      <c r="R331" s="66"/>
      <c r="S331" s="66"/>
      <c r="T331" s="66"/>
      <c r="U331" s="67"/>
      <c r="V331" s="36"/>
      <c r="W331" s="36"/>
      <c r="X331" s="36"/>
      <c r="Y331" s="36"/>
      <c r="Z331" s="36"/>
      <c r="AA331" s="36"/>
      <c r="AB331" s="36"/>
      <c r="AC331" s="36"/>
      <c r="AD331" s="36"/>
      <c r="AE331" s="36"/>
      <c r="AT331" s="19" t="s">
        <v>172</v>
      </c>
      <c r="AU331" s="19" t="s">
        <v>85</v>
      </c>
    </row>
    <row r="332" spans="1:65" s="13" customFormat="1" ht="11.25">
      <c r="B332" s="192"/>
      <c r="C332" s="193"/>
      <c r="D332" s="194" t="s">
        <v>174</v>
      </c>
      <c r="E332" s="195" t="s">
        <v>19</v>
      </c>
      <c r="F332" s="196" t="s">
        <v>411</v>
      </c>
      <c r="G332" s="193"/>
      <c r="H332" s="195" t="s">
        <v>19</v>
      </c>
      <c r="I332" s="197"/>
      <c r="J332" s="193"/>
      <c r="K332" s="193"/>
      <c r="L332" s="198"/>
      <c r="M332" s="199"/>
      <c r="N332" s="200"/>
      <c r="O332" s="200"/>
      <c r="P332" s="200"/>
      <c r="Q332" s="200"/>
      <c r="R332" s="200"/>
      <c r="S332" s="200"/>
      <c r="T332" s="200"/>
      <c r="U332" s="201"/>
      <c r="AT332" s="202" t="s">
        <v>174</v>
      </c>
      <c r="AU332" s="202" t="s">
        <v>85</v>
      </c>
      <c r="AV332" s="13" t="s">
        <v>80</v>
      </c>
      <c r="AW332" s="13" t="s">
        <v>33</v>
      </c>
      <c r="AX332" s="13" t="s">
        <v>72</v>
      </c>
      <c r="AY332" s="202" t="s">
        <v>161</v>
      </c>
    </row>
    <row r="333" spans="1:65" s="14" customFormat="1" ht="11.25">
      <c r="B333" s="203"/>
      <c r="C333" s="204"/>
      <c r="D333" s="194" t="s">
        <v>174</v>
      </c>
      <c r="E333" s="205" t="s">
        <v>19</v>
      </c>
      <c r="F333" s="206" t="s">
        <v>412</v>
      </c>
      <c r="G333" s="204"/>
      <c r="H333" s="207">
        <v>4.851</v>
      </c>
      <c r="I333" s="208"/>
      <c r="J333" s="204"/>
      <c r="K333" s="204"/>
      <c r="L333" s="209"/>
      <c r="M333" s="210"/>
      <c r="N333" s="211"/>
      <c r="O333" s="211"/>
      <c r="P333" s="211"/>
      <c r="Q333" s="211"/>
      <c r="R333" s="211"/>
      <c r="S333" s="211"/>
      <c r="T333" s="211"/>
      <c r="U333" s="212"/>
      <c r="AT333" s="213" t="s">
        <v>174</v>
      </c>
      <c r="AU333" s="213" t="s">
        <v>85</v>
      </c>
      <c r="AV333" s="14" t="s">
        <v>82</v>
      </c>
      <c r="AW333" s="14" t="s">
        <v>33</v>
      </c>
      <c r="AX333" s="14" t="s">
        <v>72</v>
      </c>
      <c r="AY333" s="213" t="s">
        <v>161</v>
      </c>
    </row>
    <row r="334" spans="1:65" s="14" customFormat="1" ht="11.25">
      <c r="B334" s="203"/>
      <c r="C334" s="204"/>
      <c r="D334" s="194" t="s">
        <v>174</v>
      </c>
      <c r="E334" s="205" t="s">
        <v>19</v>
      </c>
      <c r="F334" s="206" t="s">
        <v>413</v>
      </c>
      <c r="G334" s="204"/>
      <c r="H334" s="207">
        <v>5.0330000000000004</v>
      </c>
      <c r="I334" s="208"/>
      <c r="J334" s="204"/>
      <c r="K334" s="204"/>
      <c r="L334" s="209"/>
      <c r="M334" s="210"/>
      <c r="N334" s="211"/>
      <c r="O334" s="211"/>
      <c r="P334" s="211"/>
      <c r="Q334" s="211"/>
      <c r="R334" s="211"/>
      <c r="S334" s="211"/>
      <c r="T334" s="211"/>
      <c r="U334" s="212"/>
      <c r="AT334" s="213" t="s">
        <v>174</v>
      </c>
      <c r="AU334" s="213" t="s">
        <v>85</v>
      </c>
      <c r="AV334" s="14" t="s">
        <v>82</v>
      </c>
      <c r="AW334" s="14" t="s">
        <v>33</v>
      </c>
      <c r="AX334" s="14" t="s">
        <v>72</v>
      </c>
      <c r="AY334" s="213" t="s">
        <v>161</v>
      </c>
    </row>
    <row r="335" spans="1:65" s="14" customFormat="1" ht="11.25">
      <c r="B335" s="203"/>
      <c r="C335" s="204"/>
      <c r="D335" s="194" t="s">
        <v>174</v>
      </c>
      <c r="E335" s="205" t="s">
        <v>19</v>
      </c>
      <c r="F335" s="206" t="s">
        <v>414</v>
      </c>
      <c r="G335" s="204"/>
      <c r="H335" s="207">
        <v>4.5220000000000002</v>
      </c>
      <c r="I335" s="208"/>
      <c r="J335" s="204"/>
      <c r="K335" s="204"/>
      <c r="L335" s="209"/>
      <c r="M335" s="210"/>
      <c r="N335" s="211"/>
      <c r="O335" s="211"/>
      <c r="P335" s="211"/>
      <c r="Q335" s="211"/>
      <c r="R335" s="211"/>
      <c r="S335" s="211"/>
      <c r="T335" s="211"/>
      <c r="U335" s="212"/>
      <c r="AT335" s="213" t="s">
        <v>174</v>
      </c>
      <c r="AU335" s="213" t="s">
        <v>85</v>
      </c>
      <c r="AV335" s="14" t="s">
        <v>82</v>
      </c>
      <c r="AW335" s="14" t="s">
        <v>33</v>
      </c>
      <c r="AX335" s="14" t="s">
        <v>72</v>
      </c>
      <c r="AY335" s="213" t="s">
        <v>161</v>
      </c>
    </row>
    <row r="336" spans="1:65" s="14" customFormat="1" ht="11.25">
      <c r="B336" s="203"/>
      <c r="C336" s="204"/>
      <c r="D336" s="194" t="s">
        <v>174</v>
      </c>
      <c r="E336" s="205" t="s">
        <v>19</v>
      </c>
      <c r="F336" s="206" t="s">
        <v>415</v>
      </c>
      <c r="G336" s="204"/>
      <c r="H336" s="207">
        <v>4.149</v>
      </c>
      <c r="I336" s="208"/>
      <c r="J336" s="204"/>
      <c r="K336" s="204"/>
      <c r="L336" s="209"/>
      <c r="M336" s="210"/>
      <c r="N336" s="211"/>
      <c r="O336" s="211"/>
      <c r="P336" s="211"/>
      <c r="Q336" s="211"/>
      <c r="R336" s="211"/>
      <c r="S336" s="211"/>
      <c r="T336" s="211"/>
      <c r="U336" s="212"/>
      <c r="AT336" s="213" t="s">
        <v>174</v>
      </c>
      <c r="AU336" s="213" t="s">
        <v>85</v>
      </c>
      <c r="AV336" s="14" t="s">
        <v>82</v>
      </c>
      <c r="AW336" s="14" t="s">
        <v>33</v>
      </c>
      <c r="AX336" s="14" t="s">
        <v>72</v>
      </c>
      <c r="AY336" s="213" t="s">
        <v>161</v>
      </c>
    </row>
    <row r="337" spans="1:65" s="15" customFormat="1" ht="11.25">
      <c r="B337" s="214"/>
      <c r="C337" s="215"/>
      <c r="D337" s="194" t="s">
        <v>174</v>
      </c>
      <c r="E337" s="216" t="s">
        <v>19</v>
      </c>
      <c r="F337" s="217" t="s">
        <v>239</v>
      </c>
      <c r="G337" s="215"/>
      <c r="H337" s="218">
        <v>18.555</v>
      </c>
      <c r="I337" s="219"/>
      <c r="J337" s="215"/>
      <c r="K337" s="215"/>
      <c r="L337" s="220"/>
      <c r="M337" s="221"/>
      <c r="N337" s="222"/>
      <c r="O337" s="222"/>
      <c r="P337" s="222"/>
      <c r="Q337" s="222"/>
      <c r="R337" s="222"/>
      <c r="S337" s="222"/>
      <c r="T337" s="222"/>
      <c r="U337" s="223"/>
      <c r="AT337" s="224" t="s">
        <v>174</v>
      </c>
      <c r="AU337" s="224" t="s">
        <v>85</v>
      </c>
      <c r="AV337" s="15" t="s">
        <v>170</v>
      </c>
      <c r="AW337" s="15" t="s">
        <v>33</v>
      </c>
      <c r="AX337" s="15" t="s">
        <v>80</v>
      </c>
      <c r="AY337" s="224" t="s">
        <v>161</v>
      </c>
    </row>
    <row r="338" spans="1:65" s="12" customFormat="1" ht="22.9" customHeight="1">
      <c r="B338" s="158"/>
      <c r="C338" s="159"/>
      <c r="D338" s="160" t="s">
        <v>71</v>
      </c>
      <c r="E338" s="172" t="s">
        <v>221</v>
      </c>
      <c r="F338" s="172" t="s">
        <v>416</v>
      </c>
      <c r="G338" s="159"/>
      <c r="H338" s="159"/>
      <c r="I338" s="162"/>
      <c r="J338" s="173">
        <f>BK338</f>
        <v>0</v>
      </c>
      <c r="K338" s="159"/>
      <c r="L338" s="164"/>
      <c r="M338" s="165"/>
      <c r="N338" s="166"/>
      <c r="O338" s="166"/>
      <c r="P338" s="167">
        <f>P339+P373+P407</f>
        <v>0</v>
      </c>
      <c r="Q338" s="166"/>
      <c r="R338" s="167">
        <f>R339+R373+R407</f>
        <v>1.8315272479999998</v>
      </c>
      <c r="S338" s="166"/>
      <c r="T338" s="167">
        <f>T339+T373+T407</f>
        <v>0.9982145</v>
      </c>
      <c r="U338" s="168"/>
      <c r="AR338" s="169" t="s">
        <v>80</v>
      </c>
      <c r="AT338" s="170" t="s">
        <v>71</v>
      </c>
      <c r="AU338" s="170" t="s">
        <v>80</v>
      </c>
      <c r="AY338" s="169" t="s">
        <v>161</v>
      </c>
      <c r="BK338" s="171">
        <f>BK339+BK373+BK407</f>
        <v>0</v>
      </c>
    </row>
    <row r="339" spans="1:65" s="12" customFormat="1" ht="20.85" customHeight="1">
      <c r="B339" s="158"/>
      <c r="C339" s="159"/>
      <c r="D339" s="160" t="s">
        <v>71</v>
      </c>
      <c r="E339" s="172" t="s">
        <v>417</v>
      </c>
      <c r="F339" s="172" t="s">
        <v>418</v>
      </c>
      <c r="G339" s="159"/>
      <c r="H339" s="159"/>
      <c r="I339" s="162"/>
      <c r="J339" s="173">
        <f>BK339</f>
        <v>0</v>
      </c>
      <c r="K339" s="159"/>
      <c r="L339" s="164"/>
      <c r="M339" s="165"/>
      <c r="N339" s="166"/>
      <c r="O339" s="166"/>
      <c r="P339" s="167">
        <f>SUM(P340:P372)</f>
        <v>0</v>
      </c>
      <c r="Q339" s="166"/>
      <c r="R339" s="167">
        <f>SUM(R340:R372)</f>
        <v>0</v>
      </c>
      <c r="S339" s="166"/>
      <c r="T339" s="167">
        <f>SUM(T340:T372)</f>
        <v>0</v>
      </c>
      <c r="U339" s="168"/>
      <c r="AR339" s="169" t="s">
        <v>80</v>
      </c>
      <c r="AT339" s="170" t="s">
        <v>71</v>
      </c>
      <c r="AU339" s="170" t="s">
        <v>82</v>
      </c>
      <c r="AY339" s="169" t="s">
        <v>161</v>
      </c>
      <c r="BK339" s="171">
        <f>SUM(BK340:BK372)</f>
        <v>0</v>
      </c>
    </row>
    <row r="340" spans="1:65" s="2" customFormat="1" ht="24.2" customHeight="1">
      <c r="A340" s="36"/>
      <c r="B340" s="37"/>
      <c r="C340" s="174" t="s">
        <v>419</v>
      </c>
      <c r="D340" s="174" t="s">
        <v>165</v>
      </c>
      <c r="E340" s="175" t="s">
        <v>420</v>
      </c>
      <c r="F340" s="176" t="s">
        <v>421</v>
      </c>
      <c r="G340" s="177" t="s">
        <v>185</v>
      </c>
      <c r="H340" s="178">
        <v>1</v>
      </c>
      <c r="I340" s="179"/>
      <c r="J340" s="180">
        <f>ROUND(I340*H340,1)</f>
        <v>0</v>
      </c>
      <c r="K340" s="176" t="s">
        <v>169</v>
      </c>
      <c r="L340" s="41"/>
      <c r="M340" s="181" t="s">
        <v>19</v>
      </c>
      <c r="N340" s="182" t="s">
        <v>43</v>
      </c>
      <c r="O340" s="66"/>
      <c r="P340" s="183">
        <f>O340*H340</f>
        <v>0</v>
      </c>
      <c r="Q340" s="183">
        <v>0</v>
      </c>
      <c r="R340" s="183">
        <f>Q340*H340</f>
        <v>0</v>
      </c>
      <c r="S340" s="183">
        <v>0</v>
      </c>
      <c r="T340" s="183">
        <f>S340*H340</f>
        <v>0</v>
      </c>
      <c r="U340" s="184" t="s">
        <v>19</v>
      </c>
      <c r="V340" s="36"/>
      <c r="W340" s="36"/>
      <c r="X340" s="36"/>
      <c r="Y340" s="36"/>
      <c r="Z340" s="36"/>
      <c r="AA340" s="36"/>
      <c r="AB340" s="36"/>
      <c r="AC340" s="36"/>
      <c r="AD340" s="36"/>
      <c r="AE340" s="36"/>
      <c r="AR340" s="185" t="s">
        <v>170</v>
      </c>
      <c r="AT340" s="185" t="s">
        <v>165</v>
      </c>
      <c r="AU340" s="185" t="s">
        <v>85</v>
      </c>
      <c r="AY340" s="19" t="s">
        <v>161</v>
      </c>
      <c r="BE340" s="186">
        <f>IF(N340="základní",J340,0)</f>
        <v>0</v>
      </c>
      <c r="BF340" s="186">
        <f>IF(N340="snížená",J340,0)</f>
        <v>0</v>
      </c>
      <c r="BG340" s="186">
        <f>IF(N340="zákl. přenesená",J340,0)</f>
        <v>0</v>
      </c>
      <c r="BH340" s="186">
        <f>IF(N340="sníž. přenesená",J340,0)</f>
        <v>0</v>
      </c>
      <c r="BI340" s="186">
        <f>IF(N340="nulová",J340,0)</f>
        <v>0</v>
      </c>
      <c r="BJ340" s="19" t="s">
        <v>80</v>
      </c>
      <c r="BK340" s="186">
        <f>ROUND(I340*H340,1)</f>
        <v>0</v>
      </c>
      <c r="BL340" s="19" t="s">
        <v>170</v>
      </c>
      <c r="BM340" s="185" t="s">
        <v>422</v>
      </c>
    </row>
    <row r="341" spans="1:65" s="2" customFormat="1" ht="11.25">
      <c r="A341" s="36"/>
      <c r="B341" s="37"/>
      <c r="C341" s="38"/>
      <c r="D341" s="187" t="s">
        <v>172</v>
      </c>
      <c r="E341" s="38"/>
      <c r="F341" s="188" t="s">
        <v>423</v>
      </c>
      <c r="G341" s="38"/>
      <c r="H341" s="38"/>
      <c r="I341" s="189"/>
      <c r="J341" s="38"/>
      <c r="K341" s="38"/>
      <c r="L341" s="41"/>
      <c r="M341" s="190"/>
      <c r="N341" s="191"/>
      <c r="O341" s="66"/>
      <c r="P341" s="66"/>
      <c r="Q341" s="66"/>
      <c r="R341" s="66"/>
      <c r="S341" s="66"/>
      <c r="T341" s="66"/>
      <c r="U341" s="67"/>
      <c r="V341" s="36"/>
      <c r="W341" s="36"/>
      <c r="X341" s="36"/>
      <c r="Y341" s="36"/>
      <c r="Z341" s="36"/>
      <c r="AA341" s="36"/>
      <c r="AB341" s="36"/>
      <c r="AC341" s="36"/>
      <c r="AD341" s="36"/>
      <c r="AE341" s="36"/>
      <c r="AT341" s="19" t="s">
        <v>172</v>
      </c>
      <c r="AU341" s="19" t="s">
        <v>85</v>
      </c>
    </row>
    <row r="342" spans="1:65" s="2" customFormat="1" ht="48.75">
      <c r="A342" s="36"/>
      <c r="B342" s="37"/>
      <c r="C342" s="38"/>
      <c r="D342" s="194" t="s">
        <v>213</v>
      </c>
      <c r="E342" s="38"/>
      <c r="F342" s="225" t="s">
        <v>424</v>
      </c>
      <c r="G342" s="38"/>
      <c r="H342" s="38"/>
      <c r="I342" s="189"/>
      <c r="J342" s="38"/>
      <c r="K342" s="38"/>
      <c r="L342" s="41"/>
      <c r="M342" s="190"/>
      <c r="N342" s="191"/>
      <c r="O342" s="66"/>
      <c r="P342" s="66"/>
      <c r="Q342" s="66"/>
      <c r="R342" s="66"/>
      <c r="S342" s="66"/>
      <c r="T342" s="66"/>
      <c r="U342" s="67"/>
      <c r="V342" s="36"/>
      <c r="W342" s="36"/>
      <c r="X342" s="36"/>
      <c r="Y342" s="36"/>
      <c r="Z342" s="36"/>
      <c r="AA342" s="36"/>
      <c r="AB342" s="36"/>
      <c r="AC342" s="36"/>
      <c r="AD342" s="36"/>
      <c r="AE342" s="36"/>
      <c r="AT342" s="19" t="s">
        <v>213</v>
      </c>
      <c r="AU342" s="19" t="s">
        <v>85</v>
      </c>
    </row>
    <row r="343" spans="1:65" s="14" customFormat="1" ht="11.25">
      <c r="B343" s="203"/>
      <c r="C343" s="204"/>
      <c r="D343" s="194" t="s">
        <v>174</v>
      </c>
      <c r="E343" s="205" t="s">
        <v>19</v>
      </c>
      <c r="F343" s="206" t="s">
        <v>425</v>
      </c>
      <c r="G343" s="204"/>
      <c r="H343" s="207">
        <v>1</v>
      </c>
      <c r="I343" s="208"/>
      <c r="J343" s="204"/>
      <c r="K343" s="204"/>
      <c r="L343" s="209"/>
      <c r="M343" s="210"/>
      <c r="N343" s="211"/>
      <c r="O343" s="211"/>
      <c r="P343" s="211"/>
      <c r="Q343" s="211"/>
      <c r="R343" s="211"/>
      <c r="S343" s="211"/>
      <c r="T343" s="211"/>
      <c r="U343" s="212"/>
      <c r="AT343" s="213" t="s">
        <v>174</v>
      </c>
      <c r="AU343" s="213" t="s">
        <v>85</v>
      </c>
      <c r="AV343" s="14" t="s">
        <v>82</v>
      </c>
      <c r="AW343" s="14" t="s">
        <v>33</v>
      </c>
      <c r="AX343" s="14" t="s">
        <v>80</v>
      </c>
      <c r="AY343" s="213" t="s">
        <v>161</v>
      </c>
    </row>
    <row r="344" spans="1:65" s="2" customFormat="1" ht="24.2" customHeight="1">
      <c r="A344" s="36"/>
      <c r="B344" s="37"/>
      <c r="C344" s="174" t="s">
        <v>163</v>
      </c>
      <c r="D344" s="174" t="s">
        <v>165</v>
      </c>
      <c r="E344" s="175" t="s">
        <v>426</v>
      </c>
      <c r="F344" s="176" t="s">
        <v>427</v>
      </c>
      <c r="G344" s="177" t="s">
        <v>185</v>
      </c>
      <c r="H344" s="178">
        <v>120</v>
      </c>
      <c r="I344" s="179"/>
      <c r="J344" s="180">
        <f>ROUND(I344*H344,1)</f>
        <v>0</v>
      </c>
      <c r="K344" s="176" t="s">
        <v>169</v>
      </c>
      <c r="L344" s="41"/>
      <c r="M344" s="181" t="s">
        <v>19</v>
      </c>
      <c r="N344" s="182" t="s">
        <v>43</v>
      </c>
      <c r="O344" s="66"/>
      <c r="P344" s="183">
        <f>O344*H344</f>
        <v>0</v>
      </c>
      <c r="Q344" s="183">
        <v>0</v>
      </c>
      <c r="R344" s="183">
        <f>Q344*H344</f>
        <v>0</v>
      </c>
      <c r="S344" s="183">
        <v>0</v>
      </c>
      <c r="T344" s="183">
        <f>S344*H344</f>
        <v>0</v>
      </c>
      <c r="U344" s="184" t="s">
        <v>19</v>
      </c>
      <c r="V344" s="36"/>
      <c r="W344" s="36"/>
      <c r="X344" s="36"/>
      <c r="Y344" s="36"/>
      <c r="Z344" s="36"/>
      <c r="AA344" s="36"/>
      <c r="AB344" s="36"/>
      <c r="AC344" s="36"/>
      <c r="AD344" s="36"/>
      <c r="AE344" s="36"/>
      <c r="AR344" s="185" t="s">
        <v>170</v>
      </c>
      <c r="AT344" s="185" t="s">
        <v>165</v>
      </c>
      <c r="AU344" s="185" t="s">
        <v>85</v>
      </c>
      <c r="AY344" s="19" t="s">
        <v>161</v>
      </c>
      <c r="BE344" s="186">
        <f>IF(N344="základní",J344,0)</f>
        <v>0</v>
      </c>
      <c r="BF344" s="186">
        <f>IF(N344="snížená",J344,0)</f>
        <v>0</v>
      </c>
      <c r="BG344" s="186">
        <f>IF(N344="zákl. přenesená",J344,0)</f>
        <v>0</v>
      </c>
      <c r="BH344" s="186">
        <f>IF(N344="sníž. přenesená",J344,0)</f>
        <v>0</v>
      </c>
      <c r="BI344" s="186">
        <f>IF(N344="nulová",J344,0)</f>
        <v>0</v>
      </c>
      <c r="BJ344" s="19" t="s">
        <v>80</v>
      </c>
      <c r="BK344" s="186">
        <f>ROUND(I344*H344,1)</f>
        <v>0</v>
      </c>
      <c r="BL344" s="19" t="s">
        <v>170</v>
      </c>
      <c r="BM344" s="185" t="s">
        <v>428</v>
      </c>
    </row>
    <row r="345" spans="1:65" s="2" customFormat="1" ht="11.25">
      <c r="A345" s="36"/>
      <c r="B345" s="37"/>
      <c r="C345" s="38"/>
      <c r="D345" s="187" t="s">
        <v>172</v>
      </c>
      <c r="E345" s="38"/>
      <c r="F345" s="188" t="s">
        <v>429</v>
      </c>
      <c r="G345" s="38"/>
      <c r="H345" s="38"/>
      <c r="I345" s="189"/>
      <c r="J345" s="38"/>
      <c r="K345" s="38"/>
      <c r="L345" s="41"/>
      <c r="M345" s="190"/>
      <c r="N345" s="191"/>
      <c r="O345" s="66"/>
      <c r="P345" s="66"/>
      <c r="Q345" s="66"/>
      <c r="R345" s="66"/>
      <c r="S345" s="66"/>
      <c r="T345" s="66"/>
      <c r="U345" s="67"/>
      <c r="V345" s="36"/>
      <c r="W345" s="36"/>
      <c r="X345" s="36"/>
      <c r="Y345" s="36"/>
      <c r="Z345" s="36"/>
      <c r="AA345" s="36"/>
      <c r="AB345" s="36"/>
      <c r="AC345" s="36"/>
      <c r="AD345" s="36"/>
      <c r="AE345" s="36"/>
      <c r="AT345" s="19" t="s">
        <v>172</v>
      </c>
      <c r="AU345" s="19" t="s">
        <v>85</v>
      </c>
    </row>
    <row r="346" spans="1:65" s="2" customFormat="1" ht="48.75">
      <c r="A346" s="36"/>
      <c r="B346" s="37"/>
      <c r="C346" s="38"/>
      <c r="D346" s="194" t="s">
        <v>213</v>
      </c>
      <c r="E346" s="38"/>
      <c r="F346" s="225" t="s">
        <v>424</v>
      </c>
      <c r="G346" s="38"/>
      <c r="H346" s="38"/>
      <c r="I346" s="189"/>
      <c r="J346" s="38"/>
      <c r="K346" s="38"/>
      <c r="L346" s="41"/>
      <c r="M346" s="190"/>
      <c r="N346" s="191"/>
      <c r="O346" s="66"/>
      <c r="P346" s="66"/>
      <c r="Q346" s="66"/>
      <c r="R346" s="66"/>
      <c r="S346" s="66"/>
      <c r="T346" s="66"/>
      <c r="U346" s="67"/>
      <c r="V346" s="36"/>
      <c r="W346" s="36"/>
      <c r="X346" s="36"/>
      <c r="Y346" s="36"/>
      <c r="Z346" s="36"/>
      <c r="AA346" s="36"/>
      <c r="AB346" s="36"/>
      <c r="AC346" s="36"/>
      <c r="AD346" s="36"/>
      <c r="AE346" s="36"/>
      <c r="AT346" s="19" t="s">
        <v>213</v>
      </c>
      <c r="AU346" s="19" t="s">
        <v>85</v>
      </c>
    </row>
    <row r="347" spans="1:65" s="14" customFormat="1" ht="11.25">
      <c r="B347" s="203"/>
      <c r="C347" s="204"/>
      <c r="D347" s="194" t="s">
        <v>174</v>
      </c>
      <c r="E347" s="205" t="s">
        <v>19</v>
      </c>
      <c r="F347" s="206" t="s">
        <v>430</v>
      </c>
      <c r="G347" s="204"/>
      <c r="H347" s="207">
        <v>120</v>
      </c>
      <c r="I347" s="208"/>
      <c r="J347" s="204"/>
      <c r="K347" s="204"/>
      <c r="L347" s="209"/>
      <c r="M347" s="210"/>
      <c r="N347" s="211"/>
      <c r="O347" s="211"/>
      <c r="P347" s="211"/>
      <c r="Q347" s="211"/>
      <c r="R347" s="211"/>
      <c r="S347" s="211"/>
      <c r="T347" s="211"/>
      <c r="U347" s="212"/>
      <c r="AT347" s="213" t="s">
        <v>174</v>
      </c>
      <c r="AU347" s="213" t="s">
        <v>85</v>
      </c>
      <c r="AV347" s="14" t="s">
        <v>82</v>
      </c>
      <c r="AW347" s="14" t="s">
        <v>33</v>
      </c>
      <c r="AX347" s="14" t="s">
        <v>80</v>
      </c>
      <c r="AY347" s="213" t="s">
        <v>161</v>
      </c>
    </row>
    <row r="348" spans="1:65" s="2" customFormat="1" ht="24.2" customHeight="1">
      <c r="A348" s="36"/>
      <c r="B348" s="37"/>
      <c r="C348" s="174" t="s">
        <v>431</v>
      </c>
      <c r="D348" s="174" t="s">
        <v>165</v>
      </c>
      <c r="E348" s="175" t="s">
        <v>432</v>
      </c>
      <c r="F348" s="176" t="s">
        <v>433</v>
      </c>
      <c r="G348" s="177" t="s">
        <v>185</v>
      </c>
      <c r="H348" s="178">
        <v>1</v>
      </c>
      <c r="I348" s="179"/>
      <c r="J348" s="180">
        <f>ROUND(I348*H348,1)</f>
        <v>0</v>
      </c>
      <c r="K348" s="176" t="s">
        <v>169</v>
      </c>
      <c r="L348" s="41"/>
      <c r="M348" s="181" t="s">
        <v>19</v>
      </c>
      <c r="N348" s="182" t="s">
        <v>43</v>
      </c>
      <c r="O348" s="66"/>
      <c r="P348" s="183">
        <f>O348*H348</f>
        <v>0</v>
      </c>
      <c r="Q348" s="183">
        <v>0</v>
      </c>
      <c r="R348" s="183">
        <f>Q348*H348</f>
        <v>0</v>
      </c>
      <c r="S348" s="183">
        <v>0</v>
      </c>
      <c r="T348" s="183">
        <f>S348*H348</f>
        <v>0</v>
      </c>
      <c r="U348" s="184" t="s">
        <v>19</v>
      </c>
      <c r="V348" s="36"/>
      <c r="W348" s="36"/>
      <c r="X348" s="36"/>
      <c r="Y348" s="36"/>
      <c r="Z348" s="36"/>
      <c r="AA348" s="36"/>
      <c r="AB348" s="36"/>
      <c r="AC348" s="36"/>
      <c r="AD348" s="36"/>
      <c r="AE348" s="36"/>
      <c r="AR348" s="185" t="s">
        <v>170</v>
      </c>
      <c r="AT348" s="185" t="s">
        <v>165</v>
      </c>
      <c r="AU348" s="185" t="s">
        <v>85</v>
      </c>
      <c r="AY348" s="19" t="s">
        <v>161</v>
      </c>
      <c r="BE348" s="186">
        <f>IF(N348="základní",J348,0)</f>
        <v>0</v>
      </c>
      <c r="BF348" s="186">
        <f>IF(N348="snížená",J348,0)</f>
        <v>0</v>
      </c>
      <c r="BG348" s="186">
        <f>IF(N348="zákl. přenesená",J348,0)</f>
        <v>0</v>
      </c>
      <c r="BH348" s="186">
        <f>IF(N348="sníž. přenesená",J348,0)</f>
        <v>0</v>
      </c>
      <c r="BI348" s="186">
        <f>IF(N348="nulová",J348,0)</f>
        <v>0</v>
      </c>
      <c r="BJ348" s="19" t="s">
        <v>80</v>
      </c>
      <c r="BK348" s="186">
        <f>ROUND(I348*H348,1)</f>
        <v>0</v>
      </c>
      <c r="BL348" s="19" t="s">
        <v>170</v>
      </c>
      <c r="BM348" s="185" t="s">
        <v>434</v>
      </c>
    </row>
    <row r="349" spans="1:65" s="2" customFormat="1" ht="11.25">
      <c r="A349" s="36"/>
      <c r="B349" s="37"/>
      <c r="C349" s="38"/>
      <c r="D349" s="187" t="s">
        <v>172</v>
      </c>
      <c r="E349" s="38"/>
      <c r="F349" s="188" t="s">
        <v>435</v>
      </c>
      <c r="G349" s="38"/>
      <c r="H349" s="38"/>
      <c r="I349" s="189"/>
      <c r="J349" s="38"/>
      <c r="K349" s="38"/>
      <c r="L349" s="41"/>
      <c r="M349" s="190"/>
      <c r="N349" s="191"/>
      <c r="O349" s="66"/>
      <c r="P349" s="66"/>
      <c r="Q349" s="66"/>
      <c r="R349" s="66"/>
      <c r="S349" s="66"/>
      <c r="T349" s="66"/>
      <c r="U349" s="67"/>
      <c r="V349" s="36"/>
      <c r="W349" s="36"/>
      <c r="X349" s="36"/>
      <c r="Y349" s="36"/>
      <c r="Z349" s="36"/>
      <c r="AA349" s="36"/>
      <c r="AB349" s="36"/>
      <c r="AC349" s="36"/>
      <c r="AD349" s="36"/>
      <c r="AE349" s="36"/>
      <c r="AT349" s="19" t="s">
        <v>172</v>
      </c>
      <c r="AU349" s="19" t="s">
        <v>85</v>
      </c>
    </row>
    <row r="350" spans="1:65" s="2" customFormat="1" ht="39">
      <c r="A350" s="36"/>
      <c r="B350" s="37"/>
      <c r="C350" s="38"/>
      <c r="D350" s="194" t="s">
        <v>213</v>
      </c>
      <c r="E350" s="38"/>
      <c r="F350" s="225" t="s">
        <v>436</v>
      </c>
      <c r="G350" s="38"/>
      <c r="H350" s="38"/>
      <c r="I350" s="189"/>
      <c r="J350" s="38"/>
      <c r="K350" s="38"/>
      <c r="L350" s="41"/>
      <c r="M350" s="190"/>
      <c r="N350" s="191"/>
      <c r="O350" s="66"/>
      <c r="P350" s="66"/>
      <c r="Q350" s="66"/>
      <c r="R350" s="66"/>
      <c r="S350" s="66"/>
      <c r="T350" s="66"/>
      <c r="U350" s="67"/>
      <c r="V350" s="36"/>
      <c r="W350" s="36"/>
      <c r="X350" s="36"/>
      <c r="Y350" s="36"/>
      <c r="Z350" s="36"/>
      <c r="AA350" s="36"/>
      <c r="AB350" s="36"/>
      <c r="AC350" s="36"/>
      <c r="AD350" s="36"/>
      <c r="AE350" s="36"/>
      <c r="AT350" s="19" t="s">
        <v>213</v>
      </c>
      <c r="AU350" s="19" t="s">
        <v>85</v>
      </c>
    </row>
    <row r="351" spans="1:65" s="2" customFormat="1" ht="24.2" customHeight="1">
      <c r="A351" s="36"/>
      <c r="B351" s="37"/>
      <c r="C351" s="174" t="s">
        <v>437</v>
      </c>
      <c r="D351" s="174" t="s">
        <v>165</v>
      </c>
      <c r="E351" s="175" t="s">
        <v>438</v>
      </c>
      <c r="F351" s="176" t="s">
        <v>439</v>
      </c>
      <c r="G351" s="177" t="s">
        <v>185</v>
      </c>
      <c r="H351" s="178">
        <v>1</v>
      </c>
      <c r="I351" s="179"/>
      <c r="J351" s="180">
        <f>ROUND(I351*H351,1)</f>
        <v>0</v>
      </c>
      <c r="K351" s="176" t="s">
        <v>169</v>
      </c>
      <c r="L351" s="41"/>
      <c r="M351" s="181" t="s">
        <v>19</v>
      </c>
      <c r="N351" s="182" t="s">
        <v>43</v>
      </c>
      <c r="O351" s="66"/>
      <c r="P351" s="183">
        <f>O351*H351</f>
        <v>0</v>
      </c>
      <c r="Q351" s="183">
        <v>0</v>
      </c>
      <c r="R351" s="183">
        <f>Q351*H351</f>
        <v>0</v>
      </c>
      <c r="S351" s="183">
        <v>0</v>
      </c>
      <c r="T351" s="183">
        <f>S351*H351</f>
        <v>0</v>
      </c>
      <c r="U351" s="184" t="s">
        <v>19</v>
      </c>
      <c r="V351" s="36"/>
      <c r="W351" s="36"/>
      <c r="X351" s="36"/>
      <c r="Y351" s="36"/>
      <c r="Z351" s="36"/>
      <c r="AA351" s="36"/>
      <c r="AB351" s="36"/>
      <c r="AC351" s="36"/>
      <c r="AD351" s="36"/>
      <c r="AE351" s="36"/>
      <c r="AR351" s="185" t="s">
        <v>170</v>
      </c>
      <c r="AT351" s="185" t="s">
        <v>165</v>
      </c>
      <c r="AU351" s="185" t="s">
        <v>85</v>
      </c>
      <c r="AY351" s="19" t="s">
        <v>161</v>
      </c>
      <c r="BE351" s="186">
        <f>IF(N351="základní",J351,0)</f>
        <v>0</v>
      </c>
      <c r="BF351" s="186">
        <f>IF(N351="snížená",J351,0)</f>
        <v>0</v>
      </c>
      <c r="BG351" s="186">
        <f>IF(N351="zákl. přenesená",J351,0)</f>
        <v>0</v>
      </c>
      <c r="BH351" s="186">
        <f>IF(N351="sníž. přenesená",J351,0)</f>
        <v>0</v>
      </c>
      <c r="BI351" s="186">
        <f>IF(N351="nulová",J351,0)</f>
        <v>0</v>
      </c>
      <c r="BJ351" s="19" t="s">
        <v>80</v>
      </c>
      <c r="BK351" s="186">
        <f>ROUND(I351*H351,1)</f>
        <v>0</v>
      </c>
      <c r="BL351" s="19" t="s">
        <v>170</v>
      </c>
      <c r="BM351" s="185" t="s">
        <v>440</v>
      </c>
    </row>
    <row r="352" spans="1:65" s="2" customFormat="1" ht="11.25">
      <c r="A352" s="36"/>
      <c r="B352" s="37"/>
      <c r="C352" s="38"/>
      <c r="D352" s="187" t="s">
        <v>172</v>
      </c>
      <c r="E352" s="38"/>
      <c r="F352" s="188" t="s">
        <v>441</v>
      </c>
      <c r="G352" s="38"/>
      <c r="H352" s="38"/>
      <c r="I352" s="189"/>
      <c r="J352" s="38"/>
      <c r="K352" s="38"/>
      <c r="L352" s="41"/>
      <c r="M352" s="190"/>
      <c r="N352" s="191"/>
      <c r="O352" s="66"/>
      <c r="P352" s="66"/>
      <c r="Q352" s="66"/>
      <c r="R352" s="66"/>
      <c r="S352" s="66"/>
      <c r="T352" s="66"/>
      <c r="U352" s="67"/>
      <c r="V352" s="36"/>
      <c r="W352" s="36"/>
      <c r="X352" s="36"/>
      <c r="Y352" s="36"/>
      <c r="Z352" s="36"/>
      <c r="AA352" s="36"/>
      <c r="AB352" s="36"/>
      <c r="AC352" s="36"/>
      <c r="AD352" s="36"/>
      <c r="AE352" s="36"/>
      <c r="AT352" s="19" t="s">
        <v>172</v>
      </c>
      <c r="AU352" s="19" t="s">
        <v>85</v>
      </c>
    </row>
    <row r="353" spans="1:65" s="2" customFormat="1" ht="48.75">
      <c r="A353" s="36"/>
      <c r="B353" s="37"/>
      <c r="C353" s="38"/>
      <c r="D353" s="194" t="s">
        <v>213</v>
      </c>
      <c r="E353" s="38"/>
      <c r="F353" s="225" t="s">
        <v>424</v>
      </c>
      <c r="G353" s="38"/>
      <c r="H353" s="38"/>
      <c r="I353" s="189"/>
      <c r="J353" s="38"/>
      <c r="K353" s="38"/>
      <c r="L353" s="41"/>
      <c r="M353" s="190"/>
      <c r="N353" s="191"/>
      <c r="O353" s="66"/>
      <c r="P353" s="66"/>
      <c r="Q353" s="66"/>
      <c r="R353" s="66"/>
      <c r="S353" s="66"/>
      <c r="T353" s="66"/>
      <c r="U353" s="67"/>
      <c r="V353" s="36"/>
      <c r="W353" s="36"/>
      <c r="X353" s="36"/>
      <c r="Y353" s="36"/>
      <c r="Z353" s="36"/>
      <c r="AA353" s="36"/>
      <c r="AB353" s="36"/>
      <c r="AC353" s="36"/>
      <c r="AD353" s="36"/>
      <c r="AE353" s="36"/>
      <c r="AT353" s="19" t="s">
        <v>213</v>
      </c>
      <c r="AU353" s="19" t="s">
        <v>85</v>
      </c>
    </row>
    <row r="354" spans="1:65" s="14" customFormat="1" ht="11.25">
      <c r="B354" s="203"/>
      <c r="C354" s="204"/>
      <c r="D354" s="194" t="s">
        <v>174</v>
      </c>
      <c r="E354" s="205" t="s">
        <v>19</v>
      </c>
      <c r="F354" s="206" t="s">
        <v>442</v>
      </c>
      <c r="G354" s="204"/>
      <c r="H354" s="207">
        <v>1</v>
      </c>
      <c r="I354" s="208"/>
      <c r="J354" s="204"/>
      <c r="K354" s="204"/>
      <c r="L354" s="209"/>
      <c r="M354" s="210"/>
      <c r="N354" s="211"/>
      <c r="O354" s="211"/>
      <c r="P354" s="211"/>
      <c r="Q354" s="211"/>
      <c r="R354" s="211"/>
      <c r="S354" s="211"/>
      <c r="T354" s="211"/>
      <c r="U354" s="212"/>
      <c r="AT354" s="213" t="s">
        <v>174</v>
      </c>
      <c r="AU354" s="213" t="s">
        <v>85</v>
      </c>
      <c r="AV354" s="14" t="s">
        <v>82</v>
      </c>
      <c r="AW354" s="14" t="s">
        <v>33</v>
      </c>
      <c r="AX354" s="14" t="s">
        <v>80</v>
      </c>
      <c r="AY354" s="213" t="s">
        <v>161</v>
      </c>
    </row>
    <row r="355" spans="1:65" s="2" customFormat="1" ht="24.2" customHeight="1">
      <c r="A355" s="36"/>
      <c r="B355" s="37"/>
      <c r="C355" s="174" t="s">
        <v>443</v>
      </c>
      <c r="D355" s="174" t="s">
        <v>165</v>
      </c>
      <c r="E355" s="175" t="s">
        <v>444</v>
      </c>
      <c r="F355" s="176" t="s">
        <v>445</v>
      </c>
      <c r="G355" s="177" t="s">
        <v>185</v>
      </c>
      <c r="H355" s="178">
        <v>120</v>
      </c>
      <c r="I355" s="179"/>
      <c r="J355" s="180">
        <f>ROUND(I355*H355,1)</f>
        <v>0</v>
      </c>
      <c r="K355" s="176" t="s">
        <v>169</v>
      </c>
      <c r="L355" s="41"/>
      <c r="M355" s="181" t="s">
        <v>19</v>
      </c>
      <c r="N355" s="182" t="s">
        <v>43</v>
      </c>
      <c r="O355" s="66"/>
      <c r="P355" s="183">
        <f>O355*H355</f>
        <v>0</v>
      </c>
      <c r="Q355" s="183">
        <v>0</v>
      </c>
      <c r="R355" s="183">
        <f>Q355*H355</f>
        <v>0</v>
      </c>
      <c r="S355" s="183">
        <v>0</v>
      </c>
      <c r="T355" s="183">
        <f>S355*H355</f>
        <v>0</v>
      </c>
      <c r="U355" s="184" t="s">
        <v>19</v>
      </c>
      <c r="V355" s="36"/>
      <c r="W355" s="36"/>
      <c r="X355" s="36"/>
      <c r="Y355" s="36"/>
      <c r="Z355" s="36"/>
      <c r="AA355" s="36"/>
      <c r="AB355" s="36"/>
      <c r="AC355" s="36"/>
      <c r="AD355" s="36"/>
      <c r="AE355" s="36"/>
      <c r="AR355" s="185" t="s">
        <v>170</v>
      </c>
      <c r="AT355" s="185" t="s">
        <v>165</v>
      </c>
      <c r="AU355" s="185" t="s">
        <v>85</v>
      </c>
      <c r="AY355" s="19" t="s">
        <v>161</v>
      </c>
      <c r="BE355" s="186">
        <f>IF(N355="základní",J355,0)</f>
        <v>0</v>
      </c>
      <c r="BF355" s="186">
        <f>IF(N355="snížená",J355,0)</f>
        <v>0</v>
      </c>
      <c r="BG355" s="186">
        <f>IF(N355="zákl. přenesená",J355,0)</f>
        <v>0</v>
      </c>
      <c r="BH355" s="186">
        <f>IF(N355="sníž. přenesená",J355,0)</f>
        <v>0</v>
      </c>
      <c r="BI355" s="186">
        <f>IF(N355="nulová",J355,0)</f>
        <v>0</v>
      </c>
      <c r="BJ355" s="19" t="s">
        <v>80</v>
      </c>
      <c r="BK355" s="186">
        <f>ROUND(I355*H355,1)</f>
        <v>0</v>
      </c>
      <c r="BL355" s="19" t="s">
        <v>170</v>
      </c>
      <c r="BM355" s="185" t="s">
        <v>446</v>
      </c>
    </row>
    <row r="356" spans="1:65" s="2" customFormat="1" ht="11.25">
      <c r="A356" s="36"/>
      <c r="B356" s="37"/>
      <c r="C356" s="38"/>
      <c r="D356" s="187" t="s">
        <v>172</v>
      </c>
      <c r="E356" s="38"/>
      <c r="F356" s="188" t="s">
        <v>447</v>
      </c>
      <c r="G356" s="38"/>
      <c r="H356" s="38"/>
      <c r="I356" s="189"/>
      <c r="J356" s="38"/>
      <c r="K356" s="38"/>
      <c r="L356" s="41"/>
      <c r="M356" s="190"/>
      <c r="N356" s="191"/>
      <c r="O356" s="66"/>
      <c r="P356" s="66"/>
      <c r="Q356" s="66"/>
      <c r="R356" s="66"/>
      <c r="S356" s="66"/>
      <c r="T356" s="66"/>
      <c r="U356" s="67"/>
      <c r="V356" s="36"/>
      <c r="W356" s="36"/>
      <c r="X356" s="36"/>
      <c r="Y356" s="36"/>
      <c r="Z356" s="36"/>
      <c r="AA356" s="36"/>
      <c r="AB356" s="36"/>
      <c r="AC356" s="36"/>
      <c r="AD356" s="36"/>
      <c r="AE356" s="36"/>
      <c r="AT356" s="19" t="s">
        <v>172</v>
      </c>
      <c r="AU356" s="19" t="s">
        <v>85</v>
      </c>
    </row>
    <row r="357" spans="1:65" s="2" customFormat="1" ht="48.75">
      <c r="A357" s="36"/>
      <c r="B357" s="37"/>
      <c r="C357" s="38"/>
      <c r="D357" s="194" t="s">
        <v>213</v>
      </c>
      <c r="E357" s="38"/>
      <c r="F357" s="225" t="s">
        <v>424</v>
      </c>
      <c r="G357" s="38"/>
      <c r="H357" s="38"/>
      <c r="I357" s="189"/>
      <c r="J357" s="38"/>
      <c r="K357" s="38"/>
      <c r="L357" s="41"/>
      <c r="M357" s="190"/>
      <c r="N357" s="191"/>
      <c r="O357" s="66"/>
      <c r="P357" s="66"/>
      <c r="Q357" s="66"/>
      <c r="R357" s="66"/>
      <c r="S357" s="66"/>
      <c r="T357" s="66"/>
      <c r="U357" s="67"/>
      <c r="V357" s="36"/>
      <c r="W357" s="36"/>
      <c r="X357" s="36"/>
      <c r="Y357" s="36"/>
      <c r="Z357" s="36"/>
      <c r="AA357" s="36"/>
      <c r="AB357" s="36"/>
      <c r="AC357" s="36"/>
      <c r="AD357" s="36"/>
      <c r="AE357" s="36"/>
      <c r="AT357" s="19" t="s">
        <v>213</v>
      </c>
      <c r="AU357" s="19" t="s">
        <v>85</v>
      </c>
    </row>
    <row r="358" spans="1:65" s="14" customFormat="1" ht="11.25">
      <c r="B358" s="203"/>
      <c r="C358" s="204"/>
      <c r="D358" s="194" t="s">
        <v>174</v>
      </c>
      <c r="E358" s="205" t="s">
        <v>19</v>
      </c>
      <c r="F358" s="206" t="s">
        <v>430</v>
      </c>
      <c r="G358" s="204"/>
      <c r="H358" s="207">
        <v>120</v>
      </c>
      <c r="I358" s="208"/>
      <c r="J358" s="204"/>
      <c r="K358" s="204"/>
      <c r="L358" s="209"/>
      <c r="M358" s="210"/>
      <c r="N358" s="211"/>
      <c r="O358" s="211"/>
      <c r="P358" s="211"/>
      <c r="Q358" s="211"/>
      <c r="R358" s="211"/>
      <c r="S358" s="211"/>
      <c r="T358" s="211"/>
      <c r="U358" s="212"/>
      <c r="AT358" s="213" t="s">
        <v>174</v>
      </c>
      <c r="AU358" s="213" t="s">
        <v>85</v>
      </c>
      <c r="AV358" s="14" t="s">
        <v>82</v>
      </c>
      <c r="AW358" s="14" t="s">
        <v>33</v>
      </c>
      <c r="AX358" s="14" t="s">
        <v>80</v>
      </c>
      <c r="AY358" s="213" t="s">
        <v>161</v>
      </c>
    </row>
    <row r="359" spans="1:65" s="2" customFormat="1" ht="24.2" customHeight="1">
      <c r="A359" s="36"/>
      <c r="B359" s="37"/>
      <c r="C359" s="174" t="s">
        <v>448</v>
      </c>
      <c r="D359" s="174" t="s">
        <v>165</v>
      </c>
      <c r="E359" s="175" t="s">
        <v>449</v>
      </c>
      <c r="F359" s="176" t="s">
        <v>450</v>
      </c>
      <c r="G359" s="177" t="s">
        <v>185</v>
      </c>
      <c r="H359" s="178">
        <v>1</v>
      </c>
      <c r="I359" s="179"/>
      <c r="J359" s="180">
        <f>ROUND(I359*H359,1)</f>
        <v>0</v>
      </c>
      <c r="K359" s="176" t="s">
        <v>169</v>
      </c>
      <c r="L359" s="41"/>
      <c r="M359" s="181" t="s">
        <v>19</v>
      </c>
      <c r="N359" s="182" t="s">
        <v>43</v>
      </c>
      <c r="O359" s="66"/>
      <c r="P359" s="183">
        <f>O359*H359</f>
        <v>0</v>
      </c>
      <c r="Q359" s="183">
        <v>0</v>
      </c>
      <c r="R359" s="183">
        <f>Q359*H359</f>
        <v>0</v>
      </c>
      <c r="S359" s="183">
        <v>0</v>
      </c>
      <c r="T359" s="183">
        <f>S359*H359</f>
        <v>0</v>
      </c>
      <c r="U359" s="184" t="s">
        <v>19</v>
      </c>
      <c r="V359" s="36"/>
      <c r="W359" s="36"/>
      <c r="X359" s="36"/>
      <c r="Y359" s="36"/>
      <c r="Z359" s="36"/>
      <c r="AA359" s="36"/>
      <c r="AB359" s="36"/>
      <c r="AC359" s="36"/>
      <c r="AD359" s="36"/>
      <c r="AE359" s="36"/>
      <c r="AR359" s="185" t="s">
        <v>170</v>
      </c>
      <c r="AT359" s="185" t="s">
        <v>165</v>
      </c>
      <c r="AU359" s="185" t="s">
        <v>85</v>
      </c>
      <c r="AY359" s="19" t="s">
        <v>161</v>
      </c>
      <c r="BE359" s="186">
        <f>IF(N359="základní",J359,0)</f>
        <v>0</v>
      </c>
      <c r="BF359" s="186">
        <f>IF(N359="snížená",J359,0)</f>
        <v>0</v>
      </c>
      <c r="BG359" s="186">
        <f>IF(N359="zákl. přenesená",J359,0)</f>
        <v>0</v>
      </c>
      <c r="BH359" s="186">
        <f>IF(N359="sníž. přenesená",J359,0)</f>
        <v>0</v>
      </c>
      <c r="BI359" s="186">
        <f>IF(N359="nulová",J359,0)</f>
        <v>0</v>
      </c>
      <c r="BJ359" s="19" t="s">
        <v>80</v>
      </c>
      <c r="BK359" s="186">
        <f>ROUND(I359*H359,1)</f>
        <v>0</v>
      </c>
      <c r="BL359" s="19" t="s">
        <v>170</v>
      </c>
      <c r="BM359" s="185" t="s">
        <v>451</v>
      </c>
    </row>
    <row r="360" spans="1:65" s="2" customFormat="1" ht="11.25">
      <c r="A360" s="36"/>
      <c r="B360" s="37"/>
      <c r="C360" s="38"/>
      <c r="D360" s="187" t="s">
        <v>172</v>
      </c>
      <c r="E360" s="38"/>
      <c r="F360" s="188" t="s">
        <v>452</v>
      </c>
      <c r="G360" s="38"/>
      <c r="H360" s="38"/>
      <c r="I360" s="189"/>
      <c r="J360" s="38"/>
      <c r="K360" s="38"/>
      <c r="L360" s="41"/>
      <c r="M360" s="190"/>
      <c r="N360" s="191"/>
      <c r="O360" s="66"/>
      <c r="P360" s="66"/>
      <c r="Q360" s="66"/>
      <c r="R360" s="66"/>
      <c r="S360" s="66"/>
      <c r="T360" s="66"/>
      <c r="U360" s="67"/>
      <c r="V360" s="36"/>
      <c r="W360" s="36"/>
      <c r="X360" s="36"/>
      <c r="Y360" s="36"/>
      <c r="Z360" s="36"/>
      <c r="AA360" s="36"/>
      <c r="AB360" s="36"/>
      <c r="AC360" s="36"/>
      <c r="AD360" s="36"/>
      <c r="AE360" s="36"/>
      <c r="AT360" s="19" t="s">
        <v>172</v>
      </c>
      <c r="AU360" s="19" t="s">
        <v>85</v>
      </c>
    </row>
    <row r="361" spans="1:65" s="2" customFormat="1" ht="39">
      <c r="A361" s="36"/>
      <c r="B361" s="37"/>
      <c r="C361" s="38"/>
      <c r="D361" s="194" t="s">
        <v>213</v>
      </c>
      <c r="E361" s="38"/>
      <c r="F361" s="225" t="s">
        <v>436</v>
      </c>
      <c r="G361" s="38"/>
      <c r="H361" s="38"/>
      <c r="I361" s="189"/>
      <c r="J361" s="38"/>
      <c r="K361" s="38"/>
      <c r="L361" s="41"/>
      <c r="M361" s="190"/>
      <c r="N361" s="191"/>
      <c r="O361" s="66"/>
      <c r="P361" s="66"/>
      <c r="Q361" s="66"/>
      <c r="R361" s="66"/>
      <c r="S361" s="66"/>
      <c r="T361" s="66"/>
      <c r="U361" s="67"/>
      <c r="V361" s="36"/>
      <c r="W361" s="36"/>
      <c r="X361" s="36"/>
      <c r="Y361" s="36"/>
      <c r="Z361" s="36"/>
      <c r="AA361" s="36"/>
      <c r="AB361" s="36"/>
      <c r="AC361" s="36"/>
      <c r="AD361" s="36"/>
      <c r="AE361" s="36"/>
      <c r="AT361" s="19" t="s">
        <v>213</v>
      </c>
      <c r="AU361" s="19" t="s">
        <v>85</v>
      </c>
    </row>
    <row r="362" spans="1:65" s="2" customFormat="1" ht="21.75" customHeight="1">
      <c r="A362" s="36"/>
      <c r="B362" s="37"/>
      <c r="C362" s="174" t="s">
        <v>453</v>
      </c>
      <c r="D362" s="174" t="s">
        <v>165</v>
      </c>
      <c r="E362" s="175" t="s">
        <v>454</v>
      </c>
      <c r="F362" s="176" t="s">
        <v>455</v>
      </c>
      <c r="G362" s="177" t="s">
        <v>456</v>
      </c>
      <c r="H362" s="178">
        <v>1</v>
      </c>
      <c r="I362" s="179"/>
      <c r="J362" s="180">
        <f>ROUND(I362*H362,1)</f>
        <v>0</v>
      </c>
      <c r="K362" s="176" t="s">
        <v>169</v>
      </c>
      <c r="L362" s="41"/>
      <c r="M362" s="181" t="s">
        <v>19</v>
      </c>
      <c r="N362" s="182" t="s">
        <v>43</v>
      </c>
      <c r="O362" s="66"/>
      <c r="P362" s="183">
        <f>O362*H362</f>
        <v>0</v>
      </c>
      <c r="Q362" s="183">
        <v>0</v>
      </c>
      <c r="R362" s="183">
        <f>Q362*H362</f>
        <v>0</v>
      </c>
      <c r="S362" s="183">
        <v>0</v>
      </c>
      <c r="T362" s="183">
        <f>S362*H362</f>
        <v>0</v>
      </c>
      <c r="U362" s="184" t="s">
        <v>19</v>
      </c>
      <c r="V362" s="36"/>
      <c r="W362" s="36"/>
      <c r="X362" s="36"/>
      <c r="Y362" s="36"/>
      <c r="Z362" s="36"/>
      <c r="AA362" s="36"/>
      <c r="AB362" s="36"/>
      <c r="AC362" s="36"/>
      <c r="AD362" s="36"/>
      <c r="AE362" s="36"/>
      <c r="AR362" s="185" t="s">
        <v>170</v>
      </c>
      <c r="AT362" s="185" t="s">
        <v>165</v>
      </c>
      <c r="AU362" s="185" t="s">
        <v>85</v>
      </c>
      <c r="AY362" s="19" t="s">
        <v>161</v>
      </c>
      <c r="BE362" s="186">
        <f>IF(N362="základní",J362,0)</f>
        <v>0</v>
      </c>
      <c r="BF362" s="186">
        <f>IF(N362="snížená",J362,0)</f>
        <v>0</v>
      </c>
      <c r="BG362" s="186">
        <f>IF(N362="zákl. přenesená",J362,0)</f>
        <v>0</v>
      </c>
      <c r="BH362" s="186">
        <f>IF(N362="sníž. přenesená",J362,0)</f>
        <v>0</v>
      </c>
      <c r="BI362" s="186">
        <f>IF(N362="nulová",J362,0)</f>
        <v>0</v>
      </c>
      <c r="BJ362" s="19" t="s">
        <v>80</v>
      </c>
      <c r="BK362" s="186">
        <f>ROUND(I362*H362,1)</f>
        <v>0</v>
      </c>
      <c r="BL362" s="19" t="s">
        <v>170</v>
      </c>
      <c r="BM362" s="185" t="s">
        <v>457</v>
      </c>
    </row>
    <row r="363" spans="1:65" s="2" customFormat="1" ht="11.25">
      <c r="A363" s="36"/>
      <c r="B363" s="37"/>
      <c r="C363" s="38"/>
      <c r="D363" s="187" t="s">
        <v>172</v>
      </c>
      <c r="E363" s="38"/>
      <c r="F363" s="188" t="s">
        <v>458</v>
      </c>
      <c r="G363" s="38"/>
      <c r="H363" s="38"/>
      <c r="I363" s="189"/>
      <c r="J363" s="38"/>
      <c r="K363" s="38"/>
      <c r="L363" s="41"/>
      <c r="M363" s="190"/>
      <c r="N363" s="191"/>
      <c r="O363" s="66"/>
      <c r="P363" s="66"/>
      <c r="Q363" s="66"/>
      <c r="R363" s="66"/>
      <c r="S363" s="66"/>
      <c r="T363" s="66"/>
      <c r="U363" s="67"/>
      <c r="V363" s="36"/>
      <c r="W363" s="36"/>
      <c r="X363" s="36"/>
      <c r="Y363" s="36"/>
      <c r="Z363" s="36"/>
      <c r="AA363" s="36"/>
      <c r="AB363" s="36"/>
      <c r="AC363" s="36"/>
      <c r="AD363" s="36"/>
      <c r="AE363" s="36"/>
      <c r="AT363" s="19" t="s">
        <v>172</v>
      </c>
      <c r="AU363" s="19" t="s">
        <v>85</v>
      </c>
    </row>
    <row r="364" spans="1:65" s="2" customFormat="1" ht="39">
      <c r="A364" s="36"/>
      <c r="B364" s="37"/>
      <c r="C364" s="38"/>
      <c r="D364" s="194" t="s">
        <v>213</v>
      </c>
      <c r="E364" s="38"/>
      <c r="F364" s="225" t="s">
        <v>459</v>
      </c>
      <c r="G364" s="38"/>
      <c r="H364" s="38"/>
      <c r="I364" s="189"/>
      <c r="J364" s="38"/>
      <c r="K364" s="38"/>
      <c r="L364" s="41"/>
      <c r="M364" s="190"/>
      <c r="N364" s="191"/>
      <c r="O364" s="66"/>
      <c r="P364" s="66"/>
      <c r="Q364" s="66"/>
      <c r="R364" s="66"/>
      <c r="S364" s="66"/>
      <c r="T364" s="66"/>
      <c r="U364" s="67"/>
      <c r="V364" s="36"/>
      <c r="W364" s="36"/>
      <c r="X364" s="36"/>
      <c r="Y364" s="36"/>
      <c r="Z364" s="36"/>
      <c r="AA364" s="36"/>
      <c r="AB364" s="36"/>
      <c r="AC364" s="36"/>
      <c r="AD364" s="36"/>
      <c r="AE364" s="36"/>
      <c r="AT364" s="19" t="s">
        <v>213</v>
      </c>
      <c r="AU364" s="19" t="s">
        <v>85</v>
      </c>
    </row>
    <row r="365" spans="1:65" s="14" customFormat="1" ht="11.25">
      <c r="B365" s="203"/>
      <c r="C365" s="204"/>
      <c r="D365" s="194" t="s">
        <v>174</v>
      </c>
      <c r="E365" s="205" t="s">
        <v>19</v>
      </c>
      <c r="F365" s="206" t="s">
        <v>460</v>
      </c>
      <c r="G365" s="204"/>
      <c r="H365" s="207">
        <v>1</v>
      </c>
      <c r="I365" s="208"/>
      <c r="J365" s="204"/>
      <c r="K365" s="204"/>
      <c r="L365" s="209"/>
      <c r="M365" s="210"/>
      <c r="N365" s="211"/>
      <c r="O365" s="211"/>
      <c r="P365" s="211"/>
      <c r="Q365" s="211"/>
      <c r="R365" s="211"/>
      <c r="S365" s="211"/>
      <c r="T365" s="211"/>
      <c r="U365" s="212"/>
      <c r="AT365" s="213" t="s">
        <v>174</v>
      </c>
      <c r="AU365" s="213" t="s">
        <v>85</v>
      </c>
      <c r="AV365" s="14" t="s">
        <v>82</v>
      </c>
      <c r="AW365" s="14" t="s">
        <v>33</v>
      </c>
      <c r="AX365" s="14" t="s">
        <v>80</v>
      </c>
      <c r="AY365" s="213" t="s">
        <v>161</v>
      </c>
    </row>
    <row r="366" spans="1:65" s="2" customFormat="1" ht="21.75" customHeight="1">
      <c r="A366" s="36"/>
      <c r="B366" s="37"/>
      <c r="C366" s="174" t="s">
        <v>461</v>
      </c>
      <c r="D366" s="174" t="s">
        <v>165</v>
      </c>
      <c r="E366" s="175" t="s">
        <v>462</v>
      </c>
      <c r="F366" s="176" t="s">
        <v>463</v>
      </c>
      <c r="G366" s="177" t="s">
        <v>456</v>
      </c>
      <c r="H366" s="178">
        <v>120</v>
      </c>
      <c r="I366" s="179"/>
      <c r="J366" s="180">
        <f>ROUND(I366*H366,1)</f>
        <v>0</v>
      </c>
      <c r="K366" s="176" t="s">
        <v>169</v>
      </c>
      <c r="L366" s="41"/>
      <c r="M366" s="181" t="s">
        <v>19</v>
      </c>
      <c r="N366" s="182" t="s">
        <v>43</v>
      </c>
      <c r="O366" s="66"/>
      <c r="P366" s="183">
        <f>O366*H366</f>
        <v>0</v>
      </c>
      <c r="Q366" s="183">
        <v>0</v>
      </c>
      <c r="R366" s="183">
        <f>Q366*H366</f>
        <v>0</v>
      </c>
      <c r="S366" s="183">
        <v>0</v>
      </c>
      <c r="T366" s="183">
        <f>S366*H366</f>
        <v>0</v>
      </c>
      <c r="U366" s="184" t="s">
        <v>19</v>
      </c>
      <c r="V366" s="36"/>
      <c r="W366" s="36"/>
      <c r="X366" s="36"/>
      <c r="Y366" s="36"/>
      <c r="Z366" s="36"/>
      <c r="AA366" s="36"/>
      <c r="AB366" s="36"/>
      <c r="AC366" s="36"/>
      <c r="AD366" s="36"/>
      <c r="AE366" s="36"/>
      <c r="AR366" s="185" t="s">
        <v>170</v>
      </c>
      <c r="AT366" s="185" t="s">
        <v>165</v>
      </c>
      <c r="AU366" s="185" t="s">
        <v>85</v>
      </c>
      <c r="AY366" s="19" t="s">
        <v>161</v>
      </c>
      <c r="BE366" s="186">
        <f>IF(N366="základní",J366,0)</f>
        <v>0</v>
      </c>
      <c r="BF366" s="186">
        <f>IF(N366="snížená",J366,0)</f>
        <v>0</v>
      </c>
      <c r="BG366" s="186">
        <f>IF(N366="zákl. přenesená",J366,0)</f>
        <v>0</v>
      </c>
      <c r="BH366" s="186">
        <f>IF(N366="sníž. přenesená",J366,0)</f>
        <v>0</v>
      </c>
      <c r="BI366" s="186">
        <f>IF(N366="nulová",J366,0)</f>
        <v>0</v>
      </c>
      <c r="BJ366" s="19" t="s">
        <v>80</v>
      </c>
      <c r="BK366" s="186">
        <f>ROUND(I366*H366,1)</f>
        <v>0</v>
      </c>
      <c r="BL366" s="19" t="s">
        <v>170</v>
      </c>
      <c r="BM366" s="185" t="s">
        <v>464</v>
      </c>
    </row>
    <row r="367" spans="1:65" s="2" customFormat="1" ht="11.25">
      <c r="A367" s="36"/>
      <c r="B367" s="37"/>
      <c r="C367" s="38"/>
      <c r="D367" s="187" t="s">
        <v>172</v>
      </c>
      <c r="E367" s="38"/>
      <c r="F367" s="188" t="s">
        <v>465</v>
      </c>
      <c r="G367" s="38"/>
      <c r="H367" s="38"/>
      <c r="I367" s="189"/>
      <c r="J367" s="38"/>
      <c r="K367" s="38"/>
      <c r="L367" s="41"/>
      <c r="M367" s="190"/>
      <c r="N367" s="191"/>
      <c r="O367" s="66"/>
      <c r="P367" s="66"/>
      <c r="Q367" s="66"/>
      <c r="R367" s="66"/>
      <c r="S367" s="66"/>
      <c r="T367" s="66"/>
      <c r="U367" s="67"/>
      <c r="V367" s="36"/>
      <c r="W367" s="36"/>
      <c r="X367" s="36"/>
      <c r="Y367" s="36"/>
      <c r="Z367" s="36"/>
      <c r="AA367" s="36"/>
      <c r="AB367" s="36"/>
      <c r="AC367" s="36"/>
      <c r="AD367" s="36"/>
      <c r="AE367" s="36"/>
      <c r="AT367" s="19" t="s">
        <v>172</v>
      </c>
      <c r="AU367" s="19" t="s">
        <v>85</v>
      </c>
    </row>
    <row r="368" spans="1:65" s="2" customFormat="1" ht="39">
      <c r="A368" s="36"/>
      <c r="B368" s="37"/>
      <c r="C368" s="38"/>
      <c r="D368" s="194" t="s">
        <v>213</v>
      </c>
      <c r="E368" s="38"/>
      <c r="F368" s="225" t="s">
        <v>459</v>
      </c>
      <c r="G368" s="38"/>
      <c r="H368" s="38"/>
      <c r="I368" s="189"/>
      <c r="J368" s="38"/>
      <c r="K368" s="38"/>
      <c r="L368" s="41"/>
      <c r="M368" s="190"/>
      <c r="N368" s="191"/>
      <c r="O368" s="66"/>
      <c r="P368" s="66"/>
      <c r="Q368" s="66"/>
      <c r="R368" s="66"/>
      <c r="S368" s="66"/>
      <c r="T368" s="66"/>
      <c r="U368" s="67"/>
      <c r="V368" s="36"/>
      <c r="W368" s="36"/>
      <c r="X368" s="36"/>
      <c r="Y368" s="36"/>
      <c r="Z368" s="36"/>
      <c r="AA368" s="36"/>
      <c r="AB368" s="36"/>
      <c r="AC368" s="36"/>
      <c r="AD368" s="36"/>
      <c r="AE368" s="36"/>
      <c r="AT368" s="19" t="s">
        <v>213</v>
      </c>
      <c r="AU368" s="19" t="s">
        <v>85</v>
      </c>
    </row>
    <row r="369" spans="1:65" s="14" customFormat="1" ht="11.25">
      <c r="B369" s="203"/>
      <c r="C369" s="204"/>
      <c r="D369" s="194" t="s">
        <v>174</v>
      </c>
      <c r="E369" s="205" t="s">
        <v>19</v>
      </c>
      <c r="F369" s="206" t="s">
        <v>430</v>
      </c>
      <c r="G369" s="204"/>
      <c r="H369" s="207">
        <v>120</v>
      </c>
      <c r="I369" s="208"/>
      <c r="J369" s="204"/>
      <c r="K369" s="204"/>
      <c r="L369" s="209"/>
      <c r="M369" s="210"/>
      <c r="N369" s="211"/>
      <c r="O369" s="211"/>
      <c r="P369" s="211"/>
      <c r="Q369" s="211"/>
      <c r="R369" s="211"/>
      <c r="S369" s="211"/>
      <c r="T369" s="211"/>
      <c r="U369" s="212"/>
      <c r="AT369" s="213" t="s">
        <v>174</v>
      </c>
      <c r="AU369" s="213" t="s">
        <v>85</v>
      </c>
      <c r="AV369" s="14" t="s">
        <v>82</v>
      </c>
      <c r="AW369" s="14" t="s">
        <v>33</v>
      </c>
      <c r="AX369" s="14" t="s">
        <v>80</v>
      </c>
      <c r="AY369" s="213" t="s">
        <v>161</v>
      </c>
    </row>
    <row r="370" spans="1:65" s="2" customFormat="1" ht="21.75" customHeight="1">
      <c r="A370" s="36"/>
      <c r="B370" s="37"/>
      <c r="C370" s="174" t="s">
        <v>466</v>
      </c>
      <c r="D370" s="174" t="s">
        <v>165</v>
      </c>
      <c r="E370" s="175" t="s">
        <v>467</v>
      </c>
      <c r="F370" s="176" t="s">
        <v>468</v>
      </c>
      <c r="G370" s="177" t="s">
        <v>456</v>
      </c>
      <c r="H370" s="178">
        <v>1</v>
      </c>
      <c r="I370" s="179"/>
      <c r="J370" s="180">
        <f>ROUND(I370*H370,1)</f>
        <v>0</v>
      </c>
      <c r="K370" s="176" t="s">
        <v>169</v>
      </c>
      <c r="L370" s="41"/>
      <c r="M370" s="181" t="s">
        <v>19</v>
      </c>
      <c r="N370" s="182" t="s">
        <v>43</v>
      </c>
      <c r="O370" s="66"/>
      <c r="P370" s="183">
        <f>O370*H370</f>
        <v>0</v>
      </c>
      <c r="Q370" s="183">
        <v>0</v>
      </c>
      <c r="R370" s="183">
        <f>Q370*H370</f>
        <v>0</v>
      </c>
      <c r="S370" s="183">
        <v>0</v>
      </c>
      <c r="T370" s="183">
        <f>S370*H370</f>
        <v>0</v>
      </c>
      <c r="U370" s="184" t="s">
        <v>19</v>
      </c>
      <c r="V370" s="36"/>
      <c r="W370" s="36"/>
      <c r="X370" s="36"/>
      <c r="Y370" s="36"/>
      <c r="Z370" s="36"/>
      <c r="AA370" s="36"/>
      <c r="AB370" s="36"/>
      <c r="AC370" s="36"/>
      <c r="AD370" s="36"/>
      <c r="AE370" s="36"/>
      <c r="AR370" s="185" t="s">
        <v>170</v>
      </c>
      <c r="AT370" s="185" t="s">
        <v>165</v>
      </c>
      <c r="AU370" s="185" t="s">
        <v>85</v>
      </c>
      <c r="AY370" s="19" t="s">
        <v>161</v>
      </c>
      <c r="BE370" s="186">
        <f>IF(N370="základní",J370,0)</f>
        <v>0</v>
      </c>
      <c r="BF370" s="186">
        <f>IF(N370="snížená",J370,0)</f>
        <v>0</v>
      </c>
      <c r="BG370" s="186">
        <f>IF(N370="zákl. přenesená",J370,0)</f>
        <v>0</v>
      </c>
      <c r="BH370" s="186">
        <f>IF(N370="sníž. přenesená",J370,0)</f>
        <v>0</v>
      </c>
      <c r="BI370" s="186">
        <f>IF(N370="nulová",J370,0)</f>
        <v>0</v>
      </c>
      <c r="BJ370" s="19" t="s">
        <v>80</v>
      </c>
      <c r="BK370" s="186">
        <f>ROUND(I370*H370,1)</f>
        <v>0</v>
      </c>
      <c r="BL370" s="19" t="s">
        <v>170</v>
      </c>
      <c r="BM370" s="185" t="s">
        <v>469</v>
      </c>
    </row>
    <row r="371" spans="1:65" s="2" customFormat="1" ht="11.25">
      <c r="A371" s="36"/>
      <c r="B371" s="37"/>
      <c r="C371" s="38"/>
      <c r="D371" s="187" t="s">
        <v>172</v>
      </c>
      <c r="E371" s="38"/>
      <c r="F371" s="188" t="s">
        <v>470</v>
      </c>
      <c r="G371" s="38"/>
      <c r="H371" s="38"/>
      <c r="I371" s="189"/>
      <c r="J371" s="38"/>
      <c r="K371" s="38"/>
      <c r="L371" s="41"/>
      <c r="M371" s="190"/>
      <c r="N371" s="191"/>
      <c r="O371" s="66"/>
      <c r="P371" s="66"/>
      <c r="Q371" s="66"/>
      <c r="R371" s="66"/>
      <c r="S371" s="66"/>
      <c r="T371" s="66"/>
      <c r="U371" s="67"/>
      <c r="V371" s="36"/>
      <c r="W371" s="36"/>
      <c r="X371" s="36"/>
      <c r="Y371" s="36"/>
      <c r="Z371" s="36"/>
      <c r="AA371" s="36"/>
      <c r="AB371" s="36"/>
      <c r="AC371" s="36"/>
      <c r="AD371" s="36"/>
      <c r="AE371" s="36"/>
      <c r="AT371" s="19" t="s">
        <v>172</v>
      </c>
      <c r="AU371" s="19" t="s">
        <v>85</v>
      </c>
    </row>
    <row r="372" spans="1:65" s="2" customFormat="1" ht="29.25">
      <c r="A372" s="36"/>
      <c r="B372" s="37"/>
      <c r="C372" s="38"/>
      <c r="D372" s="194" t="s">
        <v>213</v>
      </c>
      <c r="E372" s="38"/>
      <c r="F372" s="225" t="s">
        <v>471</v>
      </c>
      <c r="G372" s="38"/>
      <c r="H372" s="38"/>
      <c r="I372" s="189"/>
      <c r="J372" s="38"/>
      <c r="K372" s="38"/>
      <c r="L372" s="41"/>
      <c r="M372" s="190"/>
      <c r="N372" s="191"/>
      <c r="O372" s="66"/>
      <c r="P372" s="66"/>
      <c r="Q372" s="66"/>
      <c r="R372" s="66"/>
      <c r="S372" s="66"/>
      <c r="T372" s="66"/>
      <c r="U372" s="67"/>
      <c r="V372" s="36"/>
      <c r="W372" s="36"/>
      <c r="X372" s="36"/>
      <c r="Y372" s="36"/>
      <c r="Z372" s="36"/>
      <c r="AA372" s="36"/>
      <c r="AB372" s="36"/>
      <c r="AC372" s="36"/>
      <c r="AD372" s="36"/>
      <c r="AE372" s="36"/>
      <c r="AT372" s="19" t="s">
        <v>213</v>
      </c>
      <c r="AU372" s="19" t="s">
        <v>85</v>
      </c>
    </row>
    <row r="373" spans="1:65" s="12" customFormat="1" ht="20.85" customHeight="1">
      <c r="B373" s="158"/>
      <c r="C373" s="159"/>
      <c r="D373" s="160" t="s">
        <v>71</v>
      </c>
      <c r="E373" s="172" t="s">
        <v>472</v>
      </c>
      <c r="F373" s="172" t="s">
        <v>473</v>
      </c>
      <c r="G373" s="159"/>
      <c r="H373" s="159"/>
      <c r="I373" s="162"/>
      <c r="J373" s="173">
        <f>BK373</f>
        <v>0</v>
      </c>
      <c r="K373" s="159"/>
      <c r="L373" s="164"/>
      <c r="M373" s="165"/>
      <c r="N373" s="166"/>
      <c r="O373" s="166"/>
      <c r="P373" s="167">
        <f>SUM(P374:P406)</f>
        <v>0</v>
      </c>
      <c r="Q373" s="166"/>
      <c r="R373" s="167">
        <f>SUM(R374:R406)</f>
        <v>1.8221380479999998</v>
      </c>
      <c r="S373" s="166"/>
      <c r="T373" s="167">
        <f>SUM(T374:T406)</f>
        <v>8.9400000000000007E-2</v>
      </c>
      <c r="U373" s="168"/>
      <c r="AR373" s="169" t="s">
        <v>80</v>
      </c>
      <c r="AT373" s="170" t="s">
        <v>71</v>
      </c>
      <c r="AU373" s="170" t="s">
        <v>82</v>
      </c>
      <c r="AY373" s="169" t="s">
        <v>161</v>
      </c>
      <c r="BK373" s="171">
        <f>SUM(BK374:BK406)</f>
        <v>0</v>
      </c>
    </row>
    <row r="374" spans="1:65" s="2" customFormat="1" ht="16.5" customHeight="1">
      <c r="A374" s="36"/>
      <c r="B374" s="37"/>
      <c r="C374" s="174" t="s">
        <v>474</v>
      </c>
      <c r="D374" s="174" t="s">
        <v>165</v>
      </c>
      <c r="E374" s="175" t="s">
        <v>475</v>
      </c>
      <c r="F374" s="176" t="s">
        <v>476</v>
      </c>
      <c r="G374" s="177" t="s">
        <v>193</v>
      </c>
      <c r="H374" s="178">
        <v>44.7</v>
      </c>
      <c r="I374" s="179"/>
      <c r="J374" s="180">
        <f>ROUND(I374*H374,1)</f>
        <v>0</v>
      </c>
      <c r="K374" s="176" t="s">
        <v>169</v>
      </c>
      <c r="L374" s="41"/>
      <c r="M374" s="181" t="s">
        <v>19</v>
      </c>
      <c r="N374" s="182" t="s">
        <v>43</v>
      </c>
      <c r="O374" s="66"/>
      <c r="P374" s="183">
        <f>O374*H374</f>
        <v>0</v>
      </c>
      <c r="Q374" s="183">
        <v>6.084E-5</v>
      </c>
      <c r="R374" s="183">
        <f>Q374*H374</f>
        <v>2.719548E-3</v>
      </c>
      <c r="S374" s="183">
        <v>2E-3</v>
      </c>
      <c r="T374" s="183">
        <f>S374*H374</f>
        <v>8.9400000000000007E-2</v>
      </c>
      <c r="U374" s="184" t="s">
        <v>19</v>
      </c>
      <c r="V374" s="36"/>
      <c r="W374" s="36"/>
      <c r="X374" s="36"/>
      <c r="Y374" s="36"/>
      <c r="Z374" s="36"/>
      <c r="AA374" s="36"/>
      <c r="AB374" s="36"/>
      <c r="AC374" s="36"/>
      <c r="AD374" s="36"/>
      <c r="AE374" s="36"/>
      <c r="AR374" s="185" t="s">
        <v>170</v>
      </c>
      <c r="AT374" s="185" t="s">
        <v>165</v>
      </c>
      <c r="AU374" s="185" t="s">
        <v>85</v>
      </c>
      <c r="AY374" s="19" t="s">
        <v>161</v>
      </c>
      <c r="BE374" s="186">
        <f>IF(N374="základní",J374,0)</f>
        <v>0</v>
      </c>
      <c r="BF374" s="186">
        <f>IF(N374="snížená",J374,0)</f>
        <v>0</v>
      </c>
      <c r="BG374" s="186">
        <f>IF(N374="zákl. přenesená",J374,0)</f>
        <v>0</v>
      </c>
      <c r="BH374" s="186">
        <f>IF(N374="sníž. přenesená",J374,0)</f>
        <v>0</v>
      </c>
      <c r="BI374" s="186">
        <f>IF(N374="nulová",J374,0)</f>
        <v>0</v>
      </c>
      <c r="BJ374" s="19" t="s">
        <v>80</v>
      </c>
      <c r="BK374" s="186">
        <f>ROUND(I374*H374,1)</f>
        <v>0</v>
      </c>
      <c r="BL374" s="19" t="s">
        <v>170</v>
      </c>
      <c r="BM374" s="185" t="s">
        <v>477</v>
      </c>
    </row>
    <row r="375" spans="1:65" s="2" customFormat="1" ht="11.25">
      <c r="A375" s="36"/>
      <c r="B375" s="37"/>
      <c r="C375" s="38"/>
      <c r="D375" s="187" t="s">
        <v>172</v>
      </c>
      <c r="E375" s="38"/>
      <c r="F375" s="188" t="s">
        <v>478</v>
      </c>
      <c r="G375" s="38"/>
      <c r="H375" s="38"/>
      <c r="I375" s="189"/>
      <c r="J375" s="38"/>
      <c r="K375" s="38"/>
      <c r="L375" s="41"/>
      <c r="M375" s="190"/>
      <c r="N375" s="191"/>
      <c r="O375" s="66"/>
      <c r="P375" s="66"/>
      <c r="Q375" s="66"/>
      <c r="R375" s="66"/>
      <c r="S375" s="66"/>
      <c r="T375" s="66"/>
      <c r="U375" s="67"/>
      <c r="V375" s="36"/>
      <c r="W375" s="36"/>
      <c r="X375" s="36"/>
      <c r="Y375" s="36"/>
      <c r="Z375" s="36"/>
      <c r="AA375" s="36"/>
      <c r="AB375" s="36"/>
      <c r="AC375" s="36"/>
      <c r="AD375" s="36"/>
      <c r="AE375" s="36"/>
      <c r="AT375" s="19" t="s">
        <v>172</v>
      </c>
      <c r="AU375" s="19" t="s">
        <v>85</v>
      </c>
    </row>
    <row r="376" spans="1:65" s="2" customFormat="1" ht="29.25">
      <c r="A376" s="36"/>
      <c r="B376" s="37"/>
      <c r="C376" s="38"/>
      <c r="D376" s="194" t="s">
        <v>213</v>
      </c>
      <c r="E376" s="38"/>
      <c r="F376" s="225" t="s">
        <v>479</v>
      </c>
      <c r="G376" s="38"/>
      <c r="H376" s="38"/>
      <c r="I376" s="189"/>
      <c r="J376" s="38"/>
      <c r="K376" s="38"/>
      <c r="L376" s="41"/>
      <c r="M376" s="190"/>
      <c r="N376" s="191"/>
      <c r="O376" s="66"/>
      <c r="P376" s="66"/>
      <c r="Q376" s="66"/>
      <c r="R376" s="66"/>
      <c r="S376" s="66"/>
      <c r="T376" s="66"/>
      <c r="U376" s="67"/>
      <c r="V376" s="36"/>
      <c r="W376" s="36"/>
      <c r="X376" s="36"/>
      <c r="Y376" s="36"/>
      <c r="Z376" s="36"/>
      <c r="AA376" s="36"/>
      <c r="AB376" s="36"/>
      <c r="AC376" s="36"/>
      <c r="AD376" s="36"/>
      <c r="AE376" s="36"/>
      <c r="AT376" s="19" t="s">
        <v>213</v>
      </c>
      <c r="AU376" s="19" t="s">
        <v>85</v>
      </c>
    </row>
    <row r="377" spans="1:65" s="14" customFormat="1" ht="11.25">
      <c r="B377" s="203"/>
      <c r="C377" s="204"/>
      <c r="D377" s="194" t="s">
        <v>174</v>
      </c>
      <c r="E377" s="205" t="s">
        <v>19</v>
      </c>
      <c r="F377" s="206" t="s">
        <v>480</v>
      </c>
      <c r="G377" s="204"/>
      <c r="H377" s="207">
        <v>44.7</v>
      </c>
      <c r="I377" s="208"/>
      <c r="J377" s="204"/>
      <c r="K377" s="204"/>
      <c r="L377" s="209"/>
      <c r="M377" s="210"/>
      <c r="N377" s="211"/>
      <c r="O377" s="211"/>
      <c r="P377" s="211"/>
      <c r="Q377" s="211"/>
      <c r="R377" s="211"/>
      <c r="S377" s="211"/>
      <c r="T377" s="211"/>
      <c r="U377" s="212"/>
      <c r="AT377" s="213" t="s">
        <v>174</v>
      </c>
      <c r="AU377" s="213" t="s">
        <v>85</v>
      </c>
      <c r="AV377" s="14" t="s">
        <v>82</v>
      </c>
      <c r="AW377" s="14" t="s">
        <v>33</v>
      </c>
      <c r="AX377" s="14" t="s">
        <v>80</v>
      </c>
      <c r="AY377" s="213" t="s">
        <v>161</v>
      </c>
    </row>
    <row r="378" spans="1:65" s="2" customFormat="1" ht="24.2" customHeight="1">
      <c r="A378" s="36"/>
      <c r="B378" s="37"/>
      <c r="C378" s="174" t="s">
        <v>481</v>
      </c>
      <c r="D378" s="174" t="s">
        <v>165</v>
      </c>
      <c r="E378" s="175" t="s">
        <v>482</v>
      </c>
      <c r="F378" s="176" t="s">
        <v>483</v>
      </c>
      <c r="G378" s="177" t="s">
        <v>185</v>
      </c>
      <c r="H378" s="178">
        <v>298</v>
      </c>
      <c r="I378" s="179"/>
      <c r="J378" s="180">
        <f>ROUND(I378*H378,1)</f>
        <v>0</v>
      </c>
      <c r="K378" s="176" t="s">
        <v>19</v>
      </c>
      <c r="L378" s="41"/>
      <c r="M378" s="181" t="s">
        <v>19</v>
      </c>
      <c r="N378" s="182" t="s">
        <v>43</v>
      </c>
      <c r="O378" s="66"/>
      <c r="P378" s="183">
        <f>O378*H378</f>
        <v>0</v>
      </c>
      <c r="Q378" s="183">
        <v>4.7675E-3</v>
      </c>
      <c r="R378" s="183">
        <f>Q378*H378</f>
        <v>1.420715</v>
      </c>
      <c r="S378" s="183">
        <v>0</v>
      </c>
      <c r="T378" s="183">
        <f>S378*H378</f>
        <v>0</v>
      </c>
      <c r="U378" s="184" t="s">
        <v>19</v>
      </c>
      <c r="V378" s="36"/>
      <c r="W378" s="36"/>
      <c r="X378" s="36"/>
      <c r="Y378" s="36"/>
      <c r="Z378" s="36"/>
      <c r="AA378" s="36"/>
      <c r="AB378" s="36"/>
      <c r="AC378" s="36"/>
      <c r="AD378" s="36"/>
      <c r="AE378" s="36"/>
      <c r="AR378" s="185" t="s">
        <v>170</v>
      </c>
      <c r="AT378" s="185" t="s">
        <v>165</v>
      </c>
      <c r="AU378" s="185" t="s">
        <v>85</v>
      </c>
      <c r="AY378" s="19" t="s">
        <v>161</v>
      </c>
      <c r="BE378" s="186">
        <f>IF(N378="základní",J378,0)</f>
        <v>0</v>
      </c>
      <c r="BF378" s="186">
        <f>IF(N378="snížená",J378,0)</f>
        <v>0</v>
      </c>
      <c r="BG378" s="186">
        <f>IF(N378="zákl. přenesená",J378,0)</f>
        <v>0</v>
      </c>
      <c r="BH378" s="186">
        <f>IF(N378="sníž. přenesená",J378,0)</f>
        <v>0</v>
      </c>
      <c r="BI378" s="186">
        <f>IF(N378="nulová",J378,0)</f>
        <v>0</v>
      </c>
      <c r="BJ378" s="19" t="s">
        <v>80</v>
      </c>
      <c r="BK378" s="186">
        <f>ROUND(I378*H378,1)</f>
        <v>0</v>
      </c>
      <c r="BL378" s="19" t="s">
        <v>170</v>
      </c>
      <c r="BM378" s="185" t="s">
        <v>484</v>
      </c>
    </row>
    <row r="379" spans="1:65" s="14" customFormat="1" ht="11.25">
      <c r="B379" s="203"/>
      <c r="C379" s="204"/>
      <c r="D379" s="194" t="s">
        <v>174</v>
      </c>
      <c r="E379" s="205" t="s">
        <v>19</v>
      </c>
      <c r="F379" s="206" t="s">
        <v>485</v>
      </c>
      <c r="G379" s="204"/>
      <c r="H379" s="207">
        <v>298</v>
      </c>
      <c r="I379" s="208"/>
      <c r="J379" s="204"/>
      <c r="K379" s="204"/>
      <c r="L379" s="209"/>
      <c r="M379" s="210"/>
      <c r="N379" s="211"/>
      <c r="O379" s="211"/>
      <c r="P379" s="211"/>
      <c r="Q379" s="211"/>
      <c r="R379" s="211"/>
      <c r="S379" s="211"/>
      <c r="T379" s="211"/>
      <c r="U379" s="212"/>
      <c r="AT379" s="213" t="s">
        <v>174</v>
      </c>
      <c r="AU379" s="213" t="s">
        <v>85</v>
      </c>
      <c r="AV379" s="14" t="s">
        <v>82</v>
      </c>
      <c r="AW379" s="14" t="s">
        <v>33</v>
      </c>
      <c r="AX379" s="14" t="s">
        <v>80</v>
      </c>
      <c r="AY379" s="213" t="s">
        <v>161</v>
      </c>
    </row>
    <row r="380" spans="1:65" s="2" customFormat="1" ht="24.2" customHeight="1">
      <c r="A380" s="36"/>
      <c r="B380" s="37"/>
      <c r="C380" s="174" t="s">
        <v>486</v>
      </c>
      <c r="D380" s="174" t="s">
        <v>165</v>
      </c>
      <c r="E380" s="175" t="s">
        <v>487</v>
      </c>
      <c r="F380" s="176" t="s">
        <v>488</v>
      </c>
      <c r="G380" s="177" t="s">
        <v>185</v>
      </c>
      <c r="H380" s="178">
        <v>12</v>
      </c>
      <c r="I380" s="179"/>
      <c r="J380" s="180">
        <f>ROUND(I380*H380,1)</f>
        <v>0</v>
      </c>
      <c r="K380" s="176" t="s">
        <v>19</v>
      </c>
      <c r="L380" s="41"/>
      <c r="M380" s="181" t="s">
        <v>19</v>
      </c>
      <c r="N380" s="182" t="s">
        <v>43</v>
      </c>
      <c r="O380" s="66"/>
      <c r="P380" s="183">
        <f>O380*H380</f>
        <v>0</v>
      </c>
      <c r="Q380" s="183">
        <v>3.6849999999999999E-3</v>
      </c>
      <c r="R380" s="183">
        <f>Q380*H380</f>
        <v>4.4219999999999995E-2</v>
      </c>
      <c r="S380" s="183">
        <v>0</v>
      </c>
      <c r="T380" s="183">
        <f>S380*H380</f>
        <v>0</v>
      </c>
      <c r="U380" s="184" t="s">
        <v>19</v>
      </c>
      <c r="V380" s="36"/>
      <c r="W380" s="36"/>
      <c r="X380" s="36"/>
      <c r="Y380" s="36"/>
      <c r="Z380" s="36"/>
      <c r="AA380" s="36"/>
      <c r="AB380" s="36"/>
      <c r="AC380" s="36"/>
      <c r="AD380" s="36"/>
      <c r="AE380" s="36"/>
      <c r="AR380" s="185" t="s">
        <v>170</v>
      </c>
      <c r="AT380" s="185" t="s">
        <v>165</v>
      </c>
      <c r="AU380" s="185" t="s">
        <v>85</v>
      </c>
      <c r="AY380" s="19" t="s">
        <v>161</v>
      </c>
      <c r="BE380" s="186">
        <f>IF(N380="základní",J380,0)</f>
        <v>0</v>
      </c>
      <c r="BF380" s="186">
        <f>IF(N380="snížená",J380,0)</f>
        <v>0</v>
      </c>
      <c r="BG380" s="186">
        <f>IF(N380="zákl. přenesená",J380,0)</f>
        <v>0</v>
      </c>
      <c r="BH380" s="186">
        <f>IF(N380="sníž. přenesená",J380,0)</f>
        <v>0</v>
      </c>
      <c r="BI380" s="186">
        <f>IF(N380="nulová",J380,0)</f>
        <v>0</v>
      </c>
      <c r="BJ380" s="19" t="s">
        <v>80</v>
      </c>
      <c r="BK380" s="186">
        <f>ROUND(I380*H380,1)</f>
        <v>0</v>
      </c>
      <c r="BL380" s="19" t="s">
        <v>170</v>
      </c>
      <c r="BM380" s="185" t="s">
        <v>489</v>
      </c>
    </row>
    <row r="381" spans="1:65" s="14" customFormat="1" ht="11.25">
      <c r="B381" s="203"/>
      <c r="C381" s="204"/>
      <c r="D381" s="194" t="s">
        <v>174</v>
      </c>
      <c r="E381" s="205" t="s">
        <v>19</v>
      </c>
      <c r="F381" s="206" t="s">
        <v>490</v>
      </c>
      <c r="G381" s="204"/>
      <c r="H381" s="207">
        <v>12</v>
      </c>
      <c r="I381" s="208"/>
      <c r="J381" s="204"/>
      <c r="K381" s="204"/>
      <c r="L381" s="209"/>
      <c r="M381" s="210"/>
      <c r="N381" s="211"/>
      <c r="O381" s="211"/>
      <c r="P381" s="211"/>
      <c r="Q381" s="211"/>
      <c r="R381" s="211"/>
      <c r="S381" s="211"/>
      <c r="T381" s="211"/>
      <c r="U381" s="212"/>
      <c r="AT381" s="213" t="s">
        <v>174</v>
      </c>
      <c r="AU381" s="213" t="s">
        <v>85</v>
      </c>
      <c r="AV381" s="14" t="s">
        <v>82</v>
      </c>
      <c r="AW381" s="14" t="s">
        <v>33</v>
      </c>
      <c r="AX381" s="14" t="s">
        <v>80</v>
      </c>
      <c r="AY381" s="213" t="s">
        <v>161</v>
      </c>
    </row>
    <row r="382" spans="1:65" s="2" customFormat="1" ht="16.5" customHeight="1">
      <c r="A382" s="36"/>
      <c r="B382" s="37"/>
      <c r="C382" s="174" t="s">
        <v>491</v>
      </c>
      <c r="D382" s="174" t="s">
        <v>165</v>
      </c>
      <c r="E382" s="175" t="s">
        <v>492</v>
      </c>
      <c r="F382" s="176" t="s">
        <v>493</v>
      </c>
      <c r="G382" s="177" t="s">
        <v>168</v>
      </c>
      <c r="H382" s="178">
        <v>243.92599999999999</v>
      </c>
      <c r="I382" s="179"/>
      <c r="J382" s="180">
        <f>ROUND(I382*H382,1)</f>
        <v>0</v>
      </c>
      <c r="K382" s="176" t="s">
        <v>169</v>
      </c>
      <c r="L382" s="41"/>
      <c r="M382" s="181" t="s">
        <v>19</v>
      </c>
      <c r="N382" s="182" t="s">
        <v>43</v>
      </c>
      <c r="O382" s="66"/>
      <c r="P382" s="183">
        <f>O382*H382</f>
        <v>0</v>
      </c>
      <c r="Q382" s="183">
        <v>0</v>
      </c>
      <c r="R382" s="183">
        <f>Q382*H382</f>
        <v>0</v>
      </c>
      <c r="S382" s="183">
        <v>0</v>
      </c>
      <c r="T382" s="183">
        <f>S382*H382</f>
        <v>0</v>
      </c>
      <c r="U382" s="184" t="s">
        <v>19</v>
      </c>
      <c r="V382" s="36"/>
      <c r="W382" s="36"/>
      <c r="X382" s="36"/>
      <c r="Y382" s="36"/>
      <c r="Z382" s="36"/>
      <c r="AA382" s="36"/>
      <c r="AB382" s="36"/>
      <c r="AC382" s="36"/>
      <c r="AD382" s="36"/>
      <c r="AE382" s="36"/>
      <c r="AR382" s="185" t="s">
        <v>170</v>
      </c>
      <c r="AT382" s="185" t="s">
        <v>165</v>
      </c>
      <c r="AU382" s="185" t="s">
        <v>85</v>
      </c>
      <c r="AY382" s="19" t="s">
        <v>161</v>
      </c>
      <c r="BE382" s="186">
        <f>IF(N382="základní",J382,0)</f>
        <v>0</v>
      </c>
      <c r="BF382" s="186">
        <f>IF(N382="snížená",J382,0)</f>
        <v>0</v>
      </c>
      <c r="BG382" s="186">
        <f>IF(N382="zákl. přenesená",J382,0)</f>
        <v>0</v>
      </c>
      <c r="BH382" s="186">
        <f>IF(N382="sníž. přenesená",J382,0)</f>
        <v>0</v>
      </c>
      <c r="BI382" s="186">
        <f>IF(N382="nulová",J382,0)</f>
        <v>0</v>
      </c>
      <c r="BJ382" s="19" t="s">
        <v>80</v>
      </c>
      <c r="BK382" s="186">
        <f>ROUND(I382*H382,1)</f>
        <v>0</v>
      </c>
      <c r="BL382" s="19" t="s">
        <v>170</v>
      </c>
      <c r="BM382" s="185" t="s">
        <v>494</v>
      </c>
    </row>
    <row r="383" spans="1:65" s="2" customFormat="1" ht="11.25">
      <c r="A383" s="36"/>
      <c r="B383" s="37"/>
      <c r="C383" s="38"/>
      <c r="D383" s="187" t="s">
        <v>172</v>
      </c>
      <c r="E383" s="38"/>
      <c r="F383" s="188" t="s">
        <v>495</v>
      </c>
      <c r="G383" s="38"/>
      <c r="H383" s="38"/>
      <c r="I383" s="189"/>
      <c r="J383" s="38"/>
      <c r="K383" s="38"/>
      <c r="L383" s="41"/>
      <c r="M383" s="190"/>
      <c r="N383" s="191"/>
      <c r="O383" s="66"/>
      <c r="P383" s="66"/>
      <c r="Q383" s="66"/>
      <c r="R383" s="66"/>
      <c r="S383" s="66"/>
      <c r="T383" s="66"/>
      <c r="U383" s="67"/>
      <c r="V383" s="36"/>
      <c r="W383" s="36"/>
      <c r="X383" s="36"/>
      <c r="Y383" s="36"/>
      <c r="Z383" s="36"/>
      <c r="AA383" s="36"/>
      <c r="AB383" s="36"/>
      <c r="AC383" s="36"/>
      <c r="AD383" s="36"/>
      <c r="AE383" s="36"/>
      <c r="AT383" s="19" t="s">
        <v>172</v>
      </c>
      <c r="AU383" s="19" t="s">
        <v>85</v>
      </c>
    </row>
    <row r="384" spans="1:65" s="2" customFormat="1" ht="195">
      <c r="A384" s="36"/>
      <c r="B384" s="37"/>
      <c r="C384" s="38"/>
      <c r="D384" s="194" t="s">
        <v>213</v>
      </c>
      <c r="E384" s="38"/>
      <c r="F384" s="225" t="s">
        <v>496</v>
      </c>
      <c r="G384" s="38"/>
      <c r="H384" s="38"/>
      <c r="I384" s="189"/>
      <c r="J384" s="38"/>
      <c r="K384" s="38"/>
      <c r="L384" s="41"/>
      <c r="M384" s="190"/>
      <c r="N384" s="191"/>
      <c r="O384" s="66"/>
      <c r="P384" s="66"/>
      <c r="Q384" s="66"/>
      <c r="R384" s="66"/>
      <c r="S384" s="66"/>
      <c r="T384" s="66"/>
      <c r="U384" s="67"/>
      <c r="V384" s="36"/>
      <c r="W384" s="36"/>
      <c r="X384" s="36"/>
      <c r="Y384" s="36"/>
      <c r="Z384" s="36"/>
      <c r="AA384" s="36"/>
      <c r="AB384" s="36"/>
      <c r="AC384" s="36"/>
      <c r="AD384" s="36"/>
      <c r="AE384" s="36"/>
      <c r="AT384" s="19" t="s">
        <v>213</v>
      </c>
      <c r="AU384" s="19" t="s">
        <v>85</v>
      </c>
    </row>
    <row r="385" spans="1:65" s="13" customFormat="1" ht="11.25">
      <c r="B385" s="192"/>
      <c r="C385" s="193"/>
      <c r="D385" s="194" t="s">
        <v>174</v>
      </c>
      <c r="E385" s="195" t="s">
        <v>19</v>
      </c>
      <c r="F385" s="196" t="s">
        <v>497</v>
      </c>
      <c r="G385" s="193"/>
      <c r="H385" s="195" t="s">
        <v>19</v>
      </c>
      <c r="I385" s="197"/>
      <c r="J385" s="193"/>
      <c r="K385" s="193"/>
      <c r="L385" s="198"/>
      <c r="M385" s="199"/>
      <c r="N385" s="200"/>
      <c r="O385" s="200"/>
      <c r="P385" s="200"/>
      <c r="Q385" s="200"/>
      <c r="R385" s="200"/>
      <c r="S385" s="200"/>
      <c r="T385" s="200"/>
      <c r="U385" s="201"/>
      <c r="AT385" s="202" t="s">
        <v>174</v>
      </c>
      <c r="AU385" s="202" t="s">
        <v>85</v>
      </c>
      <c r="AV385" s="13" t="s">
        <v>80</v>
      </c>
      <c r="AW385" s="13" t="s">
        <v>33</v>
      </c>
      <c r="AX385" s="13" t="s">
        <v>72</v>
      </c>
      <c r="AY385" s="202" t="s">
        <v>161</v>
      </c>
    </row>
    <row r="386" spans="1:65" s="14" customFormat="1" ht="11.25">
      <c r="B386" s="203"/>
      <c r="C386" s="204"/>
      <c r="D386" s="194" t="s">
        <v>174</v>
      </c>
      <c r="E386" s="205" t="s">
        <v>19</v>
      </c>
      <c r="F386" s="206" t="s">
        <v>498</v>
      </c>
      <c r="G386" s="204"/>
      <c r="H386" s="207">
        <v>210.19499999999999</v>
      </c>
      <c r="I386" s="208"/>
      <c r="J386" s="204"/>
      <c r="K386" s="204"/>
      <c r="L386" s="209"/>
      <c r="M386" s="210"/>
      <c r="N386" s="211"/>
      <c r="O386" s="211"/>
      <c r="P386" s="211"/>
      <c r="Q386" s="211"/>
      <c r="R386" s="211"/>
      <c r="S386" s="211"/>
      <c r="T386" s="211"/>
      <c r="U386" s="212"/>
      <c r="AT386" s="213" t="s">
        <v>174</v>
      </c>
      <c r="AU386" s="213" t="s">
        <v>85</v>
      </c>
      <c r="AV386" s="14" t="s">
        <v>82</v>
      </c>
      <c r="AW386" s="14" t="s">
        <v>33</v>
      </c>
      <c r="AX386" s="14" t="s">
        <v>72</v>
      </c>
      <c r="AY386" s="213" t="s">
        <v>161</v>
      </c>
    </row>
    <row r="387" spans="1:65" s="14" customFormat="1" ht="11.25">
      <c r="B387" s="203"/>
      <c r="C387" s="204"/>
      <c r="D387" s="194" t="s">
        <v>174</v>
      </c>
      <c r="E387" s="205" t="s">
        <v>19</v>
      </c>
      <c r="F387" s="206" t="s">
        <v>499</v>
      </c>
      <c r="G387" s="204"/>
      <c r="H387" s="207">
        <v>33.731000000000002</v>
      </c>
      <c r="I387" s="208"/>
      <c r="J387" s="204"/>
      <c r="K387" s="204"/>
      <c r="L387" s="209"/>
      <c r="M387" s="210"/>
      <c r="N387" s="211"/>
      <c r="O387" s="211"/>
      <c r="P387" s="211"/>
      <c r="Q387" s="211"/>
      <c r="R387" s="211"/>
      <c r="S387" s="211"/>
      <c r="T387" s="211"/>
      <c r="U387" s="212"/>
      <c r="AT387" s="213" t="s">
        <v>174</v>
      </c>
      <c r="AU387" s="213" t="s">
        <v>85</v>
      </c>
      <c r="AV387" s="14" t="s">
        <v>82</v>
      </c>
      <c r="AW387" s="14" t="s">
        <v>33</v>
      </c>
      <c r="AX387" s="14" t="s">
        <v>72</v>
      </c>
      <c r="AY387" s="213" t="s">
        <v>161</v>
      </c>
    </row>
    <row r="388" spans="1:65" s="15" customFormat="1" ht="11.25">
      <c r="B388" s="214"/>
      <c r="C388" s="215"/>
      <c r="D388" s="194" t="s">
        <v>174</v>
      </c>
      <c r="E388" s="216" t="s">
        <v>19</v>
      </c>
      <c r="F388" s="217" t="s">
        <v>500</v>
      </c>
      <c r="G388" s="215"/>
      <c r="H388" s="218">
        <v>243.92599999999999</v>
      </c>
      <c r="I388" s="219"/>
      <c r="J388" s="215"/>
      <c r="K388" s="215"/>
      <c r="L388" s="220"/>
      <c r="M388" s="221"/>
      <c r="N388" s="222"/>
      <c r="O388" s="222"/>
      <c r="P388" s="222"/>
      <c r="Q388" s="222"/>
      <c r="R388" s="222"/>
      <c r="S388" s="222"/>
      <c r="T388" s="222"/>
      <c r="U388" s="223"/>
      <c r="AT388" s="224" t="s">
        <v>174</v>
      </c>
      <c r="AU388" s="224" t="s">
        <v>85</v>
      </c>
      <c r="AV388" s="15" t="s">
        <v>170</v>
      </c>
      <c r="AW388" s="15" t="s">
        <v>33</v>
      </c>
      <c r="AX388" s="15" t="s">
        <v>80</v>
      </c>
      <c r="AY388" s="224" t="s">
        <v>161</v>
      </c>
    </row>
    <row r="389" spans="1:65" s="2" customFormat="1" ht="16.5" customHeight="1">
      <c r="A389" s="36"/>
      <c r="B389" s="37"/>
      <c r="C389" s="174" t="s">
        <v>501</v>
      </c>
      <c r="D389" s="174" t="s">
        <v>165</v>
      </c>
      <c r="E389" s="175" t="s">
        <v>502</v>
      </c>
      <c r="F389" s="176" t="s">
        <v>503</v>
      </c>
      <c r="G389" s="177" t="s">
        <v>168</v>
      </c>
      <c r="H389" s="178">
        <v>11</v>
      </c>
      <c r="I389" s="179"/>
      <c r="J389" s="180">
        <f>ROUND(I389*H389,1)</f>
        <v>0</v>
      </c>
      <c r="K389" s="176" t="s">
        <v>19</v>
      </c>
      <c r="L389" s="41"/>
      <c r="M389" s="181" t="s">
        <v>19</v>
      </c>
      <c r="N389" s="182" t="s">
        <v>43</v>
      </c>
      <c r="O389" s="66"/>
      <c r="P389" s="183">
        <f>O389*H389</f>
        <v>0</v>
      </c>
      <c r="Q389" s="183">
        <v>3.1668000000000002E-2</v>
      </c>
      <c r="R389" s="183">
        <f>Q389*H389</f>
        <v>0.34834799999999999</v>
      </c>
      <c r="S389" s="183">
        <v>0</v>
      </c>
      <c r="T389" s="183">
        <f>S389*H389</f>
        <v>0</v>
      </c>
      <c r="U389" s="184" t="s">
        <v>19</v>
      </c>
      <c r="V389" s="36"/>
      <c r="W389" s="36"/>
      <c r="X389" s="36"/>
      <c r="Y389" s="36"/>
      <c r="Z389" s="36"/>
      <c r="AA389" s="36"/>
      <c r="AB389" s="36"/>
      <c r="AC389" s="36"/>
      <c r="AD389" s="36"/>
      <c r="AE389" s="36"/>
      <c r="AR389" s="185" t="s">
        <v>170</v>
      </c>
      <c r="AT389" s="185" t="s">
        <v>165</v>
      </c>
      <c r="AU389" s="185" t="s">
        <v>85</v>
      </c>
      <c r="AY389" s="19" t="s">
        <v>161</v>
      </c>
      <c r="BE389" s="186">
        <f>IF(N389="základní",J389,0)</f>
        <v>0</v>
      </c>
      <c r="BF389" s="186">
        <f>IF(N389="snížená",J389,0)</f>
        <v>0</v>
      </c>
      <c r="BG389" s="186">
        <f>IF(N389="zákl. přenesená",J389,0)</f>
        <v>0</v>
      </c>
      <c r="BH389" s="186">
        <f>IF(N389="sníž. přenesená",J389,0)</f>
        <v>0</v>
      </c>
      <c r="BI389" s="186">
        <f>IF(N389="nulová",J389,0)</f>
        <v>0</v>
      </c>
      <c r="BJ389" s="19" t="s">
        <v>80</v>
      </c>
      <c r="BK389" s="186">
        <f>ROUND(I389*H389,1)</f>
        <v>0</v>
      </c>
      <c r="BL389" s="19" t="s">
        <v>170</v>
      </c>
      <c r="BM389" s="185" t="s">
        <v>504</v>
      </c>
    </row>
    <row r="390" spans="1:65" s="14" customFormat="1" ht="11.25">
      <c r="B390" s="203"/>
      <c r="C390" s="204"/>
      <c r="D390" s="194" t="s">
        <v>174</v>
      </c>
      <c r="E390" s="205" t="s">
        <v>19</v>
      </c>
      <c r="F390" s="206" t="s">
        <v>505</v>
      </c>
      <c r="G390" s="204"/>
      <c r="H390" s="207">
        <v>11</v>
      </c>
      <c r="I390" s="208"/>
      <c r="J390" s="204"/>
      <c r="K390" s="204"/>
      <c r="L390" s="209"/>
      <c r="M390" s="210"/>
      <c r="N390" s="211"/>
      <c r="O390" s="211"/>
      <c r="P390" s="211"/>
      <c r="Q390" s="211"/>
      <c r="R390" s="211"/>
      <c r="S390" s="211"/>
      <c r="T390" s="211"/>
      <c r="U390" s="212"/>
      <c r="AT390" s="213" t="s">
        <v>174</v>
      </c>
      <c r="AU390" s="213" t="s">
        <v>85</v>
      </c>
      <c r="AV390" s="14" t="s">
        <v>82</v>
      </c>
      <c r="AW390" s="14" t="s">
        <v>33</v>
      </c>
      <c r="AX390" s="14" t="s">
        <v>80</v>
      </c>
      <c r="AY390" s="213" t="s">
        <v>161</v>
      </c>
    </row>
    <row r="391" spans="1:65" s="2" customFormat="1" ht="24.2" customHeight="1">
      <c r="A391" s="36"/>
      <c r="B391" s="37"/>
      <c r="C391" s="174" t="s">
        <v>506</v>
      </c>
      <c r="D391" s="174" t="s">
        <v>165</v>
      </c>
      <c r="E391" s="175" t="s">
        <v>507</v>
      </c>
      <c r="F391" s="176" t="s">
        <v>508</v>
      </c>
      <c r="G391" s="177" t="s">
        <v>168</v>
      </c>
      <c r="H391" s="178">
        <v>44.2</v>
      </c>
      <c r="I391" s="179"/>
      <c r="J391" s="180">
        <f>ROUND(I391*H391,1)</f>
        <v>0</v>
      </c>
      <c r="K391" s="176" t="s">
        <v>169</v>
      </c>
      <c r="L391" s="41"/>
      <c r="M391" s="181" t="s">
        <v>19</v>
      </c>
      <c r="N391" s="182" t="s">
        <v>43</v>
      </c>
      <c r="O391" s="66"/>
      <c r="P391" s="183">
        <f>O391*H391</f>
        <v>0</v>
      </c>
      <c r="Q391" s="183">
        <v>3.4999999999999997E-5</v>
      </c>
      <c r="R391" s="183">
        <f>Q391*H391</f>
        <v>1.547E-3</v>
      </c>
      <c r="S391" s="183">
        <v>0</v>
      </c>
      <c r="T391" s="183">
        <f>S391*H391</f>
        <v>0</v>
      </c>
      <c r="U391" s="184" t="s">
        <v>19</v>
      </c>
      <c r="V391" s="36"/>
      <c r="W391" s="36"/>
      <c r="X391" s="36"/>
      <c r="Y391" s="36"/>
      <c r="Z391" s="36"/>
      <c r="AA391" s="36"/>
      <c r="AB391" s="36"/>
      <c r="AC391" s="36"/>
      <c r="AD391" s="36"/>
      <c r="AE391" s="36"/>
      <c r="AR391" s="185" t="s">
        <v>170</v>
      </c>
      <c r="AT391" s="185" t="s">
        <v>165</v>
      </c>
      <c r="AU391" s="185" t="s">
        <v>85</v>
      </c>
      <c r="AY391" s="19" t="s">
        <v>161</v>
      </c>
      <c r="BE391" s="186">
        <f>IF(N391="základní",J391,0)</f>
        <v>0</v>
      </c>
      <c r="BF391" s="186">
        <f>IF(N391="snížená",J391,0)</f>
        <v>0</v>
      </c>
      <c r="BG391" s="186">
        <f>IF(N391="zákl. přenesená",J391,0)</f>
        <v>0</v>
      </c>
      <c r="BH391" s="186">
        <f>IF(N391="sníž. přenesená",J391,0)</f>
        <v>0</v>
      </c>
      <c r="BI391" s="186">
        <f>IF(N391="nulová",J391,0)</f>
        <v>0</v>
      </c>
      <c r="BJ391" s="19" t="s">
        <v>80</v>
      </c>
      <c r="BK391" s="186">
        <f>ROUND(I391*H391,1)</f>
        <v>0</v>
      </c>
      <c r="BL391" s="19" t="s">
        <v>170</v>
      </c>
      <c r="BM391" s="185" t="s">
        <v>509</v>
      </c>
    </row>
    <row r="392" spans="1:65" s="2" customFormat="1" ht="11.25">
      <c r="A392" s="36"/>
      <c r="B392" s="37"/>
      <c r="C392" s="38"/>
      <c r="D392" s="187" t="s">
        <v>172</v>
      </c>
      <c r="E392" s="38"/>
      <c r="F392" s="188" t="s">
        <v>510</v>
      </c>
      <c r="G392" s="38"/>
      <c r="H392" s="38"/>
      <c r="I392" s="189"/>
      <c r="J392" s="38"/>
      <c r="K392" s="38"/>
      <c r="L392" s="41"/>
      <c r="M392" s="190"/>
      <c r="N392" s="191"/>
      <c r="O392" s="66"/>
      <c r="P392" s="66"/>
      <c r="Q392" s="66"/>
      <c r="R392" s="66"/>
      <c r="S392" s="66"/>
      <c r="T392" s="66"/>
      <c r="U392" s="67"/>
      <c r="V392" s="36"/>
      <c r="W392" s="36"/>
      <c r="X392" s="36"/>
      <c r="Y392" s="36"/>
      <c r="Z392" s="36"/>
      <c r="AA392" s="36"/>
      <c r="AB392" s="36"/>
      <c r="AC392" s="36"/>
      <c r="AD392" s="36"/>
      <c r="AE392" s="36"/>
      <c r="AT392" s="19" t="s">
        <v>172</v>
      </c>
      <c r="AU392" s="19" t="s">
        <v>85</v>
      </c>
    </row>
    <row r="393" spans="1:65" s="2" customFormat="1" ht="175.5">
      <c r="A393" s="36"/>
      <c r="B393" s="37"/>
      <c r="C393" s="38"/>
      <c r="D393" s="194" t="s">
        <v>213</v>
      </c>
      <c r="E393" s="38"/>
      <c r="F393" s="225" t="s">
        <v>511</v>
      </c>
      <c r="G393" s="38"/>
      <c r="H393" s="38"/>
      <c r="I393" s="189"/>
      <c r="J393" s="38"/>
      <c r="K393" s="38"/>
      <c r="L393" s="41"/>
      <c r="M393" s="190"/>
      <c r="N393" s="191"/>
      <c r="O393" s="66"/>
      <c r="P393" s="66"/>
      <c r="Q393" s="66"/>
      <c r="R393" s="66"/>
      <c r="S393" s="66"/>
      <c r="T393" s="66"/>
      <c r="U393" s="67"/>
      <c r="V393" s="36"/>
      <c r="W393" s="36"/>
      <c r="X393" s="36"/>
      <c r="Y393" s="36"/>
      <c r="Z393" s="36"/>
      <c r="AA393" s="36"/>
      <c r="AB393" s="36"/>
      <c r="AC393" s="36"/>
      <c r="AD393" s="36"/>
      <c r="AE393" s="36"/>
      <c r="AT393" s="19" t="s">
        <v>213</v>
      </c>
      <c r="AU393" s="19" t="s">
        <v>85</v>
      </c>
    </row>
    <row r="394" spans="1:65" s="14" customFormat="1" ht="11.25">
      <c r="B394" s="203"/>
      <c r="C394" s="204"/>
      <c r="D394" s="194" t="s">
        <v>174</v>
      </c>
      <c r="E394" s="205" t="s">
        <v>19</v>
      </c>
      <c r="F394" s="206" t="s">
        <v>512</v>
      </c>
      <c r="G394" s="204"/>
      <c r="H394" s="207">
        <v>30.3</v>
      </c>
      <c r="I394" s="208"/>
      <c r="J394" s="204"/>
      <c r="K394" s="204"/>
      <c r="L394" s="209"/>
      <c r="M394" s="210"/>
      <c r="N394" s="211"/>
      <c r="O394" s="211"/>
      <c r="P394" s="211"/>
      <c r="Q394" s="211"/>
      <c r="R394" s="211"/>
      <c r="S394" s="211"/>
      <c r="T394" s="211"/>
      <c r="U394" s="212"/>
      <c r="AT394" s="213" t="s">
        <v>174</v>
      </c>
      <c r="AU394" s="213" t="s">
        <v>85</v>
      </c>
      <c r="AV394" s="14" t="s">
        <v>82</v>
      </c>
      <c r="AW394" s="14" t="s">
        <v>33</v>
      </c>
      <c r="AX394" s="14" t="s">
        <v>72</v>
      </c>
      <c r="AY394" s="213" t="s">
        <v>161</v>
      </c>
    </row>
    <row r="395" spans="1:65" s="16" customFormat="1" ht="11.25">
      <c r="B395" s="226"/>
      <c r="C395" s="227"/>
      <c r="D395" s="194" t="s">
        <v>174</v>
      </c>
      <c r="E395" s="228" t="s">
        <v>19</v>
      </c>
      <c r="F395" s="229" t="s">
        <v>513</v>
      </c>
      <c r="G395" s="227"/>
      <c r="H395" s="230">
        <v>30.3</v>
      </c>
      <c r="I395" s="231"/>
      <c r="J395" s="227"/>
      <c r="K395" s="227"/>
      <c r="L395" s="232"/>
      <c r="M395" s="233"/>
      <c r="N395" s="234"/>
      <c r="O395" s="234"/>
      <c r="P395" s="234"/>
      <c r="Q395" s="234"/>
      <c r="R395" s="234"/>
      <c r="S395" s="234"/>
      <c r="T395" s="234"/>
      <c r="U395" s="235"/>
      <c r="AT395" s="236" t="s">
        <v>174</v>
      </c>
      <c r="AU395" s="236" t="s">
        <v>85</v>
      </c>
      <c r="AV395" s="16" t="s">
        <v>85</v>
      </c>
      <c r="AW395" s="16" t="s">
        <v>33</v>
      </c>
      <c r="AX395" s="16" t="s">
        <v>72</v>
      </c>
      <c r="AY395" s="236" t="s">
        <v>161</v>
      </c>
    </row>
    <row r="396" spans="1:65" s="14" customFormat="1" ht="11.25">
      <c r="B396" s="203"/>
      <c r="C396" s="204"/>
      <c r="D396" s="194" t="s">
        <v>174</v>
      </c>
      <c r="E396" s="205" t="s">
        <v>19</v>
      </c>
      <c r="F396" s="206" t="s">
        <v>514</v>
      </c>
      <c r="G396" s="204"/>
      <c r="H396" s="207">
        <v>13.9</v>
      </c>
      <c r="I396" s="208"/>
      <c r="J396" s="204"/>
      <c r="K396" s="204"/>
      <c r="L396" s="209"/>
      <c r="M396" s="210"/>
      <c r="N396" s="211"/>
      <c r="O396" s="211"/>
      <c r="P396" s="211"/>
      <c r="Q396" s="211"/>
      <c r="R396" s="211"/>
      <c r="S396" s="211"/>
      <c r="T396" s="211"/>
      <c r="U396" s="212"/>
      <c r="AT396" s="213" t="s">
        <v>174</v>
      </c>
      <c r="AU396" s="213" t="s">
        <v>85</v>
      </c>
      <c r="AV396" s="14" t="s">
        <v>82</v>
      </c>
      <c r="AW396" s="14" t="s">
        <v>33</v>
      </c>
      <c r="AX396" s="14" t="s">
        <v>72</v>
      </c>
      <c r="AY396" s="213" t="s">
        <v>161</v>
      </c>
    </row>
    <row r="397" spans="1:65" s="16" customFormat="1" ht="11.25">
      <c r="B397" s="226"/>
      <c r="C397" s="227"/>
      <c r="D397" s="194" t="s">
        <v>174</v>
      </c>
      <c r="E397" s="228" t="s">
        <v>19</v>
      </c>
      <c r="F397" s="229" t="s">
        <v>515</v>
      </c>
      <c r="G397" s="227"/>
      <c r="H397" s="230">
        <v>13.9</v>
      </c>
      <c r="I397" s="231"/>
      <c r="J397" s="227"/>
      <c r="K397" s="227"/>
      <c r="L397" s="232"/>
      <c r="M397" s="233"/>
      <c r="N397" s="234"/>
      <c r="O397" s="234"/>
      <c r="P397" s="234"/>
      <c r="Q397" s="234"/>
      <c r="R397" s="234"/>
      <c r="S397" s="234"/>
      <c r="T397" s="234"/>
      <c r="U397" s="235"/>
      <c r="AT397" s="236" t="s">
        <v>174</v>
      </c>
      <c r="AU397" s="236" t="s">
        <v>85</v>
      </c>
      <c r="AV397" s="16" t="s">
        <v>85</v>
      </c>
      <c r="AW397" s="16" t="s">
        <v>33</v>
      </c>
      <c r="AX397" s="16" t="s">
        <v>72</v>
      </c>
      <c r="AY397" s="236" t="s">
        <v>161</v>
      </c>
    </row>
    <row r="398" spans="1:65" s="15" customFormat="1" ht="11.25">
      <c r="B398" s="214"/>
      <c r="C398" s="215"/>
      <c r="D398" s="194" t="s">
        <v>174</v>
      </c>
      <c r="E398" s="216" t="s">
        <v>19</v>
      </c>
      <c r="F398" s="217" t="s">
        <v>239</v>
      </c>
      <c r="G398" s="215"/>
      <c r="H398" s="218">
        <v>44.2</v>
      </c>
      <c r="I398" s="219"/>
      <c r="J398" s="215"/>
      <c r="K398" s="215"/>
      <c r="L398" s="220"/>
      <c r="M398" s="221"/>
      <c r="N398" s="222"/>
      <c r="O398" s="222"/>
      <c r="P398" s="222"/>
      <c r="Q398" s="222"/>
      <c r="R398" s="222"/>
      <c r="S398" s="222"/>
      <c r="T398" s="222"/>
      <c r="U398" s="223"/>
      <c r="AT398" s="224" t="s">
        <v>174</v>
      </c>
      <c r="AU398" s="224" t="s">
        <v>85</v>
      </c>
      <c r="AV398" s="15" t="s">
        <v>170</v>
      </c>
      <c r="AW398" s="15" t="s">
        <v>33</v>
      </c>
      <c r="AX398" s="15" t="s">
        <v>80</v>
      </c>
      <c r="AY398" s="224" t="s">
        <v>161</v>
      </c>
    </row>
    <row r="399" spans="1:65" s="2" customFormat="1" ht="24.2" customHeight="1">
      <c r="A399" s="36"/>
      <c r="B399" s="37"/>
      <c r="C399" s="174" t="s">
        <v>516</v>
      </c>
      <c r="D399" s="174" t="s">
        <v>165</v>
      </c>
      <c r="E399" s="175" t="s">
        <v>517</v>
      </c>
      <c r="F399" s="176" t="s">
        <v>518</v>
      </c>
      <c r="G399" s="177" t="s">
        <v>168</v>
      </c>
      <c r="H399" s="178">
        <v>131.1</v>
      </c>
      <c r="I399" s="179"/>
      <c r="J399" s="180">
        <f>ROUND(I399*H399,1)</f>
        <v>0</v>
      </c>
      <c r="K399" s="176" t="s">
        <v>169</v>
      </c>
      <c r="L399" s="41"/>
      <c r="M399" s="181" t="s">
        <v>19</v>
      </c>
      <c r="N399" s="182" t="s">
        <v>43</v>
      </c>
      <c r="O399" s="66"/>
      <c r="P399" s="183">
        <f>O399*H399</f>
        <v>0</v>
      </c>
      <c r="Q399" s="183">
        <v>3.4999999999999997E-5</v>
      </c>
      <c r="R399" s="183">
        <f>Q399*H399</f>
        <v>4.5884999999999997E-3</v>
      </c>
      <c r="S399" s="183">
        <v>0</v>
      </c>
      <c r="T399" s="183">
        <f>S399*H399</f>
        <v>0</v>
      </c>
      <c r="U399" s="184" t="s">
        <v>19</v>
      </c>
      <c r="V399" s="36"/>
      <c r="W399" s="36"/>
      <c r="X399" s="36"/>
      <c r="Y399" s="36"/>
      <c r="Z399" s="36"/>
      <c r="AA399" s="36"/>
      <c r="AB399" s="36"/>
      <c r="AC399" s="36"/>
      <c r="AD399" s="36"/>
      <c r="AE399" s="36"/>
      <c r="AR399" s="185" t="s">
        <v>170</v>
      </c>
      <c r="AT399" s="185" t="s">
        <v>165</v>
      </c>
      <c r="AU399" s="185" t="s">
        <v>85</v>
      </c>
      <c r="AY399" s="19" t="s">
        <v>161</v>
      </c>
      <c r="BE399" s="186">
        <f>IF(N399="základní",J399,0)</f>
        <v>0</v>
      </c>
      <c r="BF399" s="186">
        <f>IF(N399="snížená",J399,0)</f>
        <v>0</v>
      </c>
      <c r="BG399" s="186">
        <f>IF(N399="zákl. přenesená",J399,0)</f>
        <v>0</v>
      </c>
      <c r="BH399" s="186">
        <f>IF(N399="sníž. přenesená",J399,0)</f>
        <v>0</v>
      </c>
      <c r="BI399" s="186">
        <f>IF(N399="nulová",J399,0)</f>
        <v>0</v>
      </c>
      <c r="BJ399" s="19" t="s">
        <v>80</v>
      </c>
      <c r="BK399" s="186">
        <f>ROUND(I399*H399,1)</f>
        <v>0</v>
      </c>
      <c r="BL399" s="19" t="s">
        <v>170</v>
      </c>
      <c r="BM399" s="185" t="s">
        <v>519</v>
      </c>
    </row>
    <row r="400" spans="1:65" s="2" customFormat="1" ht="11.25">
      <c r="A400" s="36"/>
      <c r="B400" s="37"/>
      <c r="C400" s="38"/>
      <c r="D400" s="187" t="s">
        <v>172</v>
      </c>
      <c r="E400" s="38"/>
      <c r="F400" s="188" t="s">
        <v>520</v>
      </c>
      <c r="G400" s="38"/>
      <c r="H400" s="38"/>
      <c r="I400" s="189"/>
      <c r="J400" s="38"/>
      <c r="K400" s="38"/>
      <c r="L400" s="41"/>
      <c r="M400" s="190"/>
      <c r="N400" s="191"/>
      <c r="O400" s="66"/>
      <c r="P400" s="66"/>
      <c r="Q400" s="66"/>
      <c r="R400" s="66"/>
      <c r="S400" s="66"/>
      <c r="T400" s="66"/>
      <c r="U400" s="67"/>
      <c r="V400" s="36"/>
      <c r="W400" s="36"/>
      <c r="X400" s="36"/>
      <c r="Y400" s="36"/>
      <c r="Z400" s="36"/>
      <c r="AA400" s="36"/>
      <c r="AB400" s="36"/>
      <c r="AC400" s="36"/>
      <c r="AD400" s="36"/>
      <c r="AE400" s="36"/>
      <c r="AT400" s="19" t="s">
        <v>172</v>
      </c>
      <c r="AU400" s="19" t="s">
        <v>85</v>
      </c>
    </row>
    <row r="401" spans="1:65" s="2" customFormat="1" ht="175.5">
      <c r="A401" s="36"/>
      <c r="B401" s="37"/>
      <c r="C401" s="38"/>
      <c r="D401" s="194" t="s">
        <v>213</v>
      </c>
      <c r="E401" s="38"/>
      <c r="F401" s="225" t="s">
        <v>511</v>
      </c>
      <c r="G401" s="38"/>
      <c r="H401" s="38"/>
      <c r="I401" s="189"/>
      <c r="J401" s="38"/>
      <c r="K401" s="38"/>
      <c r="L401" s="41"/>
      <c r="M401" s="190"/>
      <c r="N401" s="191"/>
      <c r="O401" s="66"/>
      <c r="P401" s="66"/>
      <c r="Q401" s="66"/>
      <c r="R401" s="66"/>
      <c r="S401" s="66"/>
      <c r="T401" s="66"/>
      <c r="U401" s="67"/>
      <c r="V401" s="36"/>
      <c r="W401" s="36"/>
      <c r="X401" s="36"/>
      <c r="Y401" s="36"/>
      <c r="Z401" s="36"/>
      <c r="AA401" s="36"/>
      <c r="AB401" s="36"/>
      <c r="AC401" s="36"/>
      <c r="AD401" s="36"/>
      <c r="AE401" s="36"/>
      <c r="AT401" s="19" t="s">
        <v>213</v>
      </c>
      <c r="AU401" s="19" t="s">
        <v>85</v>
      </c>
    </row>
    <row r="402" spans="1:65" s="14" customFormat="1" ht="11.25">
      <c r="B402" s="203"/>
      <c r="C402" s="204"/>
      <c r="D402" s="194" t="s">
        <v>174</v>
      </c>
      <c r="E402" s="205" t="s">
        <v>19</v>
      </c>
      <c r="F402" s="206" t="s">
        <v>521</v>
      </c>
      <c r="G402" s="204"/>
      <c r="H402" s="207">
        <v>70.2</v>
      </c>
      <c r="I402" s="208"/>
      <c r="J402" s="204"/>
      <c r="K402" s="204"/>
      <c r="L402" s="209"/>
      <c r="M402" s="210"/>
      <c r="N402" s="211"/>
      <c r="O402" s="211"/>
      <c r="P402" s="211"/>
      <c r="Q402" s="211"/>
      <c r="R402" s="211"/>
      <c r="S402" s="211"/>
      <c r="T402" s="211"/>
      <c r="U402" s="212"/>
      <c r="AT402" s="213" t="s">
        <v>174</v>
      </c>
      <c r="AU402" s="213" t="s">
        <v>85</v>
      </c>
      <c r="AV402" s="14" t="s">
        <v>82</v>
      </c>
      <c r="AW402" s="14" t="s">
        <v>33</v>
      </c>
      <c r="AX402" s="14" t="s">
        <v>72</v>
      </c>
      <c r="AY402" s="213" t="s">
        <v>161</v>
      </c>
    </row>
    <row r="403" spans="1:65" s="16" customFormat="1" ht="11.25">
      <c r="B403" s="226"/>
      <c r="C403" s="227"/>
      <c r="D403" s="194" t="s">
        <v>174</v>
      </c>
      <c r="E403" s="228" t="s">
        <v>19</v>
      </c>
      <c r="F403" s="229" t="s">
        <v>522</v>
      </c>
      <c r="G403" s="227"/>
      <c r="H403" s="230">
        <v>70.2</v>
      </c>
      <c r="I403" s="231"/>
      <c r="J403" s="227"/>
      <c r="K403" s="227"/>
      <c r="L403" s="232"/>
      <c r="M403" s="233"/>
      <c r="N403" s="234"/>
      <c r="O403" s="234"/>
      <c r="P403" s="234"/>
      <c r="Q403" s="234"/>
      <c r="R403" s="234"/>
      <c r="S403" s="234"/>
      <c r="T403" s="234"/>
      <c r="U403" s="235"/>
      <c r="AT403" s="236" t="s">
        <v>174</v>
      </c>
      <c r="AU403" s="236" t="s">
        <v>85</v>
      </c>
      <c r="AV403" s="16" t="s">
        <v>85</v>
      </c>
      <c r="AW403" s="16" t="s">
        <v>33</v>
      </c>
      <c r="AX403" s="16" t="s">
        <v>72</v>
      </c>
      <c r="AY403" s="236" t="s">
        <v>161</v>
      </c>
    </row>
    <row r="404" spans="1:65" s="14" customFormat="1" ht="11.25">
      <c r="B404" s="203"/>
      <c r="C404" s="204"/>
      <c r="D404" s="194" t="s">
        <v>174</v>
      </c>
      <c r="E404" s="205" t="s">
        <v>19</v>
      </c>
      <c r="F404" s="206" t="s">
        <v>523</v>
      </c>
      <c r="G404" s="204"/>
      <c r="H404" s="207">
        <v>60.9</v>
      </c>
      <c r="I404" s="208"/>
      <c r="J404" s="204"/>
      <c r="K404" s="204"/>
      <c r="L404" s="209"/>
      <c r="M404" s="210"/>
      <c r="N404" s="211"/>
      <c r="O404" s="211"/>
      <c r="P404" s="211"/>
      <c r="Q404" s="211"/>
      <c r="R404" s="211"/>
      <c r="S404" s="211"/>
      <c r="T404" s="211"/>
      <c r="U404" s="212"/>
      <c r="AT404" s="213" t="s">
        <v>174</v>
      </c>
      <c r="AU404" s="213" t="s">
        <v>85</v>
      </c>
      <c r="AV404" s="14" t="s">
        <v>82</v>
      </c>
      <c r="AW404" s="14" t="s">
        <v>33</v>
      </c>
      <c r="AX404" s="14" t="s">
        <v>72</v>
      </c>
      <c r="AY404" s="213" t="s">
        <v>161</v>
      </c>
    </row>
    <row r="405" spans="1:65" s="16" customFormat="1" ht="11.25">
      <c r="B405" s="226"/>
      <c r="C405" s="227"/>
      <c r="D405" s="194" t="s">
        <v>174</v>
      </c>
      <c r="E405" s="228" t="s">
        <v>19</v>
      </c>
      <c r="F405" s="229" t="s">
        <v>513</v>
      </c>
      <c r="G405" s="227"/>
      <c r="H405" s="230">
        <v>60.9</v>
      </c>
      <c r="I405" s="231"/>
      <c r="J405" s="227"/>
      <c r="K405" s="227"/>
      <c r="L405" s="232"/>
      <c r="M405" s="233"/>
      <c r="N405" s="234"/>
      <c r="O405" s="234"/>
      <c r="P405" s="234"/>
      <c r="Q405" s="234"/>
      <c r="R405" s="234"/>
      <c r="S405" s="234"/>
      <c r="T405" s="234"/>
      <c r="U405" s="235"/>
      <c r="AT405" s="236" t="s">
        <v>174</v>
      </c>
      <c r="AU405" s="236" t="s">
        <v>85</v>
      </c>
      <c r="AV405" s="16" t="s">
        <v>85</v>
      </c>
      <c r="AW405" s="16" t="s">
        <v>33</v>
      </c>
      <c r="AX405" s="16" t="s">
        <v>72</v>
      </c>
      <c r="AY405" s="236" t="s">
        <v>161</v>
      </c>
    </row>
    <row r="406" spans="1:65" s="15" customFormat="1" ht="11.25">
      <c r="B406" s="214"/>
      <c r="C406" s="215"/>
      <c r="D406" s="194" t="s">
        <v>174</v>
      </c>
      <c r="E406" s="216" t="s">
        <v>19</v>
      </c>
      <c r="F406" s="217" t="s">
        <v>239</v>
      </c>
      <c r="G406" s="215"/>
      <c r="H406" s="218">
        <v>131.1</v>
      </c>
      <c r="I406" s="219"/>
      <c r="J406" s="215"/>
      <c r="K406" s="215"/>
      <c r="L406" s="220"/>
      <c r="M406" s="221"/>
      <c r="N406" s="222"/>
      <c r="O406" s="222"/>
      <c r="P406" s="222"/>
      <c r="Q406" s="222"/>
      <c r="R406" s="222"/>
      <c r="S406" s="222"/>
      <c r="T406" s="222"/>
      <c r="U406" s="223"/>
      <c r="AT406" s="224" t="s">
        <v>174</v>
      </c>
      <c r="AU406" s="224" t="s">
        <v>85</v>
      </c>
      <c r="AV406" s="15" t="s">
        <v>170</v>
      </c>
      <c r="AW406" s="15" t="s">
        <v>33</v>
      </c>
      <c r="AX406" s="15" t="s">
        <v>80</v>
      </c>
      <c r="AY406" s="224" t="s">
        <v>161</v>
      </c>
    </row>
    <row r="407" spans="1:65" s="12" customFormat="1" ht="20.85" customHeight="1">
      <c r="B407" s="158"/>
      <c r="C407" s="159"/>
      <c r="D407" s="160" t="s">
        <v>71</v>
      </c>
      <c r="E407" s="172" t="s">
        <v>524</v>
      </c>
      <c r="F407" s="172" t="s">
        <v>525</v>
      </c>
      <c r="G407" s="159"/>
      <c r="H407" s="159"/>
      <c r="I407" s="162"/>
      <c r="J407" s="173">
        <f>BK407</f>
        <v>0</v>
      </c>
      <c r="K407" s="159"/>
      <c r="L407" s="164"/>
      <c r="M407" s="165"/>
      <c r="N407" s="166"/>
      <c r="O407" s="166"/>
      <c r="P407" s="167">
        <f>SUM(P408:P442)</f>
        <v>0</v>
      </c>
      <c r="Q407" s="166"/>
      <c r="R407" s="167">
        <f>SUM(R408:R442)</f>
        <v>9.3892000000000003E-3</v>
      </c>
      <c r="S407" s="166"/>
      <c r="T407" s="167">
        <f>SUM(T408:T442)</f>
        <v>0.90881449999999997</v>
      </c>
      <c r="U407" s="168"/>
      <c r="AR407" s="169" t="s">
        <v>80</v>
      </c>
      <c r="AT407" s="170" t="s">
        <v>71</v>
      </c>
      <c r="AU407" s="170" t="s">
        <v>82</v>
      </c>
      <c r="AY407" s="169" t="s">
        <v>161</v>
      </c>
      <c r="BK407" s="171">
        <f>SUM(BK408:BK442)</f>
        <v>0</v>
      </c>
    </row>
    <row r="408" spans="1:65" s="2" customFormat="1" ht="16.5" customHeight="1">
      <c r="A408" s="36"/>
      <c r="B408" s="37"/>
      <c r="C408" s="174" t="s">
        <v>526</v>
      </c>
      <c r="D408" s="174" t="s">
        <v>165</v>
      </c>
      <c r="E408" s="175" t="s">
        <v>527</v>
      </c>
      <c r="F408" s="176" t="s">
        <v>528</v>
      </c>
      <c r="G408" s="177" t="s">
        <v>168</v>
      </c>
      <c r="H408" s="178">
        <v>4.4039999999999999</v>
      </c>
      <c r="I408" s="179"/>
      <c r="J408" s="180">
        <f>ROUND(I408*H408,1)</f>
        <v>0</v>
      </c>
      <c r="K408" s="176" t="s">
        <v>169</v>
      </c>
      <c r="L408" s="41"/>
      <c r="M408" s="181" t="s">
        <v>19</v>
      </c>
      <c r="N408" s="182" t="s">
        <v>43</v>
      </c>
      <c r="O408" s="66"/>
      <c r="P408" s="183">
        <f>O408*H408</f>
        <v>0</v>
      </c>
      <c r="Q408" s="183">
        <v>0</v>
      </c>
      <c r="R408" s="183">
        <f>Q408*H408</f>
        <v>0</v>
      </c>
      <c r="S408" s="183">
        <v>3.5999999999999997E-2</v>
      </c>
      <c r="T408" s="183">
        <f>S408*H408</f>
        <v>0.15854399999999999</v>
      </c>
      <c r="U408" s="184" t="s">
        <v>19</v>
      </c>
      <c r="V408" s="36"/>
      <c r="W408" s="36"/>
      <c r="X408" s="36"/>
      <c r="Y408" s="36"/>
      <c r="Z408" s="36"/>
      <c r="AA408" s="36"/>
      <c r="AB408" s="36"/>
      <c r="AC408" s="36"/>
      <c r="AD408" s="36"/>
      <c r="AE408" s="36"/>
      <c r="AR408" s="185" t="s">
        <v>170</v>
      </c>
      <c r="AT408" s="185" t="s">
        <v>165</v>
      </c>
      <c r="AU408" s="185" t="s">
        <v>85</v>
      </c>
      <c r="AY408" s="19" t="s">
        <v>161</v>
      </c>
      <c r="BE408" s="186">
        <f>IF(N408="základní",J408,0)</f>
        <v>0</v>
      </c>
      <c r="BF408" s="186">
        <f>IF(N408="snížená",J408,0)</f>
        <v>0</v>
      </c>
      <c r="BG408" s="186">
        <f>IF(N408="zákl. přenesená",J408,0)</f>
        <v>0</v>
      </c>
      <c r="BH408" s="186">
        <f>IF(N408="sníž. přenesená",J408,0)</f>
        <v>0</v>
      </c>
      <c r="BI408" s="186">
        <f>IF(N408="nulová",J408,0)</f>
        <v>0</v>
      </c>
      <c r="BJ408" s="19" t="s">
        <v>80</v>
      </c>
      <c r="BK408" s="186">
        <f>ROUND(I408*H408,1)</f>
        <v>0</v>
      </c>
      <c r="BL408" s="19" t="s">
        <v>170</v>
      </c>
      <c r="BM408" s="185" t="s">
        <v>529</v>
      </c>
    </row>
    <row r="409" spans="1:65" s="2" customFormat="1" ht="11.25">
      <c r="A409" s="36"/>
      <c r="B409" s="37"/>
      <c r="C409" s="38"/>
      <c r="D409" s="187" t="s">
        <v>172</v>
      </c>
      <c r="E409" s="38"/>
      <c r="F409" s="188" t="s">
        <v>530</v>
      </c>
      <c r="G409" s="38"/>
      <c r="H409" s="38"/>
      <c r="I409" s="189"/>
      <c r="J409" s="38"/>
      <c r="K409" s="38"/>
      <c r="L409" s="41"/>
      <c r="M409" s="190"/>
      <c r="N409" s="191"/>
      <c r="O409" s="66"/>
      <c r="P409" s="66"/>
      <c r="Q409" s="66"/>
      <c r="R409" s="66"/>
      <c r="S409" s="66"/>
      <c r="T409" s="66"/>
      <c r="U409" s="67"/>
      <c r="V409" s="36"/>
      <c r="W409" s="36"/>
      <c r="X409" s="36"/>
      <c r="Y409" s="36"/>
      <c r="Z409" s="36"/>
      <c r="AA409" s="36"/>
      <c r="AB409" s="36"/>
      <c r="AC409" s="36"/>
      <c r="AD409" s="36"/>
      <c r="AE409" s="36"/>
      <c r="AT409" s="19" t="s">
        <v>172</v>
      </c>
      <c r="AU409" s="19" t="s">
        <v>85</v>
      </c>
    </row>
    <row r="410" spans="1:65" s="14" customFormat="1" ht="11.25">
      <c r="B410" s="203"/>
      <c r="C410" s="204"/>
      <c r="D410" s="194" t="s">
        <v>174</v>
      </c>
      <c r="E410" s="205" t="s">
        <v>19</v>
      </c>
      <c r="F410" s="206" t="s">
        <v>531</v>
      </c>
      <c r="G410" s="204"/>
      <c r="H410" s="207">
        <v>4.4039999999999999</v>
      </c>
      <c r="I410" s="208"/>
      <c r="J410" s="204"/>
      <c r="K410" s="204"/>
      <c r="L410" s="209"/>
      <c r="M410" s="210"/>
      <c r="N410" s="211"/>
      <c r="O410" s="211"/>
      <c r="P410" s="211"/>
      <c r="Q410" s="211"/>
      <c r="R410" s="211"/>
      <c r="S410" s="211"/>
      <c r="T410" s="211"/>
      <c r="U410" s="212"/>
      <c r="AT410" s="213" t="s">
        <v>174</v>
      </c>
      <c r="AU410" s="213" t="s">
        <v>85</v>
      </c>
      <c r="AV410" s="14" t="s">
        <v>82</v>
      </c>
      <c r="AW410" s="14" t="s">
        <v>33</v>
      </c>
      <c r="AX410" s="14" t="s">
        <v>80</v>
      </c>
      <c r="AY410" s="213" t="s">
        <v>161</v>
      </c>
    </row>
    <row r="411" spans="1:65" s="2" customFormat="1" ht="24.2" customHeight="1">
      <c r="A411" s="36"/>
      <c r="B411" s="37"/>
      <c r="C411" s="174" t="s">
        <v>532</v>
      </c>
      <c r="D411" s="174" t="s">
        <v>165</v>
      </c>
      <c r="E411" s="175" t="s">
        <v>533</v>
      </c>
      <c r="F411" s="176" t="s">
        <v>534</v>
      </c>
      <c r="G411" s="177" t="s">
        <v>168</v>
      </c>
      <c r="H411" s="178">
        <v>3.1320000000000001</v>
      </c>
      <c r="I411" s="179"/>
      <c r="J411" s="180">
        <f>ROUND(I411*H411,1)</f>
        <v>0</v>
      </c>
      <c r="K411" s="176" t="s">
        <v>169</v>
      </c>
      <c r="L411" s="41"/>
      <c r="M411" s="181" t="s">
        <v>19</v>
      </c>
      <c r="N411" s="182" t="s">
        <v>43</v>
      </c>
      <c r="O411" s="66"/>
      <c r="P411" s="183">
        <f>O411*H411</f>
        <v>0</v>
      </c>
      <c r="Q411" s="183">
        <v>0</v>
      </c>
      <c r="R411" s="183">
        <f>Q411*H411</f>
        <v>0</v>
      </c>
      <c r="S411" s="183">
        <v>2.7E-2</v>
      </c>
      <c r="T411" s="183">
        <f>S411*H411</f>
        <v>8.4564E-2</v>
      </c>
      <c r="U411" s="184" t="s">
        <v>19</v>
      </c>
      <c r="V411" s="36"/>
      <c r="W411" s="36"/>
      <c r="X411" s="36"/>
      <c r="Y411" s="36"/>
      <c r="Z411" s="36"/>
      <c r="AA411" s="36"/>
      <c r="AB411" s="36"/>
      <c r="AC411" s="36"/>
      <c r="AD411" s="36"/>
      <c r="AE411" s="36"/>
      <c r="AR411" s="185" t="s">
        <v>170</v>
      </c>
      <c r="AT411" s="185" t="s">
        <v>165</v>
      </c>
      <c r="AU411" s="185" t="s">
        <v>85</v>
      </c>
      <c r="AY411" s="19" t="s">
        <v>161</v>
      </c>
      <c r="BE411" s="186">
        <f>IF(N411="základní",J411,0)</f>
        <v>0</v>
      </c>
      <c r="BF411" s="186">
        <f>IF(N411="snížená",J411,0)</f>
        <v>0</v>
      </c>
      <c r="BG411" s="186">
        <f>IF(N411="zákl. přenesená",J411,0)</f>
        <v>0</v>
      </c>
      <c r="BH411" s="186">
        <f>IF(N411="sníž. přenesená",J411,0)</f>
        <v>0</v>
      </c>
      <c r="BI411" s="186">
        <f>IF(N411="nulová",J411,0)</f>
        <v>0</v>
      </c>
      <c r="BJ411" s="19" t="s">
        <v>80</v>
      </c>
      <c r="BK411" s="186">
        <f>ROUND(I411*H411,1)</f>
        <v>0</v>
      </c>
      <c r="BL411" s="19" t="s">
        <v>170</v>
      </c>
      <c r="BM411" s="185" t="s">
        <v>535</v>
      </c>
    </row>
    <row r="412" spans="1:65" s="2" customFormat="1" ht="11.25">
      <c r="A412" s="36"/>
      <c r="B412" s="37"/>
      <c r="C412" s="38"/>
      <c r="D412" s="187" t="s">
        <v>172</v>
      </c>
      <c r="E412" s="38"/>
      <c r="F412" s="188" t="s">
        <v>536</v>
      </c>
      <c r="G412" s="38"/>
      <c r="H412" s="38"/>
      <c r="I412" s="189"/>
      <c r="J412" s="38"/>
      <c r="K412" s="38"/>
      <c r="L412" s="41"/>
      <c r="M412" s="190"/>
      <c r="N412" s="191"/>
      <c r="O412" s="66"/>
      <c r="P412" s="66"/>
      <c r="Q412" s="66"/>
      <c r="R412" s="66"/>
      <c r="S412" s="66"/>
      <c r="T412" s="66"/>
      <c r="U412" s="67"/>
      <c r="V412" s="36"/>
      <c r="W412" s="36"/>
      <c r="X412" s="36"/>
      <c r="Y412" s="36"/>
      <c r="Z412" s="36"/>
      <c r="AA412" s="36"/>
      <c r="AB412" s="36"/>
      <c r="AC412" s="36"/>
      <c r="AD412" s="36"/>
      <c r="AE412" s="36"/>
      <c r="AT412" s="19" t="s">
        <v>172</v>
      </c>
      <c r="AU412" s="19" t="s">
        <v>85</v>
      </c>
    </row>
    <row r="413" spans="1:65" s="2" customFormat="1" ht="29.25">
      <c r="A413" s="36"/>
      <c r="B413" s="37"/>
      <c r="C413" s="38"/>
      <c r="D413" s="194" t="s">
        <v>213</v>
      </c>
      <c r="E413" s="38"/>
      <c r="F413" s="225" t="s">
        <v>537</v>
      </c>
      <c r="G413" s="38"/>
      <c r="H413" s="38"/>
      <c r="I413" s="189"/>
      <c r="J413" s="38"/>
      <c r="K413" s="38"/>
      <c r="L413" s="41"/>
      <c r="M413" s="190"/>
      <c r="N413" s="191"/>
      <c r="O413" s="66"/>
      <c r="P413" s="66"/>
      <c r="Q413" s="66"/>
      <c r="R413" s="66"/>
      <c r="S413" s="66"/>
      <c r="T413" s="66"/>
      <c r="U413" s="67"/>
      <c r="V413" s="36"/>
      <c r="W413" s="36"/>
      <c r="X413" s="36"/>
      <c r="Y413" s="36"/>
      <c r="Z413" s="36"/>
      <c r="AA413" s="36"/>
      <c r="AB413" s="36"/>
      <c r="AC413" s="36"/>
      <c r="AD413" s="36"/>
      <c r="AE413" s="36"/>
      <c r="AT413" s="19" t="s">
        <v>213</v>
      </c>
      <c r="AU413" s="19" t="s">
        <v>85</v>
      </c>
    </row>
    <row r="414" spans="1:65" s="14" customFormat="1" ht="11.25">
      <c r="B414" s="203"/>
      <c r="C414" s="204"/>
      <c r="D414" s="194" t="s">
        <v>174</v>
      </c>
      <c r="E414" s="205" t="s">
        <v>19</v>
      </c>
      <c r="F414" s="206" t="s">
        <v>538</v>
      </c>
      <c r="G414" s="204"/>
      <c r="H414" s="207">
        <v>3.1320000000000001</v>
      </c>
      <c r="I414" s="208"/>
      <c r="J414" s="204"/>
      <c r="K414" s="204"/>
      <c r="L414" s="209"/>
      <c r="M414" s="210"/>
      <c r="N414" s="211"/>
      <c r="O414" s="211"/>
      <c r="P414" s="211"/>
      <c r="Q414" s="211"/>
      <c r="R414" s="211"/>
      <c r="S414" s="211"/>
      <c r="T414" s="211"/>
      <c r="U414" s="212"/>
      <c r="AT414" s="213" t="s">
        <v>174</v>
      </c>
      <c r="AU414" s="213" t="s">
        <v>85</v>
      </c>
      <c r="AV414" s="14" t="s">
        <v>82</v>
      </c>
      <c r="AW414" s="14" t="s">
        <v>33</v>
      </c>
      <c r="AX414" s="14" t="s">
        <v>80</v>
      </c>
      <c r="AY414" s="213" t="s">
        <v>161</v>
      </c>
    </row>
    <row r="415" spans="1:65" s="2" customFormat="1" ht="16.5" customHeight="1">
      <c r="A415" s="36"/>
      <c r="B415" s="37"/>
      <c r="C415" s="174" t="s">
        <v>539</v>
      </c>
      <c r="D415" s="174" t="s">
        <v>165</v>
      </c>
      <c r="E415" s="175" t="s">
        <v>540</v>
      </c>
      <c r="F415" s="176" t="s">
        <v>541</v>
      </c>
      <c r="G415" s="177" t="s">
        <v>185</v>
      </c>
      <c r="H415" s="178">
        <v>1</v>
      </c>
      <c r="I415" s="179"/>
      <c r="J415" s="180">
        <f>ROUND(I415*H415,1)</f>
        <v>0</v>
      </c>
      <c r="K415" s="176" t="s">
        <v>169</v>
      </c>
      <c r="L415" s="41"/>
      <c r="M415" s="181" t="s">
        <v>19</v>
      </c>
      <c r="N415" s="182" t="s">
        <v>43</v>
      </c>
      <c r="O415" s="66"/>
      <c r="P415" s="183">
        <f>O415*H415</f>
        <v>0</v>
      </c>
      <c r="Q415" s="183">
        <v>0</v>
      </c>
      <c r="R415" s="183">
        <f>Q415*H415</f>
        <v>0</v>
      </c>
      <c r="S415" s="183">
        <v>5.4999999999999997E-3</v>
      </c>
      <c r="T415" s="183">
        <f>S415*H415</f>
        <v>5.4999999999999997E-3</v>
      </c>
      <c r="U415" s="184" t="s">
        <v>19</v>
      </c>
      <c r="V415" s="36"/>
      <c r="W415" s="36"/>
      <c r="X415" s="36"/>
      <c r="Y415" s="36"/>
      <c r="Z415" s="36"/>
      <c r="AA415" s="36"/>
      <c r="AB415" s="36"/>
      <c r="AC415" s="36"/>
      <c r="AD415" s="36"/>
      <c r="AE415" s="36"/>
      <c r="AR415" s="185" t="s">
        <v>170</v>
      </c>
      <c r="AT415" s="185" t="s">
        <v>165</v>
      </c>
      <c r="AU415" s="185" t="s">
        <v>85</v>
      </c>
      <c r="AY415" s="19" t="s">
        <v>161</v>
      </c>
      <c r="BE415" s="186">
        <f>IF(N415="základní",J415,0)</f>
        <v>0</v>
      </c>
      <c r="BF415" s="186">
        <f>IF(N415="snížená",J415,0)</f>
        <v>0</v>
      </c>
      <c r="BG415" s="186">
        <f>IF(N415="zákl. přenesená",J415,0)</f>
        <v>0</v>
      </c>
      <c r="BH415" s="186">
        <f>IF(N415="sníž. přenesená",J415,0)</f>
        <v>0</v>
      </c>
      <c r="BI415" s="186">
        <f>IF(N415="nulová",J415,0)</f>
        <v>0</v>
      </c>
      <c r="BJ415" s="19" t="s">
        <v>80</v>
      </c>
      <c r="BK415" s="186">
        <f>ROUND(I415*H415,1)</f>
        <v>0</v>
      </c>
      <c r="BL415" s="19" t="s">
        <v>170</v>
      </c>
      <c r="BM415" s="185" t="s">
        <v>542</v>
      </c>
    </row>
    <row r="416" spans="1:65" s="2" customFormat="1" ht="11.25">
      <c r="A416" s="36"/>
      <c r="B416" s="37"/>
      <c r="C416" s="38"/>
      <c r="D416" s="187" t="s">
        <v>172</v>
      </c>
      <c r="E416" s="38"/>
      <c r="F416" s="188" t="s">
        <v>543</v>
      </c>
      <c r="G416" s="38"/>
      <c r="H416" s="38"/>
      <c r="I416" s="189"/>
      <c r="J416" s="38"/>
      <c r="K416" s="38"/>
      <c r="L416" s="41"/>
      <c r="M416" s="190"/>
      <c r="N416" s="191"/>
      <c r="O416" s="66"/>
      <c r="P416" s="66"/>
      <c r="Q416" s="66"/>
      <c r="R416" s="66"/>
      <c r="S416" s="66"/>
      <c r="T416" s="66"/>
      <c r="U416" s="67"/>
      <c r="V416" s="36"/>
      <c r="W416" s="36"/>
      <c r="X416" s="36"/>
      <c r="Y416" s="36"/>
      <c r="Z416" s="36"/>
      <c r="AA416" s="36"/>
      <c r="AB416" s="36"/>
      <c r="AC416" s="36"/>
      <c r="AD416" s="36"/>
      <c r="AE416" s="36"/>
      <c r="AT416" s="19" t="s">
        <v>172</v>
      </c>
      <c r="AU416" s="19" t="s">
        <v>85</v>
      </c>
    </row>
    <row r="417" spans="1:65" s="14" customFormat="1" ht="11.25">
      <c r="B417" s="203"/>
      <c r="C417" s="204"/>
      <c r="D417" s="194" t="s">
        <v>174</v>
      </c>
      <c r="E417" s="205" t="s">
        <v>19</v>
      </c>
      <c r="F417" s="206" t="s">
        <v>425</v>
      </c>
      <c r="G417" s="204"/>
      <c r="H417" s="207">
        <v>1</v>
      </c>
      <c r="I417" s="208"/>
      <c r="J417" s="204"/>
      <c r="K417" s="204"/>
      <c r="L417" s="209"/>
      <c r="M417" s="210"/>
      <c r="N417" s="211"/>
      <c r="O417" s="211"/>
      <c r="P417" s="211"/>
      <c r="Q417" s="211"/>
      <c r="R417" s="211"/>
      <c r="S417" s="211"/>
      <c r="T417" s="211"/>
      <c r="U417" s="212"/>
      <c r="AT417" s="213" t="s">
        <v>174</v>
      </c>
      <c r="AU417" s="213" t="s">
        <v>85</v>
      </c>
      <c r="AV417" s="14" t="s">
        <v>82</v>
      </c>
      <c r="AW417" s="14" t="s">
        <v>33</v>
      </c>
      <c r="AX417" s="14" t="s">
        <v>80</v>
      </c>
      <c r="AY417" s="213" t="s">
        <v>161</v>
      </c>
    </row>
    <row r="418" spans="1:65" s="2" customFormat="1" ht="16.5" customHeight="1">
      <c r="A418" s="36"/>
      <c r="B418" s="37"/>
      <c r="C418" s="174" t="s">
        <v>544</v>
      </c>
      <c r="D418" s="174" t="s">
        <v>165</v>
      </c>
      <c r="E418" s="175" t="s">
        <v>545</v>
      </c>
      <c r="F418" s="176" t="s">
        <v>546</v>
      </c>
      <c r="G418" s="177" t="s">
        <v>185</v>
      </c>
      <c r="H418" s="178">
        <v>2</v>
      </c>
      <c r="I418" s="179"/>
      <c r="J418" s="180">
        <f>ROUND(I418*H418,1)</f>
        <v>0</v>
      </c>
      <c r="K418" s="176" t="s">
        <v>169</v>
      </c>
      <c r="L418" s="41"/>
      <c r="M418" s="181" t="s">
        <v>19</v>
      </c>
      <c r="N418" s="182" t="s">
        <v>43</v>
      </c>
      <c r="O418" s="66"/>
      <c r="P418" s="183">
        <f>O418*H418</f>
        <v>0</v>
      </c>
      <c r="Q418" s="183">
        <v>0</v>
      </c>
      <c r="R418" s="183">
        <f>Q418*H418</f>
        <v>0</v>
      </c>
      <c r="S418" s="183">
        <v>1.6899999999999998E-2</v>
      </c>
      <c r="T418" s="183">
        <f>S418*H418</f>
        <v>3.3799999999999997E-2</v>
      </c>
      <c r="U418" s="184" t="s">
        <v>19</v>
      </c>
      <c r="V418" s="36"/>
      <c r="W418" s="36"/>
      <c r="X418" s="36"/>
      <c r="Y418" s="36"/>
      <c r="Z418" s="36"/>
      <c r="AA418" s="36"/>
      <c r="AB418" s="36"/>
      <c r="AC418" s="36"/>
      <c r="AD418" s="36"/>
      <c r="AE418" s="36"/>
      <c r="AR418" s="185" t="s">
        <v>170</v>
      </c>
      <c r="AT418" s="185" t="s">
        <v>165</v>
      </c>
      <c r="AU418" s="185" t="s">
        <v>85</v>
      </c>
      <c r="AY418" s="19" t="s">
        <v>161</v>
      </c>
      <c r="BE418" s="186">
        <f>IF(N418="základní",J418,0)</f>
        <v>0</v>
      </c>
      <c r="BF418" s="186">
        <f>IF(N418="snížená",J418,0)</f>
        <v>0</v>
      </c>
      <c r="BG418" s="186">
        <f>IF(N418="zákl. přenesená",J418,0)</f>
        <v>0</v>
      </c>
      <c r="BH418" s="186">
        <f>IF(N418="sníž. přenesená",J418,0)</f>
        <v>0</v>
      </c>
      <c r="BI418" s="186">
        <f>IF(N418="nulová",J418,0)</f>
        <v>0</v>
      </c>
      <c r="BJ418" s="19" t="s">
        <v>80</v>
      </c>
      <c r="BK418" s="186">
        <f>ROUND(I418*H418,1)</f>
        <v>0</v>
      </c>
      <c r="BL418" s="19" t="s">
        <v>170</v>
      </c>
      <c r="BM418" s="185" t="s">
        <v>547</v>
      </c>
    </row>
    <row r="419" spans="1:65" s="2" customFormat="1" ht="11.25">
      <c r="A419" s="36"/>
      <c r="B419" s="37"/>
      <c r="C419" s="38"/>
      <c r="D419" s="187" t="s">
        <v>172</v>
      </c>
      <c r="E419" s="38"/>
      <c r="F419" s="188" t="s">
        <v>548</v>
      </c>
      <c r="G419" s="38"/>
      <c r="H419" s="38"/>
      <c r="I419" s="189"/>
      <c r="J419" s="38"/>
      <c r="K419" s="38"/>
      <c r="L419" s="41"/>
      <c r="M419" s="190"/>
      <c r="N419" s="191"/>
      <c r="O419" s="66"/>
      <c r="P419" s="66"/>
      <c r="Q419" s="66"/>
      <c r="R419" s="66"/>
      <c r="S419" s="66"/>
      <c r="T419" s="66"/>
      <c r="U419" s="67"/>
      <c r="V419" s="36"/>
      <c r="W419" s="36"/>
      <c r="X419" s="36"/>
      <c r="Y419" s="36"/>
      <c r="Z419" s="36"/>
      <c r="AA419" s="36"/>
      <c r="AB419" s="36"/>
      <c r="AC419" s="36"/>
      <c r="AD419" s="36"/>
      <c r="AE419" s="36"/>
      <c r="AT419" s="19" t="s">
        <v>172</v>
      </c>
      <c r="AU419" s="19" t="s">
        <v>85</v>
      </c>
    </row>
    <row r="420" spans="1:65" s="14" customFormat="1" ht="11.25">
      <c r="B420" s="203"/>
      <c r="C420" s="204"/>
      <c r="D420" s="194" t="s">
        <v>174</v>
      </c>
      <c r="E420" s="205" t="s">
        <v>19</v>
      </c>
      <c r="F420" s="206" t="s">
        <v>549</v>
      </c>
      <c r="G420" s="204"/>
      <c r="H420" s="207">
        <v>2</v>
      </c>
      <c r="I420" s="208"/>
      <c r="J420" s="204"/>
      <c r="K420" s="204"/>
      <c r="L420" s="209"/>
      <c r="M420" s="210"/>
      <c r="N420" s="211"/>
      <c r="O420" s="211"/>
      <c r="P420" s="211"/>
      <c r="Q420" s="211"/>
      <c r="R420" s="211"/>
      <c r="S420" s="211"/>
      <c r="T420" s="211"/>
      <c r="U420" s="212"/>
      <c r="AT420" s="213" t="s">
        <v>174</v>
      </c>
      <c r="AU420" s="213" t="s">
        <v>85</v>
      </c>
      <c r="AV420" s="14" t="s">
        <v>82</v>
      </c>
      <c r="AW420" s="14" t="s">
        <v>33</v>
      </c>
      <c r="AX420" s="14" t="s">
        <v>80</v>
      </c>
      <c r="AY420" s="213" t="s">
        <v>161</v>
      </c>
    </row>
    <row r="421" spans="1:65" s="2" customFormat="1" ht="24.2" customHeight="1">
      <c r="A421" s="36"/>
      <c r="B421" s="37"/>
      <c r="C421" s="174" t="s">
        <v>550</v>
      </c>
      <c r="D421" s="174" t="s">
        <v>165</v>
      </c>
      <c r="E421" s="175" t="s">
        <v>551</v>
      </c>
      <c r="F421" s="176" t="s">
        <v>552</v>
      </c>
      <c r="G421" s="177" t="s">
        <v>185</v>
      </c>
      <c r="H421" s="178">
        <v>3</v>
      </c>
      <c r="I421" s="179"/>
      <c r="J421" s="180">
        <f>ROUND(I421*H421,1)</f>
        <v>0</v>
      </c>
      <c r="K421" s="176" t="s">
        <v>169</v>
      </c>
      <c r="L421" s="41"/>
      <c r="M421" s="181" t="s">
        <v>19</v>
      </c>
      <c r="N421" s="182" t="s">
        <v>43</v>
      </c>
      <c r="O421" s="66"/>
      <c r="P421" s="183">
        <f>O421*H421</f>
        <v>0</v>
      </c>
      <c r="Q421" s="183">
        <v>0</v>
      </c>
      <c r="R421" s="183">
        <f>Q421*H421</f>
        <v>0</v>
      </c>
      <c r="S421" s="183">
        <v>2.4E-2</v>
      </c>
      <c r="T421" s="183">
        <f>S421*H421</f>
        <v>7.2000000000000008E-2</v>
      </c>
      <c r="U421" s="184" t="s">
        <v>19</v>
      </c>
      <c r="V421" s="36"/>
      <c r="W421" s="36"/>
      <c r="X421" s="36"/>
      <c r="Y421" s="36"/>
      <c r="Z421" s="36"/>
      <c r="AA421" s="36"/>
      <c r="AB421" s="36"/>
      <c r="AC421" s="36"/>
      <c r="AD421" s="36"/>
      <c r="AE421" s="36"/>
      <c r="AR421" s="185" t="s">
        <v>170</v>
      </c>
      <c r="AT421" s="185" t="s">
        <v>165</v>
      </c>
      <c r="AU421" s="185" t="s">
        <v>85</v>
      </c>
      <c r="AY421" s="19" t="s">
        <v>161</v>
      </c>
      <c r="BE421" s="186">
        <f>IF(N421="základní",J421,0)</f>
        <v>0</v>
      </c>
      <c r="BF421" s="186">
        <f>IF(N421="snížená",J421,0)</f>
        <v>0</v>
      </c>
      <c r="BG421" s="186">
        <f>IF(N421="zákl. přenesená",J421,0)</f>
        <v>0</v>
      </c>
      <c r="BH421" s="186">
        <f>IF(N421="sníž. přenesená",J421,0)</f>
        <v>0</v>
      </c>
      <c r="BI421" s="186">
        <f>IF(N421="nulová",J421,0)</f>
        <v>0</v>
      </c>
      <c r="BJ421" s="19" t="s">
        <v>80</v>
      </c>
      <c r="BK421" s="186">
        <f>ROUND(I421*H421,1)</f>
        <v>0</v>
      </c>
      <c r="BL421" s="19" t="s">
        <v>170</v>
      </c>
      <c r="BM421" s="185" t="s">
        <v>553</v>
      </c>
    </row>
    <row r="422" spans="1:65" s="2" customFormat="1" ht="11.25">
      <c r="A422" s="36"/>
      <c r="B422" s="37"/>
      <c r="C422" s="38"/>
      <c r="D422" s="187" t="s">
        <v>172</v>
      </c>
      <c r="E422" s="38"/>
      <c r="F422" s="188" t="s">
        <v>554</v>
      </c>
      <c r="G422" s="38"/>
      <c r="H422" s="38"/>
      <c r="I422" s="189"/>
      <c r="J422" s="38"/>
      <c r="K422" s="38"/>
      <c r="L422" s="41"/>
      <c r="M422" s="190"/>
      <c r="N422" s="191"/>
      <c r="O422" s="66"/>
      <c r="P422" s="66"/>
      <c r="Q422" s="66"/>
      <c r="R422" s="66"/>
      <c r="S422" s="66"/>
      <c r="T422" s="66"/>
      <c r="U422" s="67"/>
      <c r="V422" s="36"/>
      <c r="W422" s="36"/>
      <c r="X422" s="36"/>
      <c r="Y422" s="36"/>
      <c r="Z422" s="36"/>
      <c r="AA422" s="36"/>
      <c r="AB422" s="36"/>
      <c r="AC422" s="36"/>
      <c r="AD422" s="36"/>
      <c r="AE422" s="36"/>
      <c r="AT422" s="19" t="s">
        <v>172</v>
      </c>
      <c r="AU422" s="19" t="s">
        <v>85</v>
      </c>
    </row>
    <row r="423" spans="1:65" s="2" customFormat="1" ht="29.25">
      <c r="A423" s="36"/>
      <c r="B423" s="37"/>
      <c r="C423" s="38"/>
      <c r="D423" s="194" t="s">
        <v>213</v>
      </c>
      <c r="E423" s="38"/>
      <c r="F423" s="225" t="s">
        <v>555</v>
      </c>
      <c r="G423" s="38"/>
      <c r="H423" s="38"/>
      <c r="I423" s="189"/>
      <c r="J423" s="38"/>
      <c r="K423" s="38"/>
      <c r="L423" s="41"/>
      <c r="M423" s="190"/>
      <c r="N423" s="191"/>
      <c r="O423" s="66"/>
      <c r="P423" s="66"/>
      <c r="Q423" s="66"/>
      <c r="R423" s="66"/>
      <c r="S423" s="66"/>
      <c r="T423" s="66"/>
      <c r="U423" s="67"/>
      <c r="V423" s="36"/>
      <c r="W423" s="36"/>
      <c r="X423" s="36"/>
      <c r="Y423" s="36"/>
      <c r="Z423" s="36"/>
      <c r="AA423" s="36"/>
      <c r="AB423" s="36"/>
      <c r="AC423" s="36"/>
      <c r="AD423" s="36"/>
      <c r="AE423" s="36"/>
      <c r="AT423" s="19" t="s">
        <v>213</v>
      </c>
      <c r="AU423" s="19" t="s">
        <v>85</v>
      </c>
    </row>
    <row r="424" spans="1:65" s="14" customFormat="1" ht="11.25">
      <c r="B424" s="203"/>
      <c r="C424" s="204"/>
      <c r="D424" s="194" t="s">
        <v>174</v>
      </c>
      <c r="E424" s="205" t="s">
        <v>19</v>
      </c>
      <c r="F424" s="206" t="s">
        <v>549</v>
      </c>
      <c r="G424" s="204"/>
      <c r="H424" s="207">
        <v>2</v>
      </c>
      <c r="I424" s="208"/>
      <c r="J424" s="204"/>
      <c r="K424" s="204"/>
      <c r="L424" s="209"/>
      <c r="M424" s="210"/>
      <c r="N424" s="211"/>
      <c r="O424" s="211"/>
      <c r="P424" s="211"/>
      <c r="Q424" s="211"/>
      <c r="R424" s="211"/>
      <c r="S424" s="211"/>
      <c r="T424" s="211"/>
      <c r="U424" s="212"/>
      <c r="AT424" s="213" t="s">
        <v>174</v>
      </c>
      <c r="AU424" s="213" t="s">
        <v>85</v>
      </c>
      <c r="AV424" s="14" t="s">
        <v>82</v>
      </c>
      <c r="AW424" s="14" t="s">
        <v>33</v>
      </c>
      <c r="AX424" s="14" t="s">
        <v>72</v>
      </c>
      <c r="AY424" s="213" t="s">
        <v>161</v>
      </c>
    </row>
    <row r="425" spans="1:65" s="14" customFormat="1" ht="11.25">
      <c r="B425" s="203"/>
      <c r="C425" s="204"/>
      <c r="D425" s="194" t="s">
        <v>174</v>
      </c>
      <c r="E425" s="205" t="s">
        <v>19</v>
      </c>
      <c r="F425" s="206" t="s">
        <v>556</v>
      </c>
      <c r="G425" s="204"/>
      <c r="H425" s="207">
        <v>1</v>
      </c>
      <c r="I425" s="208"/>
      <c r="J425" s="204"/>
      <c r="K425" s="204"/>
      <c r="L425" s="209"/>
      <c r="M425" s="210"/>
      <c r="N425" s="211"/>
      <c r="O425" s="211"/>
      <c r="P425" s="211"/>
      <c r="Q425" s="211"/>
      <c r="R425" s="211"/>
      <c r="S425" s="211"/>
      <c r="T425" s="211"/>
      <c r="U425" s="212"/>
      <c r="AT425" s="213" t="s">
        <v>174</v>
      </c>
      <c r="AU425" s="213" t="s">
        <v>85</v>
      </c>
      <c r="AV425" s="14" t="s">
        <v>82</v>
      </c>
      <c r="AW425" s="14" t="s">
        <v>33</v>
      </c>
      <c r="AX425" s="14" t="s">
        <v>72</v>
      </c>
      <c r="AY425" s="213" t="s">
        <v>161</v>
      </c>
    </row>
    <row r="426" spans="1:65" s="15" customFormat="1" ht="11.25">
      <c r="B426" s="214"/>
      <c r="C426" s="215"/>
      <c r="D426" s="194" t="s">
        <v>174</v>
      </c>
      <c r="E426" s="216" t="s">
        <v>19</v>
      </c>
      <c r="F426" s="217" t="s">
        <v>239</v>
      </c>
      <c r="G426" s="215"/>
      <c r="H426" s="218">
        <v>3</v>
      </c>
      <c r="I426" s="219"/>
      <c r="J426" s="215"/>
      <c r="K426" s="215"/>
      <c r="L426" s="220"/>
      <c r="M426" s="221"/>
      <c r="N426" s="222"/>
      <c r="O426" s="222"/>
      <c r="P426" s="222"/>
      <c r="Q426" s="222"/>
      <c r="R426" s="222"/>
      <c r="S426" s="222"/>
      <c r="T426" s="222"/>
      <c r="U426" s="223"/>
      <c r="AT426" s="224" t="s">
        <v>174</v>
      </c>
      <c r="AU426" s="224" t="s">
        <v>85</v>
      </c>
      <c r="AV426" s="15" t="s">
        <v>170</v>
      </c>
      <c r="AW426" s="15" t="s">
        <v>33</v>
      </c>
      <c r="AX426" s="15" t="s">
        <v>80</v>
      </c>
      <c r="AY426" s="224" t="s">
        <v>161</v>
      </c>
    </row>
    <row r="427" spans="1:65" s="2" customFormat="1" ht="16.5" customHeight="1">
      <c r="A427" s="36"/>
      <c r="B427" s="37"/>
      <c r="C427" s="174" t="s">
        <v>557</v>
      </c>
      <c r="D427" s="174" t="s">
        <v>165</v>
      </c>
      <c r="E427" s="175" t="s">
        <v>558</v>
      </c>
      <c r="F427" s="176" t="s">
        <v>559</v>
      </c>
      <c r="G427" s="177" t="s">
        <v>193</v>
      </c>
      <c r="H427" s="178">
        <v>0.6</v>
      </c>
      <c r="I427" s="179"/>
      <c r="J427" s="180">
        <f>ROUND(I427*H427,1)</f>
        <v>0</v>
      </c>
      <c r="K427" s="176" t="s">
        <v>169</v>
      </c>
      <c r="L427" s="41"/>
      <c r="M427" s="181" t="s">
        <v>19</v>
      </c>
      <c r="N427" s="182" t="s">
        <v>43</v>
      </c>
      <c r="O427" s="66"/>
      <c r="P427" s="183">
        <f>O427*H427</f>
        <v>0</v>
      </c>
      <c r="Q427" s="183">
        <v>0</v>
      </c>
      <c r="R427" s="183">
        <f>Q427*H427</f>
        <v>0</v>
      </c>
      <c r="S427" s="183">
        <v>3.0000000000000001E-3</v>
      </c>
      <c r="T427" s="183">
        <f>S427*H427</f>
        <v>1.8E-3</v>
      </c>
      <c r="U427" s="184" t="s">
        <v>19</v>
      </c>
      <c r="V427" s="36"/>
      <c r="W427" s="36"/>
      <c r="X427" s="36"/>
      <c r="Y427" s="36"/>
      <c r="Z427" s="36"/>
      <c r="AA427" s="36"/>
      <c r="AB427" s="36"/>
      <c r="AC427" s="36"/>
      <c r="AD427" s="36"/>
      <c r="AE427" s="36"/>
      <c r="AR427" s="185" t="s">
        <v>170</v>
      </c>
      <c r="AT427" s="185" t="s">
        <v>165</v>
      </c>
      <c r="AU427" s="185" t="s">
        <v>85</v>
      </c>
      <c r="AY427" s="19" t="s">
        <v>161</v>
      </c>
      <c r="BE427" s="186">
        <f>IF(N427="základní",J427,0)</f>
        <v>0</v>
      </c>
      <c r="BF427" s="186">
        <f>IF(N427="snížená",J427,0)</f>
        <v>0</v>
      </c>
      <c r="BG427" s="186">
        <f>IF(N427="zákl. přenesená",J427,0)</f>
        <v>0</v>
      </c>
      <c r="BH427" s="186">
        <f>IF(N427="sníž. přenesená",J427,0)</f>
        <v>0</v>
      </c>
      <c r="BI427" s="186">
        <f>IF(N427="nulová",J427,0)</f>
        <v>0</v>
      </c>
      <c r="BJ427" s="19" t="s">
        <v>80</v>
      </c>
      <c r="BK427" s="186">
        <f>ROUND(I427*H427,1)</f>
        <v>0</v>
      </c>
      <c r="BL427" s="19" t="s">
        <v>170</v>
      </c>
      <c r="BM427" s="185" t="s">
        <v>560</v>
      </c>
    </row>
    <row r="428" spans="1:65" s="2" customFormat="1" ht="11.25">
      <c r="A428" s="36"/>
      <c r="B428" s="37"/>
      <c r="C428" s="38"/>
      <c r="D428" s="187" t="s">
        <v>172</v>
      </c>
      <c r="E428" s="38"/>
      <c r="F428" s="188" t="s">
        <v>561</v>
      </c>
      <c r="G428" s="38"/>
      <c r="H428" s="38"/>
      <c r="I428" s="189"/>
      <c r="J428" s="38"/>
      <c r="K428" s="38"/>
      <c r="L428" s="41"/>
      <c r="M428" s="190"/>
      <c r="N428" s="191"/>
      <c r="O428" s="66"/>
      <c r="P428" s="66"/>
      <c r="Q428" s="66"/>
      <c r="R428" s="66"/>
      <c r="S428" s="66"/>
      <c r="T428" s="66"/>
      <c r="U428" s="67"/>
      <c r="V428" s="36"/>
      <c r="W428" s="36"/>
      <c r="X428" s="36"/>
      <c r="Y428" s="36"/>
      <c r="Z428" s="36"/>
      <c r="AA428" s="36"/>
      <c r="AB428" s="36"/>
      <c r="AC428" s="36"/>
      <c r="AD428" s="36"/>
      <c r="AE428" s="36"/>
      <c r="AT428" s="19" t="s">
        <v>172</v>
      </c>
      <c r="AU428" s="19" t="s">
        <v>85</v>
      </c>
    </row>
    <row r="429" spans="1:65" s="14" customFormat="1" ht="11.25">
      <c r="B429" s="203"/>
      <c r="C429" s="204"/>
      <c r="D429" s="194" t="s">
        <v>174</v>
      </c>
      <c r="E429" s="205" t="s">
        <v>19</v>
      </c>
      <c r="F429" s="206" t="s">
        <v>562</v>
      </c>
      <c r="G429" s="204"/>
      <c r="H429" s="207">
        <v>0.6</v>
      </c>
      <c r="I429" s="208"/>
      <c r="J429" s="204"/>
      <c r="K429" s="204"/>
      <c r="L429" s="209"/>
      <c r="M429" s="210"/>
      <c r="N429" s="211"/>
      <c r="O429" s="211"/>
      <c r="P429" s="211"/>
      <c r="Q429" s="211"/>
      <c r="R429" s="211"/>
      <c r="S429" s="211"/>
      <c r="T429" s="211"/>
      <c r="U429" s="212"/>
      <c r="AT429" s="213" t="s">
        <v>174</v>
      </c>
      <c r="AU429" s="213" t="s">
        <v>85</v>
      </c>
      <c r="AV429" s="14" t="s">
        <v>82</v>
      </c>
      <c r="AW429" s="14" t="s">
        <v>33</v>
      </c>
      <c r="AX429" s="14" t="s">
        <v>80</v>
      </c>
      <c r="AY429" s="213" t="s">
        <v>161</v>
      </c>
    </row>
    <row r="430" spans="1:65" s="2" customFormat="1" ht="16.5" customHeight="1">
      <c r="A430" s="36"/>
      <c r="B430" s="37"/>
      <c r="C430" s="174" t="s">
        <v>563</v>
      </c>
      <c r="D430" s="174" t="s">
        <v>165</v>
      </c>
      <c r="E430" s="175" t="s">
        <v>564</v>
      </c>
      <c r="F430" s="176" t="s">
        <v>565</v>
      </c>
      <c r="G430" s="177" t="s">
        <v>168</v>
      </c>
      <c r="H430" s="178">
        <v>8.6080000000000005</v>
      </c>
      <c r="I430" s="179"/>
      <c r="J430" s="180">
        <f>ROUND(I430*H430,1)</f>
        <v>0</v>
      </c>
      <c r="K430" s="176" t="s">
        <v>169</v>
      </c>
      <c r="L430" s="41"/>
      <c r="M430" s="181" t="s">
        <v>19</v>
      </c>
      <c r="N430" s="182" t="s">
        <v>43</v>
      </c>
      <c r="O430" s="66"/>
      <c r="P430" s="183">
        <f>O430*H430</f>
        <v>0</v>
      </c>
      <c r="Q430" s="183">
        <v>0</v>
      </c>
      <c r="R430" s="183">
        <f>Q430*H430</f>
        <v>0</v>
      </c>
      <c r="S430" s="183">
        <v>2.7199999999999998E-2</v>
      </c>
      <c r="T430" s="183">
        <f>S430*H430</f>
        <v>0.2341376</v>
      </c>
      <c r="U430" s="184" t="s">
        <v>19</v>
      </c>
      <c r="V430" s="36"/>
      <c r="W430" s="36"/>
      <c r="X430" s="36"/>
      <c r="Y430" s="36"/>
      <c r="Z430" s="36"/>
      <c r="AA430" s="36"/>
      <c r="AB430" s="36"/>
      <c r="AC430" s="36"/>
      <c r="AD430" s="36"/>
      <c r="AE430" s="36"/>
      <c r="AR430" s="185" t="s">
        <v>170</v>
      </c>
      <c r="AT430" s="185" t="s">
        <v>165</v>
      </c>
      <c r="AU430" s="185" t="s">
        <v>85</v>
      </c>
      <c r="AY430" s="19" t="s">
        <v>161</v>
      </c>
      <c r="BE430" s="186">
        <f>IF(N430="základní",J430,0)</f>
        <v>0</v>
      </c>
      <c r="BF430" s="186">
        <f>IF(N430="snížená",J430,0)</f>
        <v>0</v>
      </c>
      <c r="BG430" s="186">
        <f>IF(N430="zákl. přenesená",J430,0)</f>
        <v>0</v>
      </c>
      <c r="BH430" s="186">
        <f>IF(N430="sníž. přenesená",J430,0)</f>
        <v>0</v>
      </c>
      <c r="BI430" s="186">
        <f>IF(N430="nulová",J430,0)</f>
        <v>0</v>
      </c>
      <c r="BJ430" s="19" t="s">
        <v>80</v>
      </c>
      <c r="BK430" s="186">
        <f>ROUND(I430*H430,1)</f>
        <v>0</v>
      </c>
      <c r="BL430" s="19" t="s">
        <v>170</v>
      </c>
      <c r="BM430" s="185" t="s">
        <v>566</v>
      </c>
    </row>
    <row r="431" spans="1:65" s="2" customFormat="1" ht="11.25">
      <c r="A431" s="36"/>
      <c r="B431" s="37"/>
      <c r="C431" s="38"/>
      <c r="D431" s="187" t="s">
        <v>172</v>
      </c>
      <c r="E431" s="38"/>
      <c r="F431" s="188" t="s">
        <v>567</v>
      </c>
      <c r="G431" s="38"/>
      <c r="H431" s="38"/>
      <c r="I431" s="189"/>
      <c r="J431" s="38"/>
      <c r="K431" s="38"/>
      <c r="L431" s="41"/>
      <c r="M431" s="190"/>
      <c r="N431" s="191"/>
      <c r="O431" s="66"/>
      <c r="P431" s="66"/>
      <c r="Q431" s="66"/>
      <c r="R431" s="66"/>
      <c r="S431" s="66"/>
      <c r="T431" s="66"/>
      <c r="U431" s="67"/>
      <c r="V431" s="36"/>
      <c r="W431" s="36"/>
      <c r="X431" s="36"/>
      <c r="Y431" s="36"/>
      <c r="Z431" s="36"/>
      <c r="AA431" s="36"/>
      <c r="AB431" s="36"/>
      <c r="AC431" s="36"/>
      <c r="AD431" s="36"/>
      <c r="AE431" s="36"/>
      <c r="AT431" s="19" t="s">
        <v>172</v>
      </c>
      <c r="AU431" s="19" t="s">
        <v>85</v>
      </c>
    </row>
    <row r="432" spans="1:65" s="14" customFormat="1" ht="11.25">
      <c r="B432" s="203"/>
      <c r="C432" s="204"/>
      <c r="D432" s="194" t="s">
        <v>174</v>
      </c>
      <c r="E432" s="205" t="s">
        <v>19</v>
      </c>
      <c r="F432" s="206" t="s">
        <v>568</v>
      </c>
      <c r="G432" s="204"/>
      <c r="H432" s="207">
        <v>11.76</v>
      </c>
      <c r="I432" s="208"/>
      <c r="J432" s="204"/>
      <c r="K432" s="204"/>
      <c r="L432" s="209"/>
      <c r="M432" s="210"/>
      <c r="N432" s="211"/>
      <c r="O432" s="211"/>
      <c r="P432" s="211"/>
      <c r="Q432" s="211"/>
      <c r="R432" s="211"/>
      <c r="S432" s="211"/>
      <c r="T432" s="211"/>
      <c r="U432" s="212"/>
      <c r="AT432" s="213" t="s">
        <v>174</v>
      </c>
      <c r="AU432" s="213" t="s">
        <v>85</v>
      </c>
      <c r="AV432" s="14" t="s">
        <v>82</v>
      </c>
      <c r="AW432" s="14" t="s">
        <v>33</v>
      </c>
      <c r="AX432" s="14" t="s">
        <v>72</v>
      </c>
      <c r="AY432" s="213" t="s">
        <v>161</v>
      </c>
    </row>
    <row r="433" spans="1:65" s="14" customFormat="1" ht="11.25">
      <c r="B433" s="203"/>
      <c r="C433" s="204"/>
      <c r="D433" s="194" t="s">
        <v>174</v>
      </c>
      <c r="E433" s="205" t="s">
        <v>19</v>
      </c>
      <c r="F433" s="206" t="s">
        <v>569</v>
      </c>
      <c r="G433" s="204"/>
      <c r="H433" s="207">
        <v>-3.1520000000000001</v>
      </c>
      <c r="I433" s="208"/>
      <c r="J433" s="204"/>
      <c r="K433" s="204"/>
      <c r="L433" s="209"/>
      <c r="M433" s="210"/>
      <c r="N433" s="211"/>
      <c r="O433" s="211"/>
      <c r="P433" s="211"/>
      <c r="Q433" s="211"/>
      <c r="R433" s="211"/>
      <c r="S433" s="211"/>
      <c r="T433" s="211"/>
      <c r="U433" s="212"/>
      <c r="AT433" s="213" t="s">
        <v>174</v>
      </c>
      <c r="AU433" s="213" t="s">
        <v>85</v>
      </c>
      <c r="AV433" s="14" t="s">
        <v>82</v>
      </c>
      <c r="AW433" s="14" t="s">
        <v>33</v>
      </c>
      <c r="AX433" s="14" t="s">
        <v>72</v>
      </c>
      <c r="AY433" s="213" t="s">
        <v>161</v>
      </c>
    </row>
    <row r="434" spans="1:65" s="15" customFormat="1" ht="11.25">
      <c r="B434" s="214"/>
      <c r="C434" s="215"/>
      <c r="D434" s="194" t="s">
        <v>174</v>
      </c>
      <c r="E434" s="216" t="s">
        <v>19</v>
      </c>
      <c r="F434" s="217" t="s">
        <v>570</v>
      </c>
      <c r="G434" s="215"/>
      <c r="H434" s="218">
        <v>8.6080000000000005</v>
      </c>
      <c r="I434" s="219"/>
      <c r="J434" s="215"/>
      <c r="K434" s="215"/>
      <c r="L434" s="220"/>
      <c r="M434" s="221"/>
      <c r="N434" s="222"/>
      <c r="O434" s="222"/>
      <c r="P434" s="222"/>
      <c r="Q434" s="222"/>
      <c r="R434" s="222"/>
      <c r="S434" s="222"/>
      <c r="T434" s="222"/>
      <c r="U434" s="223"/>
      <c r="AT434" s="224" t="s">
        <v>174</v>
      </c>
      <c r="AU434" s="224" t="s">
        <v>85</v>
      </c>
      <c r="AV434" s="15" t="s">
        <v>170</v>
      </c>
      <c r="AW434" s="15" t="s">
        <v>33</v>
      </c>
      <c r="AX434" s="15" t="s">
        <v>80</v>
      </c>
      <c r="AY434" s="224" t="s">
        <v>161</v>
      </c>
    </row>
    <row r="435" spans="1:65" s="2" customFormat="1" ht="24.2" customHeight="1">
      <c r="A435" s="36"/>
      <c r="B435" s="37"/>
      <c r="C435" s="174" t="s">
        <v>571</v>
      </c>
      <c r="D435" s="174" t="s">
        <v>165</v>
      </c>
      <c r="E435" s="175" t="s">
        <v>572</v>
      </c>
      <c r="F435" s="176" t="s">
        <v>573</v>
      </c>
      <c r="G435" s="177" t="s">
        <v>168</v>
      </c>
      <c r="H435" s="178">
        <v>4.29</v>
      </c>
      <c r="I435" s="179"/>
      <c r="J435" s="180">
        <f>ROUND(I435*H435,1)</f>
        <v>0</v>
      </c>
      <c r="K435" s="176" t="s">
        <v>169</v>
      </c>
      <c r="L435" s="41"/>
      <c r="M435" s="181" t="s">
        <v>19</v>
      </c>
      <c r="N435" s="182" t="s">
        <v>43</v>
      </c>
      <c r="O435" s="66"/>
      <c r="P435" s="183">
        <f>O435*H435</f>
        <v>0</v>
      </c>
      <c r="Q435" s="183">
        <v>0</v>
      </c>
      <c r="R435" s="183">
        <f>Q435*H435</f>
        <v>0</v>
      </c>
      <c r="S435" s="183">
        <v>5.9409999999999998E-2</v>
      </c>
      <c r="T435" s="183">
        <f>S435*H435</f>
        <v>0.25486890000000001</v>
      </c>
      <c r="U435" s="184" t="s">
        <v>19</v>
      </c>
      <c r="V435" s="36"/>
      <c r="W435" s="36"/>
      <c r="X435" s="36"/>
      <c r="Y435" s="36"/>
      <c r="Z435" s="36"/>
      <c r="AA435" s="36"/>
      <c r="AB435" s="36"/>
      <c r="AC435" s="36"/>
      <c r="AD435" s="36"/>
      <c r="AE435" s="36"/>
      <c r="AR435" s="185" t="s">
        <v>170</v>
      </c>
      <c r="AT435" s="185" t="s">
        <v>165</v>
      </c>
      <c r="AU435" s="185" t="s">
        <v>85</v>
      </c>
      <c r="AY435" s="19" t="s">
        <v>161</v>
      </c>
      <c r="BE435" s="186">
        <f>IF(N435="základní",J435,0)</f>
        <v>0</v>
      </c>
      <c r="BF435" s="186">
        <f>IF(N435="snížená",J435,0)</f>
        <v>0</v>
      </c>
      <c r="BG435" s="186">
        <f>IF(N435="zákl. přenesená",J435,0)</f>
        <v>0</v>
      </c>
      <c r="BH435" s="186">
        <f>IF(N435="sníž. přenesená",J435,0)</f>
        <v>0</v>
      </c>
      <c r="BI435" s="186">
        <f>IF(N435="nulová",J435,0)</f>
        <v>0</v>
      </c>
      <c r="BJ435" s="19" t="s">
        <v>80</v>
      </c>
      <c r="BK435" s="186">
        <f>ROUND(I435*H435,1)</f>
        <v>0</v>
      </c>
      <c r="BL435" s="19" t="s">
        <v>170</v>
      </c>
      <c r="BM435" s="185" t="s">
        <v>574</v>
      </c>
    </row>
    <row r="436" spans="1:65" s="2" customFormat="1" ht="11.25">
      <c r="A436" s="36"/>
      <c r="B436" s="37"/>
      <c r="C436" s="38"/>
      <c r="D436" s="187" t="s">
        <v>172</v>
      </c>
      <c r="E436" s="38"/>
      <c r="F436" s="188" t="s">
        <v>575</v>
      </c>
      <c r="G436" s="38"/>
      <c r="H436" s="38"/>
      <c r="I436" s="189"/>
      <c r="J436" s="38"/>
      <c r="K436" s="38"/>
      <c r="L436" s="41"/>
      <c r="M436" s="190"/>
      <c r="N436" s="191"/>
      <c r="O436" s="66"/>
      <c r="P436" s="66"/>
      <c r="Q436" s="66"/>
      <c r="R436" s="66"/>
      <c r="S436" s="66"/>
      <c r="T436" s="66"/>
      <c r="U436" s="67"/>
      <c r="V436" s="36"/>
      <c r="W436" s="36"/>
      <c r="X436" s="36"/>
      <c r="Y436" s="36"/>
      <c r="Z436" s="36"/>
      <c r="AA436" s="36"/>
      <c r="AB436" s="36"/>
      <c r="AC436" s="36"/>
      <c r="AD436" s="36"/>
      <c r="AE436" s="36"/>
      <c r="AT436" s="19" t="s">
        <v>172</v>
      </c>
      <c r="AU436" s="19" t="s">
        <v>85</v>
      </c>
    </row>
    <row r="437" spans="1:65" s="2" customFormat="1" ht="39">
      <c r="A437" s="36"/>
      <c r="B437" s="37"/>
      <c r="C437" s="38"/>
      <c r="D437" s="194" t="s">
        <v>213</v>
      </c>
      <c r="E437" s="38"/>
      <c r="F437" s="225" t="s">
        <v>576</v>
      </c>
      <c r="G437" s="38"/>
      <c r="H437" s="38"/>
      <c r="I437" s="189"/>
      <c r="J437" s="38"/>
      <c r="K437" s="38"/>
      <c r="L437" s="41"/>
      <c r="M437" s="190"/>
      <c r="N437" s="191"/>
      <c r="O437" s="66"/>
      <c r="P437" s="66"/>
      <c r="Q437" s="66"/>
      <c r="R437" s="66"/>
      <c r="S437" s="66"/>
      <c r="T437" s="66"/>
      <c r="U437" s="67"/>
      <c r="V437" s="36"/>
      <c r="W437" s="36"/>
      <c r="X437" s="36"/>
      <c r="Y437" s="36"/>
      <c r="Z437" s="36"/>
      <c r="AA437" s="36"/>
      <c r="AB437" s="36"/>
      <c r="AC437" s="36"/>
      <c r="AD437" s="36"/>
      <c r="AE437" s="36"/>
      <c r="AT437" s="19" t="s">
        <v>213</v>
      </c>
      <c r="AU437" s="19" t="s">
        <v>85</v>
      </c>
    </row>
    <row r="438" spans="1:65" s="14" customFormat="1" ht="11.25">
      <c r="B438" s="203"/>
      <c r="C438" s="204"/>
      <c r="D438" s="194" t="s">
        <v>174</v>
      </c>
      <c r="E438" s="205" t="s">
        <v>19</v>
      </c>
      <c r="F438" s="206" t="s">
        <v>577</v>
      </c>
      <c r="G438" s="204"/>
      <c r="H438" s="207">
        <v>4.29</v>
      </c>
      <c r="I438" s="208"/>
      <c r="J438" s="204"/>
      <c r="K438" s="204"/>
      <c r="L438" s="209"/>
      <c r="M438" s="210"/>
      <c r="N438" s="211"/>
      <c r="O438" s="211"/>
      <c r="P438" s="211"/>
      <c r="Q438" s="211"/>
      <c r="R438" s="211"/>
      <c r="S438" s="211"/>
      <c r="T438" s="211"/>
      <c r="U438" s="212"/>
      <c r="AT438" s="213" t="s">
        <v>174</v>
      </c>
      <c r="AU438" s="213" t="s">
        <v>85</v>
      </c>
      <c r="AV438" s="14" t="s">
        <v>82</v>
      </c>
      <c r="AW438" s="14" t="s">
        <v>33</v>
      </c>
      <c r="AX438" s="14" t="s">
        <v>80</v>
      </c>
      <c r="AY438" s="213" t="s">
        <v>161</v>
      </c>
    </row>
    <row r="439" spans="1:65" s="2" customFormat="1" ht="33" customHeight="1">
      <c r="A439" s="36"/>
      <c r="B439" s="37"/>
      <c r="C439" s="174" t="s">
        <v>578</v>
      </c>
      <c r="D439" s="174" t="s">
        <v>165</v>
      </c>
      <c r="E439" s="175" t="s">
        <v>579</v>
      </c>
      <c r="F439" s="176" t="s">
        <v>580</v>
      </c>
      <c r="G439" s="177" t="s">
        <v>185</v>
      </c>
      <c r="H439" s="178">
        <v>1</v>
      </c>
      <c r="I439" s="179"/>
      <c r="J439" s="180">
        <f>ROUND(I439*H439,1)</f>
        <v>0</v>
      </c>
      <c r="K439" s="176" t="s">
        <v>169</v>
      </c>
      <c r="L439" s="41"/>
      <c r="M439" s="181" t="s">
        <v>19</v>
      </c>
      <c r="N439" s="182" t="s">
        <v>43</v>
      </c>
      <c r="O439" s="66"/>
      <c r="P439" s="183">
        <f>O439*H439</f>
        <v>0</v>
      </c>
      <c r="Q439" s="183">
        <v>9.3892000000000003E-3</v>
      </c>
      <c r="R439" s="183">
        <f>Q439*H439</f>
        <v>9.3892000000000003E-3</v>
      </c>
      <c r="S439" s="183">
        <v>6.3600000000000004E-2</v>
      </c>
      <c r="T439" s="183">
        <f>S439*H439</f>
        <v>6.3600000000000004E-2</v>
      </c>
      <c r="U439" s="184" t="s">
        <v>19</v>
      </c>
      <c r="V439" s="36"/>
      <c r="W439" s="36"/>
      <c r="X439" s="36"/>
      <c r="Y439" s="36"/>
      <c r="Z439" s="36"/>
      <c r="AA439" s="36"/>
      <c r="AB439" s="36"/>
      <c r="AC439" s="36"/>
      <c r="AD439" s="36"/>
      <c r="AE439" s="36"/>
      <c r="AR439" s="185" t="s">
        <v>170</v>
      </c>
      <c r="AT439" s="185" t="s">
        <v>165</v>
      </c>
      <c r="AU439" s="185" t="s">
        <v>85</v>
      </c>
      <c r="AY439" s="19" t="s">
        <v>161</v>
      </c>
      <c r="BE439" s="186">
        <f>IF(N439="základní",J439,0)</f>
        <v>0</v>
      </c>
      <c r="BF439" s="186">
        <f>IF(N439="snížená",J439,0)</f>
        <v>0</v>
      </c>
      <c r="BG439" s="186">
        <f>IF(N439="zákl. přenesená",J439,0)</f>
        <v>0</v>
      </c>
      <c r="BH439" s="186">
        <f>IF(N439="sníž. přenesená",J439,0)</f>
        <v>0</v>
      </c>
      <c r="BI439" s="186">
        <f>IF(N439="nulová",J439,0)</f>
        <v>0</v>
      </c>
      <c r="BJ439" s="19" t="s">
        <v>80</v>
      </c>
      <c r="BK439" s="186">
        <f>ROUND(I439*H439,1)</f>
        <v>0</v>
      </c>
      <c r="BL439" s="19" t="s">
        <v>170</v>
      </c>
      <c r="BM439" s="185" t="s">
        <v>581</v>
      </c>
    </row>
    <row r="440" spans="1:65" s="2" customFormat="1" ht="11.25">
      <c r="A440" s="36"/>
      <c r="B440" s="37"/>
      <c r="C440" s="38"/>
      <c r="D440" s="187" t="s">
        <v>172</v>
      </c>
      <c r="E440" s="38"/>
      <c r="F440" s="188" t="s">
        <v>582</v>
      </c>
      <c r="G440" s="38"/>
      <c r="H440" s="38"/>
      <c r="I440" s="189"/>
      <c r="J440" s="38"/>
      <c r="K440" s="38"/>
      <c r="L440" s="41"/>
      <c r="M440" s="190"/>
      <c r="N440" s="191"/>
      <c r="O440" s="66"/>
      <c r="P440" s="66"/>
      <c r="Q440" s="66"/>
      <c r="R440" s="66"/>
      <c r="S440" s="66"/>
      <c r="T440" s="66"/>
      <c r="U440" s="67"/>
      <c r="V440" s="36"/>
      <c r="W440" s="36"/>
      <c r="X440" s="36"/>
      <c r="Y440" s="36"/>
      <c r="Z440" s="36"/>
      <c r="AA440" s="36"/>
      <c r="AB440" s="36"/>
      <c r="AC440" s="36"/>
      <c r="AD440" s="36"/>
      <c r="AE440" s="36"/>
      <c r="AT440" s="19" t="s">
        <v>172</v>
      </c>
      <c r="AU440" s="19" t="s">
        <v>85</v>
      </c>
    </row>
    <row r="441" spans="1:65" s="2" customFormat="1" ht="29.25">
      <c r="A441" s="36"/>
      <c r="B441" s="37"/>
      <c r="C441" s="38"/>
      <c r="D441" s="194" t="s">
        <v>213</v>
      </c>
      <c r="E441" s="38"/>
      <c r="F441" s="225" t="s">
        <v>583</v>
      </c>
      <c r="G441" s="38"/>
      <c r="H441" s="38"/>
      <c r="I441" s="189"/>
      <c r="J441" s="38"/>
      <c r="K441" s="38"/>
      <c r="L441" s="41"/>
      <c r="M441" s="190"/>
      <c r="N441" s="191"/>
      <c r="O441" s="66"/>
      <c r="P441" s="66"/>
      <c r="Q441" s="66"/>
      <c r="R441" s="66"/>
      <c r="S441" s="66"/>
      <c r="T441" s="66"/>
      <c r="U441" s="67"/>
      <c r="V441" s="36"/>
      <c r="W441" s="36"/>
      <c r="X441" s="36"/>
      <c r="Y441" s="36"/>
      <c r="Z441" s="36"/>
      <c r="AA441" s="36"/>
      <c r="AB441" s="36"/>
      <c r="AC441" s="36"/>
      <c r="AD441" s="36"/>
      <c r="AE441" s="36"/>
      <c r="AT441" s="19" t="s">
        <v>213</v>
      </c>
      <c r="AU441" s="19" t="s">
        <v>85</v>
      </c>
    </row>
    <row r="442" spans="1:65" s="14" customFormat="1" ht="11.25">
      <c r="B442" s="203"/>
      <c r="C442" s="204"/>
      <c r="D442" s="194" t="s">
        <v>174</v>
      </c>
      <c r="E442" s="205" t="s">
        <v>19</v>
      </c>
      <c r="F442" s="206" t="s">
        <v>584</v>
      </c>
      <c r="G442" s="204"/>
      <c r="H442" s="207">
        <v>1</v>
      </c>
      <c r="I442" s="208"/>
      <c r="J442" s="204"/>
      <c r="K442" s="204"/>
      <c r="L442" s="209"/>
      <c r="M442" s="210"/>
      <c r="N442" s="211"/>
      <c r="O442" s="211"/>
      <c r="P442" s="211"/>
      <c r="Q442" s="211"/>
      <c r="R442" s="211"/>
      <c r="S442" s="211"/>
      <c r="T442" s="211"/>
      <c r="U442" s="212"/>
      <c r="AT442" s="213" t="s">
        <v>174</v>
      </c>
      <c r="AU442" s="213" t="s">
        <v>85</v>
      </c>
      <c r="AV442" s="14" t="s">
        <v>82</v>
      </c>
      <c r="AW442" s="14" t="s">
        <v>33</v>
      </c>
      <c r="AX442" s="14" t="s">
        <v>80</v>
      </c>
      <c r="AY442" s="213" t="s">
        <v>161</v>
      </c>
    </row>
    <row r="443" spans="1:65" s="12" customFormat="1" ht="22.9" customHeight="1">
      <c r="B443" s="158"/>
      <c r="C443" s="159"/>
      <c r="D443" s="160" t="s">
        <v>71</v>
      </c>
      <c r="E443" s="172" t="s">
        <v>585</v>
      </c>
      <c r="F443" s="172" t="s">
        <v>586</v>
      </c>
      <c r="G443" s="159"/>
      <c r="H443" s="159"/>
      <c r="I443" s="162"/>
      <c r="J443" s="173">
        <f>BK443</f>
        <v>0</v>
      </c>
      <c r="K443" s="159"/>
      <c r="L443" s="164"/>
      <c r="M443" s="165"/>
      <c r="N443" s="166"/>
      <c r="O443" s="166"/>
      <c r="P443" s="167">
        <f>SUM(P444:P477)</f>
        <v>0</v>
      </c>
      <c r="Q443" s="166"/>
      <c r="R443" s="167">
        <f>SUM(R444:R477)</f>
        <v>0</v>
      </c>
      <c r="S443" s="166"/>
      <c r="T443" s="167">
        <f>SUM(T444:T477)</f>
        <v>0</v>
      </c>
      <c r="U443" s="168"/>
      <c r="AR443" s="169" t="s">
        <v>80</v>
      </c>
      <c r="AT443" s="170" t="s">
        <v>71</v>
      </c>
      <c r="AU443" s="170" t="s">
        <v>80</v>
      </c>
      <c r="AY443" s="169" t="s">
        <v>161</v>
      </c>
      <c r="BK443" s="171">
        <f>SUM(BK444:BK477)</f>
        <v>0</v>
      </c>
    </row>
    <row r="444" spans="1:65" s="2" customFormat="1" ht="24.2" customHeight="1">
      <c r="A444" s="36"/>
      <c r="B444" s="37"/>
      <c r="C444" s="174" t="s">
        <v>587</v>
      </c>
      <c r="D444" s="174" t="s">
        <v>165</v>
      </c>
      <c r="E444" s="175" t="s">
        <v>588</v>
      </c>
      <c r="F444" s="176" t="s">
        <v>589</v>
      </c>
      <c r="G444" s="177" t="s">
        <v>210</v>
      </c>
      <c r="H444" s="178">
        <v>1.57</v>
      </c>
      <c r="I444" s="179"/>
      <c r="J444" s="180">
        <f>ROUND(I444*H444,1)</f>
        <v>0</v>
      </c>
      <c r="K444" s="176" t="s">
        <v>169</v>
      </c>
      <c r="L444" s="41"/>
      <c r="M444" s="181" t="s">
        <v>19</v>
      </c>
      <c r="N444" s="182" t="s">
        <v>43</v>
      </c>
      <c r="O444" s="66"/>
      <c r="P444" s="183">
        <f>O444*H444</f>
        <v>0</v>
      </c>
      <c r="Q444" s="183">
        <v>0</v>
      </c>
      <c r="R444" s="183">
        <f>Q444*H444</f>
        <v>0</v>
      </c>
      <c r="S444" s="183">
        <v>0</v>
      </c>
      <c r="T444" s="183">
        <f>S444*H444</f>
        <v>0</v>
      </c>
      <c r="U444" s="184" t="s">
        <v>19</v>
      </c>
      <c r="V444" s="36"/>
      <c r="W444" s="36"/>
      <c r="X444" s="36"/>
      <c r="Y444" s="36"/>
      <c r="Z444" s="36"/>
      <c r="AA444" s="36"/>
      <c r="AB444" s="36"/>
      <c r="AC444" s="36"/>
      <c r="AD444" s="36"/>
      <c r="AE444" s="36"/>
      <c r="AR444" s="185" t="s">
        <v>170</v>
      </c>
      <c r="AT444" s="185" t="s">
        <v>165</v>
      </c>
      <c r="AU444" s="185" t="s">
        <v>82</v>
      </c>
      <c r="AY444" s="19" t="s">
        <v>161</v>
      </c>
      <c r="BE444" s="186">
        <f>IF(N444="základní",J444,0)</f>
        <v>0</v>
      </c>
      <c r="BF444" s="186">
        <f>IF(N444="snížená",J444,0)</f>
        <v>0</v>
      </c>
      <c r="BG444" s="186">
        <f>IF(N444="zákl. přenesená",J444,0)</f>
        <v>0</v>
      </c>
      <c r="BH444" s="186">
        <f>IF(N444="sníž. přenesená",J444,0)</f>
        <v>0</v>
      </c>
      <c r="BI444" s="186">
        <f>IF(N444="nulová",J444,0)</f>
        <v>0</v>
      </c>
      <c r="BJ444" s="19" t="s">
        <v>80</v>
      </c>
      <c r="BK444" s="186">
        <f>ROUND(I444*H444,1)</f>
        <v>0</v>
      </c>
      <c r="BL444" s="19" t="s">
        <v>170</v>
      </c>
      <c r="BM444" s="185" t="s">
        <v>590</v>
      </c>
    </row>
    <row r="445" spans="1:65" s="2" customFormat="1" ht="11.25">
      <c r="A445" s="36"/>
      <c r="B445" s="37"/>
      <c r="C445" s="38"/>
      <c r="D445" s="187" t="s">
        <v>172</v>
      </c>
      <c r="E445" s="38"/>
      <c r="F445" s="188" t="s">
        <v>591</v>
      </c>
      <c r="G445" s="38"/>
      <c r="H445" s="38"/>
      <c r="I445" s="189"/>
      <c r="J445" s="38"/>
      <c r="K445" s="38"/>
      <c r="L445" s="41"/>
      <c r="M445" s="190"/>
      <c r="N445" s="191"/>
      <c r="O445" s="66"/>
      <c r="P445" s="66"/>
      <c r="Q445" s="66"/>
      <c r="R445" s="66"/>
      <c r="S445" s="66"/>
      <c r="T445" s="66"/>
      <c r="U445" s="67"/>
      <c r="V445" s="36"/>
      <c r="W445" s="36"/>
      <c r="X445" s="36"/>
      <c r="Y445" s="36"/>
      <c r="Z445" s="36"/>
      <c r="AA445" s="36"/>
      <c r="AB445" s="36"/>
      <c r="AC445" s="36"/>
      <c r="AD445" s="36"/>
      <c r="AE445" s="36"/>
      <c r="AT445" s="19" t="s">
        <v>172</v>
      </c>
      <c r="AU445" s="19" t="s">
        <v>82</v>
      </c>
    </row>
    <row r="446" spans="1:65" s="2" customFormat="1" ht="107.25">
      <c r="A446" s="36"/>
      <c r="B446" s="37"/>
      <c r="C446" s="38"/>
      <c r="D446" s="194" t="s">
        <v>213</v>
      </c>
      <c r="E446" s="38"/>
      <c r="F446" s="225" t="s">
        <v>592</v>
      </c>
      <c r="G446" s="38"/>
      <c r="H446" s="38"/>
      <c r="I446" s="189"/>
      <c r="J446" s="38"/>
      <c r="K446" s="38"/>
      <c r="L446" s="41"/>
      <c r="M446" s="190"/>
      <c r="N446" s="191"/>
      <c r="O446" s="66"/>
      <c r="P446" s="66"/>
      <c r="Q446" s="66"/>
      <c r="R446" s="66"/>
      <c r="S446" s="66"/>
      <c r="T446" s="66"/>
      <c r="U446" s="67"/>
      <c r="V446" s="36"/>
      <c r="W446" s="36"/>
      <c r="X446" s="36"/>
      <c r="Y446" s="36"/>
      <c r="Z446" s="36"/>
      <c r="AA446" s="36"/>
      <c r="AB446" s="36"/>
      <c r="AC446" s="36"/>
      <c r="AD446" s="36"/>
      <c r="AE446" s="36"/>
      <c r="AT446" s="19" t="s">
        <v>213</v>
      </c>
      <c r="AU446" s="19" t="s">
        <v>82</v>
      </c>
    </row>
    <row r="447" spans="1:65" s="14" customFormat="1" ht="11.25">
      <c r="B447" s="203"/>
      <c r="C447" s="204"/>
      <c r="D447" s="194" t="s">
        <v>174</v>
      </c>
      <c r="E447" s="205" t="s">
        <v>19</v>
      </c>
      <c r="F447" s="206" t="s">
        <v>593</v>
      </c>
      <c r="G447" s="204"/>
      <c r="H447" s="207">
        <v>1.57</v>
      </c>
      <c r="I447" s="208"/>
      <c r="J447" s="204"/>
      <c r="K447" s="204"/>
      <c r="L447" s="209"/>
      <c r="M447" s="210"/>
      <c r="N447" s="211"/>
      <c r="O447" s="211"/>
      <c r="P447" s="211"/>
      <c r="Q447" s="211"/>
      <c r="R447" s="211"/>
      <c r="S447" s="211"/>
      <c r="T447" s="211"/>
      <c r="U447" s="212"/>
      <c r="AT447" s="213" t="s">
        <v>174</v>
      </c>
      <c r="AU447" s="213" t="s">
        <v>82</v>
      </c>
      <c r="AV447" s="14" t="s">
        <v>82</v>
      </c>
      <c r="AW447" s="14" t="s">
        <v>33</v>
      </c>
      <c r="AX447" s="14" t="s">
        <v>80</v>
      </c>
      <c r="AY447" s="213" t="s">
        <v>161</v>
      </c>
    </row>
    <row r="448" spans="1:65" s="2" customFormat="1" ht="16.5" customHeight="1">
      <c r="A448" s="36"/>
      <c r="B448" s="37"/>
      <c r="C448" s="174" t="s">
        <v>594</v>
      </c>
      <c r="D448" s="174" t="s">
        <v>165</v>
      </c>
      <c r="E448" s="175" t="s">
        <v>595</v>
      </c>
      <c r="F448" s="176" t="s">
        <v>596</v>
      </c>
      <c r="G448" s="177" t="s">
        <v>193</v>
      </c>
      <c r="H448" s="178">
        <v>10</v>
      </c>
      <c r="I448" s="179"/>
      <c r="J448" s="180">
        <f>ROUND(I448*H448,1)</f>
        <v>0</v>
      </c>
      <c r="K448" s="176" t="s">
        <v>169</v>
      </c>
      <c r="L448" s="41"/>
      <c r="M448" s="181" t="s">
        <v>19</v>
      </c>
      <c r="N448" s="182" t="s">
        <v>43</v>
      </c>
      <c r="O448" s="66"/>
      <c r="P448" s="183">
        <f>O448*H448</f>
        <v>0</v>
      </c>
      <c r="Q448" s="183">
        <v>0</v>
      </c>
      <c r="R448" s="183">
        <f>Q448*H448</f>
        <v>0</v>
      </c>
      <c r="S448" s="183">
        <v>0</v>
      </c>
      <c r="T448" s="183">
        <f>S448*H448</f>
        <v>0</v>
      </c>
      <c r="U448" s="184" t="s">
        <v>19</v>
      </c>
      <c r="V448" s="36"/>
      <c r="W448" s="36"/>
      <c r="X448" s="36"/>
      <c r="Y448" s="36"/>
      <c r="Z448" s="36"/>
      <c r="AA448" s="36"/>
      <c r="AB448" s="36"/>
      <c r="AC448" s="36"/>
      <c r="AD448" s="36"/>
      <c r="AE448" s="36"/>
      <c r="AR448" s="185" t="s">
        <v>170</v>
      </c>
      <c r="AT448" s="185" t="s">
        <v>165</v>
      </c>
      <c r="AU448" s="185" t="s">
        <v>82</v>
      </c>
      <c r="AY448" s="19" t="s">
        <v>161</v>
      </c>
      <c r="BE448" s="186">
        <f>IF(N448="základní",J448,0)</f>
        <v>0</v>
      </c>
      <c r="BF448" s="186">
        <f>IF(N448="snížená",J448,0)</f>
        <v>0</v>
      </c>
      <c r="BG448" s="186">
        <f>IF(N448="zákl. přenesená",J448,0)</f>
        <v>0</v>
      </c>
      <c r="BH448" s="186">
        <f>IF(N448="sníž. přenesená",J448,0)</f>
        <v>0</v>
      </c>
      <c r="BI448" s="186">
        <f>IF(N448="nulová",J448,0)</f>
        <v>0</v>
      </c>
      <c r="BJ448" s="19" t="s">
        <v>80</v>
      </c>
      <c r="BK448" s="186">
        <f>ROUND(I448*H448,1)</f>
        <v>0</v>
      </c>
      <c r="BL448" s="19" t="s">
        <v>170</v>
      </c>
      <c r="BM448" s="185" t="s">
        <v>597</v>
      </c>
    </row>
    <row r="449" spans="1:65" s="2" customFormat="1" ht="11.25">
      <c r="A449" s="36"/>
      <c r="B449" s="37"/>
      <c r="C449" s="38"/>
      <c r="D449" s="187" t="s">
        <v>172</v>
      </c>
      <c r="E449" s="38"/>
      <c r="F449" s="188" t="s">
        <v>598</v>
      </c>
      <c r="G449" s="38"/>
      <c r="H449" s="38"/>
      <c r="I449" s="189"/>
      <c r="J449" s="38"/>
      <c r="K449" s="38"/>
      <c r="L449" s="41"/>
      <c r="M449" s="190"/>
      <c r="N449" s="191"/>
      <c r="O449" s="66"/>
      <c r="P449" s="66"/>
      <c r="Q449" s="66"/>
      <c r="R449" s="66"/>
      <c r="S449" s="66"/>
      <c r="T449" s="66"/>
      <c r="U449" s="67"/>
      <c r="V449" s="36"/>
      <c r="W449" s="36"/>
      <c r="X449" s="36"/>
      <c r="Y449" s="36"/>
      <c r="Z449" s="36"/>
      <c r="AA449" s="36"/>
      <c r="AB449" s="36"/>
      <c r="AC449" s="36"/>
      <c r="AD449" s="36"/>
      <c r="AE449" s="36"/>
      <c r="AT449" s="19" t="s">
        <v>172</v>
      </c>
      <c r="AU449" s="19" t="s">
        <v>82</v>
      </c>
    </row>
    <row r="450" spans="1:65" s="2" customFormat="1" ht="58.5">
      <c r="A450" s="36"/>
      <c r="B450" s="37"/>
      <c r="C450" s="38"/>
      <c r="D450" s="194" t="s">
        <v>213</v>
      </c>
      <c r="E450" s="38"/>
      <c r="F450" s="225" t="s">
        <v>599</v>
      </c>
      <c r="G450" s="38"/>
      <c r="H450" s="38"/>
      <c r="I450" s="189"/>
      <c r="J450" s="38"/>
      <c r="K450" s="38"/>
      <c r="L450" s="41"/>
      <c r="M450" s="190"/>
      <c r="N450" s="191"/>
      <c r="O450" s="66"/>
      <c r="P450" s="66"/>
      <c r="Q450" s="66"/>
      <c r="R450" s="66"/>
      <c r="S450" s="66"/>
      <c r="T450" s="66"/>
      <c r="U450" s="67"/>
      <c r="V450" s="36"/>
      <c r="W450" s="36"/>
      <c r="X450" s="36"/>
      <c r="Y450" s="36"/>
      <c r="Z450" s="36"/>
      <c r="AA450" s="36"/>
      <c r="AB450" s="36"/>
      <c r="AC450" s="36"/>
      <c r="AD450" s="36"/>
      <c r="AE450" s="36"/>
      <c r="AT450" s="19" t="s">
        <v>213</v>
      </c>
      <c r="AU450" s="19" t="s">
        <v>82</v>
      </c>
    </row>
    <row r="451" spans="1:65" s="2" customFormat="1" ht="24.2" customHeight="1">
      <c r="A451" s="36"/>
      <c r="B451" s="37"/>
      <c r="C451" s="174" t="s">
        <v>600</v>
      </c>
      <c r="D451" s="174" t="s">
        <v>165</v>
      </c>
      <c r="E451" s="175" t="s">
        <v>601</v>
      </c>
      <c r="F451" s="176" t="s">
        <v>602</v>
      </c>
      <c r="G451" s="177" t="s">
        <v>193</v>
      </c>
      <c r="H451" s="178">
        <v>100</v>
      </c>
      <c r="I451" s="179"/>
      <c r="J451" s="180">
        <f>ROUND(I451*H451,1)</f>
        <v>0</v>
      </c>
      <c r="K451" s="176" t="s">
        <v>169</v>
      </c>
      <c r="L451" s="41"/>
      <c r="M451" s="181" t="s">
        <v>19</v>
      </c>
      <c r="N451" s="182" t="s">
        <v>43</v>
      </c>
      <c r="O451" s="66"/>
      <c r="P451" s="183">
        <f>O451*H451</f>
        <v>0</v>
      </c>
      <c r="Q451" s="183">
        <v>0</v>
      </c>
      <c r="R451" s="183">
        <f>Q451*H451</f>
        <v>0</v>
      </c>
      <c r="S451" s="183">
        <v>0</v>
      </c>
      <c r="T451" s="183">
        <f>S451*H451</f>
        <v>0</v>
      </c>
      <c r="U451" s="184" t="s">
        <v>19</v>
      </c>
      <c r="V451" s="36"/>
      <c r="W451" s="36"/>
      <c r="X451" s="36"/>
      <c r="Y451" s="36"/>
      <c r="Z451" s="36"/>
      <c r="AA451" s="36"/>
      <c r="AB451" s="36"/>
      <c r="AC451" s="36"/>
      <c r="AD451" s="36"/>
      <c r="AE451" s="36"/>
      <c r="AR451" s="185" t="s">
        <v>170</v>
      </c>
      <c r="AT451" s="185" t="s">
        <v>165</v>
      </c>
      <c r="AU451" s="185" t="s">
        <v>82</v>
      </c>
      <c r="AY451" s="19" t="s">
        <v>161</v>
      </c>
      <c r="BE451" s="186">
        <f>IF(N451="základní",J451,0)</f>
        <v>0</v>
      </c>
      <c r="BF451" s="186">
        <f>IF(N451="snížená",J451,0)</f>
        <v>0</v>
      </c>
      <c r="BG451" s="186">
        <f>IF(N451="zákl. přenesená",J451,0)</f>
        <v>0</v>
      </c>
      <c r="BH451" s="186">
        <f>IF(N451="sníž. přenesená",J451,0)</f>
        <v>0</v>
      </c>
      <c r="BI451" s="186">
        <f>IF(N451="nulová",J451,0)</f>
        <v>0</v>
      </c>
      <c r="BJ451" s="19" t="s">
        <v>80</v>
      </c>
      <c r="BK451" s="186">
        <f>ROUND(I451*H451,1)</f>
        <v>0</v>
      </c>
      <c r="BL451" s="19" t="s">
        <v>170</v>
      </c>
      <c r="BM451" s="185" t="s">
        <v>603</v>
      </c>
    </row>
    <row r="452" spans="1:65" s="2" customFormat="1" ht="11.25">
      <c r="A452" s="36"/>
      <c r="B452" s="37"/>
      <c r="C452" s="38"/>
      <c r="D452" s="187" t="s">
        <v>172</v>
      </c>
      <c r="E452" s="38"/>
      <c r="F452" s="188" t="s">
        <v>604</v>
      </c>
      <c r="G452" s="38"/>
      <c r="H452" s="38"/>
      <c r="I452" s="189"/>
      <c r="J452" s="38"/>
      <c r="K452" s="38"/>
      <c r="L452" s="41"/>
      <c r="M452" s="190"/>
      <c r="N452" s="191"/>
      <c r="O452" s="66"/>
      <c r="P452" s="66"/>
      <c r="Q452" s="66"/>
      <c r="R452" s="66"/>
      <c r="S452" s="66"/>
      <c r="T452" s="66"/>
      <c r="U452" s="67"/>
      <c r="V452" s="36"/>
      <c r="W452" s="36"/>
      <c r="X452" s="36"/>
      <c r="Y452" s="36"/>
      <c r="Z452" s="36"/>
      <c r="AA452" s="36"/>
      <c r="AB452" s="36"/>
      <c r="AC452" s="36"/>
      <c r="AD452" s="36"/>
      <c r="AE452" s="36"/>
      <c r="AT452" s="19" t="s">
        <v>172</v>
      </c>
      <c r="AU452" s="19" t="s">
        <v>82</v>
      </c>
    </row>
    <row r="453" spans="1:65" s="2" customFormat="1" ht="58.5">
      <c r="A453" s="36"/>
      <c r="B453" s="37"/>
      <c r="C453" s="38"/>
      <c r="D453" s="194" t="s">
        <v>213</v>
      </c>
      <c r="E453" s="38"/>
      <c r="F453" s="225" t="s">
        <v>599</v>
      </c>
      <c r="G453" s="38"/>
      <c r="H453" s="38"/>
      <c r="I453" s="189"/>
      <c r="J453" s="38"/>
      <c r="K453" s="38"/>
      <c r="L453" s="41"/>
      <c r="M453" s="190"/>
      <c r="N453" s="191"/>
      <c r="O453" s="66"/>
      <c r="P453" s="66"/>
      <c r="Q453" s="66"/>
      <c r="R453" s="66"/>
      <c r="S453" s="66"/>
      <c r="T453" s="66"/>
      <c r="U453" s="67"/>
      <c r="V453" s="36"/>
      <c r="W453" s="36"/>
      <c r="X453" s="36"/>
      <c r="Y453" s="36"/>
      <c r="Z453" s="36"/>
      <c r="AA453" s="36"/>
      <c r="AB453" s="36"/>
      <c r="AC453" s="36"/>
      <c r="AD453" s="36"/>
      <c r="AE453" s="36"/>
      <c r="AT453" s="19" t="s">
        <v>213</v>
      </c>
      <c r="AU453" s="19" t="s">
        <v>82</v>
      </c>
    </row>
    <row r="454" spans="1:65" s="14" customFormat="1" ht="11.25">
      <c r="B454" s="203"/>
      <c r="C454" s="204"/>
      <c r="D454" s="194" t="s">
        <v>174</v>
      </c>
      <c r="E454" s="205" t="s">
        <v>19</v>
      </c>
      <c r="F454" s="206" t="s">
        <v>605</v>
      </c>
      <c r="G454" s="204"/>
      <c r="H454" s="207">
        <v>100</v>
      </c>
      <c r="I454" s="208"/>
      <c r="J454" s="204"/>
      <c r="K454" s="204"/>
      <c r="L454" s="209"/>
      <c r="M454" s="210"/>
      <c r="N454" s="211"/>
      <c r="O454" s="211"/>
      <c r="P454" s="211"/>
      <c r="Q454" s="211"/>
      <c r="R454" s="211"/>
      <c r="S454" s="211"/>
      <c r="T454" s="211"/>
      <c r="U454" s="212"/>
      <c r="AT454" s="213" t="s">
        <v>174</v>
      </c>
      <c r="AU454" s="213" t="s">
        <v>82</v>
      </c>
      <c r="AV454" s="14" t="s">
        <v>82</v>
      </c>
      <c r="AW454" s="14" t="s">
        <v>33</v>
      </c>
      <c r="AX454" s="14" t="s">
        <v>80</v>
      </c>
      <c r="AY454" s="213" t="s">
        <v>161</v>
      </c>
    </row>
    <row r="455" spans="1:65" s="2" customFormat="1" ht="21.75" customHeight="1">
      <c r="A455" s="36"/>
      <c r="B455" s="37"/>
      <c r="C455" s="174" t="s">
        <v>606</v>
      </c>
      <c r="D455" s="174" t="s">
        <v>165</v>
      </c>
      <c r="E455" s="175" t="s">
        <v>607</v>
      </c>
      <c r="F455" s="176" t="s">
        <v>608</v>
      </c>
      <c r="G455" s="177" t="s">
        <v>210</v>
      </c>
      <c r="H455" s="178">
        <v>1.57</v>
      </c>
      <c r="I455" s="179"/>
      <c r="J455" s="180">
        <f>ROUND(I455*H455,1)</f>
        <v>0</v>
      </c>
      <c r="K455" s="176" t="s">
        <v>169</v>
      </c>
      <c r="L455" s="41"/>
      <c r="M455" s="181" t="s">
        <v>19</v>
      </c>
      <c r="N455" s="182" t="s">
        <v>43</v>
      </c>
      <c r="O455" s="66"/>
      <c r="P455" s="183">
        <f>O455*H455</f>
        <v>0</v>
      </c>
      <c r="Q455" s="183">
        <v>0</v>
      </c>
      <c r="R455" s="183">
        <f>Q455*H455</f>
        <v>0</v>
      </c>
      <c r="S455" s="183">
        <v>0</v>
      </c>
      <c r="T455" s="183">
        <f>S455*H455</f>
        <v>0</v>
      </c>
      <c r="U455" s="184" t="s">
        <v>19</v>
      </c>
      <c r="V455" s="36"/>
      <c r="W455" s="36"/>
      <c r="X455" s="36"/>
      <c r="Y455" s="36"/>
      <c r="Z455" s="36"/>
      <c r="AA455" s="36"/>
      <c r="AB455" s="36"/>
      <c r="AC455" s="36"/>
      <c r="AD455" s="36"/>
      <c r="AE455" s="36"/>
      <c r="AR455" s="185" t="s">
        <v>170</v>
      </c>
      <c r="AT455" s="185" t="s">
        <v>165</v>
      </c>
      <c r="AU455" s="185" t="s">
        <v>82</v>
      </c>
      <c r="AY455" s="19" t="s">
        <v>161</v>
      </c>
      <c r="BE455" s="186">
        <f>IF(N455="základní",J455,0)</f>
        <v>0</v>
      </c>
      <c r="BF455" s="186">
        <f>IF(N455="snížená",J455,0)</f>
        <v>0</v>
      </c>
      <c r="BG455" s="186">
        <f>IF(N455="zákl. přenesená",J455,0)</f>
        <v>0</v>
      </c>
      <c r="BH455" s="186">
        <f>IF(N455="sníž. přenesená",J455,0)</f>
        <v>0</v>
      </c>
      <c r="BI455" s="186">
        <f>IF(N455="nulová",J455,0)</f>
        <v>0</v>
      </c>
      <c r="BJ455" s="19" t="s">
        <v>80</v>
      </c>
      <c r="BK455" s="186">
        <f>ROUND(I455*H455,1)</f>
        <v>0</v>
      </c>
      <c r="BL455" s="19" t="s">
        <v>170</v>
      </c>
      <c r="BM455" s="185" t="s">
        <v>609</v>
      </c>
    </row>
    <row r="456" spans="1:65" s="2" customFormat="1" ht="11.25">
      <c r="A456" s="36"/>
      <c r="B456" s="37"/>
      <c r="C456" s="38"/>
      <c r="D456" s="187" t="s">
        <v>172</v>
      </c>
      <c r="E456" s="38"/>
      <c r="F456" s="188" t="s">
        <v>610</v>
      </c>
      <c r="G456" s="38"/>
      <c r="H456" s="38"/>
      <c r="I456" s="189"/>
      <c r="J456" s="38"/>
      <c r="K456" s="38"/>
      <c r="L456" s="41"/>
      <c r="M456" s="190"/>
      <c r="N456" s="191"/>
      <c r="O456" s="66"/>
      <c r="P456" s="66"/>
      <c r="Q456" s="66"/>
      <c r="R456" s="66"/>
      <c r="S456" s="66"/>
      <c r="T456" s="66"/>
      <c r="U456" s="67"/>
      <c r="V456" s="36"/>
      <c r="W456" s="36"/>
      <c r="X456" s="36"/>
      <c r="Y456" s="36"/>
      <c r="Z456" s="36"/>
      <c r="AA456" s="36"/>
      <c r="AB456" s="36"/>
      <c r="AC456" s="36"/>
      <c r="AD456" s="36"/>
      <c r="AE456" s="36"/>
      <c r="AT456" s="19" t="s">
        <v>172</v>
      </c>
      <c r="AU456" s="19" t="s">
        <v>82</v>
      </c>
    </row>
    <row r="457" spans="1:65" s="2" customFormat="1" ht="68.25">
      <c r="A457" s="36"/>
      <c r="B457" s="37"/>
      <c r="C457" s="38"/>
      <c r="D457" s="194" t="s">
        <v>213</v>
      </c>
      <c r="E457" s="38"/>
      <c r="F457" s="225" t="s">
        <v>611</v>
      </c>
      <c r="G457" s="38"/>
      <c r="H457" s="38"/>
      <c r="I457" s="189"/>
      <c r="J457" s="38"/>
      <c r="K457" s="38"/>
      <c r="L457" s="41"/>
      <c r="M457" s="190"/>
      <c r="N457" s="191"/>
      <c r="O457" s="66"/>
      <c r="P457" s="66"/>
      <c r="Q457" s="66"/>
      <c r="R457" s="66"/>
      <c r="S457" s="66"/>
      <c r="T457" s="66"/>
      <c r="U457" s="67"/>
      <c r="V457" s="36"/>
      <c r="W457" s="36"/>
      <c r="X457" s="36"/>
      <c r="Y457" s="36"/>
      <c r="Z457" s="36"/>
      <c r="AA457" s="36"/>
      <c r="AB457" s="36"/>
      <c r="AC457" s="36"/>
      <c r="AD457" s="36"/>
      <c r="AE457" s="36"/>
      <c r="AT457" s="19" t="s">
        <v>213</v>
      </c>
      <c r="AU457" s="19" t="s">
        <v>82</v>
      </c>
    </row>
    <row r="458" spans="1:65" s="2" customFormat="1" ht="24.2" customHeight="1">
      <c r="A458" s="36"/>
      <c r="B458" s="37"/>
      <c r="C458" s="174" t="s">
        <v>229</v>
      </c>
      <c r="D458" s="174" t="s">
        <v>165</v>
      </c>
      <c r="E458" s="175" t="s">
        <v>612</v>
      </c>
      <c r="F458" s="176" t="s">
        <v>613</v>
      </c>
      <c r="G458" s="177" t="s">
        <v>210</v>
      </c>
      <c r="H458" s="178">
        <v>21.98</v>
      </c>
      <c r="I458" s="179"/>
      <c r="J458" s="180">
        <f>ROUND(I458*H458,1)</f>
        <v>0</v>
      </c>
      <c r="K458" s="176" t="s">
        <v>169</v>
      </c>
      <c r="L458" s="41"/>
      <c r="M458" s="181" t="s">
        <v>19</v>
      </c>
      <c r="N458" s="182" t="s">
        <v>43</v>
      </c>
      <c r="O458" s="66"/>
      <c r="P458" s="183">
        <f>O458*H458</f>
        <v>0</v>
      </c>
      <c r="Q458" s="183">
        <v>0</v>
      </c>
      <c r="R458" s="183">
        <f>Q458*H458</f>
        <v>0</v>
      </c>
      <c r="S458" s="183">
        <v>0</v>
      </c>
      <c r="T458" s="183">
        <f>S458*H458</f>
        <v>0</v>
      </c>
      <c r="U458" s="184" t="s">
        <v>19</v>
      </c>
      <c r="V458" s="36"/>
      <c r="W458" s="36"/>
      <c r="X458" s="36"/>
      <c r="Y458" s="36"/>
      <c r="Z458" s="36"/>
      <c r="AA458" s="36"/>
      <c r="AB458" s="36"/>
      <c r="AC458" s="36"/>
      <c r="AD458" s="36"/>
      <c r="AE458" s="36"/>
      <c r="AR458" s="185" t="s">
        <v>170</v>
      </c>
      <c r="AT458" s="185" t="s">
        <v>165</v>
      </c>
      <c r="AU458" s="185" t="s">
        <v>82</v>
      </c>
      <c r="AY458" s="19" t="s">
        <v>161</v>
      </c>
      <c r="BE458" s="186">
        <f>IF(N458="základní",J458,0)</f>
        <v>0</v>
      </c>
      <c r="BF458" s="186">
        <f>IF(N458="snížená",J458,0)</f>
        <v>0</v>
      </c>
      <c r="BG458" s="186">
        <f>IF(N458="zákl. přenesená",J458,0)</f>
        <v>0</v>
      </c>
      <c r="BH458" s="186">
        <f>IF(N458="sníž. přenesená",J458,0)</f>
        <v>0</v>
      </c>
      <c r="BI458" s="186">
        <f>IF(N458="nulová",J458,0)</f>
        <v>0</v>
      </c>
      <c r="BJ458" s="19" t="s">
        <v>80</v>
      </c>
      <c r="BK458" s="186">
        <f>ROUND(I458*H458,1)</f>
        <v>0</v>
      </c>
      <c r="BL458" s="19" t="s">
        <v>170</v>
      </c>
      <c r="BM458" s="185" t="s">
        <v>614</v>
      </c>
    </row>
    <row r="459" spans="1:65" s="2" customFormat="1" ht="11.25">
      <c r="A459" s="36"/>
      <c r="B459" s="37"/>
      <c r="C459" s="38"/>
      <c r="D459" s="187" t="s">
        <v>172</v>
      </c>
      <c r="E459" s="38"/>
      <c r="F459" s="188" t="s">
        <v>615</v>
      </c>
      <c r="G459" s="38"/>
      <c r="H459" s="38"/>
      <c r="I459" s="189"/>
      <c r="J459" s="38"/>
      <c r="K459" s="38"/>
      <c r="L459" s="41"/>
      <c r="M459" s="190"/>
      <c r="N459" s="191"/>
      <c r="O459" s="66"/>
      <c r="P459" s="66"/>
      <c r="Q459" s="66"/>
      <c r="R459" s="66"/>
      <c r="S459" s="66"/>
      <c r="T459" s="66"/>
      <c r="U459" s="67"/>
      <c r="V459" s="36"/>
      <c r="W459" s="36"/>
      <c r="X459" s="36"/>
      <c r="Y459" s="36"/>
      <c r="Z459" s="36"/>
      <c r="AA459" s="36"/>
      <c r="AB459" s="36"/>
      <c r="AC459" s="36"/>
      <c r="AD459" s="36"/>
      <c r="AE459" s="36"/>
      <c r="AT459" s="19" t="s">
        <v>172</v>
      </c>
      <c r="AU459" s="19" t="s">
        <v>82</v>
      </c>
    </row>
    <row r="460" spans="1:65" s="2" customFormat="1" ht="68.25">
      <c r="A460" s="36"/>
      <c r="B460" s="37"/>
      <c r="C460" s="38"/>
      <c r="D460" s="194" t="s">
        <v>213</v>
      </c>
      <c r="E460" s="38"/>
      <c r="F460" s="225" t="s">
        <v>611</v>
      </c>
      <c r="G460" s="38"/>
      <c r="H460" s="38"/>
      <c r="I460" s="189"/>
      <c r="J460" s="38"/>
      <c r="K460" s="38"/>
      <c r="L460" s="41"/>
      <c r="M460" s="190"/>
      <c r="N460" s="191"/>
      <c r="O460" s="66"/>
      <c r="P460" s="66"/>
      <c r="Q460" s="66"/>
      <c r="R460" s="66"/>
      <c r="S460" s="66"/>
      <c r="T460" s="66"/>
      <c r="U460" s="67"/>
      <c r="V460" s="36"/>
      <c r="W460" s="36"/>
      <c r="X460" s="36"/>
      <c r="Y460" s="36"/>
      <c r="Z460" s="36"/>
      <c r="AA460" s="36"/>
      <c r="AB460" s="36"/>
      <c r="AC460" s="36"/>
      <c r="AD460" s="36"/>
      <c r="AE460" s="36"/>
      <c r="AT460" s="19" t="s">
        <v>213</v>
      </c>
      <c r="AU460" s="19" t="s">
        <v>82</v>
      </c>
    </row>
    <row r="461" spans="1:65" s="14" customFormat="1" ht="11.25">
      <c r="B461" s="203"/>
      <c r="C461" s="204"/>
      <c r="D461" s="194" t="s">
        <v>174</v>
      </c>
      <c r="E461" s="205" t="s">
        <v>19</v>
      </c>
      <c r="F461" s="206" t="s">
        <v>616</v>
      </c>
      <c r="G461" s="204"/>
      <c r="H461" s="207">
        <v>21.98</v>
      </c>
      <c r="I461" s="208"/>
      <c r="J461" s="204"/>
      <c r="K461" s="204"/>
      <c r="L461" s="209"/>
      <c r="M461" s="210"/>
      <c r="N461" s="211"/>
      <c r="O461" s="211"/>
      <c r="P461" s="211"/>
      <c r="Q461" s="211"/>
      <c r="R461" s="211"/>
      <c r="S461" s="211"/>
      <c r="T461" s="211"/>
      <c r="U461" s="212"/>
      <c r="AT461" s="213" t="s">
        <v>174</v>
      </c>
      <c r="AU461" s="213" t="s">
        <v>82</v>
      </c>
      <c r="AV461" s="14" t="s">
        <v>82</v>
      </c>
      <c r="AW461" s="14" t="s">
        <v>33</v>
      </c>
      <c r="AX461" s="14" t="s">
        <v>80</v>
      </c>
      <c r="AY461" s="213" t="s">
        <v>161</v>
      </c>
    </row>
    <row r="462" spans="1:65" s="2" customFormat="1" ht="24.2" customHeight="1">
      <c r="A462" s="36"/>
      <c r="B462" s="37"/>
      <c r="C462" s="174" t="s">
        <v>617</v>
      </c>
      <c r="D462" s="174" t="s">
        <v>165</v>
      </c>
      <c r="E462" s="175" t="s">
        <v>618</v>
      </c>
      <c r="F462" s="176" t="s">
        <v>619</v>
      </c>
      <c r="G462" s="177" t="s">
        <v>210</v>
      </c>
      <c r="H462" s="178">
        <v>4.3999999999999997E-2</v>
      </c>
      <c r="I462" s="179"/>
      <c r="J462" s="180">
        <f>ROUND(I462*H462,1)</f>
        <v>0</v>
      </c>
      <c r="K462" s="176" t="s">
        <v>169</v>
      </c>
      <c r="L462" s="41"/>
      <c r="M462" s="181" t="s">
        <v>19</v>
      </c>
      <c r="N462" s="182" t="s">
        <v>43</v>
      </c>
      <c r="O462" s="66"/>
      <c r="P462" s="183">
        <f>O462*H462</f>
        <v>0</v>
      </c>
      <c r="Q462" s="183">
        <v>0</v>
      </c>
      <c r="R462" s="183">
        <f>Q462*H462</f>
        <v>0</v>
      </c>
      <c r="S462" s="183">
        <v>0</v>
      </c>
      <c r="T462" s="183">
        <f>S462*H462</f>
        <v>0</v>
      </c>
      <c r="U462" s="184" t="s">
        <v>19</v>
      </c>
      <c r="V462" s="36"/>
      <c r="W462" s="36"/>
      <c r="X462" s="36"/>
      <c r="Y462" s="36"/>
      <c r="Z462" s="36"/>
      <c r="AA462" s="36"/>
      <c r="AB462" s="36"/>
      <c r="AC462" s="36"/>
      <c r="AD462" s="36"/>
      <c r="AE462" s="36"/>
      <c r="AR462" s="185" t="s">
        <v>170</v>
      </c>
      <c r="AT462" s="185" t="s">
        <v>165</v>
      </c>
      <c r="AU462" s="185" t="s">
        <v>82</v>
      </c>
      <c r="AY462" s="19" t="s">
        <v>161</v>
      </c>
      <c r="BE462" s="186">
        <f>IF(N462="základní",J462,0)</f>
        <v>0</v>
      </c>
      <c r="BF462" s="186">
        <f>IF(N462="snížená",J462,0)</f>
        <v>0</v>
      </c>
      <c r="BG462" s="186">
        <f>IF(N462="zákl. přenesená",J462,0)</f>
        <v>0</v>
      </c>
      <c r="BH462" s="186">
        <f>IF(N462="sníž. přenesená",J462,0)</f>
        <v>0</v>
      </c>
      <c r="BI462" s="186">
        <f>IF(N462="nulová",J462,0)</f>
        <v>0</v>
      </c>
      <c r="BJ462" s="19" t="s">
        <v>80</v>
      </c>
      <c r="BK462" s="186">
        <f>ROUND(I462*H462,1)</f>
        <v>0</v>
      </c>
      <c r="BL462" s="19" t="s">
        <v>170</v>
      </c>
      <c r="BM462" s="185" t="s">
        <v>620</v>
      </c>
    </row>
    <row r="463" spans="1:65" s="2" customFormat="1" ht="11.25">
      <c r="A463" s="36"/>
      <c r="B463" s="37"/>
      <c r="C463" s="38"/>
      <c r="D463" s="187" t="s">
        <v>172</v>
      </c>
      <c r="E463" s="38"/>
      <c r="F463" s="188" t="s">
        <v>621</v>
      </c>
      <c r="G463" s="38"/>
      <c r="H463" s="38"/>
      <c r="I463" s="189"/>
      <c r="J463" s="38"/>
      <c r="K463" s="38"/>
      <c r="L463" s="41"/>
      <c r="M463" s="190"/>
      <c r="N463" s="191"/>
      <c r="O463" s="66"/>
      <c r="P463" s="66"/>
      <c r="Q463" s="66"/>
      <c r="R463" s="66"/>
      <c r="S463" s="66"/>
      <c r="T463" s="66"/>
      <c r="U463" s="67"/>
      <c r="V463" s="36"/>
      <c r="W463" s="36"/>
      <c r="X463" s="36"/>
      <c r="Y463" s="36"/>
      <c r="Z463" s="36"/>
      <c r="AA463" s="36"/>
      <c r="AB463" s="36"/>
      <c r="AC463" s="36"/>
      <c r="AD463" s="36"/>
      <c r="AE463" s="36"/>
      <c r="AT463" s="19" t="s">
        <v>172</v>
      </c>
      <c r="AU463" s="19" t="s">
        <v>82</v>
      </c>
    </row>
    <row r="464" spans="1:65" s="2" customFormat="1" ht="58.5">
      <c r="A464" s="36"/>
      <c r="B464" s="37"/>
      <c r="C464" s="38"/>
      <c r="D464" s="194" t="s">
        <v>213</v>
      </c>
      <c r="E464" s="38"/>
      <c r="F464" s="225" t="s">
        <v>622</v>
      </c>
      <c r="G464" s="38"/>
      <c r="H464" s="38"/>
      <c r="I464" s="189"/>
      <c r="J464" s="38"/>
      <c r="K464" s="38"/>
      <c r="L464" s="41"/>
      <c r="M464" s="190"/>
      <c r="N464" s="191"/>
      <c r="O464" s="66"/>
      <c r="P464" s="66"/>
      <c r="Q464" s="66"/>
      <c r="R464" s="66"/>
      <c r="S464" s="66"/>
      <c r="T464" s="66"/>
      <c r="U464" s="67"/>
      <c r="V464" s="36"/>
      <c r="W464" s="36"/>
      <c r="X464" s="36"/>
      <c r="Y464" s="36"/>
      <c r="Z464" s="36"/>
      <c r="AA464" s="36"/>
      <c r="AB464" s="36"/>
      <c r="AC464" s="36"/>
      <c r="AD464" s="36"/>
      <c r="AE464" s="36"/>
      <c r="AT464" s="19" t="s">
        <v>213</v>
      </c>
      <c r="AU464" s="19" t="s">
        <v>82</v>
      </c>
    </row>
    <row r="465" spans="1:65" s="2" customFormat="1" ht="24.2" customHeight="1">
      <c r="A465" s="36"/>
      <c r="B465" s="37"/>
      <c r="C465" s="174" t="s">
        <v>369</v>
      </c>
      <c r="D465" s="174" t="s">
        <v>165</v>
      </c>
      <c r="E465" s="175" t="s">
        <v>623</v>
      </c>
      <c r="F465" s="176" t="s">
        <v>624</v>
      </c>
      <c r="G465" s="177" t="s">
        <v>210</v>
      </c>
      <c r="H465" s="178">
        <v>4.1000000000000002E-2</v>
      </c>
      <c r="I465" s="179"/>
      <c r="J465" s="180">
        <f>ROUND(I465*H465,1)</f>
        <v>0</v>
      </c>
      <c r="K465" s="176" t="s">
        <v>169</v>
      </c>
      <c r="L465" s="41"/>
      <c r="M465" s="181" t="s">
        <v>19</v>
      </c>
      <c r="N465" s="182" t="s">
        <v>43</v>
      </c>
      <c r="O465" s="66"/>
      <c r="P465" s="183">
        <f>O465*H465</f>
        <v>0</v>
      </c>
      <c r="Q465" s="183">
        <v>0</v>
      </c>
      <c r="R465" s="183">
        <f>Q465*H465</f>
        <v>0</v>
      </c>
      <c r="S465" s="183">
        <v>0</v>
      </c>
      <c r="T465" s="183">
        <f>S465*H465</f>
        <v>0</v>
      </c>
      <c r="U465" s="184" t="s">
        <v>19</v>
      </c>
      <c r="V465" s="36"/>
      <c r="W465" s="36"/>
      <c r="X465" s="36"/>
      <c r="Y465" s="36"/>
      <c r="Z465" s="36"/>
      <c r="AA465" s="36"/>
      <c r="AB465" s="36"/>
      <c r="AC465" s="36"/>
      <c r="AD465" s="36"/>
      <c r="AE465" s="36"/>
      <c r="AR465" s="185" t="s">
        <v>170</v>
      </c>
      <c r="AT465" s="185" t="s">
        <v>165</v>
      </c>
      <c r="AU465" s="185" t="s">
        <v>82</v>
      </c>
      <c r="AY465" s="19" t="s">
        <v>161</v>
      </c>
      <c r="BE465" s="186">
        <f>IF(N465="základní",J465,0)</f>
        <v>0</v>
      </c>
      <c r="BF465" s="186">
        <f>IF(N465="snížená",J465,0)</f>
        <v>0</v>
      </c>
      <c r="BG465" s="186">
        <f>IF(N465="zákl. přenesená",J465,0)</f>
        <v>0</v>
      </c>
      <c r="BH465" s="186">
        <f>IF(N465="sníž. přenesená",J465,0)</f>
        <v>0</v>
      </c>
      <c r="BI465" s="186">
        <f>IF(N465="nulová",J465,0)</f>
        <v>0</v>
      </c>
      <c r="BJ465" s="19" t="s">
        <v>80</v>
      </c>
      <c r="BK465" s="186">
        <f>ROUND(I465*H465,1)</f>
        <v>0</v>
      </c>
      <c r="BL465" s="19" t="s">
        <v>170</v>
      </c>
      <c r="BM465" s="185" t="s">
        <v>625</v>
      </c>
    </row>
    <row r="466" spans="1:65" s="2" customFormat="1" ht="11.25">
      <c r="A466" s="36"/>
      <c r="B466" s="37"/>
      <c r="C466" s="38"/>
      <c r="D466" s="187" t="s">
        <v>172</v>
      </c>
      <c r="E466" s="38"/>
      <c r="F466" s="188" t="s">
        <v>626</v>
      </c>
      <c r="G466" s="38"/>
      <c r="H466" s="38"/>
      <c r="I466" s="189"/>
      <c r="J466" s="38"/>
      <c r="K466" s="38"/>
      <c r="L466" s="41"/>
      <c r="M466" s="190"/>
      <c r="N466" s="191"/>
      <c r="O466" s="66"/>
      <c r="P466" s="66"/>
      <c r="Q466" s="66"/>
      <c r="R466" s="66"/>
      <c r="S466" s="66"/>
      <c r="T466" s="66"/>
      <c r="U466" s="67"/>
      <c r="V466" s="36"/>
      <c r="W466" s="36"/>
      <c r="X466" s="36"/>
      <c r="Y466" s="36"/>
      <c r="Z466" s="36"/>
      <c r="AA466" s="36"/>
      <c r="AB466" s="36"/>
      <c r="AC466" s="36"/>
      <c r="AD466" s="36"/>
      <c r="AE466" s="36"/>
      <c r="AT466" s="19" t="s">
        <v>172</v>
      </c>
      <c r="AU466" s="19" t="s">
        <v>82</v>
      </c>
    </row>
    <row r="467" spans="1:65" s="2" customFormat="1" ht="58.5">
      <c r="A467" s="36"/>
      <c r="B467" s="37"/>
      <c r="C467" s="38"/>
      <c r="D467" s="194" t="s">
        <v>213</v>
      </c>
      <c r="E467" s="38"/>
      <c r="F467" s="225" t="s">
        <v>622</v>
      </c>
      <c r="G467" s="38"/>
      <c r="H467" s="38"/>
      <c r="I467" s="189"/>
      <c r="J467" s="38"/>
      <c r="K467" s="38"/>
      <c r="L467" s="41"/>
      <c r="M467" s="190"/>
      <c r="N467" s="191"/>
      <c r="O467" s="66"/>
      <c r="P467" s="66"/>
      <c r="Q467" s="66"/>
      <c r="R467" s="66"/>
      <c r="S467" s="66"/>
      <c r="T467" s="66"/>
      <c r="U467" s="67"/>
      <c r="V467" s="36"/>
      <c r="W467" s="36"/>
      <c r="X467" s="36"/>
      <c r="Y467" s="36"/>
      <c r="Z467" s="36"/>
      <c r="AA467" s="36"/>
      <c r="AB467" s="36"/>
      <c r="AC467" s="36"/>
      <c r="AD467" s="36"/>
      <c r="AE467" s="36"/>
      <c r="AT467" s="19" t="s">
        <v>213</v>
      </c>
      <c r="AU467" s="19" t="s">
        <v>82</v>
      </c>
    </row>
    <row r="468" spans="1:65" s="2" customFormat="1" ht="24.2" customHeight="1">
      <c r="A468" s="36"/>
      <c r="B468" s="37"/>
      <c r="C468" s="174" t="s">
        <v>627</v>
      </c>
      <c r="D468" s="174" t="s">
        <v>165</v>
      </c>
      <c r="E468" s="175" t="s">
        <v>628</v>
      </c>
      <c r="F468" s="176" t="s">
        <v>629</v>
      </c>
      <c r="G468" s="177" t="s">
        <v>210</v>
      </c>
      <c r="H468" s="178">
        <v>0.255</v>
      </c>
      <c r="I468" s="179"/>
      <c r="J468" s="180">
        <f>ROUND(I468*H468,1)</f>
        <v>0</v>
      </c>
      <c r="K468" s="176" t="s">
        <v>169</v>
      </c>
      <c r="L468" s="41"/>
      <c r="M468" s="181" t="s">
        <v>19</v>
      </c>
      <c r="N468" s="182" t="s">
        <v>43</v>
      </c>
      <c r="O468" s="66"/>
      <c r="P468" s="183">
        <f>O468*H468</f>
        <v>0</v>
      </c>
      <c r="Q468" s="183">
        <v>0</v>
      </c>
      <c r="R468" s="183">
        <f>Q468*H468</f>
        <v>0</v>
      </c>
      <c r="S468" s="183">
        <v>0</v>
      </c>
      <c r="T468" s="183">
        <f>S468*H468</f>
        <v>0</v>
      </c>
      <c r="U468" s="184" t="s">
        <v>19</v>
      </c>
      <c r="V468" s="36"/>
      <c r="W468" s="36"/>
      <c r="X468" s="36"/>
      <c r="Y468" s="36"/>
      <c r="Z468" s="36"/>
      <c r="AA468" s="36"/>
      <c r="AB468" s="36"/>
      <c r="AC468" s="36"/>
      <c r="AD468" s="36"/>
      <c r="AE468" s="36"/>
      <c r="AR468" s="185" t="s">
        <v>170</v>
      </c>
      <c r="AT468" s="185" t="s">
        <v>165</v>
      </c>
      <c r="AU468" s="185" t="s">
        <v>82</v>
      </c>
      <c r="AY468" s="19" t="s">
        <v>161</v>
      </c>
      <c r="BE468" s="186">
        <f>IF(N468="základní",J468,0)</f>
        <v>0</v>
      </c>
      <c r="BF468" s="186">
        <f>IF(N468="snížená",J468,0)</f>
        <v>0</v>
      </c>
      <c r="BG468" s="186">
        <f>IF(N468="zákl. přenesená",J468,0)</f>
        <v>0</v>
      </c>
      <c r="BH468" s="186">
        <f>IF(N468="sníž. přenesená",J468,0)</f>
        <v>0</v>
      </c>
      <c r="BI468" s="186">
        <f>IF(N468="nulová",J468,0)</f>
        <v>0</v>
      </c>
      <c r="BJ468" s="19" t="s">
        <v>80</v>
      </c>
      <c r="BK468" s="186">
        <f>ROUND(I468*H468,1)</f>
        <v>0</v>
      </c>
      <c r="BL468" s="19" t="s">
        <v>170</v>
      </c>
      <c r="BM468" s="185" t="s">
        <v>630</v>
      </c>
    </row>
    <row r="469" spans="1:65" s="2" customFormat="1" ht="11.25">
      <c r="A469" s="36"/>
      <c r="B469" s="37"/>
      <c r="C469" s="38"/>
      <c r="D469" s="187" t="s">
        <v>172</v>
      </c>
      <c r="E469" s="38"/>
      <c r="F469" s="188" t="s">
        <v>631</v>
      </c>
      <c r="G469" s="38"/>
      <c r="H469" s="38"/>
      <c r="I469" s="189"/>
      <c r="J469" s="38"/>
      <c r="K469" s="38"/>
      <c r="L469" s="41"/>
      <c r="M469" s="190"/>
      <c r="N469" s="191"/>
      <c r="O469" s="66"/>
      <c r="P469" s="66"/>
      <c r="Q469" s="66"/>
      <c r="R469" s="66"/>
      <c r="S469" s="66"/>
      <c r="T469" s="66"/>
      <c r="U469" s="67"/>
      <c r="V469" s="36"/>
      <c r="W469" s="36"/>
      <c r="X469" s="36"/>
      <c r="Y469" s="36"/>
      <c r="Z469" s="36"/>
      <c r="AA469" s="36"/>
      <c r="AB469" s="36"/>
      <c r="AC469" s="36"/>
      <c r="AD469" s="36"/>
      <c r="AE469" s="36"/>
      <c r="AT469" s="19" t="s">
        <v>172</v>
      </c>
      <c r="AU469" s="19" t="s">
        <v>82</v>
      </c>
    </row>
    <row r="470" spans="1:65" s="2" customFormat="1" ht="58.5">
      <c r="A470" s="36"/>
      <c r="B470" s="37"/>
      <c r="C470" s="38"/>
      <c r="D470" s="194" t="s">
        <v>213</v>
      </c>
      <c r="E470" s="38"/>
      <c r="F470" s="225" t="s">
        <v>622</v>
      </c>
      <c r="G470" s="38"/>
      <c r="H470" s="38"/>
      <c r="I470" s="189"/>
      <c r="J470" s="38"/>
      <c r="K470" s="38"/>
      <c r="L470" s="41"/>
      <c r="M470" s="190"/>
      <c r="N470" s="191"/>
      <c r="O470" s="66"/>
      <c r="P470" s="66"/>
      <c r="Q470" s="66"/>
      <c r="R470" s="66"/>
      <c r="S470" s="66"/>
      <c r="T470" s="66"/>
      <c r="U470" s="67"/>
      <c r="V470" s="36"/>
      <c r="W470" s="36"/>
      <c r="X470" s="36"/>
      <c r="Y470" s="36"/>
      <c r="Z470" s="36"/>
      <c r="AA470" s="36"/>
      <c r="AB470" s="36"/>
      <c r="AC470" s="36"/>
      <c r="AD470" s="36"/>
      <c r="AE470" s="36"/>
      <c r="AT470" s="19" t="s">
        <v>213</v>
      </c>
      <c r="AU470" s="19" t="s">
        <v>82</v>
      </c>
    </row>
    <row r="471" spans="1:65" s="2" customFormat="1" ht="24.2" customHeight="1">
      <c r="A471" s="36"/>
      <c r="B471" s="37"/>
      <c r="C471" s="174" t="s">
        <v>632</v>
      </c>
      <c r="D471" s="174" t="s">
        <v>165</v>
      </c>
      <c r="E471" s="175" t="s">
        <v>633</v>
      </c>
      <c r="F471" s="176" t="s">
        <v>634</v>
      </c>
      <c r="G471" s="177" t="s">
        <v>210</v>
      </c>
      <c r="H471" s="178">
        <v>1.1890000000000001</v>
      </c>
      <c r="I471" s="179"/>
      <c r="J471" s="180">
        <f>ROUND(I471*H471,1)</f>
        <v>0</v>
      </c>
      <c r="K471" s="176" t="s">
        <v>169</v>
      </c>
      <c r="L471" s="41"/>
      <c r="M471" s="181" t="s">
        <v>19</v>
      </c>
      <c r="N471" s="182" t="s">
        <v>43</v>
      </c>
      <c r="O471" s="66"/>
      <c r="P471" s="183">
        <f>O471*H471</f>
        <v>0</v>
      </c>
      <c r="Q471" s="183">
        <v>0</v>
      </c>
      <c r="R471" s="183">
        <f>Q471*H471</f>
        <v>0</v>
      </c>
      <c r="S471" s="183">
        <v>0</v>
      </c>
      <c r="T471" s="183">
        <f>S471*H471</f>
        <v>0</v>
      </c>
      <c r="U471" s="184" t="s">
        <v>19</v>
      </c>
      <c r="V471" s="36"/>
      <c r="W471" s="36"/>
      <c r="X471" s="36"/>
      <c r="Y471" s="36"/>
      <c r="Z471" s="36"/>
      <c r="AA471" s="36"/>
      <c r="AB471" s="36"/>
      <c r="AC471" s="36"/>
      <c r="AD471" s="36"/>
      <c r="AE471" s="36"/>
      <c r="AR471" s="185" t="s">
        <v>170</v>
      </c>
      <c r="AT471" s="185" t="s">
        <v>165</v>
      </c>
      <c r="AU471" s="185" t="s">
        <v>82</v>
      </c>
      <c r="AY471" s="19" t="s">
        <v>161</v>
      </c>
      <c r="BE471" s="186">
        <f>IF(N471="základní",J471,0)</f>
        <v>0</v>
      </c>
      <c r="BF471" s="186">
        <f>IF(N471="snížená",J471,0)</f>
        <v>0</v>
      </c>
      <c r="BG471" s="186">
        <f>IF(N471="zákl. přenesená",J471,0)</f>
        <v>0</v>
      </c>
      <c r="BH471" s="186">
        <f>IF(N471="sníž. přenesená",J471,0)</f>
        <v>0</v>
      </c>
      <c r="BI471" s="186">
        <f>IF(N471="nulová",J471,0)</f>
        <v>0</v>
      </c>
      <c r="BJ471" s="19" t="s">
        <v>80</v>
      </c>
      <c r="BK471" s="186">
        <f>ROUND(I471*H471,1)</f>
        <v>0</v>
      </c>
      <c r="BL471" s="19" t="s">
        <v>170</v>
      </c>
      <c r="BM471" s="185" t="s">
        <v>635</v>
      </c>
    </row>
    <row r="472" spans="1:65" s="2" customFormat="1" ht="11.25">
      <c r="A472" s="36"/>
      <c r="B472" s="37"/>
      <c r="C472" s="38"/>
      <c r="D472" s="187" t="s">
        <v>172</v>
      </c>
      <c r="E472" s="38"/>
      <c r="F472" s="188" t="s">
        <v>636</v>
      </c>
      <c r="G472" s="38"/>
      <c r="H472" s="38"/>
      <c r="I472" s="189"/>
      <c r="J472" s="38"/>
      <c r="K472" s="38"/>
      <c r="L472" s="41"/>
      <c r="M472" s="190"/>
      <c r="N472" s="191"/>
      <c r="O472" s="66"/>
      <c r="P472" s="66"/>
      <c r="Q472" s="66"/>
      <c r="R472" s="66"/>
      <c r="S472" s="66"/>
      <c r="T472" s="66"/>
      <c r="U472" s="67"/>
      <c r="V472" s="36"/>
      <c r="W472" s="36"/>
      <c r="X472" s="36"/>
      <c r="Y472" s="36"/>
      <c r="Z472" s="36"/>
      <c r="AA472" s="36"/>
      <c r="AB472" s="36"/>
      <c r="AC472" s="36"/>
      <c r="AD472" s="36"/>
      <c r="AE472" s="36"/>
      <c r="AT472" s="19" t="s">
        <v>172</v>
      </c>
      <c r="AU472" s="19" t="s">
        <v>82</v>
      </c>
    </row>
    <row r="473" spans="1:65" s="2" customFormat="1" ht="58.5">
      <c r="A473" s="36"/>
      <c r="B473" s="37"/>
      <c r="C473" s="38"/>
      <c r="D473" s="194" t="s">
        <v>213</v>
      </c>
      <c r="E473" s="38"/>
      <c r="F473" s="225" t="s">
        <v>622</v>
      </c>
      <c r="G473" s="38"/>
      <c r="H473" s="38"/>
      <c r="I473" s="189"/>
      <c r="J473" s="38"/>
      <c r="K473" s="38"/>
      <c r="L473" s="41"/>
      <c r="M473" s="190"/>
      <c r="N473" s="191"/>
      <c r="O473" s="66"/>
      <c r="P473" s="66"/>
      <c r="Q473" s="66"/>
      <c r="R473" s="66"/>
      <c r="S473" s="66"/>
      <c r="T473" s="66"/>
      <c r="U473" s="67"/>
      <c r="V473" s="36"/>
      <c r="W473" s="36"/>
      <c r="X473" s="36"/>
      <c r="Y473" s="36"/>
      <c r="Z473" s="36"/>
      <c r="AA473" s="36"/>
      <c r="AB473" s="36"/>
      <c r="AC473" s="36"/>
      <c r="AD473" s="36"/>
      <c r="AE473" s="36"/>
      <c r="AT473" s="19" t="s">
        <v>213</v>
      </c>
      <c r="AU473" s="19" t="s">
        <v>82</v>
      </c>
    </row>
    <row r="474" spans="1:65" s="14" customFormat="1" ht="11.25">
      <c r="B474" s="203"/>
      <c r="C474" s="204"/>
      <c r="D474" s="194" t="s">
        <v>174</v>
      </c>
      <c r="E474" s="205" t="s">
        <v>19</v>
      </c>
      <c r="F474" s="206" t="s">
        <v>637</v>
      </c>
      <c r="G474" s="204"/>
      <c r="H474" s="207">
        <v>1.57</v>
      </c>
      <c r="I474" s="208"/>
      <c r="J474" s="204"/>
      <c r="K474" s="204"/>
      <c r="L474" s="209"/>
      <c r="M474" s="210"/>
      <c r="N474" s="211"/>
      <c r="O474" s="211"/>
      <c r="P474" s="211"/>
      <c r="Q474" s="211"/>
      <c r="R474" s="211"/>
      <c r="S474" s="211"/>
      <c r="T474" s="211"/>
      <c r="U474" s="212"/>
      <c r="AT474" s="213" t="s">
        <v>174</v>
      </c>
      <c r="AU474" s="213" t="s">
        <v>82</v>
      </c>
      <c r="AV474" s="14" t="s">
        <v>82</v>
      </c>
      <c r="AW474" s="14" t="s">
        <v>33</v>
      </c>
      <c r="AX474" s="14" t="s">
        <v>72</v>
      </c>
      <c r="AY474" s="213" t="s">
        <v>161</v>
      </c>
    </row>
    <row r="475" spans="1:65" s="14" customFormat="1" ht="11.25">
      <c r="B475" s="203"/>
      <c r="C475" s="204"/>
      <c r="D475" s="194" t="s">
        <v>174</v>
      </c>
      <c r="E475" s="205" t="s">
        <v>19</v>
      </c>
      <c r="F475" s="206" t="s">
        <v>638</v>
      </c>
      <c r="G475" s="204"/>
      <c r="H475" s="207">
        <v>-0.34</v>
      </c>
      <c r="I475" s="208"/>
      <c r="J475" s="204"/>
      <c r="K475" s="204"/>
      <c r="L475" s="209"/>
      <c r="M475" s="210"/>
      <c r="N475" s="211"/>
      <c r="O475" s="211"/>
      <c r="P475" s="211"/>
      <c r="Q475" s="211"/>
      <c r="R475" s="211"/>
      <c r="S475" s="211"/>
      <c r="T475" s="211"/>
      <c r="U475" s="212"/>
      <c r="AT475" s="213" t="s">
        <v>174</v>
      </c>
      <c r="AU475" s="213" t="s">
        <v>82</v>
      </c>
      <c r="AV475" s="14" t="s">
        <v>82</v>
      </c>
      <c r="AW475" s="14" t="s">
        <v>33</v>
      </c>
      <c r="AX475" s="14" t="s">
        <v>72</v>
      </c>
      <c r="AY475" s="213" t="s">
        <v>161</v>
      </c>
    </row>
    <row r="476" spans="1:65" s="14" customFormat="1" ht="11.25">
      <c r="B476" s="203"/>
      <c r="C476" s="204"/>
      <c r="D476" s="194" t="s">
        <v>174</v>
      </c>
      <c r="E476" s="205" t="s">
        <v>19</v>
      </c>
      <c r="F476" s="206" t="s">
        <v>639</v>
      </c>
      <c r="G476" s="204"/>
      <c r="H476" s="207">
        <v>-4.1000000000000002E-2</v>
      </c>
      <c r="I476" s="208"/>
      <c r="J476" s="204"/>
      <c r="K476" s="204"/>
      <c r="L476" s="209"/>
      <c r="M476" s="210"/>
      <c r="N476" s="211"/>
      <c r="O476" s="211"/>
      <c r="P476" s="211"/>
      <c r="Q476" s="211"/>
      <c r="R476" s="211"/>
      <c r="S476" s="211"/>
      <c r="T476" s="211"/>
      <c r="U476" s="212"/>
      <c r="AT476" s="213" t="s">
        <v>174</v>
      </c>
      <c r="AU476" s="213" t="s">
        <v>82</v>
      </c>
      <c r="AV476" s="14" t="s">
        <v>82</v>
      </c>
      <c r="AW476" s="14" t="s">
        <v>33</v>
      </c>
      <c r="AX476" s="14" t="s">
        <v>72</v>
      </c>
      <c r="AY476" s="213" t="s">
        <v>161</v>
      </c>
    </row>
    <row r="477" spans="1:65" s="15" customFormat="1" ht="11.25">
      <c r="B477" s="214"/>
      <c r="C477" s="215"/>
      <c r="D477" s="194" t="s">
        <v>174</v>
      </c>
      <c r="E477" s="216" t="s">
        <v>19</v>
      </c>
      <c r="F477" s="217" t="s">
        <v>239</v>
      </c>
      <c r="G477" s="215"/>
      <c r="H477" s="218">
        <v>1.1890000000000001</v>
      </c>
      <c r="I477" s="219"/>
      <c r="J477" s="215"/>
      <c r="K477" s="215"/>
      <c r="L477" s="220"/>
      <c r="M477" s="221"/>
      <c r="N477" s="222"/>
      <c r="O477" s="222"/>
      <c r="P477" s="222"/>
      <c r="Q477" s="222"/>
      <c r="R477" s="222"/>
      <c r="S477" s="222"/>
      <c r="T477" s="222"/>
      <c r="U477" s="223"/>
      <c r="AT477" s="224" t="s">
        <v>174</v>
      </c>
      <c r="AU477" s="224" t="s">
        <v>82</v>
      </c>
      <c r="AV477" s="15" t="s">
        <v>170</v>
      </c>
      <c r="AW477" s="15" t="s">
        <v>33</v>
      </c>
      <c r="AX477" s="15" t="s">
        <v>80</v>
      </c>
      <c r="AY477" s="224" t="s">
        <v>161</v>
      </c>
    </row>
    <row r="478" spans="1:65" s="12" customFormat="1" ht="22.9" customHeight="1">
      <c r="B478" s="158"/>
      <c r="C478" s="159"/>
      <c r="D478" s="160" t="s">
        <v>71</v>
      </c>
      <c r="E478" s="172" t="s">
        <v>640</v>
      </c>
      <c r="F478" s="172" t="s">
        <v>641</v>
      </c>
      <c r="G478" s="159"/>
      <c r="H478" s="159"/>
      <c r="I478" s="162"/>
      <c r="J478" s="173">
        <f>BK478</f>
        <v>0</v>
      </c>
      <c r="K478" s="159"/>
      <c r="L478" s="164"/>
      <c r="M478" s="165"/>
      <c r="N478" s="166"/>
      <c r="O478" s="166"/>
      <c r="P478" s="167">
        <f>SUM(P479:P481)</f>
        <v>0</v>
      </c>
      <c r="Q478" s="166"/>
      <c r="R478" s="167">
        <f>SUM(R479:R481)</f>
        <v>0</v>
      </c>
      <c r="S478" s="166"/>
      <c r="T478" s="167">
        <f>SUM(T479:T481)</f>
        <v>0</v>
      </c>
      <c r="U478" s="168"/>
      <c r="AR478" s="169" t="s">
        <v>80</v>
      </c>
      <c r="AT478" s="170" t="s">
        <v>71</v>
      </c>
      <c r="AU478" s="170" t="s">
        <v>80</v>
      </c>
      <c r="AY478" s="169" t="s">
        <v>161</v>
      </c>
      <c r="BK478" s="171">
        <f>SUM(BK479:BK481)</f>
        <v>0</v>
      </c>
    </row>
    <row r="479" spans="1:65" s="2" customFormat="1" ht="33" customHeight="1">
      <c r="A479" s="36"/>
      <c r="B479" s="37"/>
      <c r="C479" s="174" t="s">
        <v>642</v>
      </c>
      <c r="D479" s="174" t="s">
        <v>165</v>
      </c>
      <c r="E479" s="175" t="s">
        <v>643</v>
      </c>
      <c r="F479" s="176" t="s">
        <v>644</v>
      </c>
      <c r="G479" s="177" t="s">
        <v>210</v>
      </c>
      <c r="H479" s="178">
        <v>26.248999999999999</v>
      </c>
      <c r="I479" s="179"/>
      <c r="J479" s="180">
        <f>ROUND(I479*H479,1)</f>
        <v>0</v>
      </c>
      <c r="K479" s="176" t="s">
        <v>169</v>
      </c>
      <c r="L479" s="41"/>
      <c r="M479" s="181" t="s">
        <v>19</v>
      </c>
      <c r="N479" s="182" t="s">
        <v>43</v>
      </c>
      <c r="O479" s="66"/>
      <c r="P479" s="183">
        <f>O479*H479</f>
        <v>0</v>
      </c>
      <c r="Q479" s="183">
        <v>0</v>
      </c>
      <c r="R479" s="183">
        <f>Q479*H479</f>
        <v>0</v>
      </c>
      <c r="S479" s="183">
        <v>0</v>
      </c>
      <c r="T479" s="183">
        <f>S479*H479</f>
        <v>0</v>
      </c>
      <c r="U479" s="184" t="s">
        <v>19</v>
      </c>
      <c r="V479" s="36"/>
      <c r="W479" s="36"/>
      <c r="X479" s="36"/>
      <c r="Y479" s="36"/>
      <c r="Z479" s="36"/>
      <c r="AA479" s="36"/>
      <c r="AB479" s="36"/>
      <c r="AC479" s="36"/>
      <c r="AD479" s="36"/>
      <c r="AE479" s="36"/>
      <c r="AR479" s="185" t="s">
        <v>170</v>
      </c>
      <c r="AT479" s="185" t="s">
        <v>165</v>
      </c>
      <c r="AU479" s="185" t="s">
        <v>82</v>
      </c>
      <c r="AY479" s="19" t="s">
        <v>161</v>
      </c>
      <c r="BE479" s="186">
        <f>IF(N479="základní",J479,0)</f>
        <v>0</v>
      </c>
      <c r="BF479" s="186">
        <f>IF(N479="snížená",J479,0)</f>
        <v>0</v>
      </c>
      <c r="BG479" s="186">
        <f>IF(N479="zákl. přenesená",J479,0)</f>
        <v>0</v>
      </c>
      <c r="BH479" s="186">
        <f>IF(N479="sníž. přenesená",J479,0)</f>
        <v>0</v>
      </c>
      <c r="BI479" s="186">
        <f>IF(N479="nulová",J479,0)</f>
        <v>0</v>
      </c>
      <c r="BJ479" s="19" t="s">
        <v>80</v>
      </c>
      <c r="BK479" s="186">
        <f>ROUND(I479*H479,1)</f>
        <v>0</v>
      </c>
      <c r="BL479" s="19" t="s">
        <v>170</v>
      </c>
      <c r="BM479" s="185" t="s">
        <v>645</v>
      </c>
    </row>
    <row r="480" spans="1:65" s="2" customFormat="1" ht="11.25">
      <c r="A480" s="36"/>
      <c r="B480" s="37"/>
      <c r="C480" s="38"/>
      <c r="D480" s="187" t="s">
        <v>172</v>
      </c>
      <c r="E480" s="38"/>
      <c r="F480" s="188" t="s">
        <v>646</v>
      </c>
      <c r="G480" s="38"/>
      <c r="H480" s="38"/>
      <c r="I480" s="189"/>
      <c r="J480" s="38"/>
      <c r="K480" s="38"/>
      <c r="L480" s="41"/>
      <c r="M480" s="190"/>
      <c r="N480" s="191"/>
      <c r="O480" s="66"/>
      <c r="P480" s="66"/>
      <c r="Q480" s="66"/>
      <c r="R480" s="66"/>
      <c r="S480" s="66"/>
      <c r="T480" s="66"/>
      <c r="U480" s="67"/>
      <c r="V480" s="36"/>
      <c r="W480" s="36"/>
      <c r="X480" s="36"/>
      <c r="Y480" s="36"/>
      <c r="Z480" s="36"/>
      <c r="AA480" s="36"/>
      <c r="AB480" s="36"/>
      <c r="AC480" s="36"/>
      <c r="AD480" s="36"/>
      <c r="AE480" s="36"/>
      <c r="AT480" s="19" t="s">
        <v>172</v>
      </c>
      <c r="AU480" s="19" t="s">
        <v>82</v>
      </c>
    </row>
    <row r="481" spans="1:65" s="2" customFormat="1" ht="58.5">
      <c r="A481" s="36"/>
      <c r="B481" s="37"/>
      <c r="C481" s="38"/>
      <c r="D481" s="194" t="s">
        <v>213</v>
      </c>
      <c r="E481" s="38"/>
      <c r="F481" s="225" t="s">
        <v>647</v>
      </c>
      <c r="G481" s="38"/>
      <c r="H481" s="38"/>
      <c r="I481" s="189"/>
      <c r="J481" s="38"/>
      <c r="K481" s="38"/>
      <c r="L481" s="41"/>
      <c r="M481" s="190"/>
      <c r="N481" s="191"/>
      <c r="O481" s="66"/>
      <c r="P481" s="66"/>
      <c r="Q481" s="66"/>
      <c r="R481" s="66"/>
      <c r="S481" s="66"/>
      <c r="T481" s="66"/>
      <c r="U481" s="67"/>
      <c r="V481" s="36"/>
      <c r="W481" s="36"/>
      <c r="X481" s="36"/>
      <c r="Y481" s="36"/>
      <c r="Z481" s="36"/>
      <c r="AA481" s="36"/>
      <c r="AB481" s="36"/>
      <c r="AC481" s="36"/>
      <c r="AD481" s="36"/>
      <c r="AE481" s="36"/>
      <c r="AT481" s="19" t="s">
        <v>213</v>
      </c>
      <c r="AU481" s="19" t="s">
        <v>82</v>
      </c>
    </row>
    <row r="482" spans="1:65" s="12" customFormat="1" ht="25.9" customHeight="1">
      <c r="B482" s="158"/>
      <c r="C482" s="159"/>
      <c r="D482" s="160" t="s">
        <v>71</v>
      </c>
      <c r="E482" s="161" t="s">
        <v>648</v>
      </c>
      <c r="F482" s="161" t="s">
        <v>649</v>
      </c>
      <c r="G482" s="159"/>
      <c r="H482" s="159"/>
      <c r="I482" s="162"/>
      <c r="J482" s="163">
        <f>BK482</f>
        <v>0</v>
      </c>
      <c r="K482" s="159"/>
      <c r="L482" s="164"/>
      <c r="M482" s="165"/>
      <c r="N482" s="166"/>
      <c r="O482" s="166"/>
      <c r="P482" s="167">
        <f>P483+P501+P536+P576+P653+P735+P743+P818+P843+P873+P946+P971+P1014+P1134+P1156+P1186+P1251</f>
        <v>0</v>
      </c>
      <c r="Q482" s="166"/>
      <c r="R482" s="167">
        <f>R483+R501+R536+R576+R653+R735+R743+R818+R843+R873+R946+R971+R1014+R1134+R1156+R1186+R1251</f>
        <v>12.577698269849002</v>
      </c>
      <c r="S482" s="166"/>
      <c r="T482" s="167">
        <f>T483+T501+T536+T576+T653+T735+T743+T818+T843+T873+T946+T971+T1014+T1134+T1156+T1186+T1251</f>
        <v>9.5000000000000015E-3</v>
      </c>
      <c r="U482" s="168"/>
      <c r="AR482" s="169" t="s">
        <v>82</v>
      </c>
      <c r="AT482" s="170" t="s">
        <v>71</v>
      </c>
      <c r="AU482" s="170" t="s">
        <v>72</v>
      </c>
      <c r="AY482" s="169" t="s">
        <v>161</v>
      </c>
      <c r="BK482" s="171">
        <f>BK483+BK501+BK536+BK576+BK653+BK735+BK743+BK818+BK843+BK873+BK946+BK971+BK1014+BK1134+BK1156+BK1186+BK1251</f>
        <v>0</v>
      </c>
    </row>
    <row r="483" spans="1:65" s="12" customFormat="1" ht="22.9" customHeight="1">
      <c r="B483" s="158"/>
      <c r="C483" s="159"/>
      <c r="D483" s="160" t="s">
        <v>71</v>
      </c>
      <c r="E483" s="172" t="s">
        <v>650</v>
      </c>
      <c r="F483" s="172" t="s">
        <v>651</v>
      </c>
      <c r="G483" s="159"/>
      <c r="H483" s="159"/>
      <c r="I483" s="162"/>
      <c r="J483" s="173">
        <f>BK483</f>
        <v>0</v>
      </c>
      <c r="K483" s="159"/>
      <c r="L483" s="164"/>
      <c r="M483" s="165"/>
      <c r="N483" s="166"/>
      <c r="O483" s="166"/>
      <c r="P483" s="167">
        <f>SUM(P484:P500)</f>
        <v>0</v>
      </c>
      <c r="Q483" s="166"/>
      <c r="R483" s="167">
        <f>SUM(R484:R500)</f>
        <v>8.0194172000000008E-2</v>
      </c>
      <c r="S483" s="166"/>
      <c r="T483" s="167">
        <f>SUM(T484:T500)</f>
        <v>0</v>
      </c>
      <c r="U483" s="168"/>
      <c r="AR483" s="169" t="s">
        <v>82</v>
      </c>
      <c r="AT483" s="170" t="s">
        <v>71</v>
      </c>
      <c r="AU483" s="170" t="s">
        <v>80</v>
      </c>
      <c r="AY483" s="169" t="s">
        <v>161</v>
      </c>
      <c r="BK483" s="171">
        <f>SUM(BK484:BK500)</f>
        <v>0</v>
      </c>
    </row>
    <row r="484" spans="1:65" s="2" customFormat="1" ht="16.5" customHeight="1">
      <c r="A484" s="36"/>
      <c r="B484" s="37"/>
      <c r="C484" s="174" t="s">
        <v>652</v>
      </c>
      <c r="D484" s="174" t="s">
        <v>165</v>
      </c>
      <c r="E484" s="175" t="s">
        <v>653</v>
      </c>
      <c r="F484" s="176" t="s">
        <v>654</v>
      </c>
      <c r="G484" s="177" t="s">
        <v>168</v>
      </c>
      <c r="H484" s="178">
        <v>302.84800000000001</v>
      </c>
      <c r="I484" s="179"/>
      <c r="J484" s="180">
        <f>ROUND(I484*H484,1)</f>
        <v>0</v>
      </c>
      <c r="K484" s="176" t="s">
        <v>169</v>
      </c>
      <c r="L484" s="41"/>
      <c r="M484" s="181" t="s">
        <v>19</v>
      </c>
      <c r="N484" s="182" t="s">
        <v>43</v>
      </c>
      <c r="O484" s="66"/>
      <c r="P484" s="183">
        <f>O484*H484</f>
        <v>0</v>
      </c>
      <c r="Q484" s="183">
        <v>1.94E-4</v>
      </c>
      <c r="R484" s="183">
        <f>Q484*H484</f>
        <v>5.8752512E-2</v>
      </c>
      <c r="S484" s="183">
        <v>0</v>
      </c>
      <c r="T484" s="183">
        <f>S484*H484</f>
        <v>0</v>
      </c>
      <c r="U484" s="184" t="s">
        <v>19</v>
      </c>
      <c r="V484" s="36"/>
      <c r="W484" s="36"/>
      <c r="X484" s="36"/>
      <c r="Y484" s="36"/>
      <c r="Z484" s="36"/>
      <c r="AA484" s="36"/>
      <c r="AB484" s="36"/>
      <c r="AC484" s="36"/>
      <c r="AD484" s="36"/>
      <c r="AE484" s="36"/>
      <c r="AR484" s="185" t="s">
        <v>268</v>
      </c>
      <c r="AT484" s="185" t="s">
        <v>165</v>
      </c>
      <c r="AU484" s="185" t="s">
        <v>82</v>
      </c>
      <c r="AY484" s="19" t="s">
        <v>161</v>
      </c>
      <c r="BE484" s="186">
        <f>IF(N484="základní",J484,0)</f>
        <v>0</v>
      </c>
      <c r="BF484" s="186">
        <f>IF(N484="snížená",J484,0)</f>
        <v>0</v>
      </c>
      <c r="BG484" s="186">
        <f>IF(N484="zákl. přenesená",J484,0)</f>
        <v>0</v>
      </c>
      <c r="BH484" s="186">
        <f>IF(N484="sníž. přenesená",J484,0)</f>
        <v>0</v>
      </c>
      <c r="BI484" s="186">
        <f>IF(N484="nulová",J484,0)</f>
        <v>0</v>
      </c>
      <c r="BJ484" s="19" t="s">
        <v>80</v>
      </c>
      <c r="BK484" s="186">
        <f>ROUND(I484*H484,1)</f>
        <v>0</v>
      </c>
      <c r="BL484" s="19" t="s">
        <v>268</v>
      </c>
      <c r="BM484" s="185" t="s">
        <v>655</v>
      </c>
    </row>
    <row r="485" spans="1:65" s="2" customFormat="1" ht="11.25">
      <c r="A485" s="36"/>
      <c r="B485" s="37"/>
      <c r="C485" s="38"/>
      <c r="D485" s="187" t="s">
        <v>172</v>
      </c>
      <c r="E485" s="38"/>
      <c r="F485" s="188" t="s">
        <v>656</v>
      </c>
      <c r="G485" s="38"/>
      <c r="H485" s="38"/>
      <c r="I485" s="189"/>
      <c r="J485" s="38"/>
      <c r="K485" s="38"/>
      <c r="L485" s="41"/>
      <c r="M485" s="190"/>
      <c r="N485" s="191"/>
      <c r="O485" s="66"/>
      <c r="P485" s="66"/>
      <c r="Q485" s="66"/>
      <c r="R485" s="66"/>
      <c r="S485" s="66"/>
      <c r="T485" s="66"/>
      <c r="U485" s="67"/>
      <c r="V485" s="36"/>
      <c r="W485" s="36"/>
      <c r="X485" s="36"/>
      <c r="Y485" s="36"/>
      <c r="Z485" s="36"/>
      <c r="AA485" s="36"/>
      <c r="AB485" s="36"/>
      <c r="AC485" s="36"/>
      <c r="AD485" s="36"/>
      <c r="AE485" s="36"/>
      <c r="AT485" s="19" t="s">
        <v>172</v>
      </c>
      <c r="AU485" s="19" t="s">
        <v>82</v>
      </c>
    </row>
    <row r="486" spans="1:65" s="2" customFormat="1" ht="39">
      <c r="A486" s="36"/>
      <c r="B486" s="37"/>
      <c r="C486" s="38"/>
      <c r="D486" s="194" t="s">
        <v>213</v>
      </c>
      <c r="E486" s="38"/>
      <c r="F486" s="225" t="s">
        <v>657</v>
      </c>
      <c r="G486" s="38"/>
      <c r="H486" s="38"/>
      <c r="I486" s="189"/>
      <c r="J486" s="38"/>
      <c r="K486" s="38"/>
      <c r="L486" s="41"/>
      <c r="M486" s="190"/>
      <c r="N486" s="191"/>
      <c r="O486" s="66"/>
      <c r="P486" s="66"/>
      <c r="Q486" s="66"/>
      <c r="R486" s="66"/>
      <c r="S486" s="66"/>
      <c r="T486" s="66"/>
      <c r="U486" s="67"/>
      <c r="V486" s="36"/>
      <c r="W486" s="36"/>
      <c r="X486" s="36"/>
      <c r="Y486" s="36"/>
      <c r="Z486" s="36"/>
      <c r="AA486" s="36"/>
      <c r="AB486" s="36"/>
      <c r="AC486" s="36"/>
      <c r="AD486" s="36"/>
      <c r="AE486" s="36"/>
      <c r="AT486" s="19" t="s">
        <v>213</v>
      </c>
      <c r="AU486" s="19" t="s">
        <v>82</v>
      </c>
    </row>
    <row r="487" spans="1:65" s="14" customFormat="1" ht="11.25">
      <c r="B487" s="203"/>
      <c r="C487" s="204"/>
      <c r="D487" s="194" t="s">
        <v>174</v>
      </c>
      <c r="E487" s="205" t="s">
        <v>19</v>
      </c>
      <c r="F487" s="206" t="s">
        <v>498</v>
      </c>
      <c r="G487" s="204"/>
      <c r="H487" s="207">
        <v>210.19499999999999</v>
      </c>
      <c r="I487" s="208"/>
      <c r="J487" s="204"/>
      <c r="K487" s="204"/>
      <c r="L487" s="209"/>
      <c r="M487" s="210"/>
      <c r="N487" s="211"/>
      <c r="O487" s="211"/>
      <c r="P487" s="211"/>
      <c r="Q487" s="211"/>
      <c r="R487" s="211"/>
      <c r="S487" s="211"/>
      <c r="T487" s="211"/>
      <c r="U487" s="212"/>
      <c r="AT487" s="213" t="s">
        <v>174</v>
      </c>
      <c r="AU487" s="213" t="s">
        <v>82</v>
      </c>
      <c r="AV487" s="14" t="s">
        <v>82</v>
      </c>
      <c r="AW487" s="14" t="s">
        <v>33</v>
      </c>
      <c r="AX487" s="14" t="s">
        <v>72</v>
      </c>
      <c r="AY487" s="213" t="s">
        <v>161</v>
      </c>
    </row>
    <row r="488" spans="1:65" s="14" customFormat="1" ht="11.25">
      <c r="B488" s="203"/>
      <c r="C488" s="204"/>
      <c r="D488" s="194" t="s">
        <v>174</v>
      </c>
      <c r="E488" s="205" t="s">
        <v>19</v>
      </c>
      <c r="F488" s="206" t="s">
        <v>499</v>
      </c>
      <c r="G488" s="204"/>
      <c r="H488" s="207">
        <v>33.731000000000002</v>
      </c>
      <c r="I488" s="208"/>
      <c r="J488" s="204"/>
      <c r="K488" s="204"/>
      <c r="L488" s="209"/>
      <c r="M488" s="210"/>
      <c r="N488" s="211"/>
      <c r="O488" s="211"/>
      <c r="P488" s="211"/>
      <c r="Q488" s="211"/>
      <c r="R488" s="211"/>
      <c r="S488" s="211"/>
      <c r="T488" s="211"/>
      <c r="U488" s="212"/>
      <c r="AT488" s="213" t="s">
        <v>174</v>
      </c>
      <c r="AU488" s="213" t="s">
        <v>82</v>
      </c>
      <c r="AV488" s="14" t="s">
        <v>82</v>
      </c>
      <c r="AW488" s="14" t="s">
        <v>33</v>
      </c>
      <c r="AX488" s="14" t="s">
        <v>72</v>
      </c>
      <c r="AY488" s="213" t="s">
        <v>161</v>
      </c>
    </row>
    <row r="489" spans="1:65" s="16" customFormat="1" ht="11.25">
      <c r="B489" s="226"/>
      <c r="C489" s="227"/>
      <c r="D489" s="194" t="s">
        <v>174</v>
      </c>
      <c r="E489" s="228" t="s">
        <v>19</v>
      </c>
      <c r="F489" s="229" t="s">
        <v>658</v>
      </c>
      <c r="G489" s="227"/>
      <c r="H489" s="230">
        <v>243.92599999999999</v>
      </c>
      <c r="I489" s="231"/>
      <c r="J489" s="227"/>
      <c r="K489" s="227"/>
      <c r="L489" s="232"/>
      <c r="M489" s="233"/>
      <c r="N489" s="234"/>
      <c r="O489" s="234"/>
      <c r="P489" s="234"/>
      <c r="Q489" s="234"/>
      <c r="R489" s="234"/>
      <c r="S489" s="234"/>
      <c r="T489" s="234"/>
      <c r="U489" s="235"/>
      <c r="AT489" s="236" t="s">
        <v>174</v>
      </c>
      <c r="AU489" s="236" t="s">
        <v>82</v>
      </c>
      <c r="AV489" s="16" t="s">
        <v>85</v>
      </c>
      <c r="AW489" s="16" t="s">
        <v>33</v>
      </c>
      <c r="AX489" s="16" t="s">
        <v>72</v>
      </c>
      <c r="AY489" s="236" t="s">
        <v>161</v>
      </c>
    </row>
    <row r="490" spans="1:65" s="14" customFormat="1" ht="11.25">
      <c r="B490" s="203"/>
      <c r="C490" s="204"/>
      <c r="D490" s="194" t="s">
        <v>174</v>
      </c>
      <c r="E490" s="205" t="s">
        <v>19</v>
      </c>
      <c r="F490" s="206" t="s">
        <v>659</v>
      </c>
      <c r="G490" s="204"/>
      <c r="H490" s="207">
        <v>31.710999999999999</v>
      </c>
      <c r="I490" s="208"/>
      <c r="J490" s="204"/>
      <c r="K490" s="204"/>
      <c r="L490" s="209"/>
      <c r="M490" s="210"/>
      <c r="N490" s="211"/>
      <c r="O490" s="211"/>
      <c r="P490" s="211"/>
      <c r="Q490" s="211"/>
      <c r="R490" s="211"/>
      <c r="S490" s="211"/>
      <c r="T490" s="211"/>
      <c r="U490" s="212"/>
      <c r="AT490" s="213" t="s">
        <v>174</v>
      </c>
      <c r="AU490" s="213" t="s">
        <v>82</v>
      </c>
      <c r="AV490" s="14" t="s">
        <v>82</v>
      </c>
      <c r="AW490" s="14" t="s">
        <v>33</v>
      </c>
      <c r="AX490" s="14" t="s">
        <v>72</v>
      </c>
      <c r="AY490" s="213" t="s">
        <v>161</v>
      </c>
    </row>
    <row r="491" spans="1:65" s="16" customFormat="1" ht="11.25">
      <c r="B491" s="226"/>
      <c r="C491" s="227"/>
      <c r="D491" s="194" t="s">
        <v>174</v>
      </c>
      <c r="E491" s="228" t="s">
        <v>19</v>
      </c>
      <c r="F491" s="229" t="s">
        <v>660</v>
      </c>
      <c r="G491" s="227"/>
      <c r="H491" s="230">
        <v>31.710999999999999</v>
      </c>
      <c r="I491" s="231"/>
      <c r="J491" s="227"/>
      <c r="K491" s="227"/>
      <c r="L491" s="232"/>
      <c r="M491" s="233"/>
      <c r="N491" s="234"/>
      <c r="O491" s="234"/>
      <c r="P491" s="234"/>
      <c r="Q491" s="234"/>
      <c r="R491" s="234"/>
      <c r="S491" s="234"/>
      <c r="T491" s="234"/>
      <c r="U491" s="235"/>
      <c r="AT491" s="236" t="s">
        <v>174</v>
      </c>
      <c r="AU491" s="236" t="s">
        <v>82</v>
      </c>
      <c r="AV491" s="16" t="s">
        <v>85</v>
      </c>
      <c r="AW491" s="16" t="s">
        <v>33</v>
      </c>
      <c r="AX491" s="16" t="s">
        <v>72</v>
      </c>
      <c r="AY491" s="236" t="s">
        <v>161</v>
      </c>
    </row>
    <row r="492" spans="1:65" s="14" customFormat="1" ht="11.25">
      <c r="B492" s="203"/>
      <c r="C492" s="204"/>
      <c r="D492" s="194" t="s">
        <v>174</v>
      </c>
      <c r="E492" s="205" t="s">
        <v>19</v>
      </c>
      <c r="F492" s="206" t="s">
        <v>661</v>
      </c>
      <c r="G492" s="204"/>
      <c r="H492" s="207">
        <v>24.812999999999999</v>
      </c>
      <c r="I492" s="208"/>
      <c r="J492" s="204"/>
      <c r="K492" s="204"/>
      <c r="L492" s="209"/>
      <c r="M492" s="210"/>
      <c r="N492" s="211"/>
      <c r="O492" s="211"/>
      <c r="P492" s="211"/>
      <c r="Q492" s="211"/>
      <c r="R492" s="211"/>
      <c r="S492" s="211"/>
      <c r="T492" s="211"/>
      <c r="U492" s="212"/>
      <c r="AT492" s="213" t="s">
        <v>174</v>
      </c>
      <c r="AU492" s="213" t="s">
        <v>82</v>
      </c>
      <c r="AV492" s="14" t="s">
        <v>82</v>
      </c>
      <c r="AW492" s="14" t="s">
        <v>33</v>
      </c>
      <c r="AX492" s="14" t="s">
        <v>72</v>
      </c>
      <c r="AY492" s="213" t="s">
        <v>161</v>
      </c>
    </row>
    <row r="493" spans="1:65" s="14" customFormat="1" ht="11.25">
      <c r="B493" s="203"/>
      <c r="C493" s="204"/>
      <c r="D493" s="194" t="s">
        <v>174</v>
      </c>
      <c r="E493" s="205" t="s">
        <v>19</v>
      </c>
      <c r="F493" s="206" t="s">
        <v>662</v>
      </c>
      <c r="G493" s="204"/>
      <c r="H493" s="207">
        <v>2.3980000000000001</v>
      </c>
      <c r="I493" s="208"/>
      <c r="J493" s="204"/>
      <c r="K493" s="204"/>
      <c r="L493" s="209"/>
      <c r="M493" s="210"/>
      <c r="N493" s="211"/>
      <c r="O493" s="211"/>
      <c r="P493" s="211"/>
      <c r="Q493" s="211"/>
      <c r="R493" s="211"/>
      <c r="S493" s="211"/>
      <c r="T493" s="211"/>
      <c r="U493" s="212"/>
      <c r="AT493" s="213" t="s">
        <v>174</v>
      </c>
      <c r="AU493" s="213" t="s">
        <v>82</v>
      </c>
      <c r="AV493" s="14" t="s">
        <v>82</v>
      </c>
      <c r="AW493" s="14" t="s">
        <v>33</v>
      </c>
      <c r="AX493" s="14" t="s">
        <v>72</v>
      </c>
      <c r="AY493" s="213" t="s">
        <v>161</v>
      </c>
    </row>
    <row r="494" spans="1:65" s="16" customFormat="1" ht="11.25">
      <c r="B494" s="226"/>
      <c r="C494" s="227"/>
      <c r="D494" s="194" t="s">
        <v>174</v>
      </c>
      <c r="E494" s="228" t="s">
        <v>19</v>
      </c>
      <c r="F494" s="229" t="s">
        <v>663</v>
      </c>
      <c r="G494" s="227"/>
      <c r="H494" s="230">
        <v>27.210999999999999</v>
      </c>
      <c r="I494" s="231"/>
      <c r="J494" s="227"/>
      <c r="K494" s="227"/>
      <c r="L494" s="232"/>
      <c r="M494" s="233"/>
      <c r="N494" s="234"/>
      <c r="O494" s="234"/>
      <c r="P494" s="234"/>
      <c r="Q494" s="234"/>
      <c r="R494" s="234"/>
      <c r="S494" s="234"/>
      <c r="T494" s="234"/>
      <c r="U494" s="235"/>
      <c r="AT494" s="236" t="s">
        <v>174</v>
      </c>
      <c r="AU494" s="236" t="s">
        <v>82</v>
      </c>
      <c r="AV494" s="16" t="s">
        <v>85</v>
      </c>
      <c r="AW494" s="16" t="s">
        <v>33</v>
      </c>
      <c r="AX494" s="16" t="s">
        <v>72</v>
      </c>
      <c r="AY494" s="236" t="s">
        <v>161</v>
      </c>
    </row>
    <row r="495" spans="1:65" s="15" customFormat="1" ht="11.25">
      <c r="B495" s="214"/>
      <c r="C495" s="215"/>
      <c r="D495" s="194" t="s">
        <v>174</v>
      </c>
      <c r="E495" s="216" t="s">
        <v>19</v>
      </c>
      <c r="F495" s="217" t="s">
        <v>239</v>
      </c>
      <c r="G495" s="215"/>
      <c r="H495" s="218">
        <v>302.84800000000001</v>
      </c>
      <c r="I495" s="219"/>
      <c r="J495" s="215"/>
      <c r="K495" s="215"/>
      <c r="L495" s="220"/>
      <c r="M495" s="221"/>
      <c r="N495" s="222"/>
      <c r="O495" s="222"/>
      <c r="P495" s="222"/>
      <c r="Q495" s="222"/>
      <c r="R495" s="222"/>
      <c r="S495" s="222"/>
      <c r="T495" s="222"/>
      <c r="U495" s="223"/>
      <c r="AT495" s="224" t="s">
        <v>174</v>
      </c>
      <c r="AU495" s="224" t="s">
        <v>82</v>
      </c>
      <c r="AV495" s="15" t="s">
        <v>170</v>
      </c>
      <c r="AW495" s="15" t="s">
        <v>33</v>
      </c>
      <c r="AX495" s="15" t="s">
        <v>80</v>
      </c>
      <c r="AY495" s="224" t="s">
        <v>161</v>
      </c>
    </row>
    <row r="496" spans="1:65" s="2" customFormat="1" ht="24.2" customHeight="1">
      <c r="A496" s="36"/>
      <c r="B496" s="37"/>
      <c r="C496" s="237" t="s">
        <v>664</v>
      </c>
      <c r="D496" s="237" t="s">
        <v>250</v>
      </c>
      <c r="E496" s="238" t="s">
        <v>665</v>
      </c>
      <c r="F496" s="239" t="s">
        <v>666</v>
      </c>
      <c r="G496" s="240" t="s">
        <v>168</v>
      </c>
      <c r="H496" s="241">
        <v>357.36099999999999</v>
      </c>
      <c r="I496" s="242"/>
      <c r="J496" s="243">
        <f>ROUND(I496*H496,1)</f>
        <v>0</v>
      </c>
      <c r="K496" s="239" t="s">
        <v>169</v>
      </c>
      <c r="L496" s="244"/>
      <c r="M496" s="245" t="s">
        <v>19</v>
      </c>
      <c r="N496" s="246" t="s">
        <v>43</v>
      </c>
      <c r="O496" s="66"/>
      <c r="P496" s="183">
        <f>O496*H496</f>
        <v>0</v>
      </c>
      <c r="Q496" s="183">
        <v>6.0000000000000002E-5</v>
      </c>
      <c r="R496" s="183">
        <f>Q496*H496</f>
        <v>2.1441660000000001E-2</v>
      </c>
      <c r="S496" s="183">
        <v>0</v>
      </c>
      <c r="T496" s="183">
        <f>S496*H496</f>
        <v>0</v>
      </c>
      <c r="U496" s="184" t="s">
        <v>19</v>
      </c>
      <c r="V496" s="36"/>
      <c r="W496" s="36"/>
      <c r="X496" s="36"/>
      <c r="Y496" s="36"/>
      <c r="Z496" s="36"/>
      <c r="AA496" s="36"/>
      <c r="AB496" s="36"/>
      <c r="AC496" s="36"/>
      <c r="AD496" s="36"/>
      <c r="AE496" s="36"/>
      <c r="AR496" s="185" t="s">
        <v>406</v>
      </c>
      <c r="AT496" s="185" t="s">
        <v>250</v>
      </c>
      <c r="AU496" s="185" t="s">
        <v>82</v>
      </c>
      <c r="AY496" s="19" t="s">
        <v>161</v>
      </c>
      <c r="BE496" s="186">
        <f>IF(N496="základní",J496,0)</f>
        <v>0</v>
      </c>
      <c r="BF496" s="186">
        <f>IF(N496="snížená",J496,0)</f>
        <v>0</v>
      </c>
      <c r="BG496" s="186">
        <f>IF(N496="zákl. přenesená",J496,0)</f>
        <v>0</v>
      </c>
      <c r="BH496" s="186">
        <f>IF(N496="sníž. přenesená",J496,0)</f>
        <v>0</v>
      </c>
      <c r="BI496" s="186">
        <f>IF(N496="nulová",J496,0)</f>
        <v>0</v>
      </c>
      <c r="BJ496" s="19" t="s">
        <v>80</v>
      </c>
      <c r="BK496" s="186">
        <f>ROUND(I496*H496,1)</f>
        <v>0</v>
      </c>
      <c r="BL496" s="19" t="s">
        <v>268</v>
      </c>
      <c r="BM496" s="185" t="s">
        <v>667</v>
      </c>
    </row>
    <row r="497" spans="1:65" s="14" customFormat="1" ht="11.25">
      <c r="B497" s="203"/>
      <c r="C497" s="204"/>
      <c r="D497" s="194" t="s">
        <v>174</v>
      </c>
      <c r="E497" s="205" t="s">
        <v>19</v>
      </c>
      <c r="F497" s="206" t="s">
        <v>668</v>
      </c>
      <c r="G497" s="204"/>
      <c r="H497" s="207">
        <v>357.36099999999999</v>
      </c>
      <c r="I497" s="208"/>
      <c r="J497" s="204"/>
      <c r="K497" s="204"/>
      <c r="L497" s="209"/>
      <c r="M497" s="210"/>
      <c r="N497" s="211"/>
      <c r="O497" s="211"/>
      <c r="P497" s="211"/>
      <c r="Q497" s="211"/>
      <c r="R497" s="211"/>
      <c r="S497" s="211"/>
      <c r="T497" s="211"/>
      <c r="U497" s="212"/>
      <c r="AT497" s="213" t="s">
        <v>174</v>
      </c>
      <c r="AU497" s="213" t="s">
        <v>82</v>
      </c>
      <c r="AV497" s="14" t="s">
        <v>82</v>
      </c>
      <c r="AW497" s="14" t="s">
        <v>33</v>
      </c>
      <c r="AX497" s="14" t="s">
        <v>80</v>
      </c>
      <c r="AY497" s="213" t="s">
        <v>161</v>
      </c>
    </row>
    <row r="498" spans="1:65" s="2" customFormat="1" ht="24.2" customHeight="1">
      <c r="A498" s="36"/>
      <c r="B498" s="37"/>
      <c r="C498" s="174" t="s">
        <v>669</v>
      </c>
      <c r="D498" s="174" t="s">
        <v>165</v>
      </c>
      <c r="E498" s="175" t="s">
        <v>670</v>
      </c>
      <c r="F498" s="176" t="s">
        <v>671</v>
      </c>
      <c r="G498" s="177" t="s">
        <v>672</v>
      </c>
      <c r="H498" s="247"/>
      <c r="I498" s="179"/>
      <c r="J498" s="180">
        <f>ROUND(I498*H498,1)</f>
        <v>0</v>
      </c>
      <c r="K498" s="176" t="s">
        <v>169</v>
      </c>
      <c r="L498" s="41"/>
      <c r="M498" s="181" t="s">
        <v>19</v>
      </c>
      <c r="N498" s="182" t="s">
        <v>43</v>
      </c>
      <c r="O498" s="66"/>
      <c r="P498" s="183">
        <f>O498*H498</f>
        <v>0</v>
      </c>
      <c r="Q498" s="183">
        <v>0</v>
      </c>
      <c r="R498" s="183">
        <f>Q498*H498</f>
        <v>0</v>
      </c>
      <c r="S498" s="183">
        <v>0</v>
      </c>
      <c r="T498" s="183">
        <f>S498*H498</f>
        <v>0</v>
      </c>
      <c r="U498" s="184" t="s">
        <v>19</v>
      </c>
      <c r="V498" s="36"/>
      <c r="W498" s="36"/>
      <c r="X498" s="36"/>
      <c r="Y498" s="36"/>
      <c r="Z498" s="36"/>
      <c r="AA498" s="36"/>
      <c r="AB498" s="36"/>
      <c r="AC498" s="36"/>
      <c r="AD498" s="36"/>
      <c r="AE498" s="36"/>
      <c r="AR498" s="185" t="s">
        <v>268</v>
      </c>
      <c r="AT498" s="185" t="s">
        <v>165</v>
      </c>
      <c r="AU498" s="185" t="s">
        <v>82</v>
      </c>
      <c r="AY498" s="19" t="s">
        <v>161</v>
      </c>
      <c r="BE498" s="186">
        <f>IF(N498="základní",J498,0)</f>
        <v>0</v>
      </c>
      <c r="BF498" s="186">
        <f>IF(N498="snížená",J498,0)</f>
        <v>0</v>
      </c>
      <c r="BG498" s="186">
        <f>IF(N498="zákl. přenesená",J498,0)</f>
        <v>0</v>
      </c>
      <c r="BH498" s="186">
        <f>IF(N498="sníž. přenesená",J498,0)</f>
        <v>0</v>
      </c>
      <c r="BI498" s="186">
        <f>IF(N498="nulová",J498,0)</f>
        <v>0</v>
      </c>
      <c r="BJ498" s="19" t="s">
        <v>80</v>
      </c>
      <c r="BK498" s="186">
        <f>ROUND(I498*H498,1)</f>
        <v>0</v>
      </c>
      <c r="BL498" s="19" t="s">
        <v>268</v>
      </c>
      <c r="BM498" s="185" t="s">
        <v>673</v>
      </c>
    </row>
    <row r="499" spans="1:65" s="2" customFormat="1" ht="11.25">
      <c r="A499" s="36"/>
      <c r="B499" s="37"/>
      <c r="C499" s="38"/>
      <c r="D499" s="187" t="s">
        <v>172</v>
      </c>
      <c r="E499" s="38"/>
      <c r="F499" s="188" t="s">
        <v>674</v>
      </c>
      <c r="G499" s="38"/>
      <c r="H499" s="38"/>
      <c r="I499" s="189"/>
      <c r="J499" s="38"/>
      <c r="K499" s="38"/>
      <c r="L499" s="41"/>
      <c r="M499" s="190"/>
      <c r="N499" s="191"/>
      <c r="O499" s="66"/>
      <c r="P499" s="66"/>
      <c r="Q499" s="66"/>
      <c r="R499" s="66"/>
      <c r="S499" s="66"/>
      <c r="T499" s="66"/>
      <c r="U499" s="67"/>
      <c r="V499" s="36"/>
      <c r="W499" s="36"/>
      <c r="X499" s="36"/>
      <c r="Y499" s="36"/>
      <c r="Z499" s="36"/>
      <c r="AA499" s="36"/>
      <c r="AB499" s="36"/>
      <c r="AC499" s="36"/>
      <c r="AD499" s="36"/>
      <c r="AE499" s="36"/>
      <c r="AT499" s="19" t="s">
        <v>172</v>
      </c>
      <c r="AU499" s="19" t="s">
        <v>82</v>
      </c>
    </row>
    <row r="500" spans="1:65" s="2" customFormat="1" ht="78">
      <c r="A500" s="36"/>
      <c r="B500" s="37"/>
      <c r="C500" s="38"/>
      <c r="D500" s="194" t="s">
        <v>213</v>
      </c>
      <c r="E500" s="38"/>
      <c r="F500" s="225" t="s">
        <v>675</v>
      </c>
      <c r="G500" s="38"/>
      <c r="H500" s="38"/>
      <c r="I500" s="189"/>
      <c r="J500" s="38"/>
      <c r="K500" s="38"/>
      <c r="L500" s="41"/>
      <c r="M500" s="190"/>
      <c r="N500" s="191"/>
      <c r="O500" s="66"/>
      <c r="P500" s="66"/>
      <c r="Q500" s="66"/>
      <c r="R500" s="66"/>
      <c r="S500" s="66"/>
      <c r="T500" s="66"/>
      <c r="U500" s="67"/>
      <c r="V500" s="36"/>
      <c r="W500" s="36"/>
      <c r="X500" s="36"/>
      <c r="Y500" s="36"/>
      <c r="Z500" s="36"/>
      <c r="AA500" s="36"/>
      <c r="AB500" s="36"/>
      <c r="AC500" s="36"/>
      <c r="AD500" s="36"/>
      <c r="AE500" s="36"/>
      <c r="AT500" s="19" t="s">
        <v>213</v>
      </c>
      <c r="AU500" s="19" t="s">
        <v>82</v>
      </c>
    </row>
    <row r="501" spans="1:65" s="12" customFormat="1" ht="22.9" customHeight="1">
      <c r="B501" s="158"/>
      <c r="C501" s="159"/>
      <c r="D501" s="160" t="s">
        <v>71</v>
      </c>
      <c r="E501" s="172" t="s">
        <v>676</v>
      </c>
      <c r="F501" s="172" t="s">
        <v>677</v>
      </c>
      <c r="G501" s="159"/>
      <c r="H501" s="159"/>
      <c r="I501" s="162"/>
      <c r="J501" s="173">
        <f>BK501</f>
        <v>0</v>
      </c>
      <c r="K501" s="159"/>
      <c r="L501" s="164"/>
      <c r="M501" s="165"/>
      <c r="N501" s="166"/>
      <c r="O501" s="166"/>
      <c r="P501" s="167">
        <f>SUM(P502:P535)</f>
        <v>0</v>
      </c>
      <c r="Q501" s="166"/>
      <c r="R501" s="167">
        <f>SUM(R502:R535)</f>
        <v>0.15151323360000002</v>
      </c>
      <c r="S501" s="166"/>
      <c r="T501" s="167">
        <f>SUM(T502:T535)</f>
        <v>0</v>
      </c>
      <c r="U501" s="168"/>
      <c r="AR501" s="169" t="s">
        <v>82</v>
      </c>
      <c r="AT501" s="170" t="s">
        <v>71</v>
      </c>
      <c r="AU501" s="170" t="s">
        <v>80</v>
      </c>
      <c r="AY501" s="169" t="s">
        <v>161</v>
      </c>
      <c r="BK501" s="171">
        <f>SUM(BK502:BK535)</f>
        <v>0</v>
      </c>
    </row>
    <row r="502" spans="1:65" s="2" customFormat="1" ht="21.75" customHeight="1">
      <c r="A502" s="36"/>
      <c r="B502" s="37"/>
      <c r="C502" s="174" t="s">
        <v>678</v>
      </c>
      <c r="D502" s="174" t="s">
        <v>165</v>
      </c>
      <c r="E502" s="175" t="s">
        <v>679</v>
      </c>
      <c r="F502" s="176" t="s">
        <v>680</v>
      </c>
      <c r="G502" s="177" t="s">
        <v>168</v>
      </c>
      <c r="H502" s="178">
        <v>4.8</v>
      </c>
      <c r="I502" s="179"/>
      <c r="J502" s="180">
        <f>ROUND(I502*H502,1)</f>
        <v>0</v>
      </c>
      <c r="K502" s="176" t="s">
        <v>169</v>
      </c>
      <c r="L502" s="41"/>
      <c r="M502" s="181" t="s">
        <v>19</v>
      </c>
      <c r="N502" s="182" t="s">
        <v>43</v>
      </c>
      <c r="O502" s="66"/>
      <c r="P502" s="183">
        <f>O502*H502</f>
        <v>0</v>
      </c>
      <c r="Q502" s="183">
        <v>1.9460000000000002E-2</v>
      </c>
      <c r="R502" s="183">
        <f>Q502*H502</f>
        <v>9.3408000000000005E-2</v>
      </c>
      <c r="S502" s="183">
        <v>0</v>
      </c>
      <c r="T502" s="183">
        <f>S502*H502</f>
        <v>0</v>
      </c>
      <c r="U502" s="184" t="s">
        <v>19</v>
      </c>
      <c r="V502" s="36"/>
      <c r="W502" s="36"/>
      <c r="X502" s="36"/>
      <c r="Y502" s="36"/>
      <c r="Z502" s="36"/>
      <c r="AA502" s="36"/>
      <c r="AB502" s="36"/>
      <c r="AC502" s="36"/>
      <c r="AD502" s="36"/>
      <c r="AE502" s="36"/>
      <c r="AR502" s="185" t="s">
        <v>268</v>
      </c>
      <c r="AT502" s="185" t="s">
        <v>165</v>
      </c>
      <c r="AU502" s="185" t="s">
        <v>82</v>
      </c>
      <c r="AY502" s="19" t="s">
        <v>161</v>
      </c>
      <c r="BE502" s="186">
        <f>IF(N502="základní",J502,0)</f>
        <v>0</v>
      </c>
      <c r="BF502" s="186">
        <f>IF(N502="snížená",J502,0)</f>
        <v>0</v>
      </c>
      <c r="BG502" s="186">
        <f>IF(N502="zákl. přenesená",J502,0)</f>
        <v>0</v>
      </c>
      <c r="BH502" s="186">
        <f>IF(N502="sníž. přenesená",J502,0)</f>
        <v>0</v>
      </c>
      <c r="BI502" s="186">
        <f>IF(N502="nulová",J502,0)</f>
        <v>0</v>
      </c>
      <c r="BJ502" s="19" t="s">
        <v>80</v>
      </c>
      <c r="BK502" s="186">
        <f>ROUND(I502*H502,1)</f>
        <v>0</v>
      </c>
      <c r="BL502" s="19" t="s">
        <v>268</v>
      </c>
      <c r="BM502" s="185" t="s">
        <v>681</v>
      </c>
    </row>
    <row r="503" spans="1:65" s="2" customFormat="1" ht="11.25">
      <c r="A503" s="36"/>
      <c r="B503" s="37"/>
      <c r="C503" s="38"/>
      <c r="D503" s="187" t="s">
        <v>172</v>
      </c>
      <c r="E503" s="38"/>
      <c r="F503" s="188" t="s">
        <v>682</v>
      </c>
      <c r="G503" s="38"/>
      <c r="H503" s="38"/>
      <c r="I503" s="189"/>
      <c r="J503" s="38"/>
      <c r="K503" s="38"/>
      <c r="L503" s="41"/>
      <c r="M503" s="190"/>
      <c r="N503" s="191"/>
      <c r="O503" s="66"/>
      <c r="P503" s="66"/>
      <c r="Q503" s="66"/>
      <c r="R503" s="66"/>
      <c r="S503" s="66"/>
      <c r="T503" s="66"/>
      <c r="U503" s="67"/>
      <c r="V503" s="36"/>
      <c r="W503" s="36"/>
      <c r="X503" s="36"/>
      <c r="Y503" s="36"/>
      <c r="Z503" s="36"/>
      <c r="AA503" s="36"/>
      <c r="AB503" s="36"/>
      <c r="AC503" s="36"/>
      <c r="AD503" s="36"/>
      <c r="AE503" s="36"/>
      <c r="AT503" s="19" t="s">
        <v>172</v>
      </c>
      <c r="AU503" s="19" t="s">
        <v>82</v>
      </c>
    </row>
    <row r="504" spans="1:65" s="2" customFormat="1" ht="29.25">
      <c r="A504" s="36"/>
      <c r="B504" s="37"/>
      <c r="C504" s="38"/>
      <c r="D504" s="194" t="s">
        <v>213</v>
      </c>
      <c r="E504" s="38"/>
      <c r="F504" s="225" t="s">
        <v>683</v>
      </c>
      <c r="G504" s="38"/>
      <c r="H504" s="38"/>
      <c r="I504" s="189"/>
      <c r="J504" s="38"/>
      <c r="K504" s="38"/>
      <c r="L504" s="41"/>
      <c r="M504" s="190"/>
      <c r="N504" s="191"/>
      <c r="O504" s="66"/>
      <c r="P504" s="66"/>
      <c r="Q504" s="66"/>
      <c r="R504" s="66"/>
      <c r="S504" s="66"/>
      <c r="T504" s="66"/>
      <c r="U504" s="67"/>
      <c r="V504" s="36"/>
      <c r="W504" s="36"/>
      <c r="X504" s="36"/>
      <c r="Y504" s="36"/>
      <c r="Z504" s="36"/>
      <c r="AA504" s="36"/>
      <c r="AB504" s="36"/>
      <c r="AC504" s="36"/>
      <c r="AD504" s="36"/>
      <c r="AE504" s="36"/>
      <c r="AT504" s="19" t="s">
        <v>213</v>
      </c>
      <c r="AU504" s="19" t="s">
        <v>82</v>
      </c>
    </row>
    <row r="505" spans="1:65" s="14" customFormat="1" ht="11.25">
      <c r="B505" s="203"/>
      <c r="C505" s="204"/>
      <c r="D505" s="194" t="s">
        <v>174</v>
      </c>
      <c r="E505" s="205" t="s">
        <v>19</v>
      </c>
      <c r="F505" s="206" t="s">
        <v>684</v>
      </c>
      <c r="G505" s="204"/>
      <c r="H505" s="207">
        <v>4.8</v>
      </c>
      <c r="I505" s="208"/>
      <c r="J505" s="204"/>
      <c r="K505" s="204"/>
      <c r="L505" s="209"/>
      <c r="M505" s="210"/>
      <c r="N505" s="211"/>
      <c r="O505" s="211"/>
      <c r="P505" s="211"/>
      <c r="Q505" s="211"/>
      <c r="R505" s="211"/>
      <c r="S505" s="211"/>
      <c r="T505" s="211"/>
      <c r="U505" s="212"/>
      <c r="AT505" s="213" t="s">
        <v>174</v>
      </c>
      <c r="AU505" s="213" t="s">
        <v>82</v>
      </c>
      <c r="AV505" s="14" t="s">
        <v>82</v>
      </c>
      <c r="AW505" s="14" t="s">
        <v>33</v>
      </c>
      <c r="AX505" s="14" t="s">
        <v>80</v>
      </c>
      <c r="AY505" s="213" t="s">
        <v>161</v>
      </c>
    </row>
    <row r="506" spans="1:65" s="2" customFormat="1" ht="24.2" customHeight="1">
      <c r="A506" s="36"/>
      <c r="B506" s="37"/>
      <c r="C506" s="174" t="s">
        <v>685</v>
      </c>
      <c r="D506" s="174" t="s">
        <v>165</v>
      </c>
      <c r="E506" s="175" t="s">
        <v>686</v>
      </c>
      <c r="F506" s="176" t="s">
        <v>687</v>
      </c>
      <c r="G506" s="177" t="s">
        <v>168</v>
      </c>
      <c r="H506" s="178">
        <v>9.6</v>
      </c>
      <c r="I506" s="179"/>
      <c r="J506" s="180">
        <f>ROUND(I506*H506,1)</f>
        <v>0</v>
      </c>
      <c r="K506" s="176" t="s">
        <v>169</v>
      </c>
      <c r="L506" s="41"/>
      <c r="M506" s="181" t="s">
        <v>19</v>
      </c>
      <c r="N506" s="182" t="s">
        <v>43</v>
      </c>
      <c r="O506" s="66"/>
      <c r="P506" s="183">
        <f>O506*H506</f>
        <v>0</v>
      </c>
      <c r="Q506" s="183">
        <v>1.44E-4</v>
      </c>
      <c r="R506" s="183">
        <f>Q506*H506</f>
        <v>1.3824E-3</v>
      </c>
      <c r="S506" s="183">
        <v>0</v>
      </c>
      <c r="T506" s="183">
        <f>S506*H506</f>
        <v>0</v>
      </c>
      <c r="U506" s="184" t="s">
        <v>19</v>
      </c>
      <c r="V506" s="36"/>
      <c r="W506" s="36"/>
      <c r="X506" s="36"/>
      <c r="Y506" s="36"/>
      <c r="Z506" s="36"/>
      <c r="AA506" s="36"/>
      <c r="AB506" s="36"/>
      <c r="AC506" s="36"/>
      <c r="AD506" s="36"/>
      <c r="AE506" s="36"/>
      <c r="AR506" s="185" t="s">
        <v>268</v>
      </c>
      <c r="AT506" s="185" t="s">
        <v>165</v>
      </c>
      <c r="AU506" s="185" t="s">
        <v>82</v>
      </c>
      <c r="AY506" s="19" t="s">
        <v>161</v>
      </c>
      <c r="BE506" s="186">
        <f>IF(N506="základní",J506,0)</f>
        <v>0</v>
      </c>
      <c r="BF506" s="186">
        <f>IF(N506="snížená",J506,0)</f>
        <v>0</v>
      </c>
      <c r="BG506" s="186">
        <f>IF(N506="zákl. přenesená",J506,0)</f>
        <v>0</v>
      </c>
      <c r="BH506" s="186">
        <f>IF(N506="sníž. přenesená",J506,0)</f>
        <v>0</v>
      </c>
      <c r="BI506" s="186">
        <f>IF(N506="nulová",J506,0)</f>
        <v>0</v>
      </c>
      <c r="BJ506" s="19" t="s">
        <v>80</v>
      </c>
      <c r="BK506" s="186">
        <f>ROUND(I506*H506,1)</f>
        <v>0</v>
      </c>
      <c r="BL506" s="19" t="s">
        <v>268</v>
      </c>
      <c r="BM506" s="185" t="s">
        <v>688</v>
      </c>
    </row>
    <row r="507" spans="1:65" s="2" customFormat="1" ht="11.25">
      <c r="A507" s="36"/>
      <c r="B507" s="37"/>
      <c r="C507" s="38"/>
      <c r="D507" s="187" t="s">
        <v>172</v>
      </c>
      <c r="E507" s="38"/>
      <c r="F507" s="188" t="s">
        <v>689</v>
      </c>
      <c r="G507" s="38"/>
      <c r="H507" s="38"/>
      <c r="I507" s="189"/>
      <c r="J507" s="38"/>
      <c r="K507" s="38"/>
      <c r="L507" s="41"/>
      <c r="M507" s="190"/>
      <c r="N507" s="191"/>
      <c r="O507" s="66"/>
      <c r="P507" s="66"/>
      <c r="Q507" s="66"/>
      <c r="R507" s="66"/>
      <c r="S507" s="66"/>
      <c r="T507" s="66"/>
      <c r="U507" s="67"/>
      <c r="V507" s="36"/>
      <c r="W507" s="36"/>
      <c r="X507" s="36"/>
      <c r="Y507" s="36"/>
      <c r="Z507" s="36"/>
      <c r="AA507" s="36"/>
      <c r="AB507" s="36"/>
      <c r="AC507" s="36"/>
      <c r="AD507" s="36"/>
      <c r="AE507" s="36"/>
      <c r="AT507" s="19" t="s">
        <v>172</v>
      </c>
      <c r="AU507" s="19" t="s">
        <v>82</v>
      </c>
    </row>
    <row r="508" spans="1:65" s="2" customFormat="1" ht="58.5">
      <c r="A508" s="36"/>
      <c r="B508" s="37"/>
      <c r="C508" s="38"/>
      <c r="D508" s="194" t="s">
        <v>213</v>
      </c>
      <c r="E508" s="38"/>
      <c r="F508" s="225" t="s">
        <v>690</v>
      </c>
      <c r="G508" s="38"/>
      <c r="H508" s="38"/>
      <c r="I508" s="189"/>
      <c r="J508" s="38"/>
      <c r="K508" s="38"/>
      <c r="L508" s="41"/>
      <c r="M508" s="190"/>
      <c r="N508" s="191"/>
      <c r="O508" s="66"/>
      <c r="P508" s="66"/>
      <c r="Q508" s="66"/>
      <c r="R508" s="66"/>
      <c r="S508" s="66"/>
      <c r="T508" s="66"/>
      <c r="U508" s="67"/>
      <c r="V508" s="36"/>
      <c r="W508" s="36"/>
      <c r="X508" s="36"/>
      <c r="Y508" s="36"/>
      <c r="Z508" s="36"/>
      <c r="AA508" s="36"/>
      <c r="AB508" s="36"/>
      <c r="AC508" s="36"/>
      <c r="AD508" s="36"/>
      <c r="AE508" s="36"/>
      <c r="AT508" s="19" t="s">
        <v>213</v>
      </c>
      <c r="AU508" s="19" t="s">
        <v>82</v>
      </c>
    </row>
    <row r="509" spans="1:65" s="14" customFormat="1" ht="11.25">
      <c r="B509" s="203"/>
      <c r="C509" s="204"/>
      <c r="D509" s="194" t="s">
        <v>174</v>
      </c>
      <c r="E509" s="205" t="s">
        <v>19</v>
      </c>
      <c r="F509" s="206" t="s">
        <v>691</v>
      </c>
      <c r="G509" s="204"/>
      <c r="H509" s="207">
        <v>9.6</v>
      </c>
      <c r="I509" s="208"/>
      <c r="J509" s="204"/>
      <c r="K509" s="204"/>
      <c r="L509" s="209"/>
      <c r="M509" s="210"/>
      <c r="N509" s="211"/>
      <c r="O509" s="211"/>
      <c r="P509" s="211"/>
      <c r="Q509" s="211"/>
      <c r="R509" s="211"/>
      <c r="S509" s="211"/>
      <c r="T509" s="211"/>
      <c r="U509" s="212"/>
      <c r="AT509" s="213" t="s">
        <v>174</v>
      </c>
      <c r="AU509" s="213" t="s">
        <v>82</v>
      </c>
      <c r="AV509" s="14" t="s">
        <v>82</v>
      </c>
      <c r="AW509" s="14" t="s">
        <v>33</v>
      </c>
      <c r="AX509" s="14" t="s">
        <v>80</v>
      </c>
      <c r="AY509" s="213" t="s">
        <v>161</v>
      </c>
    </row>
    <row r="510" spans="1:65" s="2" customFormat="1" ht="21.75" customHeight="1">
      <c r="A510" s="36"/>
      <c r="B510" s="37"/>
      <c r="C510" s="174" t="s">
        <v>692</v>
      </c>
      <c r="D510" s="174" t="s">
        <v>165</v>
      </c>
      <c r="E510" s="175" t="s">
        <v>693</v>
      </c>
      <c r="F510" s="176" t="s">
        <v>694</v>
      </c>
      <c r="G510" s="177" t="s">
        <v>168</v>
      </c>
      <c r="H510" s="178">
        <v>4.8</v>
      </c>
      <c r="I510" s="179"/>
      <c r="J510" s="180">
        <f>ROUND(I510*H510,1)</f>
        <v>0</v>
      </c>
      <c r="K510" s="176" t="s">
        <v>169</v>
      </c>
      <c r="L510" s="41"/>
      <c r="M510" s="181" t="s">
        <v>19</v>
      </c>
      <c r="N510" s="182" t="s">
        <v>43</v>
      </c>
      <c r="O510" s="66"/>
      <c r="P510" s="183">
        <f>O510*H510</f>
        <v>0</v>
      </c>
      <c r="Q510" s="183">
        <v>0</v>
      </c>
      <c r="R510" s="183">
        <f>Q510*H510</f>
        <v>0</v>
      </c>
      <c r="S510" s="183">
        <v>0</v>
      </c>
      <c r="T510" s="183">
        <f>S510*H510</f>
        <v>0</v>
      </c>
      <c r="U510" s="184" t="s">
        <v>19</v>
      </c>
      <c r="V510" s="36"/>
      <c r="W510" s="36"/>
      <c r="X510" s="36"/>
      <c r="Y510" s="36"/>
      <c r="Z510" s="36"/>
      <c r="AA510" s="36"/>
      <c r="AB510" s="36"/>
      <c r="AC510" s="36"/>
      <c r="AD510" s="36"/>
      <c r="AE510" s="36"/>
      <c r="AR510" s="185" t="s">
        <v>268</v>
      </c>
      <c r="AT510" s="185" t="s">
        <v>165</v>
      </c>
      <c r="AU510" s="185" t="s">
        <v>82</v>
      </c>
      <c r="AY510" s="19" t="s">
        <v>161</v>
      </c>
      <c r="BE510" s="186">
        <f>IF(N510="základní",J510,0)</f>
        <v>0</v>
      </c>
      <c r="BF510" s="186">
        <f>IF(N510="snížená",J510,0)</f>
        <v>0</v>
      </c>
      <c r="BG510" s="186">
        <f>IF(N510="zákl. přenesená",J510,0)</f>
        <v>0</v>
      </c>
      <c r="BH510" s="186">
        <f>IF(N510="sníž. přenesená",J510,0)</f>
        <v>0</v>
      </c>
      <c r="BI510" s="186">
        <f>IF(N510="nulová",J510,0)</f>
        <v>0</v>
      </c>
      <c r="BJ510" s="19" t="s">
        <v>80</v>
      </c>
      <c r="BK510" s="186">
        <f>ROUND(I510*H510,1)</f>
        <v>0</v>
      </c>
      <c r="BL510" s="19" t="s">
        <v>268</v>
      </c>
      <c r="BM510" s="185" t="s">
        <v>695</v>
      </c>
    </row>
    <row r="511" spans="1:65" s="2" customFormat="1" ht="11.25">
      <c r="A511" s="36"/>
      <c r="B511" s="37"/>
      <c r="C511" s="38"/>
      <c r="D511" s="187" t="s">
        <v>172</v>
      </c>
      <c r="E511" s="38"/>
      <c r="F511" s="188" t="s">
        <v>696</v>
      </c>
      <c r="G511" s="38"/>
      <c r="H511" s="38"/>
      <c r="I511" s="189"/>
      <c r="J511" s="38"/>
      <c r="K511" s="38"/>
      <c r="L511" s="41"/>
      <c r="M511" s="190"/>
      <c r="N511" s="191"/>
      <c r="O511" s="66"/>
      <c r="P511" s="66"/>
      <c r="Q511" s="66"/>
      <c r="R511" s="66"/>
      <c r="S511" s="66"/>
      <c r="T511" s="66"/>
      <c r="U511" s="67"/>
      <c r="V511" s="36"/>
      <c r="W511" s="36"/>
      <c r="X511" s="36"/>
      <c r="Y511" s="36"/>
      <c r="Z511" s="36"/>
      <c r="AA511" s="36"/>
      <c r="AB511" s="36"/>
      <c r="AC511" s="36"/>
      <c r="AD511" s="36"/>
      <c r="AE511" s="36"/>
      <c r="AT511" s="19" t="s">
        <v>172</v>
      </c>
      <c r="AU511" s="19" t="s">
        <v>82</v>
      </c>
    </row>
    <row r="512" spans="1:65" s="2" customFormat="1" ht="39">
      <c r="A512" s="36"/>
      <c r="B512" s="37"/>
      <c r="C512" s="38"/>
      <c r="D512" s="194" t="s">
        <v>213</v>
      </c>
      <c r="E512" s="38"/>
      <c r="F512" s="225" t="s">
        <v>697</v>
      </c>
      <c r="G512" s="38"/>
      <c r="H512" s="38"/>
      <c r="I512" s="189"/>
      <c r="J512" s="38"/>
      <c r="K512" s="38"/>
      <c r="L512" s="41"/>
      <c r="M512" s="190"/>
      <c r="N512" s="191"/>
      <c r="O512" s="66"/>
      <c r="P512" s="66"/>
      <c r="Q512" s="66"/>
      <c r="R512" s="66"/>
      <c r="S512" s="66"/>
      <c r="T512" s="66"/>
      <c r="U512" s="67"/>
      <c r="V512" s="36"/>
      <c r="W512" s="36"/>
      <c r="X512" s="36"/>
      <c r="Y512" s="36"/>
      <c r="Z512" s="36"/>
      <c r="AA512" s="36"/>
      <c r="AB512" s="36"/>
      <c r="AC512" s="36"/>
      <c r="AD512" s="36"/>
      <c r="AE512" s="36"/>
      <c r="AT512" s="19" t="s">
        <v>213</v>
      </c>
      <c r="AU512" s="19" t="s">
        <v>82</v>
      </c>
    </row>
    <row r="513" spans="1:65" s="14" customFormat="1" ht="11.25">
      <c r="B513" s="203"/>
      <c r="C513" s="204"/>
      <c r="D513" s="194" t="s">
        <v>174</v>
      </c>
      <c r="E513" s="205" t="s">
        <v>19</v>
      </c>
      <c r="F513" s="206" t="s">
        <v>684</v>
      </c>
      <c r="G513" s="204"/>
      <c r="H513" s="207">
        <v>4.8</v>
      </c>
      <c r="I513" s="208"/>
      <c r="J513" s="204"/>
      <c r="K513" s="204"/>
      <c r="L513" s="209"/>
      <c r="M513" s="210"/>
      <c r="N513" s="211"/>
      <c r="O513" s="211"/>
      <c r="P513" s="211"/>
      <c r="Q513" s="211"/>
      <c r="R513" s="211"/>
      <c r="S513" s="211"/>
      <c r="T513" s="211"/>
      <c r="U513" s="212"/>
      <c r="AT513" s="213" t="s">
        <v>174</v>
      </c>
      <c r="AU513" s="213" t="s">
        <v>82</v>
      </c>
      <c r="AV513" s="14" t="s">
        <v>82</v>
      </c>
      <c r="AW513" s="14" t="s">
        <v>33</v>
      </c>
      <c r="AX513" s="14" t="s">
        <v>80</v>
      </c>
      <c r="AY513" s="213" t="s">
        <v>161</v>
      </c>
    </row>
    <row r="514" spans="1:65" s="2" customFormat="1" ht="16.5" customHeight="1">
      <c r="A514" s="36"/>
      <c r="B514" s="37"/>
      <c r="C514" s="237" t="s">
        <v>698</v>
      </c>
      <c r="D514" s="237" t="s">
        <v>250</v>
      </c>
      <c r="E514" s="238" t="s">
        <v>699</v>
      </c>
      <c r="F514" s="239" t="s">
        <v>700</v>
      </c>
      <c r="G514" s="240" t="s">
        <v>210</v>
      </c>
      <c r="H514" s="241">
        <v>2E-3</v>
      </c>
      <c r="I514" s="242"/>
      <c r="J514" s="243">
        <f>ROUND(I514*H514,1)</f>
        <v>0</v>
      </c>
      <c r="K514" s="239" t="s">
        <v>169</v>
      </c>
      <c r="L514" s="244"/>
      <c r="M514" s="245" t="s">
        <v>19</v>
      </c>
      <c r="N514" s="246" t="s">
        <v>43</v>
      </c>
      <c r="O514" s="66"/>
      <c r="P514" s="183">
        <f>O514*H514</f>
        <v>0</v>
      </c>
      <c r="Q514" s="183">
        <v>1</v>
      </c>
      <c r="R514" s="183">
        <f>Q514*H514</f>
        <v>2E-3</v>
      </c>
      <c r="S514" s="183">
        <v>0</v>
      </c>
      <c r="T514" s="183">
        <f>S514*H514</f>
        <v>0</v>
      </c>
      <c r="U514" s="184" t="s">
        <v>19</v>
      </c>
      <c r="V514" s="36"/>
      <c r="W514" s="36"/>
      <c r="X514" s="36"/>
      <c r="Y514" s="36"/>
      <c r="Z514" s="36"/>
      <c r="AA514" s="36"/>
      <c r="AB514" s="36"/>
      <c r="AC514" s="36"/>
      <c r="AD514" s="36"/>
      <c r="AE514" s="36"/>
      <c r="AR514" s="185" t="s">
        <v>406</v>
      </c>
      <c r="AT514" s="185" t="s">
        <v>250</v>
      </c>
      <c r="AU514" s="185" t="s">
        <v>82</v>
      </c>
      <c r="AY514" s="19" t="s">
        <v>161</v>
      </c>
      <c r="BE514" s="186">
        <f>IF(N514="základní",J514,0)</f>
        <v>0</v>
      </c>
      <c r="BF514" s="186">
        <f>IF(N514="snížená",J514,0)</f>
        <v>0</v>
      </c>
      <c r="BG514" s="186">
        <f>IF(N514="zákl. přenesená",J514,0)</f>
        <v>0</v>
      </c>
      <c r="BH514" s="186">
        <f>IF(N514="sníž. přenesená",J514,0)</f>
        <v>0</v>
      </c>
      <c r="BI514" s="186">
        <f>IF(N514="nulová",J514,0)</f>
        <v>0</v>
      </c>
      <c r="BJ514" s="19" t="s">
        <v>80</v>
      </c>
      <c r="BK514" s="186">
        <f>ROUND(I514*H514,1)</f>
        <v>0</v>
      </c>
      <c r="BL514" s="19" t="s">
        <v>268</v>
      </c>
      <c r="BM514" s="185" t="s">
        <v>701</v>
      </c>
    </row>
    <row r="515" spans="1:65" s="14" customFormat="1" ht="11.25">
      <c r="B515" s="203"/>
      <c r="C515" s="204"/>
      <c r="D515" s="194" t="s">
        <v>174</v>
      </c>
      <c r="E515" s="205" t="s">
        <v>19</v>
      </c>
      <c r="F515" s="206" t="s">
        <v>702</v>
      </c>
      <c r="G515" s="204"/>
      <c r="H515" s="207">
        <v>2E-3</v>
      </c>
      <c r="I515" s="208"/>
      <c r="J515" s="204"/>
      <c r="K515" s="204"/>
      <c r="L515" s="209"/>
      <c r="M515" s="210"/>
      <c r="N515" s="211"/>
      <c r="O515" s="211"/>
      <c r="P515" s="211"/>
      <c r="Q515" s="211"/>
      <c r="R515" s="211"/>
      <c r="S515" s="211"/>
      <c r="T515" s="211"/>
      <c r="U515" s="212"/>
      <c r="AT515" s="213" t="s">
        <v>174</v>
      </c>
      <c r="AU515" s="213" t="s">
        <v>82</v>
      </c>
      <c r="AV515" s="14" t="s">
        <v>82</v>
      </c>
      <c r="AW515" s="14" t="s">
        <v>33</v>
      </c>
      <c r="AX515" s="14" t="s">
        <v>80</v>
      </c>
      <c r="AY515" s="213" t="s">
        <v>161</v>
      </c>
    </row>
    <row r="516" spans="1:65" s="2" customFormat="1" ht="16.5" customHeight="1">
      <c r="A516" s="36"/>
      <c r="B516" s="37"/>
      <c r="C516" s="174" t="s">
        <v>703</v>
      </c>
      <c r="D516" s="174" t="s">
        <v>165</v>
      </c>
      <c r="E516" s="175" t="s">
        <v>704</v>
      </c>
      <c r="F516" s="176" t="s">
        <v>705</v>
      </c>
      <c r="G516" s="177" t="s">
        <v>168</v>
      </c>
      <c r="H516" s="178">
        <v>4.8</v>
      </c>
      <c r="I516" s="179"/>
      <c r="J516" s="180">
        <f>ROUND(I516*H516,1)</f>
        <v>0</v>
      </c>
      <c r="K516" s="176" t="s">
        <v>169</v>
      </c>
      <c r="L516" s="41"/>
      <c r="M516" s="181" t="s">
        <v>19</v>
      </c>
      <c r="N516" s="182" t="s">
        <v>43</v>
      </c>
      <c r="O516" s="66"/>
      <c r="P516" s="183">
        <f>O516*H516</f>
        <v>0</v>
      </c>
      <c r="Q516" s="183">
        <v>5.1475700000000002E-4</v>
      </c>
      <c r="R516" s="183">
        <f>Q516*H516</f>
        <v>2.4708336000000002E-3</v>
      </c>
      <c r="S516" s="183">
        <v>0</v>
      </c>
      <c r="T516" s="183">
        <f>S516*H516</f>
        <v>0</v>
      </c>
      <c r="U516" s="184" t="s">
        <v>19</v>
      </c>
      <c r="V516" s="36"/>
      <c r="W516" s="36"/>
      <c r="X516" s="36"/>
      <c r="Y516" s="36"/>
      <c r="Z516" s="36"/>
      <c r="AA516" s="36"/>
      <c r="AB516" s="36"/>
      <c r="AC516" s="36"/>
      <c r="AD516" s="36"/>
      <c r="AE516" s="36"/>
      <c r="AR516" s="185" t="s">
        <v>268</v>
      </c>
      <c r="AT516" s="185" t="s">
        <v>165</v>
      </c>
      <c r="AU516" s="185" t="s">
        <v>82</v>
      </c>
      <c r="AY516" s="19" t="s">
        <v>161</v>
      </c>
      <c r="BE516" s="186">
        <f>IF(N516="základní",J516,0)</f>
        <v>0</v>
      </c>
      <c r="BF516" s="186">
        <f>IF(N516="snížená",J516,0)</f>
        <v>0</v>
      </c>
      <c r="BG516" s="186">
        <f>IF(N516="zákl. přenesená",J516,0)</f>
        <v>0</v>
      </c>
      <c r="BH516" s="186">
        <f>IF(N516="sníž. přenesená",J516,0)</f>
        <v>0</v>
      </c>
      <c r="BI516" s="186">
        <f>IF(N516="nulová",J516,0)</f>
        <v>0</v>
      </c>
      <c r="BJ516" s="19" t="s">
        <v>80</v>
      </c>
      <c r="BK516" s="186">
        <f>ROUND(I516*H516,1)</f>
        <v>0</v>
      </c>
      <c r="BL516" s="19" t="s">
        <v>268</v>
      </c>
      <c r="BM516" s="185" t="s">
        <v>706</v>
      </c>
    </row>
    <row r="517" spans="1:65" s="2" customFormat="1" ht="11.25">
      <c r="A517" s="36"/>
      <c r="B517" s="37"/>
      <c r="C517" s="38"/>
      <c r="D517" s="187" t="s">
        <v>172</v>
      </c>
      <c r="E517" s="38"/>
      <c r="F517" s="188" t="s">
        <v>707</v>
      </c>
      <c r="G517" s="38"/>
      <c r="H517" s="38"/>
      <c r="I517" s="189"/>
      <c r="J517" s="38"/>
      <c r="K517" s="38"/>
      <c r="L517" s="41"/>
      <c r="M517" s="190"/>
      <c r="N517" s="191"/>
      <c r="O517" s="66"/>
      <c r="P517" s="66"/>
      <c r="Q517" s="66"/>
      <c r="R517" s="66"/>
      <c r="S517" s="66"/>
      <c r="T517" s="66"/>
      <c r="U517" s="67"/>
      <c r="V517" s="36"/>
      <c r="W517" s="36"/>
      <c r="X517" s="36"/>
      <c r="Y517" s="36"/>
      <c r="Z517" s="36"/>
      <c r="AA517" s="36"/>
      <c r="AB517" s="36"/>
      <c r="AC517" s="36"/>
      <c r="AD517" s="36"/>
      <c r="AE517" s="36"/>
      <c r="AT517" s="19" t="s">
        <v>172</v>
      </c>
      <c r="AU517" s="19" t="s">
        <v>82</v>
      </c>
    </row>
    <row r="518" spans="1:65" s="2" customFormat="1" ht="39">
      <c r="A518" s="36"/>
      <c r="B518" s="37"/>
      <c r="C518" s="38"/>
      <c r="D518" s="194" t="s">
        <v>213</v>
      </c>
      <c r="E518" s="38"/>
      <c r="F518" s="225" t="s">
        <v>708</v>
      </c>
      <c r="G518" s="38"/>
      <c r="H518" s="38"/>
      <c r="I518" s="189"/>
      <c r="J518" s="38"/>
      <c r="K518" s="38"/>
      <c r="L518" s="41"/>
      <c r="M518" s="190"/>
      <c r="N518" s="191"/>
      <c r="O518" s="66"/>
      <c r="P518" s="66"/>
      <c r="Q518" s="66"/>
      <c r="R518" s="66"/>
      <c r="S518" s="66"/>
      <c r="T518" s="66"/>
      <c r="U518" s="67"/>
      <c r="V518" s="36"/>
      <c r="W518" s="36"/>
      <c r="X518" s="36"/>
      <c r="Y518" s="36"/>
      <c r="Z518" s="36"/>
      <c r="AA518" s="36"/>
      <c r="AB518" s="36"/>
      <c r="AC518" s="36"/>
      <c r="AD518" s="36"/>
      <c r="AE518" s="36"/>
      <c r="AT518" s="19" t="s">
        <v>213</v>
      </c>
      <c r="AU518" s="19" t="s">
        <v>82</v>
      </c>
    </row>
    <row r="519" spans="1:65" s="14" customFormat="1" ht="11.25">
      <c r="B519" s="203"/>
      <c r="C519" s="204"/>
      <c r="D519" s="194" t="s">
        <v>174</v>
      </c>
      <c r="E519" s="205" t="s">
        <v>19</v>
      </c>
      <c r="F519" s="206" t="s">
        <v>684</v>
      </c>
      <c r="G519" s="204"/>
      <c r="H519" s="207">
        <v>4.8</v>
      </c>
      <c r="I519" s="208"/>
      <c r="J519" s="204"/>
      <c r="K519" s="204"/>
      <c r="L519" s="209"/>
      <c r="M519" s="210"/>
      <c r="N519" s="211"/>
      <c r="O519" s="211"/>
      <c r="P519" s="211"/>
      <c r="Q519" s="211"/>
      <c r="R519" s="211"/>
      <c r="S519" s="211"/>
      <c r="T519" s="211"/>
      <c r="U519" s="212"/>
      <c r="AT519" s="213" t="s">
        <v>174</v>
      </c>
      <c r="AU519" s="213" t="s">
        <v>82</v>
      </c>
      <c r="AV519" s="14" t="s">
        <v>82</v>
      </c>
      <c r="AW519" s="14" t="s">
        <v>33</v>
      </c>
      <c r="AX519" s="14" t="s">
        <v>80</v>
      </c>
      <c r="AY519" s="213" t="s">
        <v>161</v>
      </c>
    </row>
    <row r="520" spans="1:65" s="2" customFormat="1" ht="24.2" customHeight="1">
      <c r="A520" s="36"/>
      <c r="B520" s="37"/>
      <c r="C520" s="174" t="s">
        <v>709</v>
      </c>
      <c r="D520" s="174" t="s">
        <v>165</v>
      </c>
      <c r="E520" s="175" t="s">
        <v>710</v>
      </c>
      <c r="F520" s="176" t="s">
        <v>711</v>
      </c>
      <c r="G520" s="177" t="s">
        <v>168</v>
      </c>
      <c r="H520" s="178">
        <v>4.8</v>
      </c>
      <c r="I520" s="179"/>
      <c r="J520" s="180">
        <f>ROUND(I520*H520,1)</f>
        <v>0</v>
      </c>
      <c r="K520" s="176" t="s">
        <v>169</v>
      </c>
      <c r="L520" s="41"/>
      <c r="M520" s="181" t="s">
        <v>19</v>
      </c>
      <c r="N520" s="182" t="s">
        <v>43</v>
      </c>
      <c r="O520" s="66"/>
      <c r="P520" s="183">
        <f>O520*H520</f>
        <v>0</v>
      </c>
      <c r="Q520" s="183">
        <v>0</v>
      </c>
      <c r="R520" s="183">
        <f>Q520*H520</f>
        <v>0</v>
      </c>
      <c r="S520" s="183">
        <v>0</v>
      </c>
      <c r="T520" s="183">
        <f>S520*H520</f>
        <v>0</v>
      </c>
      <c r="U520" s="184" t="s">
        <v>19</v>
      </c>
      <c r="V520" s="36"/>
      <c r="W520" s="36"/>
      <c r="X520" s="36"/>
      <c r="Y520" s="36"/>
      <c r="Z520" s="36"/>
      <c r="AA520" s="36"/>
      <c r="AB520" s="36"/>
      <c r="AC520" s="36"/>
      <c r="AD520" s="36"/>
      <c r="AE520" s="36"/>
      <c r="AR520" s="185" t="s">
        <v>268</v>
      </c>
      <c r="AT520" s="185" t="s">
        <v>165</v>
      </c>
      <c r="AU520" s="185" t="s">
        <v>82</v>
      </c>
      <c r="AY520" s="19" t="s">
        <v>161</v>
      </c>
      <c r="BE520" s="186">
        <f>IF(N520="základní",J520,0)</f>
        <v>0</v>
      </c>
      <c r="BF520" s="186">
        <f>IF(N520="snížená",J520,0)</f>
        <v>0</v>
      </c>
      <c r="BG520" s="186">
        <f>IF(N520="zákl. přenesená",J520,0)</f>
        <v>0</v>
      </c>
      <c r="BH520" s="186">
        <f>IF(N520="sníž. přenesená",J520,0)</f>
        <v>0</v>
      </c>
      <c r="BI520" s="186">
        <f>IF(N520="nulová",J520,0)</f>
        <v>0</v>
      </c>
      <c r="BJ520" s="19" t="s">
        <v>80</v>
      </c>
      <c r="BK520" s="186">
        <f>ROUND(I520*H520,1)</f>
        <v>0</v>
      </c>
      <c r="BL520" s="19" t="s">
        <v>268</v>
      </c>
      <c r="BM520" s="185" t="s">
        <v>712</v>
      </c>
    </row>
    <row r="521" spans="1:65" s="2" customFormat="1" ht="11.25">
      <c r="A521" s="36"/>
      <c r="B521" s="37"/>
      <c r="C521" s="38"/>
      <c r="D521" s="187" t="s">
        <v>172</v>
      </c>
      <c r="E521" s="38"/>
      <c r="F521" s="188" t="s">
        <v>713</v>
      </c>
      <c r="G521" s="38"/>
      <c r="H521" s="38"/>
      <c r="I521" s="189"/>
      <c r="J521" s="38"/>
      <c r="K521" s="38"/>
      <c r="L521" s="41"/>
      <c r="M521" s="190"/>
      <c r="N521" s="191"/>
      <c r="O521" s="66"/>
      <c r="P521" s="66"/>
      <c r="Q521" s="66"/>
      <c r="R521" s="66"/>
      <c r="S521" s="66"/>
      <c r="T521" s="66"/>
      <c r="U521" s="67"/>
      <c r="V521" s="36"/>
      <c r="W521" s="36"/>
      <c r="X521" s="36"/>
      <c r="Y521" s="36"/>
      <c r="Z521" s="36"/>
      <c r="AA521" s="36"/>
      <c r="AB521" s="36"/>
      <c r="AC521" s="36"/>
      <c r="AD521" s="36"/>
      <c r="AE521" s="36"/>
      <c r="AT521" s="19" t="s">
        <v>172</v>
      </c>
      <c r="AU521" s="19" t="s">
        <v>82</v>
      </c>
    </row>
    <row r="522" spans="1:65" s="2" customFormat="1" ht="48.75">
      <c r="A522" s="36"/>
      <c r="B522" s="37"/>
      <c r="C522" s="38"/>
      <c r="D522" s="194" t="s">
        <v>213</v>
      </c>
      <c r="E522" s="38"/>
      <c r="F522" s="225" t="s">
        <v>714</v>
      </c>
      <c r="G522" s="38"/>
      <c r="H522" s="38"/>
      <c r="I522" s="189"/>
      <c r="J522" s="38"/>
      <c r="K522" s="38"/>
      <c r="L522" s="41"/>
      <c r="M522" s="190"/>
      <c r="N522" s="191"/>
      <c r="O522" s="66"/>
      <c r="P522" s="66"/>
      <c r="Q522" s="66"/>
      <c r="R522" s="66"/>
      <c r="S522" s="66"/>
      <c r="T522" s="66"/>
      <c r="U522" s="67"/>
      <c r="V522" s="36"/>
      <c r="W522" s="36"/>
      <c r="X522" s="36"/>
      <c r="Y522" s="36"/>
      <c r="Z522" s="36"/>
      <c r="AA522" s="36"/>
      <c r="AB522" s="36"/>
      <c r="AC522" s="36"/>
      <c r="AD522" s="36"/>
      <c r="AE522" s="36"/>
      <c r="AT522" s="19" t="s">
        <v>213</v>
      </c>
      <c r="AU522" s="19" t="s">
        <v>82</v>
      </c>
    </row>
    <row r="523" spans="1:65" s="2" customFormat="1" ht="24.2" customHeight="1">
      <c r="A523" s="36"/>
      <c r="B523" s="37"/>
      <c r="C523" s="237" t="s">
        <v>715</v>
      </c>
      <c r="D523" s="237" t="s">
        <v>250</v>
      </c>
      <c r="E523" s="238" t="s">
        <v>716</v>
      </c>
      <c r="F523" s="239" t="s">
        <v>717</v>
      </c>
      <c r="G523" s="240" t="s">
        <v>168</v>
      </c>
      <c r="H523" s="241">
        <v>8.1</v>
      </c>
      <c r="I523" s="242"/>
      <c r="J523" s="243">
        <f>ROUND(I523*H523,1)</f>
        <v>0</v>
      </c>
      <c r="K523" s="239" t="s">
        <v>19</v>
      </c>
      <c r="L523" s="244"/>
      <c r="M523" s="245" t="s">
        <v>19</v>
      </c>
      <c r="N523" s="246" t="s">
        <v>43</v>
      </c>
      <c r="O523" s="66"/>
      <c r="P523" s="183">
        <f>O523*H523</f>
        <v>0</v>
      </c>
      <c r="Q523" s="183">
        <v>6.3200000000000001E-3</v>
      </c>
      <c r="R523" s="183">
        <f>Q523*H523</f>
        <v>5.1192000000000001E-2</v>
      </c>
      <c r="S523" s="183">
        <v>0</v>
      </c>
      <c r="T523" s="183">
        <f>S523*H523</f>
        <v>0</v>
      </c>
      <c r="U523" s="184" t="s">
        <v>19</v>
      </c>
      <c r="V523" s="36"/>
      <c r="W523" s="36"/>
      <c r="X523" s="36"/>
      <c r="Y523" s="36"/>
      <c r="Z523" s="36"/>
      <c r="AA523" s="36"/>
      <c r="AB523" s="36"/>
      <c r="AC523" s="36"/>
      <c r="AD523" s="36"/>
      <c r="AE523" s="36"/>
      <c r="AR523" s="185" t="s">
        <v>406</v>
      </c>
      <c r="AT523" s="185" t="s">
        <v>250</v>
      </c>
      <c r="AU523" s="185" t="s">
        <v>82</v>
      </c>
      <c r="AY523" s="19" t="s">
        <v>161</v>
      </c>
      <c r="BE523" s="186">
        <f>IF(N523="základní",J523,0)</f>
        <v>0</v>
      </c>
      <c r="BF523" s="186">
        <f>IF(N523="snížená",J523,0)</f>
        <v>0</v>
      </c>
      <c r="BG523" s="186">
        <f>IF(N523="zákl. přenesená",J523,0)</f>
        <v>0</v>
      </c>
      <c r="BH523" s="186">
        <f>IF(N523="sníž. přenesená",J523,0)</f>
        <v>0</v>
      </c>
      <c r="BI523" s="186">
        <f>IF(N523="nulová",J523,0)</f>
        <v>0</v>
      </c>
      <c r="BJ523" s="19" t="s">
        <v>80</v>
      </c>
      <c r="BK523" s="186">
        <f>ROUND(I523*H523,1)</f>
        <v>0</v>
      </c>
      <c r="BL523" s="19" t="s">
        <v>268</v>
      </c>
      <c r="BM523" s="185" t="s">
        <v>718</v>
      </c>
    </row>
    <row r="524" spans="1:65" s="14" customFormat="1" ht="11.25">
      <c r="B524" s="203"/>
      <c r="C524" s="204"/>
      <c r="D524" s="194" t="s">
        <v>174</v>
      </c>
      <c r="E524" s="205" t="s">
        <v>19</v>
      </c>
      <c r="F524" s="206" t="s">
        <v>719</v>
      </c>
      <c r="G524" s="204"/>
      <c r="H524" s="207">
        <v>6</v>
      </c>
      <c r="I524" s="208"/>
      <c r="J524" s="204"/>
      <c r="K524" s="204"/>
      <c r="L524" s="209"/>
      <c r="M524" s="210"/>
      <c r="N524" s="211"/>
      <c r="O524" s="211"/>
      <c r="P524" s="211"/>
      <c r="Q524" s="211"/>
      <c r="R524" s="211"/>
      <c r="S524" s="211"/>
      <c r="T524" s="211"/>
      <c r="U524" s="212"/>
      <c r="AT524" s="213" t="s">
        <v>174</v>
      </c>
      <c r="AU524" s="213" t="s">
        <v>82</v>
      </c>
      <c r="AV524" s="14" t="s">
        <v>82</v>
      </c>
      <c r="AW524" s="14" t="s">
        <v>33</v>
      </c>
      <c r="AX524" s="14" t="s">
        <v>72</v>
      </c>
      <c r="AY524" s="213" t="s">
        <v>161</v>
      </c>
    </row>
    <row r="525" spans="1:65" s="16" customFormat="1" ht="11.25">
      <c r="B525" s="226"/>
      <c r="C525" s="227"/>
      <c r="D525" s="194" t="s">
        <v>174</v>
      </c>
      <c r="E525" s="228" t="s">
        <v>19</v>
      </c>
      <c r="F525" s="229" t="s">
        <v>720</v>
      </c>
      <c r="G525" s="227"/>
      <c r="H525" s="230">
        <v>6</v>
      </c>
      <c r="I525" s="231"/>
      <c r="J525" s="227"/>
      <c r="K525" s="227"/>
      <c r="L525" s="232"/>
      <c r="M525" s="233"/>
      <c r="N525" s="234"/>
      <c r="O525" s="234"/>
      <c r="P525" s="234"/>
      <c r="Q525" s="234"/>
      <c r="R525" s="234"/>
      <c r="S525" s="234"/>
      <c r="T525" s="234"/>
      <c r="U525" s="235"/>
      <c r="AT525" s="236" t="s">
        <v>174</v>
      </c>
      <c r="AU525" s="236" t="s">
        <v>82</v>
      </c>
      <c r="AV525" s="16" t="s">
        <v>85</v>
      </c>
      <c r="AW525" s="16" t="s">
        <v>33</v>
      </c>
      <c r="AX525" s="16" t="s">
        <v>72</v>
      </c>
      <c r="AY525" s="236" t="s">
        <v>161</v>
      </c>
    </row>
    <row r="526" spans="1:65" s="14" customFormat="1" ht="11.25">
      <c r="B526" s="203"/>
      <c r="C526" s="204"/>
      <c r="D526" s="194" t="s">
        <v>174</v>
      </c>
      <c r="E526" s="205" t="s">
        <v>19</v>
      </c>
      <c r="F526" s="206" t="s">
        <v>721</v>
      </c>
      <c r="G526" s="204"/>
      <c r="H526" s="207">
        <v>8.1</v>
      </c>
      <c r="I526" s="208"/>
      <c r="J526" s="204"/>
      <c r="K526" s="204"/>
      <c r="L526" s="209"/>
      <c r="M526" s="210"/>
      <c r="N526" s="211"/>
      <c r="O526" s="211"/>
      <c r="P526" s="211"/>
      <c r="Q526" s="211"/>
      <c r="R526" s="211"/>
      <c r="S526" s="211"/>
      <c r="T526" s="211"/>
      <c r="U526" s="212"/>
      <c r="AT526" s="213" t="s">
        <v>174</v>
      </c>
      <c r="AU526" s="213" t="s">
        <v>82</v>
      </c>
      <c r="AV526" s="14" t="s">
        <v>82</v>
      </c>
      <c r="AW526" s="14" t="s">
        <v>33</v>
      </c>
      <c r="AX526" s="14" t="s">
        <v>80</v>
      </c>
      <c r="AY526" s="213" t="s">
        <v>161</v>
      </c>
    </row>
    <row r="527" spans="1:65" s="2" customFormat="1" ht="33" customHeight="1">
      <c r="A527" s="36"/>
      <c r="B527" s="37"/>
      <c r="C527" s="174" t="s">
        <v>722</v>
      </c>
      <c r="D527" s="174" t="s">
        <v>165</v>
      </c>
      <c r="E527" s="175" t="s">
        <v>723</v>
      </c>
      <c r="F527" s="176" t="s">
        <v>724</v>
      </c>
      <c r="G527" s="177" t="s">
        <v>185</v>
      </c>
      <c r="H527" s="178">
        <v>38.4</v>
      </c>
      <c r="I527" s="179"/>
      <c r="J527" s="180">
        <f>ROUND(I527*H527,1)</f>
        <v>0</v>
      </c>
      <c r="K527" s="176" t="s">
        <v>169</v>
      </c>
      <c r="L527" s="41"/>
      <c r="M527" s="181" t="s">
        <v>19</v>
      </c>
      <c r="N527" s="182" t="s">
        <v>43</v>
      </c>
      <c r="O527" s="66"/>
      <c r="P527" s="183">
        <f>O527*H527</f>
        <v>0</v>
      </c>
      <c r="Q527" s="183">
        <v>0</v>
      </c>
      <c r="R527" s="183">
        <f>Q527*H527</f>
        <v>0</v>
      </c>
      <c r="S527" s="183">
        <v>0</v>
      </c>
      <c r="T527" s="183">
        <f>S527*H527</f>
        <v>0</v>
      </c>
      <c r="U527" s="184" t="s">
        <v>19</v>
      </c>
      <c r="V527" s="36"/>
      <c r="W527" s="36"/>
      <c r="X527" s="36"/>
      <c r="Y527" s="36"/>
      <c r="Z527" s="36"/>
      <c r="AA527" s="36"/>
      <c r="AB527" s="36"/>
      <c r="AC527" s="36"/>
      <c r="AD527" s="36"/>
      <c r="AE527" s="36"/>
      <c r="AR527" s="185" t="s">
        <v>268</v>
      </c>
      <c r="AT527" s="185" t="s">
        <v>165</v>
      </c>
      <c r="AU527" s="185" t="s">
        <v>82</v>
      </c>
      <c r="AY527" s="19" t="s">
        <v>161</v>
      </c>
      <c r="BE527" s="186">
        <f>IF(N527="základní",J527,0)</f>
        <v>0</v>
      </c>
      <c r="BF527" s="186">
        <f>IF(N527="snížená",J527,0)</f>
        <v>0</v>
      </c>
      <c r="BG527" s="186">
        <f>IF(N527="zákl. přenesená",J527,0)</f>
        <v>0</v>
      </c>
      <c r="BH527" s="186">
        <f>IF(N527="sníž. přenesená",J527,0)</f>
        <v>0</v>
      </c>
      <c r="BI527" s="186">
        <f>IF(N527="nulová",J527,0)</f>
        <v>0</v>
      </c>
      <c r="BJ527" s="19" t="s">
        <v>80</v>
      </c>
      <c r="BK527" s="186">
        <f>ROUND(I527*H527,1)</f>
        <v>0</v>
      </c>
      <c r="BL527" s="19" t="s">
        <v>268</v>
      </c>
      <c r="BM527" s="185" t="s">
        <v>725</v>
      </c>
    </row>
    <row r="528" spans="1:65" s="2" customFormat="1" ht="11.25">
      <c r="A528" s="36"/>
      <c r="B528" s="37"/>
      <c r="C528" s="38"/>
      <c r="D528" s="187" t="s">
        <v>172</v>
      </c>
      <c r="E528" s="38"/>
      <c r="F528" s="188" t="s">
        <v>726</v>
      </c>
      <c r="G528" s="38"/>
      <c r="H528" s="38"/>
      <c r="I528" s="189"/>
      <c r="J528" s="38"/>
      <c r="K528" s="38"/>
      <c r="L528" s="41"/>
      <c r="M528" s="190"/>
      <c r="N528" s="191"/>
      <c r="O528" s="66"/>
      <c r="P528" s="66"/>
      <c r="Q528" s="66"/>
      <c r="R528" s="66"/>
      <c r="S528" s="66"/>
      <c r="T528" s="66"/>
      <c r="U528" s="67"/>
      <c r="V528" s="36"/>
      <c r="W528" s="36"/>
      <c r="X528" s="36"/>
      <c r="Y528" s="36"/>
      <c r="Z528" s="36"/>
      <c r="AA528" s="36"/>
      <c r="AB528" s="36"/>
      <c r="AC528" s="36"/>
      <c r="AD528" s="36"/>
      <c r="AE528" s="36"/>
      <c r="AT528" s="19" t="s">
        <v>172</v>
      </c>
      <c r="AU528" s="19" t="s">
        <v>82</v>
      </c>
    </row>
    <row r="529" spans="1:65" s="2" customFormat="1" ht="39">
      <c r="A529" s="36"/>
      <c r="B529" s="37"/>
      <c r="C529" s="38"/>
      <c r="D529" s="194" t="s">
        <v>213</v>
      </c>
      <c r="E529" s="38"/>
      <c r="F529" s="225" t="s">
        <v>708</v>
      </c>
      <c r="G529" s="38"/>
      <c r="H529" s="38"/>
      <c r="I529" s="189"/>
      <c r="J529" s="38"/>
      <c r="K529" s="38"/>
      <c r="L529" s="41"/>
      <c r="M529" s="190"/>
      <c r="N529" s="191"/>
      <c r="O529" s="66"/>
      <c r="P529" s="66"/>
      <c r="Q529" s="66"/>
      <c r="R529" s="66"/>
      <c r="S529" s="66"/>
      <c r="T529" s="66"/>
      <c r="U529" s="67"/>
      <c r="V529" s="36"/>
      <c r="W529" s="36"/>
      <c r="X529" s="36"/>
      <c r="Y529" s="36"/>
      <c r="Z529" s="36"/>
      <c r="AA529" s="36"/>
      <c r="AB529" s="36"/>
      <c r="AC529" s="36"/>
      <c r="AD529" s="36"/>
      <c r="AE529" s="36"/>
      <c r="AT529" s="19" t="s">
        <v>213</v>
      </c>
      <c r="AU529" s="19" t="s">
        <v>82</v>
      </c>
    </row>
    <row r="530" spans="1:65" s="14" customFormat="1" ht="11.25">
      <c r="B530" s="203"/>
      <c r="C530" s="204"/>
      <c r="D530" s="194" t="s">
        <v>174</v>
      </c>
      <c r="E530" s="205" t="s">
        <v>19</v>
      </c>
      <c r="F530" s="206" t="s">
        <v>727</v>
      </c>
      <c r="G530" s="204"/>
      <c r="H530" s="207">
        <v>38.4</v>
      </c>
      <c r="I530" s="208"/>
      <c r="J530" s="204"/>
      <c r="K530" s="204"/>
      <c r="L530" s="209"/>
      <c r="M530" s="210"/>
      <c r="N530" s="211"/>
      <c r="O530" s="211"/>
      <c r="P530" s="211"/>
      <c r="Q530" s="211"/>
      <c r="R530" s="211"/>
      <c r="S530" s="211"/>
      <c r="T530" s="211"/>
      <c r="U530" s="212"/>
      <c r="AT530" s="213" t="s">
        <v>174</v>
      </c>
      <c r="AU530" s="213" t="s">
        <v>82</v>
      </c>
      <c r="AV530" s="14" t="s">
        <v>82</v>
      </c>
      <c r="AW530" s="14" t="s">
        <v>33</v>
      </c>
      <c r="AX530" s="14" t="s">
        <v>80</v>
      </c>
      <c r="AY530" s="213" t="s">
        <v>161</v>
      </c>
    </row>
    <row r="531" spans="1:65" s="2" customFormat="1" ht="24.2" customHeight="1">
      <c r="A531" s="36"/>
      <c r="B531" s="37"/>
      <c r="C531" s="237" t="s">
        <v>728</v>
      </c>
      <c r="D531" s="237" t="s">
        <v>250</v>
      </c>
      <c r="E531" s="238" t="s">
        <v>729</v>
      </c>
      <c r="F531" s="239" t="s">
        <v>730</v>
      </c>
      <c r="G531" s="240" t="s">
        <v>731</v>
      </c>
      <c r="H531" s="241">
        <v>1</v>
      </c>
      <c r="I531" s="242"/>
      <c r="J531" s="243">
        <f>ROUND(I531*H531,1)</f>
        <v>0</v>
      </c>
      <c r="K531" s="239" t="s">
        <v>169</v>
      </c>
      <c r="L531" s="244"/>
      <c r="M531" s="245" t="s">
        <v>19</v>
      </c>
      <c r="N531" s="246" t="s">
        <v>43</v>
      </c>
      <c r="O531" s="66"/>
      <c r="P531" s="183">
        <f>O531*H531</f>
        <v>0</v>
      </c>
      <c r="Q531" s="183">
        <v>5.2999999999999998E-4</v>
      </c>
      <c r="R531" s="183">
        <f>Q531*H531</f>
        <v>5.2999999999999998E-4</v>
      </c>
      <c r="S531" s="183">
        <v>0</v>
      </c>
      <c r="T531" s="183">
        <f>S531*H531</f>
        <v>0</v>
      </c>
      <c r="U531" s="184" t="s">
        <v>19</v>
      </c>
      <c r="V531" s="36"/>
      <c r="W531" s="36"/>
      <c r="X531" s="36"/>
      <c r="Y531" s="36"/>
      <c r="Z531" s="36"/>
      <c r="AA531" s="36"/>
      <c r="AB531" s="36"/>
      <c r="AC531" s="36"/>
      <c r="AD531" s="36"/>
      <c r="AE531" s="36"/>
      <c r="AR531" s="185" t="s">
        <v>406</v>
      </c>
      <c r="AT531" s="185" t="s">
        <v>250</v>
      </c>
      <c r="AU531" s="185" t="s">
        <v>82</v>
      </c>
      <c r="AY531" s="19" t="s">
        <v>161</v>
      </c>
      <c r="BE531" s="186">
        <f>IF(N531="základní",J531,0)</f>
        <v>0</v>
      </c>
      <c r="BF531" s="186">
        <f>IF(N531="snížená",J531,0)</f>
        <v>0</v>
      </c>
      <c r="BG531" s="186">
        <f>IF(N531="zákl. přenesená",J531,0)</f>
        <v>0</v>
      </c>
      <c r="BH531" s="186">
        <f>IF(N531="sníž. přenesená",J531,0)</f>
        <v>0</v>
      </c>
      <c r="BI531" s="186">
        <f>IF(N531="nulová",J531,0)</f>
        <v>0</v>
      </c>
      <c r="BJ531" s="19" t="s">
        <v>80</v>
      </c>
      <c r="BK531" s="186">
        <f>ROUND(I531*H531,1)</f>
        <v>0</v>
      </c>
      <c r="BL531" s="19" t="s">
        <v>268</v>
      </c>
      <c r="BM531" s="185" t="s">
        <v>732</v>
      </c>
    </row>
    <row r="532" spans="1:65" s="2" customFormat="1" ht="24.2" customHeight="1">
      <c r="A532" s="36"/>
      <c r="B532" s="37"/>
      <c r="C532" s="237" t="s">
        <v>733</v>
      </c>
      <c r="D532" s="237" t="s">
        <v>250</v>
      </c>
      <c r="E532" s="238" t="s">
        <v>734</v>
      </c>
      <c r="F532" s="239" t="s">
        <v>735</v>
      </c>
      <c r="G532" s="240" t="s">
        <v>731</v>
      </c>
      <c r="H532" s="241">
        <v>1</v>
      </c>
      <c r="I532" s="242"/>
      <c r="J532" s="243">
        <f>ROUND(I532*H532,1)</f>
        <v>0</v>
      </c>
      <c r="K532" s="239" t="s">
        <v>169</v>
      </c>
      <c r="L532" s="244"/>
      <c r="M532" s="245" t="s">
        <v>19</v>
      </c>
      <c r="N532" s="246" t="s">
        <v>43</v>
      </c>
      <c r="O532" s="66"/>
      <c r="P532" s="183">
        <f>O532*H532</f>
        <v>0</v>
      </c>
      <c r="Q532" s="183">
        <v>5.2999999999999998E-4</v>
      </c>
      <c r="R532" s="183">
        <f>Q532*H532</f>
        <v>5.2999999999999998E-4</v>
      </c>
      <c r="S532" s="183">
        <v>0</v>
      </c>
      <c r="T532" s="183">
        <f>S532*H532</f>
        <v>0</v>
      </c>
      <c r="U532" s="184" t="s">
        <v>19</v>
      </c>
      <c r="V532" s="36"/>
      <c r="W532" s="36"/>
      <c r="X532" s="36"/>
      <c r="Y532" s="36"/>
      <c r="Z532" s="36"/>
      <c r="AA532" s="36"/>
      <c r="AB532" s="36"/>
      <c r="AC532" s="36"/>
      <c r="AD532" s="36"/>
      <c r="AE532" s="36"/>
      <c r="AR532" s="185" t="s">
        <v>406</v>
      </c>
      <c r="AT532" s="185" t="s">
        <v>250</v>
      </c>
      <c r="AU532" s="185" t="s">
        <v>82</v>
      </c>
      <c r="AY532" s="19" t="s">
        <v>161</v>
      </c>
      <c r="BE532" s="186">
        <f>IF(N532="základní",J532,0)</f>
        <v>0</v>
      </c>
      <c r="BF532" s="186">
        <f>IF(N532="snížená",J532,0)</f>
        <v>0</v>
      </c>
      <c r="BG532" s="186">
        <f>IF(N532="zákl. přenesená",J532,0)</f>
        <v>0</v>
      </c>
      <c r="BH532" s="186">
        <f>IF(N532="sníž. přenesená",J532,0)</f>
        <v>0</v>
      </c>
      <c r="BI532" s="186">
        <f>IF(N532="nulová",J532,0)</f>
        <v>0</v>
      </c>
      <c r="BJ532" s="19" t="s">
        <v>80</v>
      </c>
      <c r="BK532" s="186">
        <f>ROUND(I532*H532,1)</f>
        <v>0</v>
      </c>
      <c r="BL532" s="19" t="s">
        <v>268</v>
      </c>
      <c r="BM532" s="185" t="s">
        <v>736</v>
      </c>
    </row>
    <row r="533" spans="1:65" s="2" customFormat="1" ht="24.2" customHeight="1">
      <c r="A533" s="36"/>
      <c r="B533" s="37"/>
      <c r="C533" s="174" t="s">
        <v>737</v>
      </c>
      <c r="D533" s="174" t="s">
        <v>165</v>
      </c>
      <c r="E533" s="175" t="s">
        <v>670</v>
      </c>
      <c r="F533" s="176" t="s">
        <v>671</v>
      </c>
      <c r="G533" s="177" t="s">
        <v>672</v>
      </c>
      <c r="H533" s="247"/>
      <c r="I533" s="179"/>
      <c r="J533" s="180">
        <f>ROUND(I533*H533,1)</f>
        <v>0</v>
      </c>
      <c r="K533" s="176" t="s">
        <v>169</v>
      </c>
      <c r="L533" s="41"/>
      <c r="M533" s="181" t="s">
        <v>19</v>
      </c>
      <c r="N533" s="182" t="s">
        <v>43</v>
      </c>
      <c r="O533" s="66"/>
      <c r="P533" s="183">
        <f>O533*H533</f>
        <v>0</v>
      </c>
      <c r="Q533" s="183">
        <v>0</v>
      </c>
      <c r="R533" s="183">
        <f>Q533*H533</f>
        <v>0</v>
      </c>
      <c r="S533" s="183">
        <v>0</v>
      </c>
      <c r="T533" s="183">
        <f>S533*H533</f>
        <v>0</v>
      </c>
      <c r="U533" s="184" t="s">
        <v>19</v>
      </c>
      <c r="V533" s="36"/>
      <c r="W533" s="36"/>
      <c r="X533" s="36"/>
      <c r="Y533" s="36"/>
      <c r="Z533" s="36"/>
      <c r="AA533" s="36"/>
      <c r="AB533" s="36"/>
      <c r="AC533" s="36"/>
      <c r="AD533" s="36"/>
      <c r="AE533" s="36"/>
      <c r="AR533" s="185" t="s">
        <v>268</v>
      </c>
      <c r="AT533" s="185" t="s">
        <v>165</v>
      </c>
      <c r="AU533" s="185" t="s">
        <v>82</v>
      </c>
      <c r="AY533" s="19" t="s">
        <v>161</v>
      </c>
      <c r="BE533" s="186">
        <f>IF(N533="základní",J533,0)</f>
        <v>0</v>
      </c>
      <c r="BF533" s="186">
        <f>IF(N533="snížená",J533,0)</f>
        <v>0</v>
      </c>
      <c r="BG533" s="186">
        <f>IF(N533="zákl. přenesená",J533,0)</f>
        <v>0</v>
      </c>
      <c r="BH533" s="186">
        <f>IF(N533="sníž. přenesená",J533,0)</f>
        <v>0</v>
      </c>
      <c r="BI533" s="186">
        <f>IF(N533="nulová",J533,0)</f>
        <v>0</v>
      </c>
      <c r="BJ533" s="19" t="s">
        <v>80</v>
      </c>
      <c r="BK533" s="186">
        <f>ROUND(I533*H533,1)</f>
        <v>0</v>
      </c>
      <c r="BL533" s="19" t="s">
        <v>268</v>
      </c>
      <c r="BM533" s="185" t="s">
        <v>738</v>
      </c>
    </row>
    <row r="534" spans="1:65" s="2" customFormat="1" ht="11.25">
      <c r="A534" s="36"/>
      <c r="B534" s="37"/>
      <c r="C534" s="38"/>
      <c r="D534" s="187" t="s">
        <v>172</v>
      </c>
      <c r="E534" s="38"/>
      <c r="F534" s="188" t="s">
        <v>674</v>
      </c>
      <c r="G534" s="38"/>
      <c r="H534" s="38"/>
      <c r="I534" s="189"/>
      <c r="J534" s="38"/>
      <c r="K534" s="38"/>
      <c r="L534" s="41"/>
      <c r="M534" s="190"/>
      <c r="N534" s="191"/>
      <c r="O534" s="66"/>
      <c r="P534" s="66"/>
      <c r="Q534" s="66"/>
      <c r="R534" s="66"/>
      <c r="S534" s="66"/>
      <c r="T534" s="66"/>
      <c r="U534" s="67"/>
      <c r="V534" s="36"/>
      <c r="W534" s="36"/>
      <c r="X534" s="36"/>
      <c r="Y534" s="36"/>
      <c r="Z534" s="36"/>
      <c r="AA534" s="36"/>
      <c r="AB534" s="36"/>
      <c r="AC534" s="36"/>
      <c r="AD534" s="36"/>
      <c r="AE534" s="36"/>
      <c r="AT534" s="19" t="s">
        <v>172</v>
      </c>
      <c r="AU534" s="19" t="s">
        <v>82</v>
      </c>
    </row>
    <row r="535" spans="1:65" s="2" customFormat="1" ht="78">
      <c r="A535" s="36"/>
      <c r="B535" s="37"/>
      <c r="C535" s="38"/>
      <c r="D535" s="194" t="s">
        <v>213</v>
      </c>
      <c r="E535" s="38"/>
      <c r="F535" s="225" t="s">
        <v>675</v>
      </c>
      <c r="G535" s="38"/>
      <c r="H535" s="38"/>
      <c r="I535" s="189"/>
      <c r="J535" s="38"/>
      <c r="K535" s="38"/>
      <c r="L535" s="41"/>
      <c r="M535" s="190"/>
      <c r="N535" s="191"/>
      <c r="O535" s="66"/>
      <c r="P535" s="66"/>
      <c r="Q535" s="66"/>
      <c r="R535" s="66"/>
      <c r="S535" s="66"/>
      <c r="T535" s="66"/>
      <c r="U535" s="67"/>
      <c r="V535" s="36"/>
      <c r="W535" s="36"/>
      <c r="X535" s="36"/>
      <c r="Y535" s="36"/>
      <c r="Z535" s="36"/>
      <c r="AA535" s="36"/>
      <c r="AB535" s="36"/>
      <c r="AC535" s="36"/>
      <c r="AD535" s="36"/>
      <c r="AE535" s="36"/>
      <c r="AT535" s="19" t="s">
        <v>213</v>
      </c>
      <c r="AU535" s="19" t="s">
        <v>82</v>
      </c>
    </row>
    <row r="536" spans="1:65" s="12" customFormat="1" ht="22.9" customHeight="1">
      <c r="B536" s="158"/>
      <c r="C536" s="159"/>
      <c r="D536" s="160" t="s">
        <v>71</v>
      </c>
      <c r="E536" s="172" t="s">
        <v>739</v>
      </c>
      <c r="F536" s="172" t="s">
        <v>740</v>
      </c>
      <c r="G536" s="159"/>
      <c r="H536" s="159"/>
      <c r="I536" s="162"/>
      <c r="J536" s="173">
        <f>BK536</f>
        <v>0</v>
      </c>
      <c r="K536" s="159"/>
      <c r="L536" s="164"/>
      <c r="M536" s="165"/>
      <c r="N536" s="166"/>
      <c r="O536" s="166"/>
      <c r="P536" s="167">
        <f>SUM(P537:P575)</f>
        <v>0</v>
      </c>
      <c r="Q536" s="166"/>
      <c r="R536" s="167">
        <f>SUM(R537:R575)</f>
        <v>1.9998166439999998</v>
      </c>
      <c r="S536" s="166"/>
      <c r="T536" s="167">
        <f>SUM(T537:T575)</f>
        <v>0</v>
      </c>
      <c r="U536" s="168"/>
      <c r="AR536" s="169" t="s">
        <v>82</v>
      </c>
      <c r="AT536" s="170" t="s">
        <v>71</v>
      </c>
      <c r="AU536" s="170" t="s">
        <v>80</v>
      </c>
      <c r="AY536" s="169" t="s">
        <v>161</v>
      </c>
      <c r="BK536" s="171">
        <f>SUM(BK537:BK575)</f>
        <v>0</v>
      </c>
    </row>
    <row r="537" spans="1:65" s="2" customFormat="1" ht="24.2" customHeight="1">
      <c r="A537" s="36"/>
      <c r="B537" s="37"/>
      <c r="C537" s="174" t="s">
        <v>741</v>
      </c>
      <c r="D537" s="174" t="s">
        <v>165</v>
      </c>
      <c r="E537" s="175" t="s">
        <v>742</v>
      </c>
      <c r="F537" s="176" t="s">
        <v>743</v>
      </c>
      <c r="G537" s="177" t="s">
        <v>168</v>
      </c>
      <c r="H537" s="178">
        <v>173.09299999999999</v>
      </c>
      <c r="I537" s="179"/>
      <c r="J537" s="180">
        <f>ROUND(I537*H537,1)</f>
        <v>0</v>
      </c>
      <c r="K537" s="176" t="s">
        <v>169</v>
      </c>
      <c r="L537" s="41"/>
      <c r="M537" s="181" t="s">
        <v>19</v>
      </c>
      <c r="N537" s="182" t="s">
        <v>43</v>
      </c>
      <c r="O537" s="66"/>
      <c r="P537" s="183">
        <f>O537*H537</f>
        <v>0</v>
      </c>
      <c r="Q537" s="183">
        <v>0</v>
      </c>
      <c r="R537" s="183">
        <f>Q537*H537</f>
        <v>0</v>
      </c>
      <c r="S537" s="183">
        <v>0</v>
      </c>
      <c r="T537" s="183">
        <f>S537*H537</f>
        <v>0</v>
      </c>
      <c r="U537" s="184" t="s">
        <v>19</v>
      </c>
      <c r="V537" s="36"/>
      <c r="W537" s="36"/>
      <c r="X537" s="36"/>
      <c r="Y537" s="36"/>
      <c r="Z537" s="36"/>
      <c r="AA537" s="36"/>
      <c r="AB537" s="36"/>
      <c r="AC537" s="36"/>
      <c r="AD537" s="36"/>
      <c r="AE537" s="36"/>
      <c r="AR537" s="185" t="s">
        <v>268</v>
      </c>
      <c r="AT537" s="185" t="s">
        <v>165</v>
      </c>
      <c r="AU537" s="185" t="s">
        <v>82</v>
      </c>
      <c r="AY537" s="19" t="s">
        <v>161</v>
      </c>
      <c r="BE537" s="186">
        <f>IF(N537="základní",J537,0)</f>
        <v>0</v>
      </c>
      <c r="BF537" s="186">
        <f>IF(N537="snížená",J537,0)</f>
        <v>0</v>
      </c>
      <c r="BG537" s="186">
        <f>IF(N537="zákl. přenesená",J537,0)</f>
        <v>0</v>
      </c>
      <c r="BH537" s="186">
        <f>IF(N537="sníž. přenesená",J537,0)</f>
        <v>0</v>
      </c>
      <c r="BI537" s="186">
        <f>IF(N537="nulová",J537,0)</f>
        <v>0</v>
      </c>
      <c r="BJ537" s="19" t="s">
        <v>80</v>
      </c>
      <c r="BK537" s="186">
        <f>ROUND(I537*H537,1)</f>
        <v>0</v>
      </c>
      <c r="BL537" s="19" t="s">
        <v>268</v>
      </c>
      <c r="BM537" s="185" t="s">
        <v>744</v>
      </c>
    </row>
    <row r="538" spans="1:65" s="2" customFormat="1" ht="11.25">
      <c r="A538" s="36"/>
      <c r="B538" s="37"/>
      <c r="C538" s="38"/>
      <c r="D538" s="187" t="s">
        <v>172</v>
      </c>
      <c r="E538" s="38"/>
      <c r="F538" s="188" t="s">
        <v>745</v>
      </c>
      <c r="G538" s="38"/>
      <c r="H538" s="38"/>
      <c r="I538" s="189"/>
      <c r="J538" s="38"/>
      <c r="K538" s="38"/>
      <c r="L538" s="41"/>
      <c r="M538" s="190"/>
      <c r="N538" s="191"/>
      <c r="O538" s="66"/>
      <c r="P538" s="66"/>
      <c r="Q538" s="66"/>
      <c r="R538" s="66"/>
      <c r="S538" s="66"/>
      <c r="T538" s="66"/>
      <c r="U538" s="67"/>
      <c r="V538" s="36"/>
      <c r="W538" s="36"/>
      <c r="X538" s="36"/>
      <c r="Y538" s="36"/>
      <c r="Z538" s="36"/>
      <c r="AA538" s="36"/>
      <c r="AB538" s="36"/>
      <c r="AC538" s="36"/>
      <c r="AD538" s="36"/>
      <c r="AE538" s="36"/>
      <c r="AT538" s="19" t="s">
        <v>172</v>
      </c>
      <c r="AU538" s="19" t="s">
        <v>82</v>
      </c>
    </row>
    <row r="539" spans="1:65" s="2" customFormat="1" ht="39">
      <c r="A539" s="36"/>
      <c r="B539" s="37"/>
      <c r="C539" s="38"/>
      <c r="D539" s="194" t="s">
        <v>213</v>
      </c>
      <c r="E539" s="38"/>
      <c r="F539" s="225" t="s">
        <v>746</v>
      </c>
      <c r="G539" s="38"/>
      <c r="H539" s="38"/>
      <c r="I539" s="189"/>
      <c r="J539" s="38"/>
      <c r="K539" s="38"/>
      <c r="L539" s="41"/>
      <c r="M539" s="190"/>
      <c r="N539" s="191"/>
      <c r="O539" s="66"/>
      <c r="P539" s="66"/>
      <c r="Q539" s="66"/>
      <c r="R539" s="66"/>
      <c r="S539" s="66"/>
      <c r="T539" s="66"/>
      <c r="U539" s="67"/>
      <c r="V539" s="36"/>
      <c r="W539" s="36"/>
      <c r="X539" s="36"/>
      <c r="Y539" s="36"/>
      <c r="Z539" s="36"/>
      <c r="AA539" s="36"/>
      <c r="AB539" s="36"/>
      <c r="AC539" s="36"/>
      <c r="AD539" s="36"/>
      <c r="AE539" s="36"/>
      <c r="AT539" s="19" t="s">
        <v>213</v>
      </c>
      <c r="AU539" s="19" t="s">
        <v>82</v>
      </c>
    </row>
    <row r="540" spans="1:65" s="14" customFormat="1" ht="11.25">
      <c r="B540" s="203"/>
      <c r="C540" s="204"/>
      <c r="D540" s="194" t="s">
        <v>174</v>
      </c>
      <c r="E540" s="205" t="s">
        <v>19</v>
      </c>
      <c r="F540" s="206" t="s">
        <v>747</v>
      </c>
      <c r="G540" s="204"/>
      <c r="H540" s="207">
        <v>173.09299999999999</v>
      </c>
      <c r="I540" s="208"/>
      <c r="J540" s="204"/>
      <c r="K540" s="204"/>
      <c r="L540" s="209"/>
      <c r="M540" s="210"/>
      <c r="N540" s="211"/>
      <c r="O540" s="211"/>
      <c r="P540" s="211"/>
      <c r="Q540" s="211"/>
      <c r="R540" s="211"/>
      <c r="S540" s="211"/>
      <c r="T540" s="211"/>
      <c r="U540" s="212"/>
      <c r="AT540" s="213" t="s">
        <v>174</v>
      </c>
      <c r="AU540" s="213" t="s">
        <v>82</v>
      </c>
      <c r="AV540" s="14" t="s">
        <v>82</v>
      </c>
      <c r="AW540" s="14" t="s">
        <v>33</v>
      </c>
      <c r="AX540" s="14" t="s">
        <v>80</v>
      </c>
      <c r="AY540" s="213" t="s">
        <v>161</v>
      </c>
    </row>
    <row r="541" spans="1:65" s="2" customFormat="1" ht="16.5" customHeight="1">
      <c r="A541" s="36"/>
      <c r="B541" s="37"/>
      <c r="C541" s="237" t="s">
        <v>748</v>
      </c>
      <c r="D541" s="237" t="s">
        <v>250</v>
      </c>
      <c r="E541" s="238" t="s">
        <v>749</v>
      </c>
      <c r="F541" s="239" t="s">
        <v>750</v>
      </c>
      <c r="G541" s="240" t="s">
        <v>168</v>
      </c>
      <c r="H541" s="241">
        <v>176.55500000000001</v>
      </c>
      <c r="I541" s="242"/>
      <c r="J541" s="243">
        <f>ROUND(I541*H541,1)</f>
        <v>0</v>
      </c>
      <c r="K541" s="239" t="s">
        <v>169</v>
      </c>
      <c r="L541" s="244"/>
      <c r="M541" s="245" t="s">
        <v>19</v>
      </c>
      <c r="N541" s="246" t="s">
        <v>43</v>
      </c>
      <c r="O541" s="66"/>
      <c r="P541" s="183">
        <f>O541*H541</f>
        <v>0</v>
      </c>
      <c r="Q541" s="183">
        <v>3.8999999999999998E-3</v>
      </c>
      <c r="R541" s="183">
        <f>Q541*H541</f>
        <v>0.68856450000000002</v>
      </c>
      <c r="S541" s="183">
        <v>0</v>
      </c>
      <c r="T541" s="183">
        <f>S541*H541</f>
        <v>0</v>
      </c>
      <c r="U541" s="184" t="s">
        <v>19</v>
      </c>
      <c r="V541" s="36"/>
      <c r="W541" s="36"/>
      <c r="X541" s="36"/>
      <c r="Y541" s="36"/>
      <c r="Z541" s="36"/>
      <c r="AA541" s="36"/>
      <c r="AB541" s="36"/>
      <c r="AC541" s="36"/>
      <c r="AD541" s="36"/>
      <c r="AE541" s="36"/>
      <c r="AR541" s="185" t="s">
        <v>406</v>
      </c>
      <c r="AT541" s="185" t="s">
        <v>250</v>
      </c>
      <c r="AU541" s="185" t="s">
        <v>82</v>
      </c>
      <c r="AY541" s="19" t="s">
        <v>161</v>
      </c>
      <c r="BE541" s="186">
        <f>IF(N541="základní",J541,0)</f>
        <v>0</v>
      </c>
      <c r="BF541" s="186">
        <f>IF(N541="snížená",J541,0)</f>
        <v>0</v>
      </c>
      <c r="BG541" s="186">
        <f>IF(N541="zákl. přenesená",J541,0)</f>
        <v>0</v>
      </c>
      <c r="BH541" s="186">
        <f>IF(N541="sníž. přenesená",J541,0)</f>
        <v>0</v>
      </c>
      <c r="BI541" s="186">
        <f>IF(N541="nulová",J541,0)</f>
        <v>0</v>
      </c>
      <c r="BJ541" s="19" t="s">
        <v>80</v>
      </c>
      <c r="BK541" s="186">
        <f>ROUND(I541*H541,1)</f>
        <v>0</v>
      </c>
      <c r="BL541" s="19" t="s">
        <v>268</v>
      </c>
      <c r="BM541" s="185" t="s">
        <v>751</v>
      </c>
    </row>
    <row r="542" spans="1:65" s="14" customFormat="1" ht="11.25">
      <c r="B542" s="203"/>
      <c r="C542" s="204"/>
      <c r="D542" s="194" t="s">
        <v>174</v>
      </c>
      <c r="E542" s="205" t="s">
        <v>19</v>
      </c>
      <c r="F542" s="206" t="s">
        <v>752</v>
      </c>
      <c r="G542" s="204"/>
      <c r="H542" s="207">
        <v>176.55500000000001</v>
      </c>
      <c r="I542" s="208"/>
      <c r="J542" s="204"/>
      <c r="K542" s="204"/>
      <c r="L542" s="209"/>
      <c r="M542" s="210"/>
      <c r="N542" s="211"/>
      <c r="O542" s="211"/>
      <c r="P542" s="211"/>
      <c r="Q542" s="211"/>
      <c r="R542" s="211"/>
      <c r="S542" s="211"/>
      <c r="T542" s="211"/>
      <c r="U542" s="212"/>
      <c r="AT542" s="213" t="s">
        <v>174</v>
      </c>
      <c r="AU542" s="213" t="s">
        <v>82</v>
      </c>
      <c r="AV542" s="14" t="s">
        <v>82</v>
      </c>
      <c r="AW542" s="14" t="s">
        <v>33</v>
      </c>
      <c r="AX542" s="14" t="s">
        <v>80</v>
      </c>
      <c r="AY542" s="213" t="s">
        <v>161</v>
      </c>
    </row>
    <row r="543" spans="1:65" s="2" customFormat="1" ht="24.2" customHeight="1">
      <c r="A543" s="36"/>
      <c r="B543" s="37"/>
      <c r="C543" s="174" t="s">
        <v>753</v>
      </c>
      <c r="D543" s="174" t="s">
        <v>165</v>
      </c>
      <c r="E543" s="175" t="s">
        <v>754</v>
      </c>
      <c r="F543" s="176" t="s">
        <v>755</v>
      </c>
      <c r="G543" s="177" t="s">
        <v>168</v>
      </c>
      <c r="H543" s="178">
        <v>302.84800000000001</v>
      </c>
      <c r="I543" s="179"/>
      <c r="J543" s="180">
        <f>ROUND(I543*H543,1)</f>
        <v>0</v>
      </c>
      <c r="K543" s="176" t="s">
        <v>169</v>
      </c>
      <c r="L543" s="41"/>
      <c r="M543" s="181" t="s">
        <v>19</v>
      </c>
      <c r="N543" s="182" t="s">
        <v>43</v>
      </c>
      <c r="O543" s="66"/>
      <c r="P543" s="183">
        <f>O543*H543</f>
        <v>0</v>
      </c>
      <c r="Q543" s="183">
        <v>1.0499999999999999E-5</v>
      </c>
      <c r="R543" s="183">
        <f>Q543*H543</f>
        <v>3.1799039999999999E-3</v>
      </c>
      <c r="S543" s="183">
        <v>0</v>
      </c>
      <c r="T543" s="183">
        <f>S543*H543</f>
        <v>0</v>
      </c>
      <c r="U543" s="184" t="s">
        <v>19</v>
      </c>
      <c r="V543" s="36"/>
      <c r="W543" s="36"/>
      <c r="X543" s="36"/>
      <c r="Y543" s="36"/>
      <c r="Z543" s="36"/>
      <c r="AA543" s="36"/>
      <c r="AB543" s="36"/>
      <c r="AC543" s="36"/>
      <c r="AD543" s="36"/>
      <c r="AE543" s="36"/>
      <c r="AR543" s="185" t="s">
        <v>268</v>
      </c>
      <c r="AT543" s="185" t="s">
        <v>165</v>
      </c>
      <c r="AU543" s="185" t="s">
        <v>82</v>
      </c>
      <c r="AY543" s="19" t="s">
        <v>161</v>
      </c>
      <c r="BE543" s="186">
        <f>IF(N543="základní",J543,0)</f>
        <v>0</v>
      </c>
      <c r="BF543" s="186">
        <f>IF(N543="snížená",J543,0)</f>
        <v>0</v>
      </c>
      <c r="BG543" s="186">
        <f>IF(N543="zákl. přenesená",J543,0)</f>
        <v>0</v>
      </c>
      <c r="BH543" s="186">
        <f>IF(N543="sníž. přenesená",J543,0)</f>
        <v>0</v>
      </c>
      <c r="BI543" s="186">
        <f>IF(N543="nulová",J543,0)</f>
        <v>0</v>
      </c>
      <c r="BJ543" s="19" t="s">
        <v>80</v>
      </c>
      <c r="BK543" s="186">
        <f>ROUND(I543*H543,1)</f>
        <v>0</v>
      </c>
      <c r="BL543" s="19" t="s">
        <v>268</v>
      </c>
      <c r="BM543" s="185" t="s">
        <v>756</v>
      </c>
    </row>
    <row r="544" spans="1:65" s="2" customFormat="1" ht="11.25">
      <c r="A544" s="36"/>
      <c r="B544" s="37"/>
      <c r="C544" s="38"/>
      <c r="D544" s="187" t="s">
        <v>172</v>
      </c>
      <c r="E544" s="38"/>
      <c r="F544" s="188" t="s">
        <v>757</v>
      </c>
      <c r="G544" s="38"/>
      <c r="H544" s="38"/>
      <c r="I544" s="189"/>
      <c r="J544" s="38"/>
      <c r="K544" s="38"/>
      <c r="L544" s="41"/>
      <c r="M544" s="190"/>
      <c r="N544" s="191"/>
      <c r="O544" s="66"/>
      <c r="P544" s="66"/>
      <c r="Q544" s="66"/>
      <c r="R544" s="66"/>
      <c r="S544" s="66"/>
      <c r="T544" s="66"/>
      <c r="U544" s="67"/>
      <c r="V544" s="36"/>
      <c r="W544" s="36"/>
      <c r="X544" s="36"/>
      <c r="Y544" s="36"/>
      <c r="Z544" s="36"/>
      <c r="AA544" s="36"/>
      <c r="AB544" s="36"/>
      <c r="AC544" s="36"/>
      <c r="AD544" s="36"/>
      <c r="AE544" s="36"/>
      <c r="AT544" s="19" t="s">
        <v>172</v>
      </c>
      <c r="AU544" s="19" t="s">
        <v>82</v>
      </c>
    </row>
    <row r="545" spans="1:65" s="14" customFormat="1" ht="11.25">
      <c r="B545" s="203"/>
      <c r="C545" s="204"/>
      <c r="D545" s="194" t="s">
        <v>174</v>
      </c>
      <c r="E545" s="205" t="s">
        <v>19</v>
      </c>
      <c r="F545" s="206" t="s">
        <v>498</v>
      </c>
      <c r="G545" s="204"/>
      <c r="H545" s="207">
        <v>210.19499999999999</v>
      </c>
      <c r="I545" s="208"/>
      <c r="J545" s="204"/>
      <c r="K545" s="204"/>
      <c r="L545" s="209"/>
      <c r="M545" s="210"/>
      <c r="N545" s="211"/>
      <c r="O545" s="211"/>
      <c r="P545" s="211"/>
      <c r="Q545" s="211"/>
      <c r="R545" s="211"/>
      <c r="S545" s="211"/>
      <c r="T545" s="211"/>
      <c r="U545" s="212"/>
      <c r="AT545" s="213" t="s">
        <v>174</v>
      </c>
      <c r="AU545" s="213" t="s">
        <v>82</v>
      </c>
      <c r="AV545" s="14" t="s">
        <v>82</v>
      </c>
      <c r="AW545" s="14" t="s">
        <v>33</v>
      </c>
      <c r="AX545" s="14" t="s">
        <v>72</v>
      </c>
      <c r="AY545" s="213" t="s">
        <v>161</v>
      </c>
    </row>
    <row r="546" spans="1:65" s="14" customFormat="1" ht="11.25">
      <c r="B546" s="203"/>
      <c r="C546" s="204"/>
      <c r="D546" s="194" t="s">
        <v>174</v>
      </c>
      <c r="E546" s="205" t="s">
        <v>19</v>
      </c>
      <c r="F546" s="206" t="s">
        <v>499</v>
      </c>
      <c r="G546" s="204"/>
      <c r="H546" s="207">
        <v>33.731000000000002</v>
      </c>
      <c r="I546" s="208"/>
      <c r="J546" s="204"/>
      <c r="K546" s="204"/>
      <c r="L546" s="209"/>
      <c r="M546" s="210"/>
      <c r="N546" s="211"/>
      <c r="O546" s="211"/>
      <c r="P546" s="211"/>
      <c r="Q546" s="211"/>
      <c r="R546" s="211"/>
      <c r="S546" s="211"/>
      <c r="T546" s="211"/>
      <c r="U546" s="212"/>
      <c r="AT546" s="213" t="s">
        <v>174</v>
      </c>
      <c r="AU546" s="213" t="s">
        <v>82</v>
      </c>
      <c r="AV546" s="14" t="s">
        <v>82</v>
      </c>
      <c r="AW546" s="14" t="s">
        <v>33</v>
      </c>
      <c r="AX546" s="14" t="s">
        <v>72</v>
      </c>
      <c r="AY546" s="213" t="s">
        <v>161</v>
      </c>
    </row>
    <row r="547" spans="1:65" s="16" customFormat="1" ht="11.25">
      <c r="B547" s="226"/>
      <c r="C547" s="227"/>
      <c r="D547" s="194" t="s">
        <v>174</v>
      </c>
      <c r="E547" s="228" t="s">
        <v>19</v>
      </c>
      <c r="F547" s="229" t="s">
        <v>658</v>
      </c>
      <c r="G547" s="227"/>
      <c r="H547" s="230">
        <v>243.92599999999999</v>
      </c>
      <c r="I547" s="231"/>
      <c r="J547" s="227"/>
      <c r="K547" s="227"/>
      <c r="L547" s="232"/>
      <c r="M547" s="233"/>
      <c r="N547" s="234"/>
      <c r="O547" s="234"/>
      <c r="P547" s="234"/>
      <c r="Q547" s="234"/>
      <c r="R547" s="234"/>
      <c r="S547" s="234"/>
      <c r="T547" s="234"/>
      <c r="U547" s="235"/>
      <c r="AT547" s="236" t="s">
        <v>174</v>
      </c>
      <c r="AU547" s="236" t="s">
        <v>82</v>
      </c>
      <c r="AV547" s="16" t="s">
        <v>85</v>
      </c>
      <c r="AW547" s="16" t="s">
        <v>33</v>
      </c>
      <c r="AX547" s="16" t="s">
        <v>72</v>
      </c>
      <c r="AY547" s="236" t="s">
        <v>161</v>
      </c>
    </row>
    <row r="548" spans="1:65" s="14" customFormat="1" ht="11.25">
      <c r="B548" s="203"/>
      <c r="C548" s="204"/>
      <c r="D548" s="194" t="s">
        <v>174</v>
      </c>
      <c r="E548" s="205" t="s">
        <v>19</v>
      </c>
      <c r="F548" s="206" t="s">
        <v>659</v>
      </c>
      <c r="G548" s="204"/>
      <c r="H548" s="207">
        <v>31.710999999999999</v>
      </c>
      <c r="I548" s="208"/>
      <c r="J548" s="204"/>
      <c r="K548" s="204"/>
      <c r="L548" s="209"/>
      <c r="M548" s="210"/>
      <c r="N548" s="211"/>
      <c r="O548" s="211"/>
      <c r="P548" s="211"/>
      <c r="Q548" s="211"/>
      <c r="R548" s="211"/>
      <c r="S548" s="211"/>
      <c r="T548" s="211"/>
      <c r="U548" s="212"/>
      <c r="AT548" s="213" t="s">
        <v>174</v>
      </c>
      <c r="AU548" s="213" t="s">
        <v>82</v>
      </c>
      <c r="AV548" s="14" t="s">
        <v>82</v>
      </c>
      <c r="AW548" s="14" t="s">
        <v>33</v>
      </c>
      <c r="AX548" s="14" t="s">
        <v>72</v>
      </c>
      <c r="AY548" s="213" t="s">
        <v>161</v>
      </c>
    </row>
    <row r="549" spans="1:65" s="16" customFormat="1" ht="11.25">
      <c r="B549" s="226"/>
      <c r="C549" s="227"/>
      <c r="D549" s="194" t="s">
        <v>174</v>
      </c>
      <c r="E549" s="228" t="s">
        <v>19</v>
      </c>
      <c r="F549" s="229" t="s">
        <v>660</v>
      </c>
      <c r="G549" s="227"/>
      <c r="H549" s="230">
        <v>31.710999999999999</v>
      </c>
      <c r="I549" s="231"/>
      <c r="J549" s="227"/>
      <c r="K549" s="227"/>
      <c r="L549" s="232"/>
      <c r="M549" s="233"/>
      <c r="N549" s="234"/>
      <c r="O549" s="234"/>
      <c r="P549" s="234"/>
      <c r="Q549" s="234"/>
      <c r="R549" s="234"/>
      <c r="S549" s="234"/>
      <c r="T549" s="234"/>
      <c r="U549" s="235"/>
      <c r="AT549" s="236" t="s">
        <v>174</v>
      </c>
      <c r="AU549" s="236" t="s">
        <v>82</v>
      </c>
      <c r="AV549" s="16" t="s">
        <v>85</v>
      </c>
      <c r="AW549" s="16" t="s">
        <v>33</v>
      </c>
      <c r="AX549" s="16" t="s">
        <v>72</v>
      </c>
      <c r="AY549" s="236" t="s">
        <v>161</v>
      </c>
    </row>
    <row r="550" spans="1:65" s="14" customFormat="1" ht="11.25">
      <c r="B550" s="203"/>
      <c r="C550" s="204"/>
      <c r="D550" s="194" t="s">
        <v>174</v>
      </c>
      <c r="E550" s="205" t="s">
        <v>19</v>
      </c>
      <c r="F550" s="206" t="s">
        <v>661</v>
      </c>
      <c r="G550" s="204"/>
      <c r="H550" s="207">
        <v>24.812999999999999</v>
      </c>
      <c r="I550" s="208"/>
      <c r="J550" s="204"/>
      <c r="K550" s="204"/>
      <c r="L550" s="209"/>
      <c r="M550" s="210"/>
      <c r="N550" s="211"/>
      <c r="O550" s="211"/>
      <c r="P550" s="211"/>
      <c r="Q550" s="211"/>
      <c r="R550" s="211"/>
      <c r="S550" s="211"/>
      <c r="T550" s="211"/>
      <c r="U550" s="212"/>
      <c r="AT550" s="213" t="s">
        <v>174</v>
      </c>
      <c r="AU550" s="213" t="s">
        <v>82</v>
      </c>
      <c r="AV550" s="14" t="s">
        <v>82</v>
      </c>
      <c r="AW550" s="14" t="s">
        <v>33</v>
      </c>
      <c r="AX550" s="14" t="s">
        <v>72</v>
      </c>
      <c r="AY550" s="213" t="s">
        <v>161</v>
      </c>
    </row>
    <row r="551" spans="1:65" s="14" customFormat="1" ht="11.25">
      <c r="B551" s="203"/>
      <c r="C551" s="204"/>
      <c r="D551" s="194" t="s">
        <v>174</v>
      </c>
      <c r="E551" s="205" t="s">
        <v>19</v>
      </c>
      <c r="F551" s="206" t="s">
        <v>662</v>
      </c>
      <c r="G551" s="204"/>
      <c r="H551" s="207">
        <v>2.3980000000000001</v>
      </c>
      <c r="I551" s="208"/>
      <c r="J551" s="204"/>
      <c r="K551" s="204"/>
      <c r="L551" s="209"/>
      <c r="M551" s="210"/>
      <c r="N551" s="211"/>
      <c r="O551" s="211"/>
      <c r="P551" s="211"/>
      <c r="Q551" s="211"/>
      <c r="R551" s="211"/>
      <c r="S551" s="211"/>
      <c r="T551" s="211"/>
      <c r="U551" s="212"/>
      <c r="AT551" s="213" t="s">
        <v>174</v>
      </c>
      <c r="AU551" s="213" t="s">
        <v>82</v>
      </c>
      <c r="AV551" s="14" t="s">
        <v>82</v>
      </c>
      <c r="AW551" s="14" t="s">
        <v>33</v>
      </c>
      <c r="AX551" s="14" t="s">
        <v>72</v>
      </c>
      <c r="AY551" s="213" t="s">
        <v>161</v>
      </c>
    </row>
    <row r="552" spans="1:65" s="16" customFormat="1" ht="11.25">
      <c r="B552" s="226"/>
      <c r="C552" s="227"/>
      <c r="D552" s="194" t="s">
        <v>174</v>
      </c>
      <c r="E552" s="228" t="s">
        <v>19</v>
      </c>
      <c r="F552" s="229" t="s">
        <v>663</v>
      </c>
      <c r="G552" s="227"/>
      <c r="H552" s="230">
        <v>27.210999999999999</v>
      </c>
      <c r="I552" s="231"/>
      <c r="J552" s="227"/>
      <c r="K552" s="227"/>
      <c r="L552" s="232"/>
      <c r="M552" s="233"/>
      <c r="N552" s="234"/>
      <c r="O552" s="234"/>
      <c r="P552" s="234"/>
      <c r="Q552" s="234"/>
      <c r="R552" s="234"/>
      <c r="S552" s="234"/>
      <c r="T552" s="234"/>
      <c r="U552" s="235"/>
      <c r="AT552" s="236" t="s">
        <v>174</v>
      </c>
      <c r="AU552" s="236" t="s">
        <v>82</v>
      </c>
      <c r="AV552" s="16" t="s">
        <v>85</v>
      </c>
      <c r="AW552" s="16" t="s">
        <v>33</v>
      </c>
      <c r="AX552" s="16" t="s">
        <v>72</v>
      </c>
      <c r="AY552" s="236" t="s">
        <v>161</v>
      </c>
    </row>
    <row r="553" spans="1:65" s="15" customFormat="1" ht="11.25">
      <c r="B553" s="214"/>
      <c r="C553" s="215"/>
      <c r="D553" s="194" t="s">
        <v>174</v>
      </c>
      <c r="E553" s="216" t="s">
        <v>19</v>
      </c>
      <c r="F553" s="217" t="s">
        <v>239</v>
      </c>
      <c r="G553" s="215"/>
      <c r="H553" s="218">
        <v>302.84800000000001</v>
      </c>
      <c r="I553" s="219"/>
      <c r="J553" s="215"/>
      <c r="K553" s="215"/>
      <c r="L553" s="220"/>
      <c r="M553" s="221"/>
      <c r="N553" s="222"/>
      <c r="O553" s="222"/>
      <c r="P553" s="222"/>
      <c r="Q553" s="222"/>
      <c r="R553" s="222"/>
      <c r="S553" s="222"/>
      <c r="T553" s="222"/>
      <c r="U553" s="223"/>
      <c r="AT553" s="224" t="s">
        <v>174</v>
      </c>
      <c r="AU553" s="224" t="s">
        <v>82</v>
      </c>
      <c r="AV553" s="15" t="s">
        <v>170</v>
      </c>
      <c r="AW553" s="15" t="s">
        <v>33</v>
      </c>
      <c r="AX553" s="15" t="s">
        <v>80</v>
      </c>
      <c r="AY553" s="224" t="s">
        <v>161</v>
      </c>
    </row>
    <row r="554" spans="1:65" s="2" customFormat="1" ht="16.5" customHeight="1">
      <c r="A554" s="36"/>
      <c r="B554" s="37"/>
      <c r="C554" s="237" t="s">
        <v>758</v>
      </c>
      <c r="D554" s="237" t="s">
        <v>250</v>
      </c>
      <c r="E554" s="238" t="s">
        <v>759</v>
      </c>
      <c r="F554" s="239" t="s">
        <v>760</v>
      </c>
      <c r="G554" s="240" t="s">
        <v>168</v>
      </c>
      <c r="H554" s="241">
        <v>333.13299999999998</v>
      </c>
      <c r="I554" s="242"/>
      <c r="J554" s="243">
        <f>ROUND(I554*H554,1)</f>
        <v>0</v>
      </c>
      <c r="K554" s="239" t="s">
        <v>169</v>
      </c>
      <c r="L554" s="244"/>
      <c r="M554" s="245" t="s">
        <v>19</v>
      </c>
      <c r="N554" s="246" t="s">
        <v>43</v>
      </c>
      <c r="O554" s="66"/>
      <c r="P554" s="183">
        <f>O554*H554</f>
        <v>0</v>
      </c>
      <c r="Q554" s="183">
        <v>8.0000000000000007E-5</v>
      </c>
      <c r="R554" s="183">
        <f>Q554*H554</f>
        <v>2.665064E-2</v>
      </c>
      <c r="S554" s="183">
        <v>0</v>
      </c>
      <c r="T554" s="183">
        <f>S554*H554</f>
        <v>0</v>
      </c>
      <c r="U554" s="184" t="s">
        <v>19</v>
      </c>
      <c r="V554" s="36"/>
      <c r="W554" s="36"/>
      <c r="X554" s="36"/>
      <c r="Y554" s="36"/>
      <c r="Z554" s="36"/>
      <c r="AA554" s="36"/>
      <c r="AB554" s="36"/>
      <c r="AC554" s="36"/>
      <c r="AD554" s="36"/>
      <c r="AE554" s="36"/>
      <c r="AR554" s="185" t="s">
        <v>406</v>
      </c>
      <c r="AT554" s="185" t="s">
        <v>250</v>
      </c>
      <c r="AU554" s="185" t="s">
        <v>82</v>
      </c>
      <c r="AY554" s="19" t="s">
        <v>161</v>
      </c>
      <c r="BE554" s="186">
        <f>IF(N554="základní",J554,0)</f>
        <v>0</v>
      </c>
      <c r="BF554" s="186">
        <f>IF(N554="snížená",J554,0)</f>
        <v>0</v>
      </c>
      <c r="BG554" s="186">
        <f>IF(N554="zákl. přenesená",J554,0)</f>
        <v>0</v>
      </c>
      <c r="BH554" s="186">
        <f>IF(N554="sníž. přenesená",J554,0)</f>
        <v>0</v>
      </c>
      <c r="BI554" s="186">
        <f>IF(N554="nulová",J554,0)</f>
        <v>0</v>
      </c>
      <c r="BJ554" s="19" t="s">
        <v>80</v>
      </c>
      <c r="BK554" s="186">
        <f>ROUND(I554*H554,1)</f>
        <v>0</v>
      </c>
      <c r="BL554" s="19" t="s">
        <v>268</v>
      </c>
      <c r="BM554" s="185" t="s">
        <v>761</v>
      </c>
    </row>
    <row r="555" spans="1:65" s="14" customFormat="1" ht="11.25">
      <c r="B555" s="203"/>
      <c r="C555" s="204"/>
      <c r="D555" s="194" t="s">
        <v>174</v>
      </c>
      <c r="E555" s="205" t="s">
        <v>19</v>
      </c>
      <c r="F555" s="206" t="s">
        <v>762</v>
      </c>
      <c r="G555" s="204"/>
      <c r="H555" s="207">
        <v>333.13299999999998</v>
      </c>
      <c r="I555" s="208"/>
      <c r="J555" s="204"/>
      <c r="K555" s="204"/>
      <c r="L555" s="209"/>
      <c r="M555" s="210"/>
      <c r="N555" s="211"/>
      <c r="O555" s="211"/>
      <c r="P555" s="211"/>
      <c r="Q555" s="211"/>
      <c r="R555" s="211"/>
      <c r="S555" s="211"/>
      <c r="T555" s="211"/>
      <c r="U555" s="212"/>
      <c r="AT555" s="213" t="s">
        <v>174</v>
      </c>
      <c r="AU555" s="213" t="s">
        <v>82</v>
      </c>
      <c r="AV555" s="14" t="s">
        <v>82</v>
      </c>
      <c r="AW555" s="14" t="s">
        <v>33</v>
      </c>
      <c r="AX555" s="14" t="s">
        <v>80</v>
      </c>
      <c r="AY555" s="213" t="s">
        <v>161</v>
      </c>
    </row>
    <row r="556" spans="1:65" s="2" customFormat="1" ht="16.5" customHeight="1">
      <c r="A556" s="36"/>
      <c r="B556" s="37"/>
      <c r="C556" s="237" t="s">
        <v>763</v>
      </c>
      <c r="D556" s="237" t="s">
        <v>250</v>
      </c>
      <c r="E556" s="238" t="s">
        <v>764</v>
      </c>
      <c r="F556" s="239" t="s">
        <v>765</v>
      </c>
      <c r="G556" s="240" t="s">
        <v>193</v>
      </c>
      <c r="H556" s="241">
        <v>320</v>
      </c>
      <c r="I556" s="242"/>
      <c r="J556" s="243">
        <f>ROUND(I556*H556,1)</f>
        <v>0</v>
      </c>
      <c r="K556" s="239" t="s">
        <v>169</v>
      </c>
      <c r="L556" s="244"/>
      <c r="M556" s="245" t="s">
        <v>19</v>
      </c>
      <c r="N556" s="246" t="s">
        <v>43</v>
      </c>
      <c r="O556" s="66"/>
      <c r="P556" s="183">
        <f>O556*H556</f>
        <v>0</v>
      </c>
      <c r="Q556" s="183">
        <v>1.0300000000000001E-3</v>
      </c>
      <c r="R556" s="183">
        <f>Q556*H556</f>
        <v>0.3296</v>
      </c>
      <c r="S556" s="183">
        <v>0</v>
      </c>
      <c r="T556" s="183">
        <f>S556*H556</f>
        <v>0</v>
      </c>
      <c r="U556" s="184" t="s">
        <v>19</v>
      </c>
      <c r="V556" s="36"/>
      <c r="W556" s="36"/>
      <c r="X556" s="36"/>
      <c r="Y556" s="36"/>
      <c r="Z556" s="36"/>
      <c r="AA556" s="36"/>
      <c r="AB556" s="36"/>
      <c r="AC556" s="36"/>
      <c r="AD556" s="36"/>
      <c r="AE556" s="36"/>
      <c r="AR556" s="185" t="s">
        <v>406</v>
      </c>
      <c r="AT556" s="185" t="s">
        <v>250</v>
      </c>
      <c r="AU556" s="185" t="s">
        <v>82</v>
      </c>
      <c r="AY556" s="19" t="s">
        <v>161</v>
      </c>
      <c r="BE556" s="186">
        <f>IF(N556="základní",J556,0)</f>
        <v>0</v>
      </c>
      <c r="BF556" s="186">
        <f>IF(N556="snížená",J556,0)</f>
        <v>0</v>
      </c>
      <c r="BG556" s="186">
        <f>IF(N556="zákl. přenesená",J556,0)</f>
        <v>0</v>
      </c>
      <c r="BH556" s="186">
        <f>IF(N556="sníž. přenesená",J556,0)</f>
        <v>0</v>
      </c>
      <c r="BI556" s="186">
        <f>IF(N556="nulová",J556,0)</f>
        <v>0</v>
      </c>
      <c r="BJ556" s="19" t="s">
        <v>80</v>
      </c>
      <c r="BK556" s="186">
        <f>ROUND(I556*H556,1)</f>
        <v>0</v>
      </c>
      <c r="BL556" s="19" t="s">
        <v>268</v>
      </c>
      <c r="BM556" s="185" t="s">
        <v>766</v>
      </c>
    </row>
    <row r="557" spans="1:65" s="14" customFormat="1" ht="11.25">
      <c r="B557" s="203"/>
      <c r="C557" s="204"/>
      <c r="D557" s="194" t="s">
        <v>174</v>
      </c>
      <c r="E557" s="205" t="s">
        <v>19</v>
      </c>
      <c r="F557" s="206" t="s">
        <v>767</v>
      </c>
      <c r="G557" s="204"/>
      <c r="H557" s="207">
        <v>320</v>
      </c>
      <c r="I557" s="208"/>
      <c r="J557" s="204"/>
      <c r="K557" s="204"/>
      <c r="L557" s="209"/>
      <c r="M557" s="210"/>
      <c r="N557" s="211"/>
      <c r="O557" s="211"/>
      <c r="P557" s="211"/>
      <c r="Q557" s="211"/>
      <c r="R557" s="211"/>
      <c r="S557" s="211"/>
      <c r="T557" s="211"/>
      <c r="U557" s="212"/>
      <c r="AT557" s="213" t="s">
        <v>174</v>
      </c>
      <c r="AU557" s="213" t="s">
        <v>82</v>
      </c>
      <c r="AV557" s="14" t="s">
        <v>82</v>
      </c>
      <c r="AW557" s="14" t="s">
        <v>33</v>
      </c>
      <c r="AX557" s="14" t="s">
        <v>80</v>
      </c>
      <c r="AY557" s="213" t="s">
        <v>161</v>
      </c>
    </row>
    <row r="558" spans="1:65" s="2" customFormat="1" ht="16.5" customHeight="1">
      <c r="A558" s="36"/>
      <c r="B558" s="37"/>
      <c r="C558" s="237" t="s">
        <v>768</v>
      </c>
      <c r="D558" s="237" t="s">
        <v>250</v>
      </c>
      <c r="E558" s="238" t="s">
        <v>769</v>
      </c>
      <c r="F558" s="239" t="s">
        <v>770</v>
      </c>
      <c r="G558" s="240" t="s">
        <v>771</v>
      </c>
      <c r="H558" s="241">
        <v>72</v>
      </c>
      <c r="I558" s="242"/>
      <c r="J558" s="243">
        <f>ROUND(I558*H558,1)</f>
        <v>0</v>
      </c>
      <c r="K558" s="239" t="s">
        <v>169</v>
      </c>
      <c r="L558" s="244"/>
      <c r="M558" s="245" t="s">
        <v>19</v>
      </c>
      <c r="N558" s="246" t="s">
        <v>43</v>
      </c>
      <c r="O558" s="66"/>
      <c r="P558" s="183">
        <f>O558*H558</f>
        <v>0</v>
      </c>
      <c r="Q558" s="183">
        <v>1.5499999999999999E-3</v>
      </c>
      <c r="R558" s="183">
        <f>Q558*H558</f>
        <v>0.11159999999999999</v>
      </c>
      <c r="S558" s="183">
        <v>0</v>
      </c>
      <c r="T558" s="183">
        <f>S558*H558</f>
        <v>0</v>
      </c>
      <c r="U558" s="184" t="s">
        <v>19</v>
      </c>
      <c r="V558" s="36"/>
      <c r="W558" s="36"/>
      <c r="X558" s="36"/>
      <c r="Y558" s="36"/>
      <c r="Z558" s="36"/>
      <c r="AA558" s="36"/>
      <c r="AB558" s="36"/>
      <c r="AC558" s="36"/>
      <c r="AD558" s="36"/>
      <c r="AE558" s="36"/>
      <c r="AR558" s="185" t="s">
        <v>406</v>
      </c>
      <c r="AT558" s="185" t="s">
        <v>250</v>
      </c>
      <c r="AU558" s="185" t="s">
        <v>82</v>
      </c>
      <c r="AY558" s="19" t="s">
        <v>161</v>
      </c>
      <c r="BE558" s="186">
        <f>IF(N558="základní",J558,0)</f>
        <v>0</v>
      </c>
      <c r="BF558" s="186">
        <f>IF(N558="snížená",J558,0)</f>
        <v>0</v>
      </c>
      <c r="BG558" s="186">
        <f>IF(N558="zákl. přenesená",J558,0)</f>
        <v>0</v>
      </c>
      <c r="BH558" s="186">
        <f>IF(N558="sníž. přenesená",J558,0)</f>
        <v>0</v>
      </c>
      <c r="BI558" s="186">
        <f>IF(N558="nulová",J558,0)</f>
        <v>0</v>
      </c>
      <c r="BJ558" s="19" t="s">
        <v>80</v>
      </c>
      <c r="BK558" s="186">
        <f>ROUND(I558*H558,1)</f>
        <v>0</v>
      </c>
      <c r="BL558" s="19" t="s">
        <v>268</v>
      </c>
      <c r="BM558" s="185" t="s">
        <v>772</v>
      </c>
    </row>
    <row r="559" spans="1:65" s="14" customFormat="1" ht="11.25">
      <c r="B559" s="203"/>
      <c r="C559" s="204"/>
      <c r="D559" s="194" t="s">
        <v>174</v>
      </c>
      <c r="E559" s="205" t="s">
        <v>19</v>
      </c>
      <c r="F559" s="206" t="s">
        <v>773</v>
      </c>
      <c r="G559" s="204"/>
      <c r="H559" s="207">
        <v>72</v>
      </c>
      <c r="I559" s="208"/>
      <c r="J559" s="204"/>
      <c r="K559" s="204"/>
      <c r="L559" s="209"/>
      <c r="M559" s="210"/>
      <c r="N559" s="211"/>
      <c r="O559" s="211"/>
      <c r="P559" s="211"/>
      <c r="Q559" s="211"/>
      <c r="R559" s="211"/>
      <c r="S559" s="211"/>
      <c r="T559" s="211"/>
      <c r="U559" s="212"/>
      <c r="AT559" s="213" t="s">
        <v>174</v>
      </c>
      <c r="AU559" s="213" t="s">
        <v>82</v>
      </c>
      <c r="AV559" s="14" t="s">
        <v>82</v>
      </c>
      <c r="AW559" s="14" t="s">
        <v>33</v>
      </c>
      <c r="AX559" s="14" t="s">
        <v>80</v>
      </c>
      <c r="AY559" s="213" t="s">
        <v>161</v>
      </c>
    </row>
    <row r="560" spans="1:65" s="2" customFormat="1" ht="24.2" customHeight="1">
      <c r="A560" s="36"/>
      <c r="B560" s="37"/>
      <c r="C560" s="174" t="s">
        <v>774</v>
      </c>
      <c r="D560" s="174" t="s">
        <v>165</v>
      </c>
      <c r="E560" s="175" t="s">
        <v>775</v>
      </c>
      <c r="F560" s="176" t="s">
        <v>776</v>
      </c>
      <c r="G560" s="177" t="s">
        <v>168</v>
      </c>
      <c r="H560" s="178">
        <v>302.84800000000001</v>
      </c>
      <c r="I560" s="179"/>
      <c r="J560" s="180">
        <f>ROUND(I560*H560,1)</f>
        <v>0</v>
      </c>
      <c r="K560" s="176" t="s">
        <v>169</v>
      </c>
      <c r="L560" s="41"/>
      <c r="M560" s="181" t="s">
        <v>19</v>
      </c>
      <c r="N560" s="182" t="s">
        <v>43</v>
      </c>
      <c r="O560" s="66"/>
      <c r="P560" s="183">
        <f>O560*H560</f>
        <v>0</v>
      </c>
      <c r="Q560" s="183">
        <v>0</v>
      </c>
      <c r="R560" s="183">
        <f>Q560*H560</f>
        <v>0</v>
      </c>
      <c r="S560" s="183">
        <v>0</v>
      </c>
      <c r="T560" s="183">
        <f>S560*H560</f>
        <v>0</v>
      </c>
      <c r="U560" s="184" t="s">
        <v>19</v>
      </c>
      <c r="V560" s="36"/>
      <c r="W560" s="36"/>
      <c r="X560" s="36"/>
      <c r="Y560" s="36"/>
      <c r="Z560" s="36"/>
      <c r="AA560" s="36"/>
      <c r="AB560" s="36"/>
      <c r="AC560" s="36"/>
      <c r="AD560" s="36"/>
      <c r="AE560" s="36"/>
      <c r="AR560" s="185" t="s">
        <v>268</v>
      </c>
      <c r="AT560" s="185" t="s">
        <v>165</v>
      </c>
      <c r="AU560" s="185" t="s">
        <v>82</v>
      </c>
      <c r="AY560" s="19" t="s">
        <v>161</v>
      </c>
      <c r="BE560" s="186">
        <f>IF(N560="základní",J560,0)</f>
        <v>0</v>
      </c>
      <c r="BF560" s="186">
        <f>IF(N560="snížená",J560,0)</f>
        <v>0</v>
      </c>
      <c r="BG560" s="186">
        <f>IF(N560="zákl. přenesená",J560,0)</f>
        <v>0</v>
      </c>
      <c r="BH560" s="186">
        <f>IF(N560="sníž. přenesená",J560,0)</f>
        <v>0</v>
      </c>
      <c r="BI560" s="186">
        <f>IF(N560="nulová",J560,0)</f>
        <v>0</v>
      </c>
      <c r="BJ560" s="19" t="s">
        <v>80</v>
      </c>
      <c r="BK560" s="186">
        <f>ROUND(I560*H560,1)</f>
        <v>0</v>
      </c>
      <c r="BL560" s="19" t="s">
        <v>268</v>
      </c>
      <c r="BM560" s="185" t="s">
        <v>777</v>
      </c>
    </row>
    <row r="561" spans="1:65" s="2" customFormat="1" ht="11.25">
      <c r="A561" s="36"/>
      <c r="B561" s="37"/>
      <c r="C561" s="38"/>
      <c r="D561" s="187" t="s">
        <v>172</v>
      </c>
      <c r="E561" s="38"/>
      <c r="F561" s="188" t="s">
        <v>778</v>
      </c>
      <c r="G561" s="38"/>
      <c r="H561" s="38"/>
      <c r="I561" s="189"/>
      <c r="J561" s="38"/>
      <c r="K561" s="38"/>
      <c r="L561" s="41"/>
      <c r="M561" s="190"/>
      <c r="N561" s="191"/>
      <c r="O561" s="66"/>
      <c r="P561" s="66"/>
      <c r="Q561" s="66"/>
      <c r="R561" s="66"/>
      <c r="S561" s="66"/>
      <c r="T561" s="66"/>
      <c r="U561" s="67"/>
      <c r="V561" s="36"/>
      <c r="W561" s="36"/>
      <c r="X561" s="36"/>
      <c r="Y561" s="36"/>
      <c r="Z561" s="36"/>
      <c r="AA561" s="36"/>
      <c r="AB561" s="36"/>
      <c r="AC561" s="36"/>
      <c r="AD561" s="36"/>
      <c r="AE561" s="36"/>
      <c r="AT561" s="19" t="s">
        <v>172</v>
      </c>
      <c r="AU561" s="19" t="s">
        <v>82</v>
      </c>
    </row>
    <row r="562" spans="1:65" s="14" customFormat="1" ht="11.25">
      <c r="B562" s="203"/>
      <c r="C562" s="204"/>
      <c r="D562" s="194" t="s">
        <v>174</v>
      </c>
      <c r="E562" s="205" t="s">
        <v>19</v>
      </c>
      <c r="F562" s="206" t="s">
        <v>498</v>
      </c>
      <c r="G562" s="204"/>
      <c r="H562" s="207">
        <v>210.19499999999999</v>
      </c>
      <c r="I562" s="208"/>
      <c r="J562" s="204"/>
      <c r="K562" s="204"/>
      <c r="L562" s="209"/>
      <c r="M562" s="210"/>
      <c r="N562" s="211"/>
      <c r="O562" s="211"/>
      <c r="P562" s="211"/>
      <c r="Q562" s="211"/>
      <c r="R562" s="211"/>
      <c r="S562" s="211"/>
      <c r="T562" s="211"/>
      <c r="U562" s="212"/>
      <c r="AT562" s="213" t="s">
        <v>174</v>
      </c>
      <c r="AU562" s="213" t="s">
        <v>82</v>
      </c>
      <c r="AV562" s="14" t="s">
        <v>82</v>
      </c>
      <c r="AW562" s="14" t="s">
        <v>33</v>
      </c>
      <c r="AX562" s="14" t="s">
        <v>72</v>
      </c>
      <c r="AY562" s="213" t="s">
        <v>161</v>
      </c>
    </row>
    <row r="563" spans="1:65" s="14" customFormat="1" ht="11.25">
      <c r="B563" s="203"/>
      <c r="C563" s="204"/>
      <c r="D563" s="194" t="s">
        <v>174</v>
      </c>
      <c r="E563" s="205" t="s">
        <v>19</v>
      </c>
      <c r="F563" s="206" t="s">
        <v>499</v>
      </c>
      <c r="G563" s="204"/>
      <c r="H563" s="207">
        <v>33.731000000000002</v>
      </c>
      <c r="I563" s="208"/>
      <c r="J563" s="204"/>
      <c r="K563" s="204"/>
      <c r="L563" s="209"/>
      <c r="M563" s="210"/>
      <c r="N563" s="211"/>
      <c r="O563" s="211"/>
      <c r="P563" s="211"/>
      <c r="Q563" s="211"/>
      <c r="R563" s="211"/>
      <c r="S563" s="211"/>
      <c r="T563" s="211"/>
      <c r="U563" s="212"/>
      <c r="AT563" s="213" t="s">
        <v>174</v>
      </c>
      <c r="AU563" s="213" t="s">
        <v>82</v>
      </c>
      <c r="AV563" s="14" t="s">
        <v>82</v>
      </c>
      <c r="AW563" s="14" t="s">
        <v>33</v>
      </c>
      <c r="AX563" s="14" t="s">
        <v>72</v>
      </c>
      <c r="AY563" s="213" t="s">
        <v>161</v>
      </c>
    </row>
    <row r="564" spans="1:65" s="16" customFormat="1" ht="11.25">
      <c r="B564" s="226"/>
      <c r="C564" s="227"/>
      <c r="D564" s="194" t="s">
        <v>174</v>
      </c>
      <c r="E564" s="228" t="s">
        <v>19</v>
      </c>
      <c r="F564" s="229" t="s">
        <v>658</v>
      </c>
      <c r="G564" s="227"/>
      <c r="H564" s="230">
        <v>243.92599999999999</v>
      </c>
      <c r="I564" s="231"/>
      <c r="J564" s="227"/>
      <c r="K564" s="227"/>
      <c r="L564" s="232"/>
      <c r="M564" s="233"/>
      <c r="N564" s="234"/>
      <c r="O564" s="234"/>
      <c r="P564" s="234"/>
      <c r="Q564" s="234"/>
      <c r="R564" s="234"/>
      <c r="S564" s="234"/>
      <c r="T564" s="234"/>
      <c r="U564" s="235"/>
      <c r="AT564" s="236" t="s">
        <v>174</v>
      </c>
      <c r="AU564" s="236" t="s">
        <v>82</v>
      </c>
      <c r="AV564" s="16" t="s">
        <v>85</v>
      </c>
      <c r="AW564" s="16" t="s">
        <v>33</v>
      </c>
      <c r="AX564" s="16" t="s">
        <v>72</v>
      </c>
      <c r="AY564" s="236" t="s">
        <v>161</v>
      </c>
    </row>
    <row r="565" spans="1:65" s="14" customFormat="1" ht="11.25">
      <c r="B565" s="203"/>
      <c r="C565" s="204"/>
      <c r="D565" s="194" t="s">
        <v>174</v>
      </c>
      <c r="E565" s="205" t="s">
        <v>19</v>
      </c>
      <c r="F565" s="206" t="s">
        <v>659</v>
      </c>
      <c r="G565" s="204"/>
      <c r="H565" s="207">
        <v>31.710999999999999</v>
      </c>
      <c r="I565" s="208"/>
      <c r="J565" s="204"/>
      <c r="K565" s="204"/>
      <c r="L565" s="209"/>
      <c r="M565" s="210"/>
      <c r="N565" s="211"/>
      <c r="O565" s="211"/>
      <c r="P565" s="211"/>
      <c r="Q565" s="211"/>
      <c r="R565" s="211"/>
      <c r="S565" s="211"/>
      <c r="T565" s="211"/>
      <c r="U565" s="212"/>
      <c r="AT565" s="213" t="s">
        <v>174</v>
      </c>
      <c r="AU565" s="213" t="s">
        <v>82</v>
      </c>
      <c r="AV565" s="14" t="s">
        <v>82</v>
      </c>
      <c r="AW565" s="14" t="s">
        <v>33</v>
      </c>
      <c r="AX565" s="14" t="s">
        <v>72</v>
      </c>
      <c r="AY565" s="213" t="s">
        <v>161</v>
      </c>
    </row>
    <row r="566" spans="1:65" s="16" customFormat="1" ht="11.25">
      <c r="B566" s="226"/>
      <c r="C566" s="227"/>
      <c r="D566" s="194" t="s">
        <v>174</v>
      </c>
      <c r="E566" s="228" t="s">
        <v>19</v>
      </c>
      <c r="F566" s="229" t="s">
        <v>660</v>
      </c>
      <c r="G566" s="227"/>
      <c r="H566" s="230">
        <v>31.710999999999999</v>
      </c>
      <c r="I566" s="231"/>
      <c r="J566" s="227"/>
      <c r="K566" s="227"/>
      <c r="L566" s="232"/>
      <c r="M566" s="233"/>
      <c r="N566" s="234"/>
      <c r="O566" s="234"/>
      <c r="P566" s="234"/>
      <c r="Q566" s="234"/>
      <c r="R566" s="234"/>
      <c r="S566" s="234"/>
      <c r="T566" s="234"/>
      <c r="U566" s="235"/>
      <c r="AT566" s="236" t="s">
        <v>174</v>
      </c>
      <c r="AU566" s="236" t="s">
        <v>82</v>
      </c>
      <c r="AV566" s="16" t="s">
        <v>85</v>
      </c>
      <c r="AW566" s="16" t="s">
        <v>33</v>
      </c>
      <c r="AX566" s="16" t="s">
        <v>72</v>
      </c>
      <c r="AY566" s="236" t="s">
        <v>161</v>
      </c>
    </row>
    <row r="567" spans="1:65" s="14" customFormat="1" ht="11.25">
      <c r="B567" s="203"/>
      <c r="C567" s="204"/>
      <c r="D567" s="194" t="s">
        <v>174</v>
      </c>
      <c r="E567" s="205" t="s">
        <v>19</v>
      </c>
      <c r="F567" s="206" t="s">
        <v>661</v>
      </c>
      <c r="G567" s="204"/>
      <c r="H567" s="207">
        <v>24.812999999999999</v>
      </c>
      <c r="I567" s="208"/>
      <c r="J567" s="204"/>
      <c r="K567" s="204"/>
      <c r="L567" s="209"/>
      <c r="M567" s="210"/>
      <c r="N567" s="211"/>
      <c r="O567" s="211"/>
      <c r="P567" s="211"/>
      <c r="Q567" s="211"/>
      <c r="R567" s="211"/>
      <c r="S567" s="211"/>
      <c r="T567" s="211"/>
      <c r="U567" s="212"/>
      <c r="AT567" s="213" t="s">
        <v>174</v>
      </c>
      <c r="AU567" s="213" t="s">
        <v>82</v>
      </c>
      <c r="AV567" s="14" t="s">
        <v>82</v>
      </c>
      <c r="AW567" s="14" t="s">
        <v>33</v>
      </c>
      <c r="AX567" s="14" t="s">
        <v>72</v>
      </c>
      <c r="AY567" s="213" t="s">
        <v>161</v>
      </c>
    </row>
    <row r="568" spans="1:65" s="14" customFormat="1" ht="11.25">
      <c r="B568" s="203"/>
      <c r="C568" s="204"/>
      <c r="D568" s="194" t="s">
        <v>174</v>
      </c>
      <c r="E568" s="205" t="s">
        <v>19</v>
      </c>
      <c r="F568" s="206" t="s">
        <v>662</v>
      </c>
      <c r="G568" s="204"/>
      <c r="H568" s="207">
        <v>2.3980000000000001</v>
      </c>
      <c r="I568" s="208"/>
      <c r="J568" s="204"/>
      <c r="K568" s="204"/>
      <c r="L568" s="209"/>
      <c r="M568" s="210"/>
      <c r="N568" s="211"/>
      <c r="O568" s="211"/>
      <c r="P568" s="211"/>
      <c r="Q568" s="211"/>
      <c r="R568" s="211"/>
      <c r="S568" s="211"/>
      <c r="T568" s="211"/>
      <c r="U568" s="212"/>
      <c r="AT568" s="213" t="s">
        <v>174</v>
      </c>
      <c r="AU568" s="213" t="s">
        <v>82</v>
      </c>
      <c r="AV568" s="14" t="s">
        <v>82</v>
      </c>
      <c r="AW568" s="14" t="s">
        <v>33</v>
      </c>
      <c r="AX568" s="14" t="s">
        <v>72</v>
      </c>
      <c r="AY568" s="213" t="s">
        <v>161</v>
      </c>
    </row>
    <row r="569" spans="1:65" s="16" customFormat="1" ht="11.25">
      <c r="B569" s="226"/>
      <c r="C569" s="227"/>
      <c r="D569" s="194" t="s">
        <v>174</v>
      </c>
      <c r="E569" s="228" t="s">
        <v>19</v>
      </c>
      <c r="F569" s="229" t="s">
        <v>663</v>
      </c>
      <c r="G569" s="227"/>
      <c r="H569" s="230">
        <v>27.210999999999999</v>
      </c>
      <c r="I569" s="231"/>
      <c r="J569" s="227"/>
      <c r="K569" s="227"/>
      <c r="L569" s="232"/>
      <c r="M569" s="233"/>
      <c r="N569" s="234"/>
      <c r="O569" s="234"/>
      <c r="P569" s="234"/>
      <c r="Q569" s="234"/>
      <c r="R569" s="234"/>
      <c r="S569" s="234"/>
      <c r="T569" s="234"/>
      <c r="U569" s="235"/>
      <c r="AT569" s="236" t="s">
        <v>174</v>
      </c>
      <c r="AU569" s="236" t="s">
        <v>82</v>
      </c>
      <c r="AV569" s="16" t="s">
        <v>85</v>
      </c>
      <c r="AW569" s="16" t="s">
        <v>33</v>
      </c>
      <c r="AX569" s="16" t="s">
        <v>72</v>
      </c>
      <c r="AY569" s="236" t="s">
        <v>161</v>
      </c>
    </row>
    <row r="570" spans="1:65" s="15" customFormat="1" ht="11.25">
      <c r="B570" s="214"/>
      <c r="C570" s="215"/>
      <c r="D570" s="194" t="s">
        <v>174</v>
      </c>
      <c r="E570" s="216" t="s">
        <v>19</v>
      </c>
      <c r="F570" s="217" t="s">
        <v>239</v>
      </c>
      <c r="G570" s="215"/>
      <c r="H570" s="218">
        <v>302.84800000000001</v>
      </c>
      <c r="I570" s="219"/>
      <c r="J570" s="215"/>
      <c r="K570" s="215"/>
      <c r="L570" s="220"/>
      <c r="M570" s="221"/>
      <c r="N570" s="222"/>
      <c r="O570" s="222"/>
      <c r="P570" s="222"/>
      <c r="Q570" s="222"/>
      <c r="R570" s="222"/>
      <c r="S570" s="222"/>
      <c r="T570" s="222"/>
      <c r="U570" s="223"/>
      <c r="AT570" s="224" t="s">
        <v>174</v>
      </c>
      <c r="AU570" s="224" t="s">
        <v>82</v>
      </c>
      <c r="AV570" s="15" t="s">
        <v>170</v>
      </c>
      <c r="AW570" s="15" t="s">
        <v>33</v>
      </c>
      <c r="AX570" s="15" t="s">
        <v>80</v>
      </c>
      <c r="AY570" s="224" t="s">
        <v>161</v>
      </c>
    </row>
    <row r="571" spans="1:65" s="2" customFormat="1" ht="16.5" customHeight="1">
      <c r="A571" s="36"/>
      <c r="B571" s="37"/>
      <c r="C571" s="237" t="s">
        <v>779</v>
      </c>
      <c r="D571" s="237" t="s">
        <v>250</v>
      </c>
      <c r="E571" s="238" t="s">
        <v>780</v>
      </c>
      <c r="F571" s="239" t="s">
        <v>781</v>
      </c>
      <c r="G571" s="240" t="s">
        <v>168</v>
      </c>
      <c r="H571" s="241">
        <v>308.90499999999997</v>
      </c>
      <c r="I571" s="242"/>
      <c r="J571" s="243">
        <f>ROUND(I571*H571,1)</f>
        <v>0</v>
      </c>
      <c r="K571" s="239" t="s">
        <v>169</v>
      </c>
      <c r="L571" s="244"/>
      <c r="M571" s="245" t="s">
        <v>19</v>
      </c>
      <c r="N571" s="246" t="s">
        <v>43</v>
      </c>
      <c r="O571" s="66"/>
      <c r="P571" s="183">
        <f>O571*H571</f>
        <v>0</v>
      </c>
      <c r="Q571" s="183">
        <v>2.7200000000000002E-3</v>
      </c>
      <c r="R571" s="183">
        <f>Q571*H571</f>
        <v>0.84022160000000001</v>
      </c>
      <c r="S571" s="183">
        <v>0</v>
      </c>
      <c r="T571" s="183">
        <f>S571*H571</f>
        <v>0</v>
      </c>
      <c r="U571" s="184" t="s">
        <v>19</v>
      </c>
      <c r="V571" s="36"/>
      <c r="W571" s="36"/>
      <c r="X571" s="36"/>
      <c r="Y571" s="36"/>
      <c r="Z571" s="36"/>
      <c r="AA571" s="36"/>
      <c r="AB571" s="36"/>
      <c r="AC571" s="36"/>
      <c r="AD571" s="36"/>
      <c r="AE571" s="36"/>
      <c r="AR571" s="185" t="s">
        <v>406</v>
      </c>
      <c r="AT571" s="185" t="s">
        <v>250</v>
      </c>
      <c r="AU571" s="185" t="s">
        <v>82</v>
      </c>
      <c r="AY571" s="19" t="s">
        <v>161</v>
      </c>
      <c r="BE571" s="186">
        <f>IF(N571="základní",J571,0)</f>
        <v>0</v>
      </c>
      <c r="BF571" s="186">
        <f>IF(N571="snížená",J571,0)</f>
        <v>0</v>
      </c>
      <c r="BG571" s="186">
        <f>IF(N571="zákl. přenesená",J571,0)</f>
        <v>0</v>
      </c>
      <c r="BH571" s="186">
        <f>IF(N571="sníž. přenesená",J571,0)</f>
        <v>0</v>
      </c>
      <c r="BI571" s="186">
        <f>IF(N571="nulová",J571,0)</f>
        <v>0</v>
      </c>
      <c r="BJ571" s="19" t="s">
        <v>80</v>
      </c>
      <c r="BK571" s="186">
        <f>ROUND(I571*H571,1)</f>
        <v>0</v>
      </c>
      <c r="BL571" s="19" t="s">
        <v>268</v>
      </c>
      <c r="BM571" s="185" t="s">
        <v>782</v>
      </c>
    </row>
    <row r="572" spans="1:65" s="14" customFormat="1" ht="11.25">
      <c r="B572" s="203"/>
      <c r="C572" s="204"/>
      <c r="D572" s="194" t="s">
        <v>174</v>
      </c>
      <c r="E572" s="205" t="s">
        <v>19</v>
      </c>
      <c r="F572" s="206" t="s">
        <v>783</v>
      </c>
      <c r="G572" s="204"/>
      <c r="H572" s="207">
        <v>308.90499999999997</v>
      </c>
      <c r="I572" s="208"/>
      <c r="J572" s="204"/>
      <c r="K572" s="204"/>
      <c r="L572" s="209"/>
      <c r="M572" s="210"/>
      <c r="N572" s="211"/>
      <c r="O572" s="211"/>
      <c r="P572" s="211"/>
      <c r="Q572" s="211"/>
      <c r="R572" s="211"/>
      <c r="S572" s="211"/>
      <c r="T572" s="211"/>
      <c r="U572" s="212"/>
      <c r="AT572" s="213" t="s">
        <v>174</v>
      </c>
      <c r="AU572" s="213" t="s">
        <v>82</v>
      </c>
      <c r="AV572" s="14" t="s">
        <v>82</v>
      </c>
      <c r="AW572" s="14" t="s">
        <v>33</v>
      </c>
      <c r="AX572" s="14" t="s">
        <v>80</v>
      </c>
      <c r="AY572" s="213" t="s">
        <v>161</v>
      </c>
    </row>
    <row r="573" spans="1:65" s="2" customFormat="1" ht="24.2" customHeight="1">
      <c r="A573" s="36"/>
      <c r="B573" s="37"/>
      <c r="C573" s="174" t="s">
        <v>784</v>
      </c>
      <c r="D573" s="174" t="s">
        <v>165</v>
      </c>
      <c r="E573" s="175" t="s">
        <v>785</v>
      </c>
      <c r="F573" s="176" t="s">
        <v>786</v>
      </c>
      <c r="G573" s="177" t="s">
        <v>672</v>
      </c>
      <c r="H573" s="247"/>
      <c r="I573" s="179"/>
      <c r="J573" s="180">
        <f>ROUND(I573*H573,1)</f>
        <v>0</v>
      </c>
      <c r="K573" s="176" t="s">
        <v>169</v>
      </c>
      <c r="L573" s="41"/>
      <c r="M573" s="181" t="s">
        <v>19</v>
      </c>
      <c r="N573" s="182" t="s">
        <v>43</v>
      </c>
      <c r="O573" s="66"/>
      <c r="P573" s="183">
        <f>O573*H573</f>
        <v>0</v>
      </c>
      <c r="Q573" s="183">
        <v>0</v>
      </c>
      <c r="R573" s="183">
        <f>Q573*H573</f>
        <v>0</v>
      </c>
      <c r="S573" s="183">
        <v>0</v>
      </c>
      <c r="T573" s="183">
        <f>S573*H573</f>
        <v>0</v>
      </c>
      <c r="U573" s="184" t="s">
        <v>19</v>
      </c>
      <c r="V573" s="36"/>
      <c r="W573" s="36"/>
      <c r="X573" s="36"/>
      <c r="Y573" s="36"/>
      <c r="Z573" s="36"/>
      <c r="AA573" s="36"/>
      <c r="AB573" s="36"/>
      <c r="AC573" s="36"/>
      <c r="AD573" s="36"/>
      <c r="AE573" s="36"/>
      <c r="AR573" s="185" t="s">
        <v>268</v>
      </c>
      <c r="AT573" s="185" t="s">
        <v>165</v>
      </c>
      <c r="AU573" s="185" t="s">
        <v>82</v>
      </c>
      <c r="AY573" s="19" t="s">
        <v>161</v>
      </c>
      <c r="BE573" s="186">
        <f>IF(N573="základní",J573,0)</f>
        <v>0</v>
      </c>
      <c r="BF573" s="186">
        <f>IF(N573="snížená",J573,0)</f>
        <v>0</v>
      </c>
      <c r="BG573" s="186">
        <f>IF(N573="zákl. přenesená",J573,0)</f>
        <v>0</v>
      </c>
      <c r="BH573" s="186">
        <f>IF(N573="sníž. přenesená",J573,0)</f>
        <v>0</v>
      </c>
      <c r="BI573" s="186">
        <f>IF(N573="nulová",J573,0)</f>
        <v>0</v>
      </c>
      <c r="BJ573" s="19" t="s">
        <v>80</v>
      </c>
      <c r="BK573" s="186">
        <f>ROUND(I573*H573,1)</f>
        <v>0</v>
      </c>
      <c r="BL573" s="19" t="s">
        <v>268</v>
      </c>
      <c r="BM573" s="185" t="s">
        <v>787</v>
      </c>
    </row>
    <row r="574" spans="1:65" s="2" customFormat="1" ht="11.25">
      <c r="A574" s="36"/>
      <c r="B574" s="37"/>
      <c r="C574" s="38"/>
      <c r="D574" s="187" t="s">
        <v>172</v>
      </c>
      <c r="E574" s="38"/>
      <c r="F574" s="188" t="s">
        <v>788</v>
      </c>
      <c r="G574" s="38"/>
      <c r="H574" s="38"/>
      <c r="I574" s="189"/>
      <c r="J574" s="38"/>
      <c r="K574" s="38"/>
      <c r="L574" s="41"/>
      <c r="M574" s="190"/>
      <c r="N574" s="191"/>
      <c r="O574" s="66"/>
      <c r="P574" s="66"/>
      <c r="Q574" s="66"/>
      <c r="R574" s="66"/>
      <c r="S574" s="66"/>
      <c r="T574" s="66"/>
      <c r="U574" s="67"/>
      <c r="V574" s="36"/>
      <c r="W574" s="36"/>
      <c r="X574" s="36"/>
      <c r="Y574" s="36"/>
      <c r="Z574" s="36"/>
      <c r="AA574" s="36"/>
      <c r="AB574" s="36"/>
      <c r="AC574" s="36"/>
      <c r="AD574" s="36"/>
      <c r="AE574" s="36"/>
      <c r="AT574" s="19" t="s">
        <v>172</v>
      </c>
      <c r="AU574" s="19" t="s">
        <v>82</v>
      </c>
    </row>
    <row r="575" spans="1:65" s="2" customFormat="1" ht="78">
      <c r="A575" s="36"/>
      <c r="B575" s="37"/>
      <c r="C575" s="38"/>
      <c r="D575" s="194" t="s">
        <v>213</v>
      </c>
      <c r="E575" s="38"/>
      <c r="F575" s="225" t="s">
        <v>789</v>
      </c>
      <c r="G575" s="38"/>
      <c r="H575" s="38"/>
      <c r="I575" s="189"/>
      <c r="J575" s="38"/>
      <c r="K575" s="38"/>
      <c r="L575" s="41"/>
      <c r="M575" s="190"/>
      <c r="N575" s="191"/>
      <c r="O575" s="66"/>
      <c r="P575" s="66"/>
      <c r="Q575" s="66"/>
      <c r="R575" s="66"/>
      <c r="S575" s="66"/>
      <c r="T575" s="66"/>
      <c r="U575" s="67"/>
      <c r="V575" s="36"/>
      <c r="W575" s="36"/>
      <c r="X575" s="36"/>
      <c r="Y575" s="36"/>
      <c r="Z575" s="36"/>
      <c r="AA575" s="36"/>
      <c r="AB575" s="36"/>
      <c r="AC575" s="36"/>
      <c r="AD575" s="36"/>
      <c r="AE575" s="36"/>
      <c r="AT575" s="19" t="s">
        <v>213</v>
      </c>
      <c r="AU575" s="19" t="s">
        <v>82</v>
      </c>
    </row>
    <row r="576" spans="1:65" s="12" customFormat="1" ht="22.9" customHeight="1">
      <c r="B576" s="158"/>
      <c r="C576" s="159"/>
      <c r="D576" s="160" t="s">
        <v>71</v>
      </c>
      <c r="E576" s="172" t="s">
        <v>790</v>
      </c>
      <c r="F576" s="172" t="s">
        <v>791</v>
      </c>
      <c r="G576" s="159"/>
      <c r="H576" s="159"/>
      <c r="I576" s="162"/>
      <c r="J576" s="173">
        <f>BK576</f>
        <v>0</v>
      </c>
      <c r="K576" s="159"/>
      <c r="L576" s="164"/>
      <c r="M576" s="165"/>
      <c r="N576" s="166"/>
      <c r="O576" s="166"/>
      <c r="P576" s="167">
        <f>SUM(P577:P652)</f>
        <v>0</v>
      </c>
      <c r="Q576" s="166"/>
      <c r="R576" s="167">
        <f>SUM(R577:R652)</f>
        <v>1.5494396546749998</v>
      </c>
      <c r="S576" s="166"/>
      <c r="T576" s="167">
        <f>SUM(T577:T652)</f>
        <v>0</v>
      </c>
      <c r="U576" s="168"/>
      <c r="AR576" s="169" t="s">
        <v>82</v>
      </c>
      <c r="AT576" s="170" t="s">
        <v>71</v>
      </c>
      <c r="AU576" s="170" t="s">
        <v>80</v>
      </c>
      <c r="AY576" s="169" t="s">
        <v>161</v>
      </c>
      <c r="BK576" s="171">
        <f>SUM(BK577:BK652)</f>
        <v>0</v>
      </c>
    </row>
    <row r="577" spans="1:65" s="2" customFormat="1" ht="24.2" customHeight="1">
      <c r="A577" s="36"/>
      <c r="B577" s="37"/>
      <c r="C577" s="174" t="s">
        <v>792</v>
      </c>
      <c r="D577" s="174" t="s">
        <v>165</v>
      </c>
      <c r="E577" s="175" t="s">
        <v>793</v>
      </c>
      <c r="F577" s="176" t="s">
        <v>794</v>
      </c>
      <c r="G577" s="177" t="s">
        <v>168</v>
      </c>
      <c r="H577" s="178">
        <v>73.760999999999996</v>
      </c>
      <c r="I577" s="179"/>
      <c r="J577" s="180">
        <f>ROUND(I577*H577,1)</f>
        <v>0</v>
      </c>
      <c r="K577" s="176" t="s">
        <v>19</v>
      </c>
      <c r="L577" s="41"/>
      <c r="M577" s="181" t="s">
        <v>19</v>
      </c>
      <c r="N577" s="182" t="s">
        <v>43</v>
      </c>
      <c r="O577" s="66"/>
      <c r="P577" s="183">
        <f>O577*H577</f>
        <v>0</v>
      </c>
      <c r="Q577" s="183">
        <v>1.5698500000000001E-2</v>
      </c>
      <c r="R577" s="183">
        <f>Q577*H577</f>
        <v>1.1579370584999999</v>
      </c>
      <c r="S577" s="183">
        <v>0</v>
      </c>
      <c r="T577" s="183">
        <f>S577*H577</f>
        <v>0</v>
      </c>
      <c r="U577" s="184" t="s">
        <v>19</v>
      </c>
      <c r="V577" s="36"/>
      <c r="W577" s="36"/>
      <c r="X577" s="36"/>
      <c r="Y577" s="36"/>
      <c r="Z577" s="36"/>
      <c r="AA577" s="36"/>
      <c r="AB577" s="36"/>
      <c r="AC577" s="36"/>
      <c r="AD577" s="36"/>
      <c r="AE577" s="36"/>
      <c r="AR577" s="185" t="s">
        <v>268</v>
      </c>
      <c r="AT577" s="185" t="s">
        <v>165</v>
      </c>
      <c r="AU577" s="185" t="s">
        <v>82</v>
      </c>
      <c r="AY577" s="19" t="s">
        <v>161</v>
      </c>
      <c r="BE577" s="186">
        <f>IF(N577="základní",J577,0)</f>
        <v>0</v>
      </c>
      <c r="BF577" s="186">
        <f>IF(N577="snížená",J577,0)</f>
        <v>0</v>
      </c>
      <c r="BG577" s="186">
        <f>IF(N577="zákl. přenesená",J577,0)</f>
        <v>0</v>
      </c>
      <c r="BH577" s="186">
        <f>IF(N577="sníž. přenesená",J577,0)</f>
        <v>0</v>
      </c>
      <c r="BI577" s="186">
        <f>IF(N577="nulová",J577,0)</f>
        <v>0</v>
      </c>
      <c r="BJ577" s="19" t="s">
        <v>80</v>
      </c>
      <c r="BK577" s="186">
        <f>ROUND(I577*H577,1)</f>
        <v>0</v>
      </c>
      <c r="BL577" s="19" t="s">
        <v>268</v>
      </c>
      <c r="BM577" s="185" t="s">
        <v>795</v>
      </c>
    </row>
    <row r="578" spans="1:65" s="14" customFormat="1" ht="11.25">
      <c r="B578" s="203"/>
      <c r="C578" s="204"/>
      <c r="D578" s="194" t="s">
        <v>174</v>
      </c>
      <c r="E578" s="205" t="s">
        <v>19</v>
      </c>
      <c r="F578" s="206" t="s">
        <v>395</v>
      </c>
      <c r="G578" s="204"/>
      <c r="H578" s="207">
        <v>30.311</v>
      </c>
      <c r="I578" s="208"/>
      <c r="J578" s="204"/>
      <c r="K578" s="204"/>
      <c r="L578" s="209"/>
      <c r="M578" s="210"/>
      <c r="N578" s="211"/>
      <c r="O578" s="211"/>
      <c r="P578" s="211"/>
      <c r="Q578" s="211"/>
      <c r="R578" s="211"/>
      <c r="S578" s="211"/>
      <c r="T578" s="211"/>
      <c r="U578" s="212"/>
      <c r="AT578" s="213" t="s">
        <v>174</v>
      </c>
      <c r="AU578" s="213" t="s">
        <v>82</v>
      </c>
      <c r="AV578" s="14" t="s">
        <v>82</v>
      </c>
      <c r="AW578" s="14" t="s">
        <v>33</v>
      </c>
      <c r="AX578" s="14" t="s">
        <v>72</v>
      </c>
      <c r="AY578" s="213" t="s">
        <v>161</v>
      </c>
    </row>
    <row r="579" spans="1:65" s="14" customFormat="1" ht="11.25">
      <c r="B579" s="203"/>
      <c r="C579" s="204"/>
      <c r="D579" s="194" t="s">
        <v>174</v>
      </c>
      <c r="E579" s="205" t="s">
        <v>19</v>
      </c>
      <c r="F579" s="206" t="s">
        <v>396</v>
      </c>
      <c r="G579" s="204"/>
      <c r="H579" s="207">
        <v>-0.21</v>
      </c>
      <c r="I579" s="208"/>
      <c r="J579" s="204"/>
      <c r="K579" s="204"/>
      <c r="L579" s="209"/>
      <c r="M579" s="210"/>
      <c r="N579" s="211"/>
      <c r="O579" s="211"/>
      <c r="P579" s="211"/>
      <c r="Q579" s="211"/>
      <c r="R579" s="211"/>
      <c r="S579" s="211"/>
      <c r="T579" s="211"/>
      <c r="U579" s="212"/>
      <c r="AT579" s="213" t="s">
        <v>174</v>
      </c>
      <c r="AU579" s="213" t="s">
        <v>82</v>
      </c>
      <c r="AV579" s="14" t="s">
        <v>82</v>
      </c>
      <c r="AW579" s="14" t="s">
        <v>33</v>
      </c>
      <c r="AX579" s="14" t="s">
        <v>72</v>
      </c>
      <c r="AY579" s="213" t="s">
        <v>161</v>
      </c>
    </row>
    <row r="580" spans="1:65" s="14" customFormat="1" ht="11.25">
      <c r="B580" s="203"/>
      <c r="C580" s="204"/>
      <c r="D580" s="194" t="s">
        <v>174</v>
      </c>
      <c r="E580" s="205" t="s">
        <v>19</v>
      </c>
      <c r="F580" s="206" t="s">
        <v>397</v>
      </c>
      <c r="G580" s="204"/>
      <c r="H580" s="207">
        <v>17.584</v>
      </c>
      <c r="I580" s="208"/>
      <c r="J580" s="204"/>
      <c r="K580" s="204"/>
      <c r="L580" s="209"/>
      <c r="M580" s="210"/>
      <c r="N580" s="211"/>
      <c r="O580" s="211"/>
      <c r="P580" s="211"/>
      <c r="Q580" s="211"/>
      <c r="R580" s="211"/>
      <c r="S580" s="211"/>
      <c r="T580" s="211"/>
      <c r="U580" s="212"/>
      <c r="AT580" s="213" t="s">
        <v>174</v>
      </c>
      <c r="AU580" s="213" t="s">
        <v>82</v>
      </c>
      <c r="AV580" s="14" t="s">
        <v>82</v>
      </c>
      <c r="AW580" s="14" t="s">
        <v>33</v>
      </c>
      <c r="AX580" s="14" t="s">
        <v>72</v>
      </c>
      <c r="AY580" s="213" t="s">
        <v>161</v>
      </c>
    </row>
    <row r="581" spans="1:65" s="14" customFormat="1" ht="11.25">
      <c r="B581" s="203"/>
      <c r="C581" s="204"/>
      <c r="D581" s="194" t="s">
        <v>174</v>
      </c>
      <c r="E581" s="205" t="s">
        <v>19</v>
      </c>
      <c r="F581" s="206" t="s">
        <v>398</v>
      </c>
      <c r="G581" s="204"/>
      <c r="H581" s="207">
        <v>15.484999999999999</v>
      </c>
      <c r="I581" s="208"/>
      <c r="J581" s="204"/>
      <c r="K581" s="204"/>
      <c r="L581" s="209"/>
      <c r="M581" s="210"/>
      <c r="N581" s="211"/>
      <c r="O581" s="211"/>
      <c r="P581" s="211"/>
      <c r="Q581" s="211"/>
      <c r="R581" s="211"/>
      <c r="S581" s="211"/>
      <c r="T581" s="211"/>
      <c r="U581" s="212"/>
      <c r="AT581" s="213" t="s">
        <v>174</v>
      </c>
      <c r="AU581" s="213" t="s">
        <v>82</v>
      </c>
      <c r="AV581" s="14" t="s">
        <v>82</v>
      </c>
      <c r="AW581" s="14" t="s">
        <v>33</v>
      </c>
      <c r="AX581" s="14" t="s">
        <v>72</v>
      </c>
      <c r="AY581" s="213" t="s">
        <v>161</v>
      </c>
    </row>
    <row r="582" spans="1:65" s="14" customFormat="1" ht="11.25">
      <c r="B582" s="203"/>
      <c r="C582" s="204"/>
      <c r="D582" s="194" t="s">
        <v>174</v>
      </c>
      <c r="E582" s="205" t="s">
        <v>19</v>
      </c>
      <c r="F582" s="206" t="s">
        <v>349</v>
      </c>
      <c r="G582" s="204"/>
      <c r="H582" s="207">
        <v>-1.19</v>
      </c>
      <c r="I582" s="208"/>
      <c r="J582" s="204"/>
      <c r="K582" s="204"/>
      <c r="L582" s="209"/>
      <c r="M582" s="210"/>
      <c r="N582" s="211"/>
      <c r="O582" s="211"/>
      <c r="P582" s="211"/>
      <c r="Q582" s="211"/>
      <c r="R582" s="211"/>
      <c r="S582" s="211"/>
      <c r="T582" s="211"/>
      <c r="U582" s="212"/>
      <c r="AT582" s="213" t="s">
        <v>174</v>
      </c>
      <c r="AU582" s="213" t="s">
        <v>82</v>
      </c>
      <c r="AV582" s="14" t="s">
        <v>82</v>
      </c>
      <c r="AW582" s="14" t="s">
        <v>33</v>
      </c>
      <c r="AX582" s="14" t="s">
        <v>72</v>
      </c>
      <c r="AY582" s="213" t="s">
        <v>161</v>
      </c>
    </row>
    <row r="583" spans="1:65" s="16" customFormat="1" ht="11.25">
      <c r="B583" s="226"/>
      <c r="C583" s="227"/>
      <c r="D583" s="194" t="s">
        <v>174</v>
      </c>
      <c r="E583" s="228" t="s">
        <v>19</v>
      </c>
      <c r="F583" s="229" t="s">
        <v>796</v>
      </c>
      <c r="G583" s="227"/>
      <c r="H583" s="230">
        <v>61.98</v>
      </c>
      <c r="I583" s="231"/>
      <c r="J583" s="227"/>
      <c r="K583" s="227"/>
      <c r="L583" s="232"/>
      <c r="M583" s="233"/>
      <c r="N583" s="234"/>
      <c r="O583" s="234"/>
      <c r="P583" s="234"/>
      <c r="Q583" s="234"/>
      <c r="R583" s="234"/>
      <c r="S583" s="234"/>
      <c r="T583" s="234"/>
      <c r="U583" s="235"/>
      <c r="AT583" s="236" t="s">
        <v>174</v>
      </c>
      <c r="AU583" s="236" t="s">
        <v>82</v>
      </c>
      <c r="AV583" s="16" t="s">
        <v>85</v>
      </c>
      <c r="AW583" s="16" t="s">
        <v>33</v>
      </c>
      <c r="AX583" s="16" t="s">
        <v>72</v>
      </c>
      <c r="AY583" s="236" t="s">
        <v>161</v>
      </c>
    </row>
    <row r="584" spans="1:65" s="14" customFormat="1" ht="11.25">
      <c r="B584" s="203"/>
      <c r="C584" s="204"/>
      <c r="D584" s="194" t="s">
        <v>174</v>
      </c>
      <c r="E584" s="205" t="s">
        <v>19</v>
      </c>
      <c r="F584" s="206" t="s">
        <v>797</v>
      </c>
      <c r="G584" s="204"/>
      <c r="H584" s="207">
        <v>1.1519999999999999</v>
      </c>
      <c r="I584" s="208"/>
      <c r="J584" s="204"/>
      <c r="K584" s="204"/>
      <c r="L584" s="209"/>
      <c r="M584" s="210"/>
      <c r="N584" s="211"/>
      <c r="O584" s="211"/>
      <c r="P584" s="211"/>
      <c r="Q584" s="211"/>
      <c r="R584" s="211"/>
      <c r="S584" s="211"/>
      <c r="T584" s="211"/>
      <c r="U584" s="212"/>
      <c r="AT584" s="213" t="s">
        <v>174</v>
      </c>
      <c r="AU584" s="213" t="s">
        <v>82</v>
      </c>
      <c r="AV584" s="14" t="s">
        <v>82</v>
      </c>
      <c r="AW584" s="14" t="s">
        <v>33</v>
      </c>
      <c r="AX584" s="14" t="s">
        <v>72</v>
      </c>
      <c r="AY584" s="213" t="s">
        <v>161</v>
      </c>
    </row>
    <row r="585" spans="1:65" s="14" customFormat="1" ht="11.25">
      <c r="B585" s="203"/>
      <c r="C585" s="204"/>
      <c r="D585" s="194" t="s">
        <v>174</v>
      </c>
      <c r="E585" s="205" t="s">
        <v>19</v>
      </c>
      <c r="F585" s="206" t="s">
        <v>798</v>
      </c>
      <c r="G585" s="204"/>
      <c r="H585" s="207">
        <v>1.129</v>
      </c>
      <c r="I585" s="208"/>
      <c r="J585" s="204"/>
      <c r="K585" s="204"/>
      <c r="L585" s="209"/>
      <c r="M585" s="210"/>
      <c r="N585" s="211"/>
      <c r="O585" s="211"/>
      <c r="P585" s="211"/>
      <c r="Q585" s="211"/>
      <c r="R585" s="211"/>
      <c r="S585" s="211"/>
      <c r="T585" s="211"/>
      <c r="U585" s="212"/>
      <c r="AT585" s="213" t="s">
        <v>174</v>
      </c>
      <c r="AU585" s="213" t="s">
        <v>82</v>
      </c>
      <c r="AV585" s="14" t="s">
        <v>82</v>
      </c>
      <c r="AW585" s="14" t="s">
        <v>33</v>
      </c>
      <c r="AX585" s="14" t="s">
        <v>72</v>
      </c>
      <c r="AY585" s="213" t="s">
        <v>161</v>
      </c>
    </row>
    <row r="586" spans="1:65" s="14" customFormat="1" ht="11.25">
      <c r="B586" s="203"/>
      <c r="C586" s="204"/>
      <c r="D586" s="194" t="s">
        <v>174</v>
      </c>
      <c r="E586" s="205" t="s">
        <v>19</v>
      </c>
      <c r="F586" s="206" t="s">
        <v>799</v>
      </c>
      <c r="G586" s="204"/>
      <c r="H586" s="207">
        <v>1.478</v>
      </c>
      <c r="I586" s="208"/>
      <c r="J586" s="204"/>
      <c r="K586" s="204"/>
      <c r="L586" s="209"/>
      <c r="M586" s="210"/>
      <c r="N586" s="211"/>
      <c r="O586" s="211"/>
      <c r="P586" s="211"/>
      <c r="Q586" s="211"/>
      <c r="R586" s="211"/>
      <c r="S586" s="211"/>
      <c r="T586" s="211"/>
      <c r="U586" s="212"/>
      <c r="AT586" s="213" t="s">
        <v>174</v>
      </c>
      <c r="AU586" s="213" t="s">
        <v>82</v>
      </c>
      <c r="AV586" s="14" t="s">
        <v>82</v>
      </c>
      <c r="AW586" s="14" t="s">
        <v>33</v>
      </c>
      <c r="AX586" s="14" t="s">
        <v>72</v>
      </c>
      <c r="AY586" s="213" t="s">
        <v>161</v>
      </c>
    </row>
    <row r="587" spans="1:65" s="14" customFormat="1" ht="11.25">
      <c r="B587" s="203"/>
      <c r="C587" s="204"/>
      <c r="D587" s="194" t="s">
        <v>174</v>
      </c>
      <c r="E587" s="205" t="s">
        <v>19</v>
      </c>
      <c r="F587" s="206" t="s">
        <v>800</v>
      </c>
      <c r="G587" s="204"/>
      <c r="H587" s="207">
        <v>0.71299999999999997</v>
      </c>
      <c r="I587" s="208"/>
      <c r="J587" s="204"/>
      <c r="K587" s="204"/>
      <c r="L587" s="209"/>
      <c r="M587" s="210"/>
      <c r="N587" s="211"/>
      <c r="O587" s="211"/>
      <c r="P587" s="211"/>
      <c r="Q587" s="211"/>
      <c r="R587" s="211"/>
      <c r="S587" s="211"/>
      <c r="T587" s="211"/>
      <c r="U587" s="212"/>
      <c r="AT587" s="213" t="s">
        <v>174</v>
      </c>
      <c r="AU587" s="213" t="s">
        <v>82</v>
      </c>
      <c r="AV587" s="14" t="s">
        <v>82</v>
      </c>
      <c r="AW587" s="14" t="s">
        <v>33</v>
      </c>
      <c r="AX587" s="14" t="s">
        <v>72</v>
      </c>
      <c r="AY587" s="213" t="s">
        <v>161</v>
      </c>
    </row>
    <row r="588" spans="1:65" s="14" customFormat="1" ht="11.25">
      <c r="B588" s="203"/>
      <c r="C588" s="204"/>
      <c r="D588" s="194" t="s">
        <v>174</v>
      </c>
      <c r="E588" s="205" t="s">
        <v>19</v>
      </c>
      <c r="F588" s="206" t="s">
        <v>801</v>
      </c>
      <c r="G588" s="204"/>
      <c r="H588" s="207">
        <v>2.427</v>
      </c>
      <c r="I588" s="208"/>
      <c r="J588" s="204"/>
      <c r="K588" s="204"/>
      <c r="L588" s="209"/>
      <c r="M588" s="210"/>
      <c r="N588" s="211"/>
      <c r="O588" s="211"/>
      <c r="P588" s="211"/>
      <c r="Q588" s="211"/>
      <c r="R588" s="211"/>
      <c r="S588" s="211"/>
      <c r="T588" s="211"/>
      <c r="U588" s="212"/>
      <c r="AT588" s="213" t="s">
        <v>174</v>
      </c>
      <c r="AU588" s="213" t="s">
        <v>82</v>
      </c>
      <c r="AV588" s="14" t="s">
        <v>82</v>
      </c>
      <c r="AW588" s="14" t="s">
        <v>33</v>
      </c>
      <c r="AX588" s="14" t="s">
        <v>72</v>
      </c>
      <c r="AY588" s="213" t="s">
        <v>161</v>
      </c>
    </row>
    <row r="589" spans="1:65" s="14" customFormat="1" ht="11.25">
      <c r="B589" s="203"/>
      <c r="C589" s="204"/>
      <c r="D589" s="194" t="s">
        <v>174</v>
      </c>
      <c r="E589" s="205" t="s">
        <v>19</v>
      </c>
      <c r="F589" s="206" t="s">
        <v>801</v>
      </c>
      <c r="G589" s="204"/>
      <c r="H589" s="207">
        <v>2.427</v>
      </c>
      <c r="I589" s="208"/>
      <c r="J589" s="204"/>
      <c r="K589" s="204"/>
      <c r="L589" s="209"/>
      <c r="M589" s="210"/>
      <c r="N589" s="211"/>
      <c r="O589" s="211"/>
      <c r="P589" s="211"/>
      <c r="Q589" s="211"/>
      <c r="R589" s="211"/>
      <c r="S589" s="211"/>
      <c r="T589" s="211"/>
      <c r="U589" s="212"/>
      <c r="AT589" s="213" t="s">
        <v>174</v>
      </c>
      <c r="AU589" s="213" t="s">
        <v>82</v>
      </c>
      <c r="AV589" s="14" t="s">
        <v>82</v>
      </c>
      <c r="AW589" s="14" t="s">
        <v>33</v>
      </c>
      <c r="AX589" s="14" t="s">
        <v>72</v>
      </c>
      <c r="AY589" s="213" t="s">
        <v>161</v>
      </c>
    </row>
    <row r="590" spans="1:65" s="14" customFormat="1" ht="11.25">
      <c r="B590" s="203"/>
      <c r="C590" s="204"/>
      <c r="D590" s="194" t="s">
        <v>174</v>
      </c>
      <c r="E590" s="205" t="s">
        <v>19</v>
      </c>
      <c r="F590" s="206" t="s">
        <v>802</v>
      </c>
      <c r="G590" s="204"/>
      <c r="H590" s="207">
        <v>2.4550000000000001</v>
      </c>
      <c r="I590" s="208"/>
      <c r="J590" s="204"/>
      <c r="K590" s="204"/>
      <c r="L590" s="209"/>
      <c r="M590" s="210"/>
      <c r="N590" s="211"/>
      <c r="O590" s="211"/>
      <c r="P590" s="211"/>
      <c r="Q590" s="211"/>
      <c r="R590" s="211"/>
      <c r="S590" s="211"/>
      <c r="T590" s="211"/>
      <c r="U590" s="212"/>
      <c r="AT590" s="213" t="s">
        <v>174</v>
      </c>
      <c r="AU590" s="213" t="s">
        <v>82</v>
      </c>
      <c r="AV590" s="14" t="s">
        <v>82</v>
      </c>
      <c r="AW590" s="14" t="s">
        <v>33</v>
      </c>
      <c r="AX590" s="14" t="s">
        <v>72</v>
      </c>
      <c r="AY590" s="213" t="s">
        <v>161</v>
      </c>
    </row>
    <row r="591" spans="1:65" s="16" customFormat="1" ht="11.25">
      <c r="B591" s="226"/>
      <c r="C591" s="227"/>
      <c r="D591" s="194" t="s">
        <v>174</v>
      </c>
      <c r="E591" s="228" t="s">
        <v>19</v>
      </c>
      <c r="F591" s="229" t="s">
        <v>803</v>
      </c>
      <c r="G591" s="227"/>
      <c r="H591" s="230">
        <v>11.781000000000001</v>
      </c>
      <c r="I591" s="231"/>
      <c r="J591" s="227"/>
      <c r="K591" s="227"/>
      <c r="L591" s="232"/>
      <c r="M591" s="233"/>
      <c r="N591" s="234"/>
      <c r="O591" s="234"/>
      <c r="P591" s="234"/>
      <c r="Q591" s="234"/>
      <c r="R591" s="234"/>
      <c r="S591" s="234"/>
      <c r="T591" s="234"/>
      <c r="U591" s="235"/>
      <c r="AT591" s="236" t="s">
        <v>174</v>
      </c>
      <c r="AU591" s="236" t="s">
        <v>82</v>
      </c>
      <c r="AV591" s="16" t="s">
        <v>85</v>
      </c>
      <c r="AW591" s="16" t="s">
        <v>33</v>
      </c>
      <c r="AX591" s="16" t="s">
        <v>72</v>
      </c>
      <c r="AY591" s="236" t="s">
        <v>161</v>
      </c>
    </row>
    <row r="592" spans="1:65" s="15" customFormat="1" ht="11.25">
      <c r="B592" s="214"/>
      <c r="C592" s="215"/>
      <c r="D592" s="194" t="s">
        <v>174</v>
      </c>
      <c r="E592" s="216" t="s">
        <v>19</v>
      </c>
      <c r="F592" s="217" t="s">
        <v>804</v>
      </c>
      <c r="G592" s="215"/>
      <c r="H592" s="218">
        <v>73.760999999999996</v>
      </c>
      <c r="I592" s="219"/>
      <c r="J592" s="215"/>
      <c r="K592" s="215"/>
      <c r="L592" s="220"/>
      <c r="M592" s="221"/>
      <c r="N592" s="222"/>
      <c r="O592" s="222"/>
      <c r="P592" s="222"/>
      <c r="Q592" s="222"/>
      <c r="R592" s="222"/>
      <c r="S592" s="222"/>
      <c r="T592" s="222"/>
      <c r="U592" s="223"/>
      <c r="AT592" s="224" t="s">
        <v>174</v>
      </c>
      <c r="AU592" s="224" t="s">
        <v>82</v>
      </c>
      <c r="AV592" s="15" t="s">
        <v>170</v>
      </c>
      <c r="AW592" s="15" t="s">
        <v>33</v>
      </c>
      <c r="AX592" s="15" t="s">
        <v>80</v>
      </c>
      <c r="AY592" s="224" t="s">
        <v>161</v>
      </c>
    </row>
    <row r="593" spans="1:65" s="2" customFormat="1" ht="24.2" customHeight="1">
      <c r="A593" s="36"/>
      <c r="B593" s="37"/>
      <c r="C593" s="174" t="s">
        <v>805</v>
      </c>
      <c r="D593" s="174" t="s">
        <v>165</v>
      </c>
      <c r="E593" s="175" t="s">
        <v>806</v>
      </c>
      <c r="F593" s="176" t="s">
        <v>807</v>
      </c>
      <c r="G593" s="177" t="s">
        <v>168</v>
      </c>
      <c r="H593" s="178">
        <v>5.9610000000000003</v>
      </c>
      <c r="I593" s="179"/>
      <c r="J593" s="180">
        <f>ROUND(I593*H593,1)</f>
        <v>0</v>
      </c>
      <c r="K593" s="176" t="s">
        <v>169</v>
      </c>
      <c r="L593" s="41"/>
      <c r="M593" s="181" t="s">
        <v>19</v>
      </c>
      <c r="N593" s="182" t="s">
        <v>43</v>
      </c>
      <c r="O593" s="66"/>
      <c r="P593" s="183">
        <f>O593*H593</f>
        <v>0</v>
      </c>
      <c r="Q593" s="183">
        <v>2.55E-5</v>
      </c>
      <c r="R593" s="183">
        <f>Q593*H593</f>
        <v>1.5200550000000001E-4</v>
      </c>
      <c r="S593" s="183">
        <v>0</v>
      </c>
      <c r="T593" s="183">
        <f>S593*H593</f>
        <v>0</v>
      </c>
      <c r="U593" s="184" t="s">
        <v>19</v>
      </c>
      <c r="V593" s="36"/>
      <c r="W593" s="36"/>
      <c r="X593" s="36"/>
      <c r="Y593" s="36"/>
      <c r="Z593" s="36"/>
      <c r="AA593" s="36"/>
      <c r="AB593" s="36"/>
      <c r="AC593" s="36"/>
      <c r="AD593" s="36"/>
      <c r="AE593" s="36"/>
      <c r="AR593" s="185" t="s">
        <v>268</v>
      </c>
      <c r="AT593" s="185" t="s">
        <v>165</v>
      </c>
      <c r="AU593" s="185" t="s">
        <v>82</v>
      </c>
      <c r="AY593" s="19" t="s">
        <v>161</v>
      </c>
      <c r="BE593" s="186">
        <f>IF(N593="základní",J593,0)</f>
        <v>0</v>
      </c>
      <c r="BF593" s="186">
        <f>IF(N593="snížená",J593,0)</f>
        <v>0</v>
      </c>
      <c r="BG593" s="186">
        <f>IF(N593="zákl. přenesená",J593,0)</f>
        <v>0</v>
      </c>
      <c r="BH593" s="186">
        <f>IF(N593="sníž. přenesená",J593,0)</f>
        <v>0</v>
      </c>
      <c r="BI593" s="186">
        <f>IF(N593="nulová",J593,0)</f>
        <v>0</v>
      </c>
      <c r="BJ593" s="19" t="s">
        <v>80</v>
      </c>
      <c r="BK593" s="186">
        <f>ROUND(I593*H593,1)</f>
        <v>0</v>
      </c>
      <c r="BL593" s="19" t="s">
        <v>268</v>
      </c>
      <c r="BM593" s="185" t="s">
        <v>808</v>
      </c>
    </row>
    <row r="594" spans="1:65" s="2" customFormat="1" ht="11.25">
      <c r="A594" s="36"/>
      <c r="B594" s="37"/>
      <c r="C594" s="38"/>
      <c r="D594" s="187" t="s">
        <v>172</v>
      </c>
      <c r="E594" s="38"/>
      <c r="F594" s="188" t="s">
        <v>809</v>
      </c>
      <c r="G594" s="38"/>
      <c r="H594" s="38"/>
      <c r="I594" s="189"/>
      <c r="J594" s="38"/>
      <c r="K594" s="38"/>
      <c r="L594" s="41"/>
      <c r="M594" s="190"/>
      <c r="N594" s="191"/>
      <c r="O594" s="66"/>
      <c r="P594" s="66"/>
      <c r="Q594" s="66"/>
      <c r="R594" s="66"/>
      <c r="S594" s="66"/>
      <c r="T594" s="66"/>
      <c r="U594" s="67"/>
      <c r="V594" s="36"/>
      <c r="W594" s="36"/>
      <c r="X594" s="36"/>
      <c r="Y594" s="36"/>
      <c r="Z594" s="36"/>
      <c r="AA594" s="36"/>
      <c r="AB594" s="36"/>
      <c r="AC594" s="36"/>
      <c r="AD594" s="36"/>
      <c r="AE594" s="36"/>
      <c r="AT594" s="19" t="s">
        <v>172</v>
      </c>
      <c r="AU594" s="19" t="s">
        <v>82</v>
      </c>
    </row>
    <row r="595" spans="1:65" s="2" customFormat="1" ht="39">
      <c r="A595" s="36"/>
      <c r="B595" s="37"/>
      <c r="C595" s="38"/>
      <c r="D595" s="194" t="s">
        <v>213</v>
      </c>
      <c r="E595" s="38"/>
      <c r="F595" s="225" t="s">
        <v>810</v>
      </c>
      <c r="G595" s="38"/>
      <c r="H595" s="38"/>
      <c r="I595" s="189"/>
      <c r="J595" s="38"/>
      <c r="K595" s="38"/>
      <c r="L595" s="41"/>
      <c r="M595" s="190"/>
      <c r="N595" s="191"/>
      <c r="O595" s="66"/>
      <c r="P595" s="66"/>
      <c r="Q595" s="66"/>
      <c r="R595" s="66"/>
      <c r="S595" s="66"/>
      <c r="T595" s="66"/>
      <c r="U595" s="67"/>
      <c r="V595" s="36"/>
      <c r="W595" s="36"/>
      <c r="X595" s="36"/>
      <c r="Y595" s="36"/>
      <c r="Z595" s="36"/>
      <c r="AA595" s="36"/>
      <c r="AB595" s="36"/>
      <c r="AC595" s="36"/>
      <c r="AD595" s="36"/>
      <c r="AE595" s="36"/>
      <c r="AT595" s="19" t="s">
        <v>213</v>
      </c>
      <c r="AU595" s="19" t="s">
        <v>82</v>
      </c>
    </row>
    <row r="596" spans="1:65" s="14" customFormat="1" ht="11.25">
      <c r="B596" s="203"/>
      <c r="C596" s="204"/>
      <c r="D596" s="194" t="s">
        <v>174</v>
      </c>
      <c r="E596" s="205" t="s">
        <v>19</v>
      </c>
      <c r="F596" s="206" t="s">
        <v>811</v>
      </c>
      <c r="G596" s="204"/>
      <c r="H596" s="207">
        <v>0.92200000000000004</v>
      </c>
      <c r="I596" s="208"/>
      <c r="J596" s="204"/>
      <c r="K596" s="204"/>
      <c r="L596" s="209"/>
      <c r="M596" s="210"/>
      <c r="N596" s="211"/>
      <c r="O596" s="211"/>
      <c r="P596" s="211"/>
      <c r="Q596" s="211"/>
      <c r="R596" s="211"/>
      <c r="S596" s="211"/>
      <c r="T596" s="211"/>
      <c r="U596" s="212"/>
      <c r="AT596" s="213" t="s">
        <v>174</v>
      </c>
      <c r="AU596" s="213" t="s">
        <v>82</v>
      </c>
      <c r="AV596" s="14" t="s">
        <v>82</v>
      </c>
      <c r="AW596" s="14" t="s">
        <v>33</v>
      </c>
      <c r="AX596" s="14" t="s">
        <v>72</v>
      </c>
      <c r="AY596" s="213" t="s">
        <v>161</v>
      </c>
    </row>
    <row r="597" spans="1:65" s="14" customFormat="1" ht="11.25">
      <c r="B597" s="203"/>
      <c r="C597" s="204"/>
      <c r="D597" s="194" t="s">
        <v>174</v>
      </c>
      <c r="E597" s="205" t="s">
        <v>19</v>
      </c>
      <c r="F597" s="206" t="s">
        <v>812</v>
      </c>
      <c r="G597" s="204"/>
      <c r="H597" s="207">
        <v>0.61399999999999999</v>
      </c>
      <c r="I597" s="208"/>
      <c r="J597" s="204"/>
      <c r="K597" s="204"/>
      <c r="L597" s="209"/>
      <c r="M597" s="210"/>
      <c r="N597" s="211"/>
      <c r="O597" s="211"/>
      <c r="P597" s="211"/>
      <c r="Q597" s="211"/>
      <c r="R597" s="211"/>
      <c r="S597" s="211"/>
      <c r="T597" s="211"/>
      <c r="U597" s="212"/>
      <c r="AT597" s="213" t="s">
        <v>174</v>
      </c>
      <c r="AU597" s="213" t="s">
        <v>82</v>
      </c>
      <c r="AV597" s="14" t="s">
        <v>82</v>
      </c>
      <c r="AW597" s="14" t="s">
        <v>33</v>
      </c>
      <c r="AX597" s="14" t="s">
        <v>72</v>
      </c>
      <c r="AY597" s="213" t="s">
        <v>161</v>
      </c>
    </row>
    <row r="598" spans="1:65" s="14" customFormat="1" ht="11.25">
      <c r="B598" s="203"/>
      <c r="C598" s="204"/>
      <c r="D598" s="194" t="s">
        <v>174</v>
      </c>
      <c r="E598" s="205" t="s">
        <v>19</v>
      </c>
      <c r="F598" s="206" t="s">
        <v>813</v>
      </c>
      <c r="G598" s="204"/>
      <c r="H598" s="207">
        <v>0.90300000000000002</v>
      </c>
      <c r="I598" s="208"/>
      <c r="J598" s="204"/>
      <c r="K598" s="204"/>
      <c r="L598" s="209"/>
      <c r="M598" s="210"/>
      <c r="N598" s="211"/>
      <c r="O598" s="211"/>
      <c r="P598" s="211"/>
      <c r="Q598" s="211"/>
      <c r="R598" s="211"/>
      <c r="S598" s="211"/>
      <c r="T598" s="211"/>
      <c r="U598" s="212"/>
      <c r="AT598" s="213" t="s">
        <v>174</v>
      </c>
      <c r="AU598" s="213" t="s">
        <v>82</v>
      </c>
      <c r="AV598" s="14" t="s">
        <v>82</v>
      </c>
      <c r="AW598" s="14" t="s">
        <v>33</v>
      </c>
      <c r="AX598" s="14" t="s">
        <v>72</v>
      </c>
      <c r="AY598" s="213" t="s">
        <v>161</v>
      </c>
    </row>
    <row r="599" spans="1:65" s="14" customFormat="1" ht="11.25">
      <c r="B599" s="203"/>
      <c r="C599" s="204"/>
      <c r="D599" s="194" t="s">
        <v>174</v>
      </c>
      <c r="E599" s="205" t="s">
        <v>19</v>
      </c>
      <c r="F599" s="206" t="s">
        <v>814</v>
      </c>
      <c r="G599" s="204"/>
      <c r="H599" s="207">
        <v>0.60199999999999998</v>
      </c>
      <c r="I599" s="208"/>
      <c r="J599" s="204"/>
      <c r="K599" s="204"/>
      <c r="L599" s="209"/>
      <c r="M599" s="210"/>
      <c r="N599" s="211"/>
      <c r="O599" s="211"/>
      <c r="P599" s="211"/>
      <c r="Q599" s="211"/>
      <c r="R599" s="211"/>
      <c r="S599" s="211"/>
      <c r="T599" s="211"/>
      <c r="U599" s="212"/>
      <c r="AT599" s="213" t="s">
        <v>174</v>
      </c>
      <c r="AU599" s="213" t="s">
        <v>82</v>
      </c>
      <c r="AV599" s="14" t="s">
        <v>82</v>
      </c>
      <c r="AW599" s="14" t="s">
        <v>33</v>
      </c>
      <c r="AX599" s="14" t="s">
        <v>72</v>
      </c>
      <c r="AY599" s="213" t="s">
        <v>161</v>
      </c>
    </row>
    <row r="600" spans="1:65" s="14" customFormat="1" ht="11.25">
      <c r="B600" s="203"/>
      <c r="C600" s="204"/>
      <c r="D600" s="194" t="s">
        <v>174</v>
      </c>
      <c r="E600" s="205" t="s">
        <v>19</v>
      </c>
      <c r="F600" s="206" t="s">
        <v>815</v>
      </c>
      <c r="G600" s="204"/>
      <c r="H600" s="207">
        <v>1.1819999999999999</v>
      </c>
      <c r="I600" s="208"/>
      <c r="J600" s="204"/>
      <c r="K600" s="204"/>
      <c r="L600" s="209"/>
      <c r="M600" s="210"/>
      <c r="N600" s="211"/>
      <c r="O600" s="211"/>
      <c r="P600" s="211"/>
      <c r="Q600" s="211"/>
      <c r="R600" s="211"/>
      <c r="S600" s="211"/>
      <c r="T600" s="211"/>
      <c r="U600" s="212"/>
      <c r="AT600" s="213" t="s">
        <v>174</v>
      </c>
      <c r="AU600" s="213" t="s">
        <v>82</v>
      </c>
      <c r="AV600" s="14" t="s">
        <v>82</v>
      </c>
      <c r="AW600" s="14" t="s">
        <v>33</v>
      </c>
      <c r="AX600" s="14" t="s">
        <v>72</v>
      </c>
      <c r="AY600" s="213" t="s">
        <v>161</v>
      </c>
    </row>
    <row r="601" spans="1:65" s="14" customFormat="1" ht="11.25">
      <c r="B601" s="203"/>
      <c r="C601" s="204"/>
      <c r="D601" s="194" t="s">
        <v>174</v>
      </c>
      <c r="E601" s="205" t="s">
        <v>19</v>
      </c>
      <c r="F601" s="206" t="s">
        <v>816</v>
      </c>
      <c r="G601" s="204"/>
      <c r="H601" s="207">
        <v>0.78800000000000003</v>
      </c>
      <c r="I601" s="208"/>
      <c r="J601" s="204"/>
      <c r="K601" s="204"/>
      <c r="L601" s="209"/>
      <c r="M601" s="210"/>
      <c r="N601" s="211"/>
      <c r="O601" s="211"/>
      <c r="P601" s="211"/>
      <c r="Q601" s="211"/>
      <c r="R601" s="211"/>
      <c r="S601" s="211"/>
      <c r="T601" s="211"/>
      <c r="U601" s="212"/>
      <c r="AT601" s="213" t="s">
        <v>174</v>
      </c>
      <c r="AU601" s="213" t="s">
        <v>82</v>
      </c>
      <c r="AV601" s="14" t="s">
        <v>82</v>
      </c>
      <c r="AW601" s="14" t="s">
        <v>33</v>
      </c>
      <c r="AX601" s="14" t="s">
        <v>72</v>
      </c>
      <c r="AY601" s="213" t="s">
        <v>161</v>
      </c>
    </row>
    <row r="602" spans="1:65" s="14" customFormat="1" ht="11.25">
      <c r="B602" s="203"/>
      <c r="C602" s="204"/>
      <c r="D602" s="194" t="s">
        <v>174</v>
      </c>
      <c r="E602" s="205" t="s">
        <v>19</v>
      </c>
      <c r="F602" s="206" t="s">
        <v>817</v>
      </c>
      <c r="G602" s="204"/>
      <c r="H602" s="207">
        <v>0.56999999999999995</v>
      </c>
      <c r="I602" s="208"/>
      <c r="J602" s="204"/>
      <c r="K602" s="204"/>
      <c r="L602" s="209"/>
      <c r="M602" s="210"/>
      <c r="N602" s="211"/>
      <c r="O602" s="211"/>
      <c r="P602" s="211"/>
      <c r="Q602" s="211"/>
      <c r="R602" s="211"/>
      <c r="S602" s="211"/>
      <c r="T602" s="211"/>
      <c r="U602" s="212"/>
      <c r="AT602" s="213" t="s">
        <v>174</v>
      </c>
      <c r="AU602" s="213" t="s">
        <v>82</v>
      </c>
      <c r="AV602" s="14" t="s">
        <v>82</v>
      </c>
      <c r="AW602" s="14" t="s">
        <v>33</v>
      </c>
      <c r="AX602" s="14" t="s">
        <v>72</v>
      </c>
      <c r="AY602" s="213" t="s">
        <v>161</v>
      </c>
    </row>
    <row r="603" spans="1:65" s="14" customFormat="1" ht="11.25">
      <c r="B603" s="203"/>
      <c r="C603" s="204"/>
      <c r="D603" s="194" t="s">
        <v>174</v>
      </c>
      <c r="E603" s="205" t="s">
        <v>19</v>
      </c>
      <c r="F603" s="206" t="s">
        <v>818</v>
      </c>
      <c r="G603" s="204"/>
      <c r="H603" s="207">
        <v>0.38</v>
      </c>
      <c r="I603" s="208"/>
      <c r="J603" s="204"/>
      <c r="K603" s="204"/>
      <c r="L603" s="209"/>
      <c r="M603" s="210"/>
      <c r="N603" s="211"/>
      <c r="O603" s="211"/>
      <c r="P603" s="211"/>
      <c r="Q603" s="211"/>
      <c r="R603" s="211"/>
      <c r="S603" s="211"/>
      <c r="T603" s="211"/>
      <c r="U603" s="212"/>
      <c r="AT603" s="213" t="s">
        <v>174</v>
      </c>
      <c r="AU603" s="213" t="s">
        <v>82</v>
      </c>
      <c r="AV603" s="14" t="s">
        <v>82</v>
      </c>
      <c r="AW603" s="14" t="s">
        <v>33</v>
      </c>
      <c r="AX603" s="14" t="s">
        <v>72</v>
      </c>
      <c r="AY603" s="213" t="s">
        <v>161</v>
      </c>
    </row>
    <row r="604" spans="1:65" s="16" customFormat="1" ht="11.25">
      <c r="B604" s="226"/>
      <c r="C604" s="227"/>
      <c r="D604" s="194" t="s">
        <v>174</v>
      </c>
      <c r="E604" s="228" t="s">
        <v>19</v>
      </c>
      <c r="F604" s="229" t="s">
        <v>819</v>
      </c>
      <c r="G604" s="227"/>
      <c r="H604" s="230">
        <v>5.9610000000000003</v>
      </c>
      <c r="I604" s="231"/>
      <c r="J604" s="227"/>
      <c r="K604" s="227"/>
      <c r="L604" s="232"/>
      <c r="M604" s="233"/>
      <c r="N604" s="234"/>
      <c r="O604" s="234"/>
      <c r="P604" s="234"/>
      <c r="Q604" s="234"/>
      <c r="R604" s="234"/>
      <c r="S604" s="234"/>
      <c r="T604" s="234"/>
      <c r="U604" s="235"/>
      <c r="AT604" s="236" t="s">
        <v>174</v>
      </c>
      <c r="AU604" s="236" t="s">
        <v>82</v>
      </c>
      <c r="AV604" s="16" t="s">
        <v>85</v>
      </c>
      <c r="AW604" s="16" t="s">
        <v>33</v>
      </c>
      <c r="AX604" s="16" t="s">
        <v>72</v>
      </c>
      <c r="AY604" s="236" t="s">
        <v>161</v>
      </c>
    </row>
    <row r="605" spans="1:65" s="15" customFormat="1" ht="11.25">
      <c r="B605" s="214"/>
      <c r="C605" s="215"/>
      <c r="D605" s="194" t="s">
        <v>174</v>
      </c>
      <c r="E605" s="216" t="s">
        <v>19</v>
      </c>
      <c r="F605" s="217" t="s">
        <v>804</v>
      </c>
      <c r="G605" s="215"/>
      <c r="H605" s="218">
        <v>5.9610000000000003</v>
      </c>
      <c r="I605" s="219"/>
      <c r="J605" s="215"/>
      <c r="K605" s="215"/>
      <c r="L605" s="220"/>
      <c r="M605" s="221"/>
      <c r="N605" s="222"/>
      <c r="O605" s="222"/>
      <c r="P605" s="222"/>
      <c r="Q605" s="222"/>
      <c r="R605" s="222"/>
      <c r="S605" s="222"/>
      <c r="T605" s="222"/>
      <c r="U605" s="223"/>
      <c r="AT605" s="224" t="s">
        <v>174</v>
      </c>
      <c r="AU605" s="224" t="s">
        <v>82</v>
      </c>
      <c r="AV605" s="15" t="s">
        <v>170</v>
      </c>
      <c r="AW605" s="15" t="s">
        <v>33</v>
      </c>
      <c r="AX605" s="15" t="s">
        <v>80</v>
      </c>
      <c r="AY605" s="224" t="s">
        <v>161</v>
      </c>
    </row>
    <row r="606" spans="1:65" s="2" customFormat="1" ht="16.5" customHeight="1">
      <c r="A606" s="36"/>
      <c r="B606" s="37"/>
      <c r="C606" s="237" t="s">
        <v>820</v>
      </c>
      <c r="D606" s="237" t="s">
        <v>250</v>
      </c>
      <c r="E606" s="238" t="s">
        <v>821</v>
      </c>
      <c r="F606" s="239" t="s">
        <v>822</v>
      </c>
      <c r="G606" s="240" t="s">
        <v>168</v>
      </c>
      <c r="H606" s="241">
        <v>6.5570000000000004</v>
      </c>
      <c r="I606" s="242"/>
      <c r="J606" s="243">
        <f>ROUND(I606*H606,1)</f>
        <v>0</v>
      </c>
      <c r="K606" s="239" t="s">
        <v>169</v>
      </c>
      <c r="L606" s="244"/>
      <c r="M606" s="245" t="s">
        <v>19</v>
      </c>
      <c r="N606" s="246" t="s">
        <v>43</v>
      </c>
      <c r="O606" s="66"/>
      <c r="P606" s="183">
        <f>O606*H606</f>
        <v>0</v>
      </c>
      <c r="Q606" s="183">
        <v>1.102E-2</v>
      </c>
      <c r="R606" s="183">
        <f>Q606*H606</f>
        <v>7.2258140000000012E-2</v>
      </c>
      <c r="S606" s="183">
        <v>0</v>
      </c>
      <c r="T606" s="183">
        <f>S606*H606</f>
        <v>0</v>
      </c>
      <c r="U606" s="184" t="s">
        <v>19</v>
      </c>
      <c r="V606" s="36"/>
      <c r="W606" s="36"/>
      <c r="X606" s="36"/>
      <c r="Y606" s="36"/>
      <c r="Z606" s="36"/>
      <c r="AA606" s="36"/>
      <c r="AB606" s="36"/>
      <c r="AC606" s="36"/>
      <c r="AD606" s="36"/>
      <c r="AE606" s="36"/>
      <c r="AR606" s="185" t="s">
        <v>406</v>
      </c>
      <c r="AT606" s="185" t="s">
        <v>250</v>
      </c>
      <c r="AU606" s="185" t="s">
        <v>82</v>
      </c>
      <c r="AY606" s="19" t="s">
        <v>161</v>
      </c>
      <c r="BE606" s="186">
        <f>IF(N606="základní",J606,0)</f>
        <v>0</v>
      </c>
      <c r="BF606" s="186">
        <f>IF(N606="snížená",J606,0)</f>
        <v>0</v>
      </c>
      <c r="BG606" s="186">
        <f>IF(N606="zákl. přenesená",J606,0)</f>
        <v>0</v>
      </c>
      <c r="BH606" s="186">
        <f>IF(N606="sníž. přenesená",J606,0)</f>
        <v>0</v>
      </c>
      <c r="BI606" s="186">
        <f>IF(N606="nulová",J606,0)</f>
        <v>0</v>
      </c>
      <c r="BJ606" s="19" t="s">
        <v>80</v>
      </c>
      <c r="BK606" s="186">
        <f>ROUND(I606*H606,1)</f>
        <v>0</v>
      </c>
      <c r="BL606" s="19" t="s">
        <v>268</v>
      </c>
      <c r="BM606" s="185" t="s">
        <v>823</v>
      </c>
    </row>
    <row r="607" spans="1:65" s="14" customFormat="1" ht="11.25">
      <c r="B607" s="203"/>
      <c r="C607" s="204"/>
      <c r="D607" s="194" t="s">
        <v>174</v>
      </c>
      <c r="E607" s="205" t="s">
        <v>19</v>
      </c>
      <c r="F607" s="206" t="s">
        <v>824</v>
      </c>
      <c r="G607" s="204"/>
      <c r="H607" s="207">
        <v>6.5570000000000004</v>
      </c>
      <c r="I607" s="208"/>
      <c r="J607" s="204"/>
      <c r="K607" s="204"/>
      <c r="L607" s="209"/>
      <c r="M607" s="210"/>
      <c r="N607" s="211"/>
      <c r="O607" s="211"/>
      <c r="P607" s="211"/>
      <c r="Q607" s="211"/>
      <c r="R607" s="211"/>
      <c r="S607" s="211"/>
      <c r="T607" s="211"/>
      <c r="U607" s="212"/>
      <c r="AT607" s="213" t="s">
        <v>174</v>
      </c>
      <c r="AU607" s="213" t="s">
        <v>82</v>
      </c>
      <c r="AV607" s="14" t="s">
        <v>82</v>
      </c>
      <c r="AW607" s="14" t="s">
        <v>33</v>
      </c>
      <c r="AX607" s="14" t="s">
        <v>80</v>
      </c>
      <c r="AY607" s="213" t="s">
        <v>161</v>
      </c>
    </row>
    <row r="608" spans="1:65" s="2" customFormat="1" ht="16.5" customHeight="1">
      <c r="A608" s="36"/>
      <c r="B608" s="37"/>
      <c r="C608" s="174" t="s">
        <v>825</v>
      </c>
      <c r="D608" s="174" t="s">
        <v>165</v>
      </c>
      <c r="E608" s="175" t="s">
        <v>826</v>
      </c>
      <c r="F608" s="176" t="s">
        <v>827</v>
      </c>
      <c r="G608" s="177" t="s">
        <v>168</v>
      </c>
      <c r="H608" s="178">
        <v>79.721999999999994</v>
      </c>
      <c r="I608" s="179"/>
      <c r="J608" s="180">
        <f>ROUND(I608*H608,1)</f>
        <v>0</v>
      </c>
      <c r="K608" s="176" t="s">
        <v>169</v>
      </c>
      <c r="L608" s="41"/>
      <c r="M608" s="181" t="s">
        <v>19</v>
      </c>
      <c r="N608" s="182" t="s">
        <v>43</v>
      </c>
      <c r="O608" s="66"/>
      <c r="P608" s="183">
        <f>O608*H608</f>
        <v>0</v>
      </c>
      <c r="Q608" s="183">
        <v>1.75E-4</v>
      </c>
      <c r="R608" s="183">
        <f>Q608*H608</f>
        <v>1.395135E-2</v>
      </c>
      <c r="S608" s="183">
        <v>0</v>
      </c>
      <c r="T608" s="183">
        <f>S608*H608</f>
        <v>0</v>
      </c>
      <c r="U608" s="184" t="s">
        <v>19</v>
      </c>
      <c r="V608" s="36"/>
      <c r="W608" s="36"/>
      <c r="X608" s="36"/>
      <c r="Y608" s="36"/>
      <c r="Z608" s="36"/>
      <c r="AA608" s="36"/>
      <c r="AB608" s="36"/>
      <c r="AC608" s="36"/>
      <c r="AD608" s="36"/>
      <c r="AE608" s="36"/>
      <c r="AR608" s="185" t="s">
        <v>268</v>
      </c>
      <c r="AT608" s="185" t="s">
        <v>165</v>
      </c>
      <c r="AU608" s="185" t="s">
        <v>82</v>
      </c>
      <c r="AY608" s="19" t="s">
        <v>161</v>
      </c>
      <c r="BE608" s="186">
        <f>IF(N608="základní",J608,0)</f>
        <v>0</v>
      </c>
      <c r="BF608" s="186">
        <f>IF(N608="snížená",J608,0)</f>
        <v>0</v>
      </c>
      <c r="BG608" s="186">
        <f>IF(N608="zákl. přenesená",J608,0)</f>
        <v>0</v>
      </c>
      <c r="BH608" s="186">
        <f>IF(N608="sníž. přenesená",J608,0)</f>
        <v>0</v>
      </c>
      <c r="BI608" s="186">
        <f>IF(N608="nulová",J608,0)</f>
        <v>0</v>
      </c>
      <c r="BJ608" s="19" t="s">
        <v>80</v>
      </c>
      <c r="BK608" s="186">
        <f>ROUND(I608*H608,1)</f>
        <v>0</v>
      </c>
      <c r="BL608" s="19" t="s">
        <v>268</v>
      </c>
      <c r="BM608" s="185" t="s">
        <v>828</v>
      </c>
    </row>
    <row r="609" spans="1:65" s="2" customFormat="1" ht="11.25">
      <c r="A609" s="36"/>
      <c r="B609" s="37"/>
      <c r="C609" s="38"/>
      <c r="D609" s="187" t="s">
        <v>172</v>
      </c>
      <c r="E609" s="38"/>
      <c r="F609" s="188" t="s">
        <v>829</v>
      </c>
      <c r="G609" s="38"/>
      <c r="H609" s="38"/>
      <c r="I609" s="189"/>
      <c r="J609" s="38"/>
      <c r="K609" s="38"/>
      <c r="L609" s="41"/>
      <c r="M609" s="190"/>
      <c r="N609" s="191"/>
      <c r="O609" s="66"/>
      <c r="P609" s="66"/>
      <c r="Q609" s="66"/>
      <c r="R609" s="66"/>
      <c r="S609" s="66"/>
      <c r="T609" s="66"/>
      <c r="U609" s="67"/>
      <c r="V609" s="36"/>
      <c r="W609" s="36"/>
      <c r="X609" s="36"/>
      <c r="Y609" s="36"/>
      <c r="Z609" s="36"/>
      <c r="AA609" s="36"/>
      <c r="AB609" s="36"/>
      <c r="AC609" s="36"/>
      <c r="AD609" s="36"/>
      <c r="AE609" s="36"/>
      <c r="AT609" s="19" t="s">
        <v>172</v>
      </c>
      <c r="AU609" s="19" t="s">
        <v>82</v>
      </c>
    </row>
    <row r="610" spans="1:65" s="2" customFormat="1" ht="58.5">
      <c r="A610" s="36"/>
      <c r="B610" s="37"/>
      <c r="C610" s="38"/>
      <c r="D610" s="194" t="s">
        <v>213</v>
      </c>
      <c r="E610" s="38"/>
      <c r="F610" s="225" t="s">
        <v>830</v>
      </c>
      <c r="G610" s="38"/>
      <c r="H610" s="38"/>
      <c r="I610" s="189"/>
      <c r="J610" s="38"/>
      <c r="K610" s="38"/>
      <c r="L610" s="41"/>
      <c r="M610" s="190"/>
      <c r="N610" s="191"/>
      <c r="O610" s="66"/>
      <c r="P610" s="66"/>
      <c r="Q610" s="66"/>
      <c r="R610" s="66"/>
      <c r="S610" s="66"/>
      <c r="T610" s="66"/>
      <c r="U610" s="67"/>
      <c r="V610" s="36"/>
      <c r="W610" s="36"/>
      <c r="X610" s="36"/>
      <c r="Y610" s="36"/>
      <c r="Z610" s="36"/>
      <c r="AA610" s="36"/>
      <c r="AB610" s="36"/>
      <c r="AC610" s="36"/>
      <c r="AD610" s="36"/>
      <c r="AE610" s="36"/>
      <c r="AT610" s="19" t="s">
        <v>213</v>
      </c>
      <c r="AU610" s="19" t="s">
        <v>82</v>
      </c>
    </row>
    <row r="611" spans="1:65" s="14" customFormat="1" ht="11.25">
      <c r="B611" s="203"/>
      <c r="C611" s="204"/>
      <c r="D611" s="194" t="s">
        <v>174</v>
      </c>
      <c r="E611" s="205" t="s">
        <v>19</v>
      </c>
      <c r="F611" s="206" t="s">
        <v>831</v>
      </c>
      <c r="G611" s="204"/>
      <c r="H611" s="207">
        <v>79.721999999999994</v>
      </c>
      <c r="I611" s="208"/>
      <c r="J611" s="204"/>
      <c r="K611" s="204"/>
      <c r="L611" s="209"/>
      <c r="M611" s="210"/>
      <c r="N611" s="211"/>
      <c r="O611" s="211"/>
      <c r="P611" s="211"/>
      <c r="Q611" s="211"/>
      <c r="R611" s="211"/>
      <c r="S611" s="211"/>
      <c r="T611" s="211"/>
      <c r="U611" s="212"/>
      <c r="AT611" s="213" t="s">
        <v>174</v>
      </c>
      <c r="AU611" s="213" t="s">
        <v>82</v>
      </c>
      <c r="AV611" s="14" t="s">
        <v>82</v>
      </c>
      <c r="AW611" s="14" t="s">
        <v>33</v>
      </c>
      <c r="AX611" s="14" t="s">
        <v>80</v>
      </c>
      <c r="AY611" s="213" t="s">
        <v>161</v>
      </c>
    </row>
    <row r="612" spans="1:65" s="2" customFormat="1" ht="24.2" customHeight="1">
      <c r="A612" s="36"/>
      <c r="B612" s="37"/>
      <c r="C612" s="174" t="s">
        <v>417</v>
      </c>
      <c r="D612" s="174" t="s">
        <v>165</v>
      </c>
      <c r="E612" s="175" t="s">
        <v>832</v>
      </c>
      <c r="F612" s="176" t="s">
        <v>833</v>
      </c>
      <c r="G612" s="177" t="s">
        <v>193</v>
      </c>
      <c r="H612" s="178">
        <v>24.8</v>
      </c>
      <c r="I612" s="179"/>
      <c r="J612" s="180">
        <f>ROUND(I612*H612,1)</f>
        <v>0</v>
      </c>
      <c r="K612" s="176" t="s">
        <v>169</v>
      </c>
      <c r="L612" s="41"/>
      <c r="M612" s="181" t="s">
        <v>19</v>
      </c>
      <c r="N612" s="182" t="s">
        <v>43</v>
      </c>
      <c r="O612" s="66"/>
      <c r="P612" s="183">
        <f>O612*H612</f>
        <v>0</v>
      </c>
      <c r="Q612" s="183">
        <v>0</v>
      </c>
      <c r="R612" s="183">
        <f>Q612*H612</f>
        <v>0</v>
      </c>
      <c r="S612" s="183">
        <v>0</v>
      </c>
      <c r="T612" s="183">
        <f>S612*H612</f>
        <v>0</v>
      </c>
      <c r="U612" s="184" t="s">
        <v>19</v>
      </c>
      <c r="V612" s="36"/>
      <c r="W612" s="36"/>
      <c r="X612" s="36"/>
      <c r="Y612" s="36"/>
      <c r="Z612" s="36"/>
      <c r="AA612" s="36"/>
      <c r="AB612" s="36"/>
      <c r="AC612" s="36"/>
      <c r="AD612" s="36"/>
      <c r="AE612" s="36"/>
      <c r="AR612" s="185" t="s">
        <v>268</v>
      </c>
      <c r="AT612" s="185" t="s">
        <v>165</v>
      </c>
      <c r="AU612" s="185" t="s">
        <v>82</v>
      </c>
      <c r="AY612" s="19" t="s">
        <v>161</v>
      </c>
      <c r="BE612" s="186">
        <f>IF(N612="základní",J612,0)</f>
        <v>0</v>
      </c>
      <c r="BF612" s="186">
        <f>IF(N612="snížená",J612,0)</f>
        <v>0</v>
      </c>
      <c r="BG612" s="186">
        <f>IF(N612="zákl. přenesená",J612,0)</f>
        <v>0</v>
      </c>
      <c r="BH612" s="186">
        <f>IF(N612="sníž. přenesená",J612,0)</f>
        <v>0</v>
      </c>
      <c r="BI612" s="186">
        <f>IF(N612="nulová",J612,0)</f>
        <v>0</v>
      </c>
      <c r="BJ612" s="19" t="s">
        <v>80</v>
      </c>
      <c r="BK612" s="186">
        <f>ROUND(I612*H612,1)</f>
        <v>0</v>
      </c>
      <c r="BL612" s="19" t="s">
        <v>268</v>
      </c>
      <c r="BM612" s="185" t="s">
        <v>834</v>
      </c>
    </row>
    <row r="613" spans="1:65" s="2" customFormat="1" ht="11.25">
      <c r="A613" s="36"/>
      <c r="B613" s="37"/>
      <c r="C613" s="38"/>
      <c r="D613" s="187" t="s">
        <v>172</v>
      </c>
      <c r="E613" s="38"/>
      <c r="F613" s="188" t="s">
        <v>835</v>
      </c>
      <c r="G613" s="38"/>
      <c r="H613" s="38"/>
      <c r="I613" s="189"/>
      <c r="J613" s="38"/>
      <c r="K613" s="38"/>
      <c r="L613" s="41"/>
      <c r="M613" s="190"/>
      <c r="N613" s="191"/>
      <c r="O613" s="66"/>
      <c r="P613" s="66"/>
      <c r="Q613" s="66"/>
      <c r="R613" s="66"/>
      <c r="S613" s="66"/>
      <c r="T613" s="66"/>
      <c r="U613" s="67"/>
      <c r="V613" s="36"/>
      <c r="W613" s="36"/>
      <c r="X613" s="36"/>
      <c r="Y613" s="36"/>
      <c r="Z613" s="36"/>
      <c r="AA613" s="36"/>
      <c r="AB613" s="36"/>
      <c r="AC613" s="36"/>
      <c r="AD613" s="36"/>
      <c r="AE613" s="36"/>
      <c r="AT613" s="19" t="s">
        <v>172</v>
      </c>
      <c r="AU613" s="19" t="s">
        <v>82</v>
      </c>
    </row>
    <row r="614" spans="1:65" s="14" customFormat="1" ht="11.25">
      <c r="B614" s="203"/>
      <c r="C614" s="204"/>
      <c r="D614" s="194" t="s">
        <v>174</v>
      </c>
      <c r="E614" s="205" t="s">
        <v>19</v>
      </c>
      <c r="F614" s="206" t="s">
        <v>836</v>
      </c>
      <c r="G614" s="204"/>
      <c r="H614" s="207">
        <v>7.83</v>
      </c>
      <c r="I614" s="208"/>
      <c r="J614" s="204"/>
      <c r="K614" s="204"/>
      <c r="L614" s="209"/>
      <c r="M614" s="210"/>
      <c r="N614" s="211"/>
      <c r="O614" s="211"/>
      <c r="P614" s="211"/>
      <c r="Q614" s="211"/>
      <c r="R614" s="211"/>
      <c r="S614" s="211"/>
      <c r="T614" s="211"/>
      <c r="U614" s="212"/>
      <c r="AT614" s="213" t="s">
        <v>174</v>
      </c>
      <c r="AU614" s="213" t="s">
        <v>82</v>
      </c>
      <c r="AV614" s="14" t="s">
        <v>82</v>
      </c>
      <c r="AW614" s="14" t="s">
        <v>33</v>
      </c>
      <c r="AX614" s="14" t="s">
        <v>72</v>
      </c>
      <c r="AY614" s="213" t="s">
        <v>161</v>
      </c>
    </row>
    <row r="615" spans="1:65" s="14" customFormat="1" ht="11.25">
      <c r="B615" s="203"/>
      <c r="C615" s="204"/>
      <c r="D615" s="194" t="s">
        <v>174</v>
      </c>
      <c r="E615" s="205" t="s">
        <v>19</v>
      </c>
      <c r="F615" s="206" t="s">
        <v>837</v>
      </c>
      <c r="G615" s="204"/>
      <c r="H615" s="207">
        <v>9.0500000000000007</v>
      </c>
      <c r="I615" s="208"/>
      <c r="J615" s="204"/>
      <c r="K615" s="204"/>
      <c r="L615" s="209"/>
      <c r="M615" s="210"/>
      <c r="N615" s="211"/>
      <c r="O615" s="211"/>
      <c r="P615" s="211"/>
      <c r="Q615" s="211"/>
      <c r="R615" s="211"/>
      <c r="S615" s="211"/>
      <c r="T615" s="211"/>
      <c r="U615" s="212"/>
      <c r="AT615" s="213" t="s">
        <v>174</v>
      </c>
      <c r="AU615" s="213" t="s">
        <v>82</v>
      </c>
      <c r="AV615" s="14" t="s">
        <v>82</v>
      </c>
      <c r="AW615" s="14" t="s">
        <v>33</v>
      </c>
      <c r="AX615" s="14" t="s">
        <v>72</v>
      </c>
      <c r="AY615" s="213" t="s">
        <v>161</v>
      </c>
    </row>
    <row r="616" spans="1:65" s="14" customFormat="1" ht="11.25">
      <c r="B616" s="203"/>
      <c r="C616" s="204"/>
      <c r="D616" s="194" t="s">
        <v>174</v>
      </c>
      <c r="E616" s="205" t="s">
        <v>19</v>
      </c>
      <c r="F616" s="206" t="s">
        <v>838</v>
      </c>
      <c r="G616" s="204"/>
      <c r="H616" s="207">
        <v>7.92</v>
      </c>
      <c r="I616" s="208"/>
      <c r="J616" s="204"/>
      <c r="K616" s="204"/>
      <c r="L616" s="209"/>
      <c r="M616" s="210"/>
      <c r="N616" s="211"/>
      <c r="O616" s="211"/>
      <c r="P616" s="211"/>
      <c r="Q616" s="211"/>
      <c r="R616" s="211"/>
      <c r="S616" s="211"/>
      <c r="T616" s="211"/>
      <c r="U616" s="212"/>
      <c r="AT616" s="213" t="s">
        <v>174</v>
      </c>
      <c r="AU616" s="213" t="s">
        <v>82</v>
      </c>
      <c r="AV616" s="14" t="s">
        <v>82</v>
      </c>
      <c r="AW616" s="14" t="s">
        <v>33</v>
      </c>
      <c r="AX616" s="14" t="s">
        <v>72</v>
      </c>
      <c r="AY616" s="213" t="s">
        <v>161</v>
      </c>
    </row>
    <row r="617" spans="1:65" s="16" customFormat="1" ht="11.25">
      <c r="B617" s="226"/>
      <c r="C617" s="227"/>
      <c r="D617" s="194" t="s">
        <v>174</v>
      </c>
      <c r="E617" s="228" t="s">
        <v>19</v>
      </c>
      <c r="F617" s="229" t="s">
        <v>839</v>
      </c>
      <c r="G617" s="227"/>
      <c r="H617" s="230">
        <v>24.8</v>
      </c>
      <c r="I617" s="231"/>
      <c r="J617" s="227"/>
      <c r="K617" s="227"/>
      <c r="L617" s="232"/>
      <c r="M617" s="233"/>
      <c r="N617" s="234"/>
      <c r="O617" s="234"/>
      <c r="P617" s="234"/>
      <c r="Q617" s="234"/>
      <c r="R617" s="234"/>
      <c r="S617" s="234"/>
      <c r="T617" s="234"/>
      <c r="U617" s="235"/>
      <c r="AT617" s="236" t="s">
        <v>174</v>
      </c>
      <c r="AU617" s="236" t="s">
        <v>82</v>
      </c>
      <c r="AV617" s="16" t="s">
        <v>85</v>
      </c>
      <c r="AW617" s="16" t="s">
        <v>33</v>
      </c>
      <c r="AX617" s="16" t="s">
        <v>72</v>
      </c>
      <c r="AY617" s="236" t="s">
        <v>161</v>
      </c>
    </row>
    <row r="618" spans="1:65" s="15" customFormat="1" ht="11.25">
      <c r="B618" s="214"/>
      <c r="C618" s="215"/>
      <c r="D618" s="194" t="s">
        <v>174</v>
      </c>
      <c r="E618" s="216" t="s">
        <v>19</v>
      </c>
      <c r="F618" s="217" t="s">
        <v>804</v>
      </c>
      <c r="G618" s="215"/>
      <c r="H618" s="218">
        <v>24.8</v>
      </c>
      <c r="I618" s="219"/>
      <c r="J618" s="215"/>
      <c r="K618" s="215"/>
      <c r="L618" s="220"/>
      <c r="M618" s="221"/>
      <c r="N618" s="222"/>
      <c r="O618" s="222"/>
      <c r="P618" s="222"/>
      <c r="Q618" s="222"/>
      <c r="R618" s="222"/>
      <c r="S618" s="222"/>
      <c r="T618" s="222"/>
      <c r="U618" s="223"/>
      <c r="AT618" s="224" t="s">
        <v>174</v>
      </c>
      <c r="AU618" s="224" t="s">
        <v>82</v>
      </c>
      <c r="AV618" s="15" t="s">
        <v>170</v>
      </c>
      <c r="AW618" s="15" t="s">
        <v>33</v>
      </c>
      <c r="AX618" s="15" t="s">
        <v>80</v>
      </c>
      <c r="AY618" s="224" t="s">
        <v>161</v>
      </c>
    </row>
    <row r="619" spans="1:65" s="2" customFormat="1" ht="16.5" customHeight="1">
      <c r="A619" s="36"/>
      <c r="B619" s="37"/>
      <c r="C619" s="174" t="s">
        <v>840</v>
      </c>
      <c r="D619" s="174" t="s">
        <v>165</v>
      </c>
      <c r="E619" s="175" t="s">
        <v>841</v>
      </c>
      <c r="F619" s="176" t="s">
        <v>842</v>
      </c>
      <c r="G619" s="177" t="s">
        <v>843</v>
      </c>
      <c r="H619" s="178">
        <v>0.223</v>
      </c>
      <c r="I619" s="179"/>
      <c r="J619" s="180">
        <f>ROUND(I619*H619,1)</f>
        <v>0</v>
      </c>
      <c r="K619" s="176" t="s">
        <v>169</v>
      </c>
      <c r="L619" s="41"/>
      <c r="M619" s="181" t="s">
        <v>19</v>
      </c>
      <c r="N619" s="182" t="s">
        <v>43</v>
      </c>
      <c r="O619" s="66"/>
      <c r="P619" s="183">
        <f>O619*H619</f>
        <v>0</v>
      </c>
      <c r="Q619" s="183">
        <v>2.4474599999999999E-2</v>
      </c>
      <c r="R619" s="183">
        <f>Q619*H619</f>
        <v>5.4578357999999997E-3</v>
      </c>
      <c r="S619" s="183">
        <v>0</v>
      </c>
      <c r="T619" s="183">
        <f>S619*H619</f>
        <v>0</v>
      </c>
      <c r="U619" s="184" t="s">
        <v>19</v>
      </c>
      <c r="V619" s="36"/>
      <c r="W619" s="36"/>
      <c r="X619" s="36"/>
      <c r="Y619" s="36"/>
      <c r="Z619" s="36"/>
      <c r="AA619" s="36"/>
      <c r="AB619" s="36"/>
      <c r="AC619" s="36"/>
      <c r="AD619" s="36"/>
      <c r="AE619" s="36"/>
      <c r="AR619" s="185" t="s">
        <v>268</v>
      </c>
      <c r="AT619" s="185" t="s">
        <v>165</v>
      </c>
      <c r="AU619" s="185" t="s">
        <v>82</v>
      </c>
      <c r="AY619" s="19" t="s">
        <v>161</v>
      </c>
      <c r="BE619" s="186">
        <f>IF(N619="základní",J619,0)</f>
        <v>0</v>
      </c>
      <c r="BF619" s="186">
        <f>IF(N619="snížená",J619,0)</f>
        <v>0</v>
      </c>
      <c r="BG619" s="186">
        <f>IF(N619="zákl. přenesená",J619,0)</f>
        <v>0</v>
      </c>
      <c r="BH619" s="186">
        <f>IF(N619="sníž. přenesená",J619,0)</f>
        <v>0</v>
      </c>
      <c r="BI619" s="186">
        <f>IF(N619="nulová",J619,0)</f>
        <v>0</v>
      </c>
      <c r="BJ619" s="19" t="s">
        <v>80</v>
      </c>
      <c r="BK619" s="186">
        <f>ROUND(I619*H619,1)</f>
        <v>0</v>
      </c>
      <c r="BL619" s="19" t="s">
        <v>268</v>
      </c>
      <c r="BM619" s="185" t="s">
        <v>844</v>
      </c>
    </row>
    <row r="620" spans="1:65" s="2" customFormat="1" ht="11.25">
      <c r="A620" s="36"/>
      <c r="B620" s="37"/>
      <c r="C620" s="38"/>
      <c r="D620" s="187" t="s">
        <v>172</v>
      </c>
      <c r="E620" s="38"/>
      <c r="F620" s="188" t="s">
        <v>845</v>
      </c>
      <c r="G620" s="38"/>
      <c r="H620" s="38"/>
      <c r="I620" s="189"/>
      <c r="J620" s="38"/>
      <c r="K620" s="38"/>
      <c r="L620" s="41"/>
      <c r="M620" s="190"/>
      <c r="N620" s="191"/>
      <c r="O620" s="66"/>
      <c r="P620" s="66"/>
      <c r="Q620" s="66"/>
      <c r="R620" s="66"/>
      <c r="S620" s="66"/>
      <c r="T620" s="66"/>
      <c r="U620" s="67"/>
      <c r="V620" s="36"/>
      <c r="W620" s="36"/>
      <c r="X620" s="36"/>
      <c r="Y620" s="36"/>
      <c r="Z620" s="36"/>
      <c r="AA620" s="36"/>
      <c r="AB620" s="36"/>
      <c r="AC620" s="36"/>
      <c r="AD620" s="36"/>
      <c r="AE620" s="36"/>
      <c r="AT620" s="19" t="s">
        <v>172</v>
      </c>
      <c r="AU620" s="19" t="s">
        <v>82</v>
      </c>
    </row>
    <row r="621" spans="1:65" s="2" customFormat="1" ht="48.75">
      <c r="A621" s="36"/>
      <c r="B621" s="37"/>
      <c r="C621" s="38"/>
      <c r="D621" s="194" t="s">
        <v>213</v>
      </c>
      <c r="E621" s="38"/>
      <c r="F621" s="225" t="s">
        <v>846</v>
      </c>
      <c r="G621" s="38"/>
      <c r="H621" s="38"/>
      <c r="I621" s="189"/>
      <c r="J621" s="38"/>
      <c r="K621" s="38"/>
      <c r="L621" s="41"/>
      <c r="M621" s="190"/>
      <c r="N621" s="191"/>
      <c r="O621" s="66"/>
      <c r="P621" s="66"/>
      <c r="Q621" s="66"/>
      <c r="R621" s="66"/>
      <c r="S621" s="66"/>
      <c r="T621" s="66"/>
      <c r="U621" s="67"/>
      <c r="V621" s="36"/>
      <c r="W621" s="36"/>
      <c r="X621" s="36"/>
      <c r="Y621" s="36"/>
      <c r="Z621" s="36"/>
      <c r="AA621" s="36"/>
      <c r="AB621" s="36"/>
      <c r="AC621" s="36"/>
      <c r="AD621" s="36"/>
      <c r="AE621" s="36"/>
      <c r="AT621" s="19" t="s">
        <v>213</v>
      </c>
      <c r="AU621" s="19" t="s">
        <v>82</v>
      </c>
    </row>
    <row r="622" spans="1:65" s="14" customFormat="1" ht="11.25">
      <c r="B622" s="203"/>
      <c r="C622" s="204"/>
      <c r="D622" s="194" t="s">
        <v>174</v>
      </c>
      <c r="E622" s="205" t="s">
        <v>19</v>
      </c>
      <c r="F622" s="206" t="s">
        <v>847</v>
      </c>
      <c r="G622" s="204"/>
      <c r="H622" s="207">
        <v>0.223</v>
      </c>
      <c r="I622" s="208"/>
      <c r="J622" s="204"/>
      <c r="K622" s="204"/>
      <c r="L622" s="209"/>
      <c r="M622" s="210"/>
      <c r="N622" s="211"/>
      <c r="O622" s="211"/>
      <c r="P622" s="211"/>
      <c r="Q622" s="211"/>
      <c r="R622" s="211"/>
      <c r="S622" s="211"/>
      <c r="T622" s="211"/>
      <c r="U622" s="212"/>
      <c r="AT622" s="213" t="s">
        <v>174</v>
      </c>
      <c r="AU622" s="213" t="s">
        <v>82</v>
      </c>
      <c r="AV622" s="14" t="s">
        <v>82</v>
      </c>
      <c r="AW622" s="14" t="s">
        <v>33</v>
      </c>
      <c r="AX622" s="14" t="s">
        <v>80</v>
      </c>
      <c r="AY622" s="213" t="s">
        <v>161</v>
      </c>
    </row>
    <row r="623" spans="1:65" s="2" customFormat="1" ht="16.5" customHeight="1">
      <c r="A623" s="36"/>
      <c r="B623" s="37"/>
      <c r="C623" s="237" t="s">
        <v>848</v>
      </c>
      <c r="D623" s="237" t="s">
        <v>250</v>
      </c>
      <c r="E623" s="238" t="s">
        <v>849</v>
      </c>
      <c r="F623" s="239" t="s">
        <v>850</v>
      </c>
      <c r="G623" s="240" t="s">
        <v>843</v>
      </c>
      <c r="H623" s="241">
        <v>0.246</v>
      </c>
      <c r="I623" s="242"/>
      <c r="J623" s="243">
        <f>ROUND(I623*H623,1)</f>
        <v>0</v>
      </c>
      <c r="K623" s="239" t="s">
        <v>169</v>
      </c>
      <c r="L623" s="244"/>
      <c r="M623" s="245" t="s">
        <v>19</v>
      </c>
      <c r="N623" s="246" t="s">
        <v>43</v>
      </c>
      <c r="O623" s="66"/>
      <c r="P623" s="183">
        <f>O623*H623</f>
        <v>0</v>
      </c>
      <c r="Q623" s="183">
        <v>0.55000000000000004</v>
      </c>
      <c r="R623" s="183">
        <f>Q623*H623</f>
        <v>0.1353</v>
      </c>
      <c r="S623" s="183">
        <v>0</v>
      </c>
      <c r="T623" s="183">
        <f>S623*H623</f>
        <v>0</v>
      </c>
      <c r="U623" s="184" t="s">
        <v>19</v>
      </c>
      <c r="V623" s="36"/>
      <c r="W623" s="36"/>
      <c r="X623" s="36"/>
      <c r="Y623" s="36"/>
      <c r="Z623" s="36"/>
      <c r="AA623" s="36"/>
      <c r="AB623" s="36"/>
      <c r="AC623" s="36"/>
      <c r="AD623" s="36"/>
      <c r="AE623" s="36"/>
      <c r="AR623" s="185" t="s">
        <v>406</v>
      </c>
      <c r="AT623" s="185" t="s">
        <v>250</v>
      </c>
      <c r="AU623" s="185" t="s">
        <v>82</v>
      </c>
      <c r="AY623" s="19" t="s">
        <v>161</v>
      </c>
      <c r="BE623" s="186">
        <f>IF(N623="základní",J623,0)</f>
        <v>0</v>
      </c>
      <c r="BF623" s="186">
        <f>IF(N623="snížená",J623,0)</f>
        <v>0</v>
      </c>
      <c r="BG623" s="186">
        <f>IF(N623="zákl. přenesená",J623,0)</f>
        <v>0</v>
      </c>
      <c r="BH623" s="186">
        <f>IF(N623="sníž. přenesená",J623,0)</f>
        <v>0</v>
      </c>
      <c r="BI623" s="186">
        <f>IF(N623="nulová",J623,0)</f>
        <v>0</v>
      </c>
      <c r="BJ623" s="19" t="s">
        <v>80</v>
      </c>
      <c r="BK623" s="186">
        <f>ROUND(I623*H623,1)</f>
        <v>0</v>
      </c>
      <c r="BL623" s="19" t="s">
        <v>268</v>
      </c>
      <c r="BM623" s="185" t="s">
        <v>851</v>
      </c>
    </row>
    <row r="624" spans="1:65" s="14" customFormat="1" ht="11.25">
      <c r="B624" s="203"/>
      <c r="C624" s="204"/>
      <c r="D624" s="194" t="s">
        <v>174</v>
      </c>
      <c r="E624" s="205" t="s">
        <v>19</v>
      </c>
      <c r="F624" s="206" t="s">
        <v>852</v>
      </c>
      <c r="G624" s="204"/>
      <c r="H624" s="207">
        <v>0.246</v>
      </c>
      <c r="I624" s="208"/>
      <c r="J624" s="204"/>
      <c r="K624" s="204"/>
      <c r="L624" s="209"/>
      <c r="M624" s="210"/>
      <c r="N624" s="211"/>
      <c r="O624" s="211"/>
      <c r="P624" s="211"/>
      <c r="Q624" s="211"/>
      <c r="R624" s="211"/>
      <c r="S624" s="211"/>
      <c r="T624" s="211"/>
      <c r="U624" s="212"/>
      <c r="AT624" s="213" t="s">
        <v>174</v>
      </c>
      <c r="AU624" s="213" t="s">
        <v>82</v>
      </c>
      <c r="AV624" s="14" t="s">
        <v>82</v>
      </c>
      <c r="AW624" s="14" t="s">
        <v>33</v>
      </c>
      <c r="AX624" s="14" t="s">
        <v>80</v>
      </c>
      <c r="AY624" s="213" t="s">
        <v>161</v>
      </c>
    </row>
    <row r="625" spans="1:65" s="2" customFormat="1" ht="24.2" customHeight="1">
      <c r="A625" s="36"/>
      <c r="B625" s="37"/>
      <c r="C625" s="174" t="s">
        <v>853</v>
      </c>
      <c r="D625" s="174" t="s">
        <v>165</v>
      </c>
      <c r="E625" s="175" t="s">
        <v>854</v>
      </c>
      <c r="F625" s="176" t="s">
        <v>855</v>
      </c>
      <c r="G625" s="177" t="s">
        <v>843</v>
      </c>
      <c r="H625" s="178">
        <v>0.246</v>
      </c>
      <c r="I625" s="179"/>
      <c r="J625" s="180">
        <f>ROUND(I625*H625,1)</f>
        <v>0</v>
      </c>
      <c r="K625" s="176" t="s">
        <v>169</v>
      </c>
      <c r="L625" s="41"/>
      <c r="M625" s="181" t="s">
        <v>19</v>
      </c>
      <c r="N625" s="182" t="s">
        <v>43</v>
      </c>
      <c r="O625" s="66"/>
      <c r="P625" s="183">
        <f>O625*H625</f>
        <v>0</v>
      </c>
      <c r="Q625" s="183">
        <v>1.08E-3</v>
      </c>
      <c r="R625" s="183">
        <f>Q625*H625</f>
        <v>2.6568000000000002E-4</v>
      </c>
      <c r="S625" s="183">
        <v>0</v>
      </c>
      <c r="T625" s="183">
        <f>S625*H625</f>
        <v>0</v>
      </c>
      <c r="U625" s="184" t="s">
        <v>19</v>
      </c>
      <c r="V625" s="36"/>
      <c r="W625" s="36"/>
      <c r="X625" s="36"/>
      <c r="Y625" s="36"/>
      <c r="Z625" s="36"/>
      <c r="AA625" s="36"/>
      <c r="AB625" s="36"/>
      <c r="AC625" s="36"/>
      <c r="AD625" s="36"/>
      <c r="AE625" s="36"/>
      <c r="AR625" s="185" t="s">
        <v>268</v>
      </c>
      <c r="AT625" s="185" t="s">
        <v>165</v>
      </c>
      <c r="AU625" s="185" t="s">
        <v>82</v>
      </c>
      <c r="AY625" s="19" t="s">
        <v>161</v>
      </c>
      <c r="BE625" s="186">
        <f>IF(N625="základní",J625,0)</f>
        <v>0</v>
      </c>
      <c r="BF625" s="186">
        <f>IF(N625="snížená",J625,0)</f>
        <v>0</v>
      </c>
      <c r="BG625" s="186">
        <f>IF(N625="zákl. přenesená",J625,0)</f>
        <v>0</v>
      </c>
      <c r="BH625" s="186">
        <f>IF(N625="sníž. přenesená",J625,0)</f>
        <v>0</v>
      </c>
      <c r="BI625" s="186">
        <f>IF(N625="nulová",J625,0)</f>
        <v>0</v>
      </c>
      <c r="BJ625" s="19" t="s">
        <v>80</v>
      </c>
      <c r="BK625" s="186">
        <f>ROUND(I625*H625,1)</f>
        <v>0</v>
      </c>
      <c r="BL625" s="19" t="s">
        <v>268</v>
      </c>
      <c r="BM625" s="185" t="s">
        <v>856</v>
      </c>
    </row>
    <row r="626" spans="1:65" s="2" customFormat="1" ht="11.25">
      <c r="A626" s="36"/>
      <c r="B626" s="37"/>
      <c r="C626" s="38"/>
      <c r="D626" s="187" t="s">
        <v>172</v>
      </c>
      <c r="E626" s="38"/>
      <c r="F626" s="188" t="s">
        <v>857</v>
      </c>
      <c r="G626" s="38"/>
      <c r="H626" s="38"/>
      <c r="I626" s="189"/>
      <c r="J626" s="38"/>
      <c r="K626" s="38"/>
      <c r="L626" s="41"/>
      <c r="M626" s="190"/>
      <c r="N626" s="191"/>
      <c r="O626" s="66"/>
      <c r="P626" s="66"/>
      <c r="Q626" s="66"/>
      <c r="R626" s="66"/>
      <c r="S626" s="66"/>
      <c r="T626" s="66"/>
      <c r="U626" s="67"/>
      <c r="V626" s="36"/>
      <c r="W626" s="36"/>
      <c r="X626" s="36"/>
      <c r="Y626" s="36"/>
      <c r="Z626" s="36"/>
      <c r="AA626" s="36"/>
      <c r="AB626" s="36"/>
      <c r="AC626" s="36"/>
      <c r="AD626" s="36"/>
      <c r="AE626" s="36"/>
      <c r="AT626" s="19" t="s">
        <v>172</v>
      </c>
      <c r="AU626" s="19" t="s">
        <v>82</v>
      </c>
    </row>
    <row r="627" spans="1:65" s="2" customFormat="1" ht="87.75">
      <c r="A627" s="36"/>
      <c r="B627" s="37"/>
      <c r="C627" s="38"/>
      <c r="D627" s="194" t="s">
        <v>213</v>
      </c>
      <c r="E627" s="38"/>
      <c r="F627" s="225" t="s">
        <v>858</v>
      </c>
      <c r="G627" s="38"/>
      <c r="H627" s="38"/>
      <c r="I627" s="189"/>
      <c r="J627" s="38"/>
      <c r="K627" s="38"/>
      <c r="L627" s="41"/>
      <c r="M627" s="190"/>
      <c r="N627" s="191"/>
      <c r="O627" s="66"/>
      <c r="P627" s="66"/>
      <c r="Q627" s="66"/>
      <c r="R627" s="66"/>
      <c r="S627" s="66"/>
      <c r="T627" s="66"/>
      <c r="U627" s="67"/>
      <c r="V627" s="36"/>
      <c r="W627" s="36"/>
      <c r="X627" s="36"/>
      <c r="Y627" s="36"/>
      <c r="Z627" s="36"/>
      <c r="AA627" s="36"/>
      <c r="AB627" s="36"/>
      <c r="AC627" s="36"/>
      <c r="AD627" s="36"/>
      <c r="AE627" s="36"/>
      <c r="AT627" s="19" t="s">
        <v>213</v>
      </c>
      <c r="AU627" s="19" t="s">
        <v>82</v>
      </c>
    </row>
    <row r="628" spans="1:65" s="2" customFormat="1" ht="24.2" customHeight="1">
      <c r="A628" s="36"/>
      <c r="B628" s="37"/>
      <c r="C628" s="174" t="s">
        <v>859</v>
      </c>
      <c r="D628" s="174" t="s">
        <v>165</v>
      </c>
      <c r="E628" s="175" t="s">
        <v>860</v>
      </c>
      <c r="F628" s="176" t="s">
        <v>861</v>
      </c>
      <c r="G628" s="177" t="s">
        <v>168</v>
      </c>
      <c r="H628" s="178">
        <v>18.555</v>
      </c>
      <c r="I628" s="179"/>
      <c r="J628" s="180">
        <f>ROUND(I628*H628,1)</f>
        <v>0</v>
      </c>
      <c r="K628" s="176" t="s">
        <v>169</v>
      </c>
      <c r="L628" s="41"/>
      <c r="M628" s="181" t="s">
        <v>19</v>
      </c>
      <c r="N628" s="182" t="s">
        <v>43</v>
      </c>
      <c r="O628" s="66"/>
      <c r="P628" s="183">
        <f>O628*H628</f>
        <v>0</v>
      </c>
      <c r="Q628" s="183">
        <v>1.21E-4</v>
      </c>
      <c r="R628" s="183">
        <f>Q628*H628</f>
        <v>2.245155E-3</v>
      </c>
      <c r="S628" s="183">
        <v>0</v>
      </c>
      <c r="T628" s="183">
        <f>S628*H628</f>
        <v>0</v>
      </c>
      <c r="U628" s="184" t="s">
        <v>19</v>
      </c>
      <c r="V628" s="36"/>
      <c r="W628" s="36"/>
      <c r="X628" s="36"/>
      <c r="Y628" s="36"/>
      <c r="Z628" s="36"/>
      <c r="AA628" s="36"/>
      <c r="AB628" s="36"/>
      <c r="AC628" s="36"/>
      <c r="AD628" s="36"/>
      <c r="AE628" s="36"/>
      <c r="AR628" s="185" t="s">
        <v>268</v>
      </c>
      <c r="AT628" s="185" t="s">
        <v>165</v>
      </c>
      <c r="AU628" s="185" t="s">
        <v>82</v>
      </c>
      <c r="AY628" s="19" t="s">
        <v>161</v>
      </c>
      <c r="BE628" s="186">
        <f>IF(N628="základní",J628,0)</f>
        <v>0</v>
      </c>
      <c r="BF628" s="186">
        <f>IF(N628="snížená",J628,0)</f>
        <v>0</v>
      </c>
      <c r="BG628" s="186">
        <f>IF(N628="zákl. přenesená",J628,0)</f>
        <v>0</v>
      </c>
      <c r="BH628" s="186">
        <f>IF(N628="sníž. přenesená",J628,0)</f>
        <v>0</v>
      </c>
      <c r="BI628" s="186">
        <f>IF(N628="nulová",J628,0)</f>
        <v>0</v>
      </c>
      <c r="BJ628" s="19" t="s">
        <v>80</v>
      </c>
      <c r="BK628" s="186">
        <f>ROUND(I628*H628,1)</f>
        <v>0</v>
      </c>
      <c r="BL628" s="19" t="s">
        <v>268</v>
      </c>
      <c r="BM628" s="185" t="s">
        <v>862</v>
      </c>
    </row>
    <row r="629" spans="1:65" s="2" customFormat="1" ht="11.25">
      <c r="A629" s="36"/>
      <c r="B629" s="37"/>
      <c r="C629" s="38"/>
      <c r="D629" s="187" t="s">
        <v>172</v>
      </c>
      <c r="E629" s="38"/>
      <c r="F629" s="188" t="s">
        <v>863</v>
      </c>
      <c r="G629" s="38"/>
      <c r="H629" s="38"/>
      <c r="I629" s="189"/>
      <c r="J629" s="38"/>
      <c r="K629" s="38"/>
      <c r="L629" s="41"/>
      <c r="M629" s="190"/>
      <c r="N629" s="191"/>
      <c r="O629" s="66"/>
      <c r="P629" s="66"/>
      <c r="Q629" s="66"/>
      <c r="R629" s="66"/>
      <c r="S629" s="66"/>
      <c r="T629" s="66"/>
      <c r="U629" s="67"/>
      <c r="V629" s="36"/>
      <c r="W629" s="36"/>
      <c r="X629" s="36"/>
      <c r="Y629" s="36"/>
      <c r="Z629" s="36"/>
      <c r="AA629" s="36"/>
      <c r="AB629" s="36"/>
      <c r="AC629" s="36"/>
      <c r="AD629" s="36"/>
      <c r="AE629" s="36"/>
      <c r="AT629" s="19" t="s">
        <v>172</v>
      </c>
      <c r="AU629" s="19" t="s">
        <v>82</v>
      </c>
    </row>
    <row r="630" spans="1:65" s="2" customFormat="1" ht="107.25">
      <c r="A630" s="36"/>
      <c r="B630" s="37"/>
      <c r="C630" s="38"/>
      <c r="D630" s="194" t="s">
        <v>213</v>
      </c>
      <c r="E630" s="38"/>
      <c r="F630" s="225" t="s">
        <v>864</v>
      </c>
      <c r="G630" s="38"/>
      <c r="H630" s="38"/>
      <c r="I630" s="189"/>
      <c r="J630" s="38"/>
      <c r="K630" s="38"/>
      <c r="L630" s="41"/>
      <c r="M630" s="190"/>
      <c r="N630" s="191"/>
      <c r="O630" s="66"/>
      <c r="P630" s="66"/>
      <c r="Q630" s="66"/>
      <c r="R630" s="66"/>
      <c r="S630" s="66"/>
      <c r="T630" s="66"/>
      <c r="U630" s="67"/>
      <c r="V630" s="36"/>
      <c r="W630" s="36"/>
      <c r="X630" s="36"/>
      <c r="Y630" s="36"/>
      <c r="Z630" s="36"/>
      <c r="AA630" s="36"/>
      <c r="AB630" s="36"/>
      <c r="AC630" s="36"/>
      <c r="AD630" s="36"/>
      <c r="AE630" s="36"/>
      <c r="AT630" s="19" t="s">
        <v>213</v>
      </c>
      <c r="AU630" s="19" t="s">
        <v>82</v>
      </c>
    </row>
    <row r="631" spans="1:65" s="13" customFormat="1" ht="11.25">
      <c r="B631" s="192"/>
      <c r="C631" s="193"/>
      <c r="D631" s="194" t="s">
        <v>174</v>
      </c>
      <c r="E631" s="195" t="s">
        <v>19</v>
      </c>
      <c r="F631" s="196" t="s">
        <v>411</v>
      </c>
      <c r="G631" s="193"/>
      <c r="H631" s="195" t="s">
        <v>19</v>
      </c>
      <c r="I631" s="197"/>
      <c r="J631" s="193"/>
      <c r="K631" s="193"/>
      <c r="L631" s="198"/>
      <c r="M631" s="199"/>
      <c r="N631" s="200"/>
      <c r="O631" s="200"/>
      <c r="P631" s="200"/>
      <c r="Q631" s="200"/>
      <c r="R631" s="200"/>
      <c r="S631" s="200"/>
      <c r="T631" s="200"/>
      <c r="U631" s="201"/>
      <c r="AT631" s="202" t="s">
        <v>174</v>
      </c>
      <c r="AU631" s="202" t="s">
        <v>82</v>
      </c>
      <c r="AV631" s="13" t="s">
        <v>80</v>
      </c>
      <c r="AW631" s="13" t="s">
        <v>33</v>
      </c>
      <c r="AX631" s="13" t="s">
        <v>72</v>
      </c>
      <c r="AY631" s="202" t="s">
        <v>161</v>
      </c>
    </row>
    <row r="632" spans="1:65" s="14" customFormat="1" ht="11.25">
      <c r="B632" s="203"/>
      <c r="C632" s="204"/>
      <c r="D632" s="194" t="s">
        <v>174</v>
      </c>
      <c r="E632" s="205" t="s">
        <v>19</v>
      </c>
      <c r="F632" s="206" t="s">
        <v>412</v>
      </c>
      <c r="G632" s="204"/>
      <c r="H632" s="207">
        <v>4.851</v>
      </c>
      <c r="I632" s="208"/>
      <c r="J632" s="204"/>
      <c r="K632" s="204"/>
      <c r="L632" s="209"/>
      <c r="M632" s="210"/>
      <c r="N632" s="211"/>
      <c r="O632" s="211"/>
      <c r="P632" s="211"/>
      <c r="Q632" s="211"/>
      <c r="R632" s="211"/>
      <c r="S632" s="211"/>
      <c r="T632" s="211"/>
      <c r="U632" s="212"/>
      <c r="AT632" s="213" t="s">
        <v>174</v>
      </c>
      <c r="AU632" s="213" t="s">
        <v>82</v>
      </c>
      <c r="AV632" s="14" t="s">
        <v>82</v>
      </c>
      <c r="AW632" s="14" t="s">
        <v>33</v>
      </c>
      <c r="AX632" s="14" t="s">
        <v>72</v>
      </c>
      <c r="AY632" s="213" t="s">
        <v>161</v>
      </c>
    </row>
    <row r="633" spans="1:65" s="14" customFormat="1" ht="11.25">
      <c r="B633" s="203"/>
      <c r="C633" s="204"/>
      <c r="D633" s="194" t="s">
        <v>174</v>
      </c>
      <c r="E633" s="205" t="s">
        <v>19</v>
      </c>
      <c r="F633" s="206" t="s">
        <v>413</v>
      </c>
      <c r="G633" s="204"/>
      <c r="H633" s="207">
        <v>5.0330000000000004</v>
      </c>
      <c r="I633" s="208"/>
      <c r="J633" s="204"/>
      <c r="K633" s="204"/>
      <c r="L633" s="209"/>
      <c r="M633" s="210"/>
      <c r="N633" s="211"/>
      <c r="O633" s="211"/>
      <c r="P633" s="211"/>
      <c r="Q633" s="211"/>
      <c r="R633" s="211"/>
      <c r="S633" s="211"/>
      <c r="T633" s="211"/>
      <c r="U633" s="212"/>
      <c r="AT633" s="213" t="s">
        <v>174</v>
      </c>
      <c r="AU633" s="213" t="s">
        <v>82</v>
      </c>
      <c r="AV633" s="14" t="s">
        <v>82</v>
      </c>
      <c r="AW633" s="14" t="s">
        <v>33</v>
      </c>
      <c r="AX633" s="14" t="s">
        <v>72</v>
      </c>
      <c r="AY633" s="213" t="s">
        <v>161</v>
      </c>
    </row>
    <row r="634" spans="1:65" s="14" customFormat="1" ht="11.25">
      <c r="B634" s="203"/>
      <c r="C634" s="204"/>
      <c r="D634" s="194" t="s">
        <v>174</v>
      </c>
      <c r="E634" s="205" t="s">
        <v>19</v>
      </c>
      <c r="F634" s="206" t="s">
        <v>414</v>
      </c>
      <c r="G634" s="204"/>
      <c r="H634" s="207">
        <v>4.5220000000000002</v>
      </c>
      <c r="I634" s="208"/>
      <c r="J634" s="204"/>
      <c r="K634" s="204"/>
      <c r="L634" s="209"/>
      <c r="M634" s="210"/>
      <c r="N634" s="211"/>
      <c r="O634" s="211"/>
      <c r="P634" s="211"/>
      <c r="Q634" s="211"/>
      <c r="R634" s="211"/>
      <c r="S634" s="211"/>
      <c r="T634" s="211"/>
      <c r="U634" s="212"/>
      <c r="AT634" s="213" t="s">
        <v>174</v>
      </c>
      <c r="AU634" s="213" t="s">
        <v>82</v>
      </c>
      <c r="AV634" s="14" t="s">
        <v>82</v>
      </c>
      <c r="AW634" s="14" t="s">
        <v>33</v>
      </c>
      <c r="AX634" s="14" t="s">
        <v>72</v>
      </c>
      <c r="AY634" s="213" t="s">
        <v>161</v>
      </c>
    </row>
    <row r="635" spans="1:65" s="14" customFormat="1" ht="11.25">
      <c r="B635" s="203"/>
      <c r="C635" s="204"/>
      <c r="D635" s="194" t="s">
        <v>174</v>
      </c>
      <c r="E635" s="205" t="s">
        <v>19</v>
      </c>
      <c r="F635" s="206" t="s">
        <v>415</v>
      </c>
      <c r="G635" s="204"/>
      <c r="H635" s="207">
        <v>4.149</v>
      </c>
      <c r="I635" s="208"/>
      <c r="J635" s="204"/>
      <c r="K635" s="204"/>
      <c r="L635" s="209"/>
      <c r="M635" s="210"/>
      <c r="N635" s="211"/>
      <c r="O635" s="211"/>
      <c r="P635" s="211"/>
      <c r="Q635" s="211"/>
      <c r="R635" s="211"/>
      <c r="S635" s="211"/>
      <c r="T635" s="211"/>
      <c r="U635" s="212"/>
      <c r="AT635" s="213" t="s">
        <v>174</v>
      </c>
      <c r="AU635" s="213" t="s">
        <v>82</v>
      </c>
      <c r="AV635" s="14" t="s">
        <v>82</v>
      </c>
      <c r="AW635" s="14" t="s">
        <v>33</v>
      </c>
      <c r="AX635" s="14" t="s">
        <v>72</v>
      </c>
      <c r="AY635" s="213" t="s">
        <v>161</v>
      </c>
    </row>
    <row r="636" spans="1:65" s="15" customFormat="1" ht="11.25">
      <c r="B636" s="214"/>
      <c r="C636" s="215"/>
      <c r="D636" s="194" t="s">
        <v>174</v>
      </c>
      <c r="E636" s="216" t="s">
        <v>19</v>
      </c>
      <c r="F636" s="217" t="s">
        <v>239</v>
      </c>
      <c r="G636" s="215"/>
      <c r="H636" s="218">
        <v>18.555</v>
      </c>
      <c r="I636" s="219"/>
      <c r="J636" s="215"/>
      <c r="K636" s="215"/>
      <c r="L636" s="220"/>
      <c r="M636" s="221"/>
      <c r="N636" s="222"/>
      <c r="O636" s="222"/>
      <c r="P636" s="222"/>
      <c r="Q636" s="222"/>
      <c r="R636" s="222"/>
      <c r="S636" s="222"/>
      <c r="T636" s="222"/>
      <c r="U636" s="223"/>
      <c r="AT636" s="224" t="s">
        <v>174</v>
      </c>
      <c r="AU636" s="224" t="s">
        <v>82</v>
      </c>
      <c r="AV636" s="15" t="s">
        <v>170</v>
      </c>
      <c r="AW636" s="15" t="s">
        <v>33</v>
      </c>
      <c r="AX636" s="15" t="s">
        <v>80</v>
      </c>
      <c r="AY636" s="224" t="s">
        <v>161</v>
      </c>
    </row>
    <row r="637" spans="1:65" s="2" customFormat="1" ht="16.5" customHeight="1">
      <c r="A637" s="36"/>
      <c r="B637" s="37"/>
      <c r="C637" s="237" t="s">
        <v>865</v>
      </c>
      <c r="D637" s="237" t="s">
        <v>250</v>
      </c>
      <c r="E637" s="238" t="s">
        <v>866</v>
      </c>
      <c r="F637" s="239" t="s">
        <v>867</v>
      </c>
      <c r="G637" s="240" t="s">
        <v>168</v>
      </c>
      <c r="H637" s="241">
        <v>20.411000000000001</v>
      </c>
      <c r="I637" s="242"/>
      <c r="J637" s="243">
        <f>ROUND(I637*H637,1)</f>
        <v>0</v>
      </c>
      <c r="K637" s="239" t="s">
        <v>169</v>
      </c>
      <c r="L637" s="244"/>
      <c r="M637" s="245" t="s">
        <v>19</v>
      </c>
      <c r="N637" s="246" t="s">
        <v>43</v>
      </c>
      <c r="O637" s="66"/>
      <c r="P637" s="183">
        <f>O637*H637</f>
        <v>0</v>
      </c>
      <c r="Q637" s="183">
        <v>4.4999999999999997E-3</v>
      </c>
      <c r="R637" s="183">
        <f>Q637*H637</f>
        <v>9.1849500000000001E-2</v>
      </c>
      <c r="S637" s="183">
        <v>0</v>
      </c>
      <c r="T637" s="183">
        <f>S637*H637</f>
        <v>0</v>
      </c>
      <c r="U637" s="184" t="s">
        <v>19</v>
      </c>
      <c r="V637" s="36"/>
      <c r="W637" s="36"/>
      <c r="X637" s="36"/>
      <c r="Y637" s="36"/>
      <c r="Z637" s="36"/>
      <c r="AA637" s="36"/>
      <c r="AB637" s="36"/>
      <c r="AC637" s="36"/>
      <c r="AD637" s="36"/>
      <c r="AE637" s="36"/>
      <c r="AR637" s="185" t="s">
        <v>406</v>
      </c>
      <c r="AT637" s="185" t="s">
        <v>250</v>
      </c>
      <c r="AU637" s="185" t="s">
        <v>82</v>
      </c>
      <c r="AY637" s="19" t="s">
        <v>161</v>
      </c>
      <c r="BE637" s="186">
        <f>IF(N637="základní",J637,0)</f>
        <v>0</v>
      </c>
      <c r="BF637" s="186">
        <f>IF(N637="snížená",J637,0)</f>
        <v>0</v>
      </c>
      <c r="BG637" s="186">
        <f>IF(N637="zákl. přenesená",J637,0)</f>
        <v>0</v>
      </c>
      <c r="BH637" s="186">
        <f>IF(N637="sníž. přenesená",J637,0)</f>
        <v>0</v>
      </c>
      <c r="BI637" s="186">
        <f>IF(N637="nulová",J637,0)</f>
        <v>0</v>
      </c>
      <c r="BJ637" s="19" t="s">
        <v>80</v>
      </c>
      <c r="BK637" s="186">
        <f>ROUND(I637*H637,1)</f>
        <v>0</v>
      </c>
      <c r="BL637" s="19" t="s">
        <v>268</v>
      </c>
      <c r="BM637" s="185" t="s">
        <v>868</v>
      </c>
    </row>
    <row r="638" spans="1:65" s="14" customFormat="1" ht="11.25">
      <c r="B638" s="203"/>
      <c r="C638" s="204"/>
      <c r="D638" s="194" t="s">
        <v>174</v>
      </c>
      <c r="E638" s="205" t="s">
        <v>19</v>
      </c>
      <c r="F638" s="206" t="s">
        <v>869</v>
      </c>
      <c r="G638" s="204"/>
      <c r="H638" s="207">
        <v>20.411000000000001</v>
      </c>
      <c r="I638" s="208"/>
      <c r="J638" s="204"/>
      <c r="K638" s="204"/>
      <c r="L638" s="209"/>
      <c r="M638" s="210"/>
      <c r="N638" s="211"/>
      <c r="O638" s="211"/>
      <c r="P638" s="211"/>
      <c r="Q638" s="211"/>
      <c r="R638" s="211"/>
      <c r="S638" s="211"/>
      <c r="T638" s="211"/>
      <c r="U638" s="212"/>
      <c r="AT638" s="213" t="s">
        <v>174</v>
      </c>
      <c r="AU638" s="213" t="s">
        <v>82</v>
      </c>
      <c r="AV638" s="14" t="s">
        <v>82</v>
      </c>
      <c r="AW638" s="14" t="s">
        <v>33</v>
      </c>
      <c r="AX638" s="14" t="s">
        <v>80</v>
      </c>
      <c r="AY638" s="213" t="s">
        <v>161</v>
      </c>
    </row>
    <row r="639" spans="1:65" s="2" customFormat="1" ht="16.5" customHeight="1">
      <c r="A639" s="36"/>
      <c r="B639" s="37"/>
      <c r="C639" s="174" t="s">
        <v>870</v>
      </c>
      <c r="D639" s="174" t="s">
        <v>165</v>
      </c>
      <c r="E639" s="175" t="s">
        <v>871</v>
      </c>
      <c r="F639" s="176" t="s">
        <v>872</v>
      </c>
      <c r="G639" s="177" t="s">
        <v>873</v>
      </c>
      <c r="H639" s="178">
        <v>59.61</v>
      </c>
      <c r="I639" s="179"/>
      <c r="J639" s="180">
        <f>ROUND(I639*H639,1)</f>
        <v>0</v>
      </c>
      <c r="K639" s="176" t="s">
        <v>169</v>
      </c>
      <c r="L639" s="41"/>
      <c r="M639" s="181" t="s">
        <v>19</v>
      </c>
      <c r="N639" s="182" t="s">
        <v>43</v>
      </c>
      <c r="O639" s="66"/>
      <c r="P639" s="183">
        <f>O639*H639</f>
        <v>0</v>
      </c>
      <c r="Q639" s="183">
        <v>6.7487499999999994E-5</v>
      </c>
      <c r="R639" s="183">
        <f>Q639*H639</f>
        <v>4.0229298749999993E-3</v>
      </c>
      <c r="S639" s="183">
        <v>0</v>
      </c>
      <c r="T639" s="183">
        <f>S639*H639</f>
        <v>0</v>
      </c>
      <c r="U639" s="184" t="s">
        <v>19</v>
      </c>
      <c r="V639" s="36"/>
      <c r="W639" s="36"/>
      <c r="X639" s="36"/>
      <c r="Y639" s="36"/>
      <c r="Z639" s="36"/>
      <c r="AA639" s="36"/>
      <c r="AB639" s="36"/>
      <c r="AC639" s="36"/>
      <c r="AD639" s="36"/>
      <c r="AE639" s="36"/>
      <c r="AR639" s="185" t="s">
        <v>268</v>
      </c>
      <c r="AT639" s="185" t="s">
        <v>165</v>
      </c>
      <c r="AU639" s="185" t="s">
        <v>82</v>
      </c>
      <c r="AY639" s="19" t="s">
        <v>161</v>
      </c>
      <c r="BE639" s="186">
        <f>IF(N639="základní",J639,0)</f>
        <v>0</v>
      </c>
      <c r="BF639" s="186">
        <f>IF(N639="snížená",J639,0)</f>
        <v>0</v>
      </c>
      <c r="BG639" s="186">
        <f>IF(N639="zákl. přenesená",J639,0)</f>
        <v>0</v>
      </c>
      <c r="BH639" s="186">
        <f>IF(N639="sníž. přenesená",J639,0)</f>
        <v>0</v>
      </c>
      <c r="BI639" s="186">
        <f>IF(N639="nulová",J639,0)</f>
        <v>0</v>
      </c>
      <c r="BJ639" s="19" t="s">
        <v>80</v>
      </c>
      <c r="BK639" s="186">
        <f>ROUND(I639*H639,1)</f>
        <v>0</v>
      </c>
      <c r="BL639" s="19" t="s">
        <v>268</v>
      </c>
      <c r="BM639" s="185" t="s">
        <v>874</v>
      </c>
    </row>
    <row r="640" spans="1:65" s="2" customFormat="1" ht="11.25">
      <c r="A640" s="36"/>
      <c r="B640" s="37"/>
      <c r="C640" s="38"/>
      <c r="D640" s="187" t="s">
        <v>172</v>
      </c>
      <c r="E640" s="38"/>
      <c r="F640" s="188" t="s">
        <v>875</v>
      </c>
      <c r="G640" s="38"/>
      <c r="H640" s="38"/>
      <c r="I640" s="189"/>
      <c r="J640" s="38"/>
      <c r="K640" s="38"/>
      <c r="L640" s="41"/>
      <c r="M640" s="190"/>
      <c r="N640" s="191"/>
      <c r="O640" s="66"/>
      <c r="P640" s="66"/>
      <c r="Q640" s="66"/>
      <c r="R640" s="66"/>
      <c r="S640" s="66"/>
      <c r="T640" s="66"/>
      <c r="U640" s="67"/>
      <c r="V640" s="36"/>
      <c r="W640" s="36"/>
      <c r="X640" s="36"/>
      <c r="Y640" s="36"/>
      <c r="Z640" s="36"/>
      <c r="AA640" s="36"/>
      <c r="AB640" s="36"/>
      <c r="AC640" s="36"/>
      <c r="AD640" s="36"/>
      <c r="AE640" s="36"/>
      <c r="AT640" s="19" t="s">
        <v>172</v>
      </c>
      <c r="AU640" s="19" t="s">
        <v>82</v>
      </c>
    </row>
    <row r="641" spans="1:65" s="2" customFormat="1" ht="29.25">
      <c r="A641" s="36"/>
      <c r="B641" s="37"/>
      <c r="C641" s="38"/>
      <c r="D641" s="194" t="s">
        <v>213</v>
      </c>
      <c r="E641" s="38"/>
      <c r="F641" s="225" t="s">
        <v>876</v>
      </c>
      <c r="G641" s="38"/>
      <c r="H641" s="38"/>
      <c r="I641" s="189"/>
      <c r="J641" s="38"/>
      <c r="K641" s="38"/>
      <c r="L641" s="41"/>
      <c r="M641" s="190"/>
      <c r="N641" s="191"/>
      <c r="O641" s="66"/>
      <c r="P641" s="66"/>
      <c r="Q641" s="66"/>
      <c r="R641" s="66"/>
      <c r="S641" s="66"/>
      <c r="T641" s="66"/>
      <c r="U641" s="67"/>
      <c r="V641" s="36"/>
      <c r="W641" s="36"/>
      <c r="X641" s="36"/>
      <c r="Y641" s="36"/>
      <c r="Z641" s="36"/>
      <c r="AA641" s="36"/>
      <c r="AB641" s="36"/>
      <c r="AC641" s="36"/>
      <c r="AD641" s="36"/>
      <c r="AE641" s="36"/>
      <c r="AT641" s="19" t="s">
        <v>213</v>
      </c>
      <c r="AU641" s="19" t="s">
        <v>82</v>
      </c>
    </row>
    <row r="642" spans="1:65" s="14" customFormat="1" ht="11.25">
      <c r="B642" s="203"/>
      <c r="C642" s="204"/>
      <c r="D642" s="194" t="s">
        <v>174</v>
      </c>
      <c r="E642" s="205" t="s">
        <v>19</v>
      </c>
      <c r="F642" s="206" t="s">
        <v>877</v>
      </c>
      <c r="G642" s="204"/>
      <c r="H642" s="207">
        <v>15.36</v>
      </c>
      <c r="I642" s="208"/>
      <c r="J642" s="204"/>
      <c r="K642" s="204"/>
      <c r="L642" s="209"/>
      <c r="M642" s="210"/>
      <c r="N642" s="211"/>
      <c r="O642" s="211"/>
      <c r="P642" s="211"/>
      <c r="Q642" s="211"/>
      <c r="R642" s="211"/>
      <c r="S642" s="211"/>
      <c r="T642" s="211"/>
      <c r="U642" s="212"/>
      <c r="AT642" s="213" t="s">
        <v>174</v>
      </c>
      <c r="AU642" s="213" t="s">
        <v>82</v>
      </c>
      <c r="AV642" s="14" t="s">
        <v>82</v>
      </c>
      <c r="AW642" s="14" t="s">
        <v>33</v>
      </c>
      <c r="AX642" s="14" t="s">
        <v>72</v>
      </c>
      <c r="AY642" s="213" t="s">
        <v>161</v>
      </c>
    </row>
    <row r="643" spans="1:65" s="14" customFormat="1" ht="11.25">
      <c r="B643" s="203"/>
      <c r="C643" s="204"/>
      <c r="D643" s="194" t="s">
        <v>174</v>
      </c>
      <c r="E643" s="205" t="s">
        <v>19</v>
      </c>
      <c r="F643" s="206" t="s">
        <v>878</v>
      </c>
      <c r="G643" s="204"/>
      <c r="H643" s="207">
        <v>15.05</v>
      </c>
      <c r="I643" s="208"/>
      <c r="J643" s="204"/>
      <c r="K643" s="204"/>
      <c r="L643" s="209"/>
      <c r="M643" s="210"/>
      <c r="N643" s="211"/>
      <c r="O643" s="211"/>
      <c r="P643" s="211"/>
      <c r="Q643" s="211"/>
      <c r="R643" s="211"/>
      <c r="S643" s="211"/>
      <c r="T643" s="211"/>
      <c r="U643" s="212"/>
      <c r="AT643" s="213" t="s">
        <v>174</v>
      </c>
      <c r="AU643" s="213" t="s">
        <v>82</v>
      </c>
      <c r="AV643" s="14" t="s">
        <v>82</v>
      </c>
      <c r="AW643" s="14" t="s">
        <v>33</v>
      </c>
      <c r="AX643" s="14" t="s">
        <v>72</v>
      </c>
      <c r="AY643" s="213" t="s">
        <v>161</v>
      </c>
    </row>
    <row r="644" spans="1:65" s="14" customFormat="1" ht="11.25">
      <c r="B644" s="203"/>
      <c r="C644" s="204"/>
      <c r="D644" s="194" t="s">
        <v>174</v>
      </c>
      <c r="E644" s="205" t="s">
        <v>19</v>
      </c>
      <c r="F644" s="206" t="s">
        <v>879</v>
      </c>
      <c r="G644" s="204"/>
      <c r="H644" s="207">
        <v>19.7</v>
      </c>
      <c r="I644" s="208"/>
      <c r="J644" s="204"/>
      <c r="K644" s="204"/>
      <c r="L644" s="209"/>
      <c r="M644" s="210"/>
      <c r="N644" s="211"/>
      <c r="O644" s="211"/>
      <c r="P644" s="211"/>
      <c r="Q644" s="211"/>
      <c r="R644" s="211"/>
      <c r="S644" s="211"/>
      <c r="T644" s="211"/>
      <c r="U644" s="212"/>
      <c r="AT644" s="213" t="s">
        <v>174</v>
      </c>
      <c r="AU644" s="213" t="s">
        <v>82</v>
      </c>
      <c r="AV644" s="14" t="s">
        <v>82</v>
      </c>
      <c r="AW644" s="14" t="s">
        <v>33</v>
      </c>
      <c r="AX644" s="14" t="s">
        <v>72</v>
      </c>
      <c r="AY644" s="213" t="s">
        <v>161</v>
      </c>
    </row>
    <row r="645" spans="1:65" s="14" customFormat="1" ht="11.25">
      <c r="B645" s="203"/>
      <c r="C645" s="204"/>
      <c r="D645" s="194" t="s">
        <v>174</v>
      </c>
      <c r="E645" s="205" t="s">
        <v>19</v>
      </c>
      <c r="F645" s="206" t="s">
        <v>880</v>
      </c>
      <c r="G645" s="204"/>
      <c r="H645" s="207">
        <v>9.5</v>
      </c>
      <c r="I645" s="208"/>
      <c r="J645" s="204"/>
      <c r="K645" s="204"/>
      <c r="L645" s="209"/>
      <c r="M645" s="210"/>
      <c r="N645" s="211"/>
      <c r="O645" s="211"/>
      <c r="P645" s="211"/>
      <c r="Q645" s="211"/>
      <c r="R645" s="211"/>
      <c r="S645" s="211"/>
      <c r="T645" s="211"/>
      <c r="U645" s="212"/>
      <c r="AT645" s="213" t="s">
        <v>174</v>
      </c>
      <c r="AU645" s="213" t="s">
        <v>82</v>
      </c>
      <c r="AV645" s="14" t="s">
        <v>82</v>
      </c>
      <c r="AW645" s="14" t="s">
        <v>33</v>
      </c>
      <c r="AX645" s="14" t="s">
        <v>72</v>
      </c>
      <c r="AY645" s="213" t="s">
        <v>161</v>
      </c>
    </row>
    <row r="646" spans="1:65" s="16" customFormat="1" ht="11.25">
      <c r="B646" s="226"/>
      <c r="C646" s="227"/>
      <c r="D646" s="194" t="s">
        <v>174</v>
      </c>
      <c r="E646" s="228" t="s">
        <v>19</v>
      </c>
      <c r="F646" s="229" t="s">
        <v>819</v>
      </c>
      <c r="G646" s="227"/>
      <c r="H646" s="230">
        <v>59.61</v>
      </c>
      <c r="I646" s="231"/>
      <c r="J646" s="227"/>
      <c r="K646" s="227"/>
      <c r="L646" s="232"/>
      <c r="M646" s="233"/>
      <c r="N646" s="234"/>
      <c r="O646" s="234"/>
      <c r="P646" s="234"/>
      <c r="Q646" s="234"/>
      <c r="R646" s="234"/>
      <c r="S646" s="234"/>
      <c r="T646" s="234"/>
      <c r="U646" s="235"/>
      <c r="AT646" s="236" t="s">
        <v>174</v>
      </c>
      <c r="AU646" s="236" t="s">
        <v>82</v>
      </c>
      <c r="AV646" s="16" t="s">
        <v>85</v>
      </c>
      <c r="AW646" s="16" t="s">
        <v>33</v>
      </c>
      <c r="AX646" s="16" t="s">
        <v>72</v>
      </c>
      <c r="AY646" s="236" t="s">
        <v>161</v>
      </c>
    </row>
    <row r="647" spans="1:65" s="15" customFormat="1" ht="11.25">
      <c r="B647" s="214"/>
      <c r="C647" s="215"/>
      <c r="D647" s="194" t="s">
        <v>174</v>
      </c>
      <c r="E647" s="216" t="s">
        <v>19</v>
      </c>
      <c r="F647" s="217" t="s">
        <v>804</v>
      </c>
      <c r="G647" s="215"/>
      <c r="H647" s="218">
        <v>59.61</v>
      </c>
      <c r="I647" s="219"/>
      <c r="J647" s="215"/>
      <c r="K647" s="215"/>
      <c r="L647" s="220"/>
      <c r="M647" s="221"/>
      <c r="N647" s="222"/>
      <c r="O647" s="222"/>
      <c r="P647" s="222"/>
      <c r="Q647" s="222"/>
      <c r="R647" s="222"/>
      <c r="S647" s="222"/>
      <c r="T647" s="222"/>
      <c r="U647" s="223"/>
      <c r="AT647" s="224" t="s">
        <v>174</v>
      </c>
      <c r="AU647" s="224" t="s">
        <v>82</v>
      </c>
      <c r="AV647" s="15" t="s">
        <v>170</v>
      </c>
      <c r="AW647" s="15" t="s">
        <v>33</v>
      </c>
      <c r="AX647" s="15" t="s">
        <v>80</v>
      </c>
      <c r="AY647" s="224" t="s">
        <v>161</v>
      </c>
    </row>
    <row r="648" spans="1:65" s="2" customFormat="1" ht="16.5" customHeight="1">
      <c r="A648" s="36"/>
      <c r="B648" s="37"/>
      <c r="C648" s="237" t="s">
        <v>881</v>
      </c>
      <c r="D648" s="237" t="s">
        <v>250</v>
      </c>
      <c r="E648" s="238" t="s">
        <v>882</v>
      </c>
      <c r="F648" s="239" t="s">
        <v>883</v>
      </c>
      <c r="G648" s="240" t="s">
        <v>210</v>
      </c>
      <c r="H648" s="241">
        <v>6.6000000000000003E-2</v>
      </c>
      <c r="I648" s="242"/>
      <c r="J648" s="243">
        <f>ROUND(I648*H648,1)</f>
        <v>0</v>
      </c>
      <c r="K648" s="239" t="s">
        <v>19</v>
      </c>
      <c r="L648" s="244"/>
      <c r="M648" s="245" t="s">
        <v>19</v>
      </c>
      <c r="N648" s="246" t="s">
        <v>43</v>
      </c>
      <c r="O648" s="66"/>
      <c r="P648" s="183">
        <f>O648*H648</f>
        <v>0</v>
      </c>
      <c r="Q648" s="183">
        <v>1</v>
      </c>
      <c r="R648" s="183">
        <f>Q648*H648</f>
        <v>6.6000000000000003E-2</v>
      </c>
      <c r="S648" s="183">
        <v>0</v>
      </c>
      <c r="T648" s="183">
        <f>S648*H648</f>
        <v>0</v>
      </c>
      <c r="U648" s="184" t="s">
        <v>19</v>
      </c>
      <c r="V648" s="36"/>
      <c r="W648" s="36"/>
      <c r="X648" s="36"/>
      <c r="Y648" s="36"/>
      <c r="Z648" s="36"/>
      <c r="AA648" s="36"/>
      <c r="AB648" s="36"/>
      <c r="AC648" s="36"/>
      <c r="AD648" s="36"/>
      <c r="AE648" s="36"/>
      <c r="AR648" s="185" t="s">
        <v>406</v>
      </c>
      <c r="AT648" s="185" t="s">
        <v>250</v>
      </c>
      <c r="AU648" s="185" t="s">
        <v>82</v>
      </c>
      <c r="AY648" s="19" t="s">
        <v>161</v>
      </c>
      <c r="BE648" s="186">
        <f>IF(N648="základní",J648,0)</f>
        <v>0</v>
      </c>
      <c r="BF648" s="186">
        <f>IF(N648="snížená",J648,0)</f>
        <v>0</v>
      </c>
      <c r="BG648" s="186">
        <f>IF(N648="zákl. přenesená",J648,0)</f>
        <v>0</v>
      </c>
      <c r="BH648" s="186">
        <f>IF(N648="sníž. přenesená",J648,0)</f>
        <v>0</v>
      </c>
      <c r="BI648" s="186">
        <f>IF(N648="nulová",J648,0)</f>
        <v>0</v>
      </c>
      <c r="BJ648" s="19" t="s">
        <v>80</v>
      </c>
      <c r="BK648" s="186">
        <f>ROUND(I648*H648,1)</f>
        <v>0</v>
      </c>
      <c r="BL648" s="19" t="s">
        <v>268</v>
      </c>
      <c r="BM648" s="185" t="s">
        <v>884</v>
      </c>
    </row>
    <row r="649" spans="1:65" s="14" customFormat="1" ht="11.25">
      <c r="B649" s="203"/>
      <c r="C649" s="204"/>
      <c r="D649" s="194" t="s">
        <v>174</v>
      </c>
      <c r="E649" s="205" t="s">
        <v>19</v>
      </c>
      <c r="F649" s="206" t="s">
        <v>885</v>
      </c>
      <c r="G649" s="204"/>
      <c r="H649" s="207">
        <v>6.6000000000000003E-2</v>
      </c>
      <c r="I649" s="208"/>
      <c r="J649" s="204"/>
      <c r="K649" s="204"/>
      <c r="L649" s="209"/>
      <c r="M649" s="210"/>
      <c r="N649" s="211"/>
      <c r="O649" s="211"/>
      <c r="P649" s="211"/>
      <c r="Q649" s="211"/>
      <c r="R649" s="211"/>
      <c r="S649" s="211"/>
      <c r="T649" s="211"/>
      <c r="U649" s="212"/>
      <c r="AT649" s="213" t="s">
        <v>174</v>
      </c>
      <c r="AU649" s="213" t="s">
        <v>82</v>
      </c>
      <c r="AV649" s="14" t="s">
        <v>82</v>
      </c>
      <c r="AW649" s="14" t="s">
        <v>33</v>
      </c>
      <c r="AX649" s="14" t="s">
        <v>80</v>
      </c>
      <c r="AY649" s="213" t="s">
        <v>161</v>
      </c>
    </row>
    <row r="650" spans="1:65" s="2" customFormat="1" ht="24.2" customHeight="1">
      <c r="A650" s="36"/>
      <c r="B650" s="37"/>
      <c r="C650" s="174" t="s">
        <v>886</v>
      </c>
      <c r="D650" s="174" t="s">
        <v>165</v>
      </c>
      <c r="E650" s="175" t="s">
        <v>887</v>
      </c>
      <c r="F650" s="176" t="s">
        <v>888</v>
      </c>
      <c r="G650" s="177" t="s">
        <v>672</v>
      </c>
      <c r="H650" s="247"/>
      <c r="I650" s="179"/>
      <c r="J650" s="180">
        <f>ROUND(I650*H650,1)</f>
        <v>0</v>
      </c>
      <c r="K650" s="176" t="s">
        <v>169</v>
      </c>
      <c r="L650" s="41"/>
      <c r="M650" s="181" t="s">
        <v>19</v>
      </c>
      <c r="N650" s="182" t="s">
        <v>43</v>
      </c>
      <c r="O650" s="66"/>
      <c r="P650" s="183">
        <f>O650*H650</f>
        <v>0</v>
      </c>
      <c r="Q650" s="183">
        <v>0</v>
      </c>
      <c r="R650" s="183">
        <f>Q650*H650</f>
        <v>0</v>
      </c>
      <c r="S650" s="183">
        <v>0</v>
      </c>
      <c r="T650" s="183">
        <f>S650*H650</f>
        <v>0</v>
      </c>
      <c r="U650" s="184" t="s">
        <v>19</v>
      </c>
      <c r="V650" s="36"/>
      <c r="W650" s="36"/>
      <c r="X650" s="36"/>
      <c r="Y650" s="36"/>
      <c r="Z650" s="36"/>
      <c r="AA650" s="36"/>
      <c r="AB650" s="36"/>
      <c r="AC650" s="36"/>
      <c r="AD650" s="36"/>
      <c r="AE650" s="36"/>
      <c r="AR650" s="185" t="s">
        <v>268</v>
      </c>
      <c r="AT650" s="185" t="s">
        <v>165</v>
      </c>
      <c r="AU650" s="185" t="s">
        <v>82</v>
      </c>
      <c r="AY650" s="19" t="s">
        <v>161</v>
      </c>
      <c r="BE650" s="186">
        <f>IF(N650="základní",J650,0)</f>
        <v>0</v>
      </c>
      <c r="BF650" s="186">
        <f>IF(N650="snížená",J650,0)</f>
        <v>0</v>
      </c>
      <c r="BG650" s="186">
        <f>IF(N650="zákl. přenesená",J650,0)</f>
        <v>0</v>
      </c>
      <c r="BH650" s="186">
        <f>IF(N650="sníž. přenesená",J650,0)</f>
        <v>0</v>
      </c>
      <c r="BI650" s="186">
        <f>IF(N650="nulová",J650,0)</f>
        <v>0</v>
      </c>
      <c r="BJ650" s="19" t="s">
        <v>80</v>
      </c>
      <c r="BK650" s="186">
        <f>ROUND(I650*H650,1)</f>
        <v>0</v>
      </c>
      <c r="BL650" s="19" t="s">
        <v>268</v>
      </c>
      <c r="BM650" s="185" t="s">
        <v>889</v>
      </c>
    </row>
    <row r="651" spans="1:65" s="2" customFormat="1" ht="11.25">
      <c r="A651" s="36"/>
      <c r="B651" s="37"/>
      <c r="C651" s="38"/>
      <c r="D651" s="187" t="s">
        <v>172</v>
      </c>
      <c r="E651" s="38"/>
      <c r="F651" s="188" t="s">
        <v>890</v>
      </c>
      <c r="G651" s="38"/>
      <c r="H651" s="38"/>
      <c r="I651" s="189"/>
      <c r="J651" s="38"/>
      <c r="K651" s="38"/>
      <c r="L651" s="41"/>
      <c r="M651" s="190"/>
      <c r="N651" s="191"/>
      <c r="O651" s="66"/>
      <c r="P651" s="66"/>
      <c r="Q651" s="66"/>
      <c r="R651" s="66"/>
      <c r="S651" s="66"/>
      <c r="T651" s="66"/>
      <c r="U651" s="67"/>
      <c r="V651" s="36"/>
      <c r="W651" s="36"/>
      <c r="X651" s="36"/>
      <c r="Y651" s="36"/>
      <c r="Z651" s="36"/>
      <c r="AA651" s="36"/>
      <c r="AB651" s="36"/>
      <c r="AC651" s="36"/>
      <c r="AD651" s="36"/>
      <c r="AE651" s="36"/>
      <c r="AT651" s="19" t="s">
        <v>172</v>
      </c>
      <c r="AU651" s="19" t="s">
        <v>82</v>
      </c>
    </row>
    <row r="652" spans="1:65" s="2" customFormat="1" ht="78">
      <c r="A652" s="36"/>
      <c r="B652" s="37"/>
      <c r="C652" s="38"/>
      <c r="D652" s="194" t="s">
        <v>213</v>
      </c>
      <c r="E652" s="38"/>
      <c r="F652" s="225" t="s">
        <v>675</v>
      </c>
      <c r="G652" s="38"/>
      <c r="H652" s="38"/>
      <c r="I652" s="189"/>
      <c r="J652" s="38"/>
      <c r="K652" s="38"/>
      <c r="L652" s="41"/>
      <c r="M652" s="190"/>
      <c r="N652" s="191"/>
      <c r="O652" s="66"/>
      <c r="P652" s="66"/>
      <c r="Q652" s="66"/>
      <c r="R652" s="66"/>
      <c r="S652" s="66"/>
      <c r="T652" s="66"/>
      <c r="U652" s="67"/>
      <c r="V652" s="36"/>
      <c r="W652" s="36"/>
      <c r="X652" s="36"/>
      <c r="Y652" s="36"/>
      <c r="Z652" s="36"/>
      <c r="AA652" s="36"/>
      <c r="AB652" s="36"/>
      <c r="AC652" s="36"/>
      <c r="AD652" s="36"/>
      <c r="AE652" s="36"/>
      <c r="AT652" s="19" t="s">
        <v>213</v>
      </c>
      <c r="AU652" s="19" t="s">
        <v>82</v>
      </c>
    </row>
    <row r="653" spans="1:65" s="12" customFormat="1" ht="22.9" customHeight="1">
      <c r="B653" s="158"/>
      <c r="C653" s="159"/>
      <c r="D653" s="160" t="s">
        <v>71</v>
      </c>
      <c r="E653" s="172" t="s">
        <v>891</v>
      </c>
      <c r="F653" s="172" t="s">
        <v>892</v>
      </c>
      <c r="G653" s="159"/>
      <c r="H653" s="159"/>
      <c r="I653" s="162"/>
      <c r="J653" s="173">
        <f>BK653</f>
        <v>0</v>
      </c>
      <c r="K653" s="159"/>
      <c r="L653" s="164"/>
      <c r="M653" s="165"/>
      <c r="N653" s="166"/>
      <c r="O653" s="166"/>
      <c r="P653" s="167">
        <f>SUM(P654:P734)</f>
        <v>0</v>
      </c>
      <c r="Q653" s="166"/>
      <c r="R653" s="167">
        <f>SUM(R654:R734)</f>
        <v>1.5913206586000002</v>
      </c>
      <c r="S653" s="166"/>
      <c r="T653" s="167">
        <f>SUM(T654:T734)</f>
        <v>5.0600000000000003E-3</v>
      </c>
      <c r="U653" s="168"/>
      <c r="AR653" s="169" t="s">
        <v>82</v>
      </c>
      <c r="AT653" s="170" t="s">
        <v>71</v>
      </c>
      <c r="AU653" s="170" t="s">
        <v>80</v>
      </c>
      <c r="AY653" s="169" t="s">
        <v>161</v>
      </c>
      <c r="BK653" s="171">
        <f>SUM(BK654:BK734)</f>
        <v>0</v>
      </c>
    </row>
    <row r="654" spans="1:65" s="2" customFormat="1" ht="33" customHeight="1">
      <c r="A654" s="36"/>
      <c r="B654" s="37"/>
      <c r="C654" s="174" t="s">
        <v>893</v>
      </c>
      <c r="D654" s="174" t="s">
        <v>165</v>
      </c>
      <c r="E654" s="175" t="s">
        <v>894</v>
      </c>
      <c r="F654" s="176" t="s">
        <v>895</v>
      </c>
      <c r="G654" s="177" t="s">
        <v>168</v>
      </c>
      <c r="H654" s="178">
        <v>15.984</v>
      </c>
      <c r="I654" s="179"/>
      <c r="J654" s="180">
        <f>ROUND(I654*H654,1)</f>
        <v>0</v>
      </c>
      <c r="K654" s="176" t="s">
        <v>169</v>
      </c>
      <c r="L654" s="41"/>
      <c r="M654" s="181" t="s">
        <v>19</v>
      </c>
      <c r="N654" s="182" t="s">
        <v>43</v>
      </c>
      <c r="O654" s="66"/>
      <c r="P654" s="183">
        <f>O654*H654</f>
        <v>0</v>
      </c>
      <c r="Q654" s="183">
        <v>4.5704000000000002E-2</v>
      </c>
      <c r="R654" s="183">
        <f>Q654*H654</f>
        <v>0.73053273600000002</v>
      </c>
      <c r="S654" s="183">
        <v>0</v>
      </c>
      <c r="T654" s="183">
        <f>S654*H654</f>
        <v>0</v>
      </c>
      <c r="U654" s="184" t="s">
        <v>19</v>
      </c>
      <c r="V654" s="36"/>
      <c r="W654" s="36"/>
      <c r="X654" s="36"/>
      <c r="Y654" s="36"/>
      <c r="Z654" s="36"/>
      <c r="AA654" s="36"/>
      <c r="AB654" s="36"/>
      <c r="AC654" s="36"/>
      <c r="AD654" s="36"/>
      <c r="AE654" s="36"/>
      <c r="AR654" s="185" t="s">
        <v>268</v>
      </c>
      <c r="AT654" s="185" t="s">
        <v>165</v>
      </c>
      <c r="AU654" s="185" t="s">
        <v>82</v>
      </c>
      <c r="AY654" s="19" t="s">
        <v>161</v>
      </c>
      <c r="BE654" s="186">
        <f>IF(N654="základní",J654,0)</f>
        <v>0</v>
      </c>
      <c r="BF654" s="186">
        <f>IF(N654="snížená",J654,0)</f>
        <v>0</v>
      </c>
      <c r="BG654" s="186">
        <f>IF(N654="zákl. přenesená",J654,0)</f>
        <v>0</v>
      </c>
      <c r="BH654" s="186">
        <f>IF(N654="sníž. přenesená",J654,0)</f>
        <v>0</v>
      </c>
      <c r="BI654" s="186">
        <f>IF(N654="nulová",J654,0)</f>
        <v>0</v>
      </c>
      <c r="BJ654" s="19" t="s">
        <v>80</v>
      </c>
      <c r="BK654" s="186">
        <f>ROUND(I654*H654,1)</f>
        <v>0</v>
      </c>
      <c r="BL654" s="19" t="s">
        <v>268</v>
      </c>
      <c r="BM654" s="185" t="s">
        <v>896</v>
      </c>
    </row>
    <row r="655" spans="1:65" s="2" customFormat="1" ht="11.25">
      <c r="A655" s="36"/>
      <c r="B655" s="37"/>
      <c r="C655" s="38"/>
      <c r="D655" s="187" t="s">
        <v>172</v>
      </c>
      <c r="E655" s="38"/>
      <c r="F655" s="188" t="s">
        <v>897</v>
      </c>
      <c r="G655" s="38"/>
      <c r="H655" s="38"/>
      <c r="I655" s="189"/>
      <c r="J655" s="38"/>
      <c r="K655" s="38"/>
      <c r="L655" s="41"/>
      <c r="M655" s="190"/>
      <c r="N655" s="191"/>
      <c r="O655" s="66"/>
      <c r="P655" s="66"/>
      <c r="Q655" s="66"/>
      <c r="R655" s="66"/>
      <c r="S655" s="66"/>
      <c r="T655" s="66"/>
      <c r="U655" s="67"/>
      <c r="V655" s="36"/>
      <c r="W655" s="36"/>
      <c r="X655" s="36"/>
      <c r="Y655" s="36"/>
      <c r="Z655" s="36"/>
      <c r="AA655" s="36"/>
      <c r="AB655" s="36"/>
      <c r="AC655" s="36"/>
      <c r="AD655" s="36"/>
      <c r="AE655" s="36"/>
      <c r="AT655" s="19" t="s">
        <v>172</v>
      </c>
      <c r="AU655" s="19" t="s">
        <v>82</v>
      </c>
    </row>
    <row r="656" spans="1:65" s="2" customFormat="1" ht="97.5">
      <c r="A656" s="36"/>
      <c r="B656" s="37"/>
      <c r="C656" s="38"/>
      <c r="D656" s="194" t="s">
        <v>213</v>
      </c>
      <c r="E656" s="38"/>
      <c r="F656" s="225" t="s">
        <v>898</v>
      </c>
      <c r="G656" s="38"/>
      <c r="H656" s="38"/>
      <c r="I656" s="189"/>
      <c r="J656" s="38"/>
      <c r="K656" s="38"/>
      <c r="L656" s="41"/>
      <c r="M656" s="190"/>
      <c r="N656" s="191"/>
      <c r="O656" s="66"/>
      <c r="P656" s="66"/>
      <c r="Q656" s="66"/>
      <c r="R656" s="66"/>
      <c r="S656" s="66"/>
      <c r="T656" s="66"/>
      <c r="U656" s="67"/>
      <c r="V656" s="36"/>
      <c r="W656" s="36"/>
      <c r="X656" s="36"/>
      <c r="Y656" s="36"/>
      <c r="Z656" s="36"/>
      <c r="AA656" s="36"/>
      <c r="AB656" s="36"/>
      <c r="AC656" s="36"/>
      <c r="AD656" s="36"/>
      <c r="AE656" s="36"/>
      <c r="AT656" s="19" t="s">
        <v>213</v>
      </c>
      <c r="AU656" s="19" t="s">
        <v>82</v>
      </c>
    </row>
    <row r="657" spans="1:65" s="14" customFormat="1" ht="11.25">
      <c r="B657" s="203"/>
      <c r="C657" s="204"/>
      <c r="D657" s="194" t="s">
        <v>174</v>
      </c>
      <c r="E657" s="205" t="s">
        <v>19</v>
      </c>
      <c r="F657" s="206" t="s">
        <v>899</v>
      </c>
      <c r="G657" s="204"/>
      <c r="H657" s="207">
        <v>10.56</v>
      </c>
      <c r="I657" s="208"/>
      <c r="J657" s="204"/>
      <c r="K657" s="204"/>
      <c r="L657" s="209"/>
      <c r="M657" s="210"/>
      <c r="N657" s="211"/>
      <c r="O657" s="211"/>
      <c r="P657" s="211"/>
      <c r="Q657" s="211"/>
      <c r="R657" s="211"/>
      <c r="S657" s="211"/>
      <c r="T657" s="211"/>
      <c r="U657" s="212"/>
      <c r="AT657" s="213" t="s">
        <v>174</v>
      </c>
      <c r="AU657" s="213" t="s">
        <v>82</v>
      </c>
      <c r="AV657" s="14" t="s">
        <v>82</v>
      </c>
      <c r="AW657" s="14" t="s">
        <v>33</v>
      </c>
      <c r="AX657" s="14" t="s">
        <v>72</v>
      </c>
      <c r="AY657" s="213" t="s">
        <v>161</v>
      </c>
    </row>
    <row r="658" spans="1:65" s="14" customFormat="1" ht="11.25">
      <c r="B658" s="203"/>
      <c r="C658" s="204"/>
      <c r="D658" s="194" t="s">
        <v>174</v>
      </c>
      <c r="E658" s="205" t="s">
        <v>19</v>
      </c>
      <c r="F658" s="206" t="s">
        <v>900</v>
      </c>
      <c r="G658" s="204"/>
      <c r="H658" s="207">
        <v>5.4240000000000004</v>
      </c>
      <c r="I658" s="208"/>
      <c r="J658" s="204"/>
      <c r="K658" s="204"/>
      <c r="L658" s="209"/>
      <c r="M658" s="210"/>
      <c r="N658" s="211"/>
      <c r="O658" s="211"/>
      <c r="P658" s="211"/>
      <c r="Q658" s="211"/>
      <c r="R658" s="211"/>
      <c r="S658" s="211"/>
      <c r="T658" s="211"/>
      <c r="U658" s="212"/>
      <c r="AT658" s="213" t="s">
        <v>174</v>
      </c>
      <c r="AU658" s="213" t="s">
        <v>82</v>
      </c>
      <c r="AV658" s="14" t="s">
        <v>82</v>
      </c>
      <c r="AW658" s="14" t="s">
        <v>33</v>
      </c>
      <c r="AX658" s="14" t="s">
        <v>72</v>
      </c>
      <c r="AY658" s="213" t="s">
        <v>161</v>
      </c>
    </row>
    <row r="659" spans="1:65" s="15" customFormat="1" ht="11.25">
      <c r="B659" s="214"/>
      <c r="C659" s="215"/>
      <c r="D659" s="194" t="s">
        <v>174</v>
      </c>
      <c r="E659" s="216" t="s">
        <v>19</v>
      </c>
      <c r="F659" s="217" t="s">
        <v>901</v>
      </c>
      <c r="G659" s="215"/>
      <c r="H659" s="218">
        <v>15.984</v>
      </c>
      <c r="I659" s="219"/>
      <c r="J659" s="215"/>
      <c r="K659" s="215"/>
      <c r="L659" s="220"/>
      <c r="M659" s="221"/>
      <c r="N659" s="222"/>
      <c r="O659" s="222"/>
      <c r="P659" s="222"/>
      <c r="Q659" s="222"/>
      <c r="R659" s="222"/>
      <c r="S659" s="222"/>
      <c r="T659" s="222"/>
      <c r="U659" s="223"/>
      <c r="AT659" s="224" t="s">
        <v>174</v>
      </c>
      <c r="AU659" s="224" t="s">
        <v>82</v>
      </c>
      <c r="AV659" s="15" t="s">
        <v>170</v>
      </c>
      <c r="AW659" s="15" t="s">
        <v>33</v>
      </c>
      <c r="AX659" s="15" t="s">
        <v>80</v>
      </c>
      <c r="AY659" s="224" t="s">
        <v>161</v>
      </c>
    </row>
    <row r="660" spans="1:65" s="2" customFormat="1" ht="24.2" customHeight="1">
      <c r="A660" s="36"/>
      <c r="B660" s="37"/>
      <c r="C660" s="174" t="s">
        <v>902</v>
      </c>
      <c r="D660" s="174" t="s">
        <v>165</v>
      </c>
      <c r="E660" s="175" t="s">
        <v>903</v>
      </c>
      <c r="F660" s="176" t="s">
        <v>904</v>
      </c>
      <c r="G660" s="177" t="s">
        <v>168</v>
      </c>
      <c r="H660" s="178">
        <v>15.984</v>
      </c>
      <c r="I660" s="179"/>
      <c r="J660" s="180">
        <f>ROUND(I660*H660,1)</f>
        <v>0</v>
      </c>
      <c r="K660" s="176" t="s">
        <v>169</v>
      </c>
      <c r="L660" s="41"/>
      <c r="M660" s="181" t="s">
        <v>19</v>
      </c>
      <c r="N660" s="182" t="s">
        <v>43</v>
      </c>
      <c r="O660" s="66"/>
      <c r="P660" s="183">
        <f>O660*H660</f>
        <v>0</v>
      </c>
      <c r="Q660" s="183">
        <v>2.0000000000000001E-4</v>
      </c>
      <c r="R660" s="183">
        <f>Q660*H660</f>
        <v>3.1968000000000001E-3</v>
      </c>
      <c r="S660" s="183">
        <v>0</v>
      </c>
      <c r="T660" s="183">
        <f>S660*H660</f>
        <v>0</v>
      </c>
      <c r="U660" s="184" t="s">
        <v>19</v>
      </c>
      <c r="V660" s="36"/>
      <c r="W660" s="36"/>
      <c r="X660" s="36"/>
      <c r="Y660" s="36"/>
      <c r="Z660" s="36"/>
      <c r="AA660" s="36"/>
      <c r="AB660" s="36"/>
      <c r="AC660" s="36"/>
      <c r="AD660" s="36"/>
      <c r="AE660" s="36"/>
      <c r="AR660" s="185" t="s">
        <v>268</v>
      </c>
      <c r="AT660" s="185" t="s">
        <v>165</v>
      </c>
      <c r="AU660" s="185" t="s">
        <v>82</v>
      </c>
      <c r="AY660" s="19" t="s">
        <v>161</v>
      </c>
      <c r="BE660" s="186">
        <f>IF(N660="základní",J660,0)</f>
        <v>0</v>
      </c>
      <c r="BF660" s="186">
        <f>IF(N660="snížená",J660,0)</f>
        <v>0</v>
      </c>
      <c r="BG660" s="186">
        <f>IF(N660="zákl. přenesená",J660,0)</f>
        <v>0</v>
      </c>
      <c r="BH660" s="186">
        <f>IF(N660="sníž. přenesená",J660,0)</f>
        <v>0</v>
      </c>
      <c r="BI660" s="186">
        <f>IF(N660="nulová",J660,0)</f>
        <v>0</v>
      </c>
      <c r="BJ660" s="19" t="s">
        <v>80</v>
      </c>
      <c r="BK660" s="186">
        <f>ROUND(I660*H660,1)</f>
        <v>0</v>
      </c>
      <c r="BL660" s="19" t="s">
        <v>268</v>
      </c>
      <c r="BM660" s="185" t="s">
        <v>905</v>
      </c>
    </row>
    <row r="661" spans="1:65" s="2" customFormat="1" ht="11.25">
      <c r="A661" s="36"/>
      <c r="B661" s="37"/>
      <c r="C661" s="38"/>
      <c r="D661" s="187" t="s">
        <v>172</v>
      </c>
      <c r="E661" s="38"/>
      <c r="F661" s="188" t="s">
        <v>906</v>
      </c>
      <c r="G661" s="38"/>
      <c r="H661" s="38"/>
      <c r="I661" s="189"/>
      <c r="J661" s="38"/>
      <c r="K661" s="38"/>
      <c r="L661" s="41"/>
      <c r="M661" s="190"/>
      <c r="N661" s="191"/>
      <c r="O661" s="66"/>
      <c r="P661" s="66"/>
      <c r="Q661" s="66"/>
      <c r="R661" s="66"/>
      <c r="S661" s="66"/>
      <c r="T661" s="66"/>
      <c r="U661" s="67"/>
      <c r="V661" s="36"/>
      <c r="W661" s="36"/>
      <c r="X661" s="36"/>
      <c r="Y661" s="36"/>
      <c r="Z661" s="36"/>
      <c r="AA661" s="36"/>
      <c r="AB661" s="36"/>
      <c r="AC661" s="36"/>
      <c r="AD661" s="36"/>
      <c r="AE661" s="36"/>
      <c r="AT661" s="19" t="s">
        <v>172</v>
      </c>
      <c r="AU661" s="19" t="s">
        <v>82</v>
      </c>
    </row>
    <row r="662" spans="1:65" s="2" customFormat="1" ht="97.5">
      <c r="A662" s="36"/>
      <c r="B662" s="37"/>
      <c r="C662" s="38"/>
      <c r="D662" s="194" t="s">
        <v>213</v>
      </c>
      <c r="E662" s="38"/>
      <c r="F662" s="225" t="s">
        <v>898</v>
      </c>
      <c r="G662" s="38"/>
      <c r="H662" s="38"/>
      <c r="I662" s="189"/>
      <c r="J662" s="38"/>
      <c r="K662" s="38"/>
      <c r="L662" s="41"/>
      <c r="M662" s="190"/>
      <c r="N662" s="191"/>
      <c r="O662" s="66"/>
      <c r="P662" s="66"/>
      <c r="Q662" s="66"/>
      <c r="R662" s="66"/>
      <c r="S662" s="66"/>
      <c r="T662" s="66"/>
      <c r="U662" s="67"/>
      <c r="V662" s="36"/>
      <c r="W662" s="36"/>
      <c r="X662" s="36"/>
      <c r="Y662" s="36"/>
      <c r="Z662" s="36"/>
      <c r="AA662" s="36"/>
      <c r="AB662" s="36"/>
      <c r="AC662" s="36"/>
      <c r="AD662" s="36"/>
      <c r="AE662" s="36"/>
      <c r="AT662" s="19" t="s">
        <v>213</v>
      </c>
      <c r="AU662" s="19" t="s">
        <v>82</v>
      </c>
    </row>
    <row r="663" spans="1:65" s="2" customFormat="1" ht="21.75" customHeight="1">
      <c r="A663" s="36"/>
      <c r="B663" s="37"/>
      <c r="C663" s="174" t="s">
        <v>907</v>
      </c>
      <c r="D663" s="174" t="s">
        <v>165</v>
      </c>
      <c r="E663" s="175" t="s">
        <v>908</v>
      </c>
      <c r="F663" s="176" t="s">
        <v>909</v>
      </c>
      <c r="G663" s="177" t="s">
        <v>185</v>
      </c>
      <c r="H663" s="178">
        <v>2</v>
      </c>
      <c r="I663" s="179"/>
      <c r="J663" s="180">
        <f>ROUND(I663*H663,1)</f>
        <v>0</v>
      </c>
      <c r="K663" s="176" t="s">
        <v>169</v>
      </c>
      <c r="L663" s="41"/>
      <c r="M663" s="181" t="s">
        <v>19</v>
      </c>
      <c r="N663" s="182" t="s">
        <v>43</v>
      </c>
      <c r="O663" s="66"/>
      <c r="P663" s="183">
        <f>O663*H663</f>
        <v>0</v>
      </c>
      <c r="Q663" s="183">
        <v>2.2000000000000001E-4</v>
      </c>
      <c r="R663" s="183">
        <f>Q663*H663</f>
        <v>4.4000000000000002E-4</v>
      </c>
      <c r="S663" s="183">
        <v>0</v>
      </c>
      <c r="T663" s="183">
        <f>S663*H663</f>
        <v>0</v>
      </c>
      <c r="U663" s="184" t="s">
        <v>19</v>
      </c>
      <c r="V663" s="36"/>
      <c r="W663" s="36"/>
      <c r="X663" s="36"/>
      <c r="Y663" s="36"/>
      <c r="Z663" s="36"/>
      <c r="AA663" s="36"/>
      <c r="AB663" s="36"/>
      <c r="AC663" s="36"/>
      <c r="AD663" s="36"/>
      <c r="AE663" s="36"/>
      <c r="AR663" s="185" t="s">
        <v>268</v>
      </c>
      <c r="AT663" s="185" t="s">
        <v>165</v>
      </c>
      <c r="AU663" s="185" t="s">
        <v>82</v>
      </c>
      <c r="AY663" s="19" t="s">
        <v>161</v>
      </c>
      <c r="BE663" s="186">
        <f>IF(N663="základní",J663,0)</f>
        <v>0</v>
      </c>
      <c r="BF663" s="186">
        <f>IF(N663="snížená",J663,0)</f>
        <v>0</v>
      </c>
      <c r="BG663" s="186">
        <f>IF(N663="zákl. přenesená",J663,0)</f>
        <v>0</v>
      </c>
      <c r="BH663" s="186">
        <f>IF(N663="sníž. přenesená",J663,0)</f>
        <v>0</v>
      </c>
      <c r="BI663" s="186">
        <f>IF(N663="nulová",J663,0)</f>
        <v>0</v>
      </c>
      <c r="BJ663" s="19" t="s">
        <v>80</v>
      </c>
      <c r="BK663" s="186">
        <f>ROUND(I663*H663,1)</f>
        <v>0</v>
      </c>
      <c r="BL663" s="19" t="s">
        <v>268</v>
      </c>
      <c r="BM663" s="185" t="s">
        <v>910</v>
      </c>
    </row>
    <row r="664" spans="1:65" s="2" customFormat="1" ht="11.25">
      <c r="A664" s="36"/>
      <c r="B664" s="37"/>
      <c r="C664" s="38"/>
      <c r="D664" s="187" t="s">
        <v>172</v>
      </c>
      <c r="E664" s="38"/>
      <c r="F664" s="188" t="s">
        <v>911</v>
      </c>
      <c r="G664" s="38"/>
      <c r="H664" s="38"/>
      <c r="I664" s="189"/>
      <c r="J664" s="38"/>
      <c r="K664" s="38"/>
      <c r="L664" s="41"/>
      <c r="M664" s="190"/>
      <c r="N664" s="191"/>
      <c r="O664" s="66"/>
      <c r="P664" s="66"/>
      <c r="Q664" s="66"/>
      <c r="R664" s="66"/>
      <c r="S664" s="66"/>
      <c r="T664" s="66"/>
      <c r="U664" s="67"/>
      <c r="V664" s="36"/>
      <c r="W664" s="36"/>
      <c r="X664" s="36"/>
      <c r="Y664" s="36"/>
      <c r="Z664" s="36"/>
      <c r="AA664" s="36"/>
      <c r="AB664" s="36"/>
      <c r="AC664" s="36"/>
      <c r="AD664" s="36"/>
      <c r="AE664" s="36"/>
      <c r="AT664" s="19" t="s">
        <v>172</v>
      </c>
      <c r="AU664" s="19" t="s">
        <v>82</v>
      </c>
    </row>
    <row r="665" spans="1:65" s="2" customFormat="1" ht="214.5">
      <c r="A665" s="36"/>
      <c r="B665" s="37"/>
      <c r="C665" s="38"/>
      <c r="D665" s="194" t="s">
        <v>213</v>
      </c>
      <c r="E665" s="38"/>
      <c r="F665" s="225" t="s">
        <v>912</v>
      </c>
      <c r="G665" s="38"/>
      <c r="H665" s="38"/>
      <c r="I665" s="189"/>
      <c r="J665" s="38"/>
      <c r="K665" s="38"/>
      <c r="L665" s="41"/>
      <c r="M665" s="190"/>
      <c r="N665" s="191"/>
      <c r="O665" s="66"/>
      <c r="P665" s="66"/>
      <c r="Q665" s="66"/>
      <c r="R665" s="66"/>
      <c r="S665" s="66"/>
      <c r="T665" s="66"/>
      <c r="U665" s="67"/>
      <c r="V665" s="36"/>
      <c r="W665" s="36"/>
      <c r="X665" s="36"/>
      <c r="Y665" s="36"/>
      <c r="Z665" s="36"/>
      <c r="AA665" s="36"/>
      <c r="AB665" s="36"/>
      <c r="AC665" s="36"/>
      <c r="AD665" s="36"/>
      <c r="AE665" s="36"/>
      <c r="AT665" s="19" t="s">
        <v>213</v>
      </c>
      <c r="AU665" s="19" t="s">
        <v>82</v>
      </c>
    </row>
    <row r="666" spans="1:65" s="14" customFormat="1" ht="11.25">
      <c r="B666" s="203"/>
      <c r="C666" s="204"/>
      <c r="D666" s="194" t="s">
        <v>174</v>
      </c>
      <c r="E666" s="205" t="s">
        <v>19</v>
      </c>
      <c r="F666" s="206" t="s">
        <v>913</v>
      </c>
      <c r="G666" s="204"/>
      <c r="H666" s="207">
        <v>2</v>
      </c>
      <c r="I666" s="208"/>
      <c r="J666" s="204"/>
      <c r="K666" s="204"/>
      <c r="L666" s="209"/>
      <c r="M666" s="210"/>
      <c r="N666" s="211"/>
      <c r="O666" s="211"/>
      <c r="P666" s="211"/>
      <c r="Q666" s="211"/>
      <c r="R666" s="211"/>
      <c r="S666" s="211"/>
      <c r="T666" s="211"/>
      <c r="U666" s="212"/>
      <c r="AT666" s="213" t="s">
        <v>174</v>
      </c>
      <c r="AU666" s="213" t="s">
        <v>82</v>
      </c>
      <c r="AV666" s="14" t="s">
        <v>82</v>
      </c>
      <c r="AW666" s="14" t="s">
        <v>33</v>
      </c>
      <c r="AX666" s="14" t="s">
        <v>80</v>
      </c>
      <c r="AY666" s="213" t="s">
        <v>161</v>
      </c>
    </row>
    <row r="667" spans="1:65" s="2" customFormat="1" ht="21.75" customHeight="1">
      <c r="A667" s="36"/>
      <c r="B667" s="37"/>
      <c r="C667" s="237" t="s">
        <v>914</v>
      </c>
      <c r="D667" s="237" t="s">
        <v>250</v>
      </c>
      <c r="E667" s="238" t="s">
        <v>915</v>
      </c>
      <c r="F667" s="239" t="s">
        <v>916</v>
      </c>
      <c r="G667" s="240" t="s">
        <v>185</v>
      </c>
      <c r="H667" s="241">
        <v>2</v>
      </c>
      <c r="I667" s="242"/>
      <c r="J667" s="243">
        <f>ROUND(I667*H667,1)</f>
        <v>0</v>
      </c>
      <c r="K667" s="239" t="s">
        <v>169</v>
      </c>
      <c r="L667" s="244"/>
      <c r="M667" s="245" t="s">
        <v>19</v>
      </c>
      <c r="N667" s="246" t="s">
        <v>43</v>
      </c>
      <c r="O667" s="66"/>
      <c r="P667" s="183">
        <f>O667*H667</f>
        <v>0</v>
      </c>
      <c r="Q667" s="183">
        <v>1.521E-2</v>
      </c>
      <c r="R667" s="183">
        <f>Q667*H667</f>
        <v>3.0419999999999999E-2</v>
      </c>
      <c r="S667" s="183">
        <v>0</v>
      </c>
      <c r="T667" s="183">
        <f>S667*H667</f>
        <v>0</v>
      </c>
      <c r="U667" s="184" t="s">
        <v>19</v>
      </c>
      <c r="V667" s="36"/>
      <c r="W667" s="36"/>
      <c r="X667" s="36"/>
      <c r="Y667" s="36"/>
      <c r="Z667" s="36"/>
      <c r="AA667" s="36"/>
      <c r="AB667" s="36"/>
      <c r="AC667" s="36"/>
      <c r="AD667" s="36"/>
      <c r="AE667" s="36"/>
      <c r="AR667" s="185" t="s">
        <v>406</v>
      </c>
      <c r="AT667" s="185" t="s">
        <v>250</v>
      </c>
      <c r="AU667" s="185" t="s">
        <v>82</v>
      </c>
      <c r="AY667" s="19" t="s">
        <v>161</v>
      </c>
      <c r="BE667" s="186">
        <f>IF(N667="základní",J667,0)</f>
        <v>0</v>
      </c>
      <c r="BF667" s="186">
        <f>IF(N667="snížená",J667,0)</f>
        <v>0</v>
      </c>
      <c r="BG667" s="186">
        <f>IF(N667="zákl. přenesená",J667,0)</f>
        <v>0</v>
      </c>
      <c r="BH667" s="186">
        <f>IF(N667="sníž. přenesená",J667,0)</f>
        <v>0</v>
      </c>
      <c r="BI667" s="186">
        <f>IF(N667="nulová",J667,0)</f>
        <v>0</v>
      </c>
      <c r="BJ667" s="19" t="s">
        <v>80</v>
      </c>
      <c r="BK667" s="186">
        <f>ROUND(I667*H667,1)</f>
        <v>0</v>
      </c>
      <c r="BL667" s="19" t="s">
        <v>268</v>
      </c>
      <c r="BM667" s="185" t="s">
        <v>917</v>
      </c>
    </row>
    <row r="668" spans="1:65" s="2" customFormat="1" ht="24.2" customHeight="1">
      <c r="A668" s="36"/>
      <c r="B668" s="37"/>
      <c r="C668" s="174" t="s">
        <v>918</v>
      </c>
      <c r="D668" s="174" t="s">
        <v>165</v>
      </c>
      <c r="E668" s="175" t="s">
        <v>919</v>
      </c>
      <c r="F668" s="176" t="s">
        <v>920</v>
      </c>
      <c r="G668" s="177" t="s">
        <v>168</v>
      </c>
      <c r="H668" s="178">
        <v>40.182000000000002</v>
      </c>
      <c r="I668" s="179"/>
      <c r="J668" s="180">
        <f>ROUND(I668*H668,1)</f>
        <v>0</v>
      </c>
      <c r="K668" s="176" t="s">
        <v>169</v>
      </c>
      <c r="L668" s="41"/>
      <c r="M668" s="181" t="s">
        <v>19</v>
      </c>
      <c r="N668" s="182" t="s">
        <v>43</v>
      </c>
      <c r="O668" s="66"/>
      <c r="P668" s="183">
        <f>O668*H668</f>
        <v>0</v>
      </c>
      <c r="Q668" s="183">
        <v>1.21698E-2</v>
      </c>
      <c r="R668" s="183">
        <f>Q668*H668</f>
        <v>0.48900690360000004</v>
      </c>
      <c r="S668" s="183">
        <v>0</v>
      </c>
      <c r="T668" s="183">
        <f>S668*H668</f>
        <v>0</v>
      </c>
      <c r="U668" s="184" t="s">
        <v>19</v>
      </c>
      <c r="V668" s="36"/>
      <c r="W668" s="36"/>
      <c r="X668" s="36"/>
      <c r="Y668" s="36"/>
      <c r="Z668" s="36"/>
      <c r="AA668" s="36"/>
      <c r="AB668" s="36"/>
      <c r="AC668" s="36"/>
      <c r="AD668" s="36"/>
      <c r="AE668" s="36"/>
      <c r="AR668" s="185" t="s">
        <v>268</v>
      </c>
      <c r="AT668" s="185" t="s">
        <v>165</v>
      </c>
      <c r="AU668" s="185" t="s">
        <v>82</v>
      </c>
      <c r="AY668" s="19" t="s">
        <v>161</v>
      </c>
      <c r="BE668" s="186">
        <f>IF(N668="základní",J668,0)</f>
        <v>0</v>
      </c>
      <c r="BF668" s="186">
        <f>IF(N668="snížená",J668,0)</f>
        <v>0</v>
      </c>
      <c r="BG668" s="186">
        <f>IF(N668="zákl. přenesená",J668,0)</f>
        <v>0</v>
      </c>
      <c r="BH668" s="186">
        <f>IF(N668="sníž. přenesená",J668,0)</f>
        <v>0</v>
      </c>
      <c r="BI668" s="186">
        <f>IF(N668="nulová",J668,0)</f>
        <v>0</v>
      </c>
      <c r="BJ668" s="19" t="s">
        <v>80</v>
      </c>
      <c r="BK668" s="186">
        <f>ROUND(I668*H668,1)</f>
        <v>0</v>
      </c>
      <c r="BL668" s="19" t="s">
        <v>268</v>
      </c>
      <c r="BM668" s="185" t="s">
        <v>921</v>
      </c>
    </row>
    <row r="669" spans="1:65" s="2" customFormat="1" ht="11.25">
      <c r="A669" s="36"/>
      <c r="B669" s="37"/>
      <c r="C669" s="38"/>
      <c r="D669" s="187" t="s">
        <v>172</v>
      </c>
      <c r="E669" s="38"/>
      <c r="F669" s="188" t="s">
        <v>922</v>
      </c>
      <c r="G669" s="38"/>
      <c r="H669" s="38"/>
      <c r="I669" s="189"/>
      <c r="J669" s="38"/>
      <c r="K669" s="38"/>
      <c r="L669" s="41"/>
      <c r="M669" s="190"/>
      <c r="N669" s="191"/>
      <c r="O669" s="66"/>
      <c r="P669" s="66"/>
      <c r="Q669" s="66"/>
      <c r="R669" s="66"/>
      <c r="S669" s="66"/>
      <c r="T669" s="66"/>
      <c r="U669" s="67"/>
      <c r="V669" s="36"/>
      <c r="W669" s="36"/>
      <c r="X669" s="36"/>
      <c r="Y669" s="36"/>
      <c r="Z669" s="36"/>
      <c r="AA669" s="36"/>
      <c r="AB669" s="36"/>
      <c r="AC669" s="36"/>
      <c r="AD669" s="36"/>
      <c r="AE669" s="36"/>
      <c r="AT669" s="19" t="s">
        <v>172</v>
      </c>
      <c r="AU669" s="19" t="s">
        <v>82</v>
      </c>
    </row>
    <row r="670" spans="1:65" s="2" customFormat="1" ht="87.75">
      <c r="A670" s="36"/>
      <c r="B670" s="37"/>
      <c r="C670" s="38"/>
      <c r="D670" s="194" t="s">
        <v>213</v>
      </c>
      <c r="E670" s="38"/>
      <c r="F670" s="225" t="s">
        <v>923</v>
      </c>
      <c r="G670" s="38"/>
      <c r="H670" s="38"/>
      <c r="I670" s="189"/>
      <c r="J670" s="38"/>
      <c r="K670" s="38"/>
      <c r="L670" s="41"/>
      <c r="M670" s="190"/>
      <c r="N670" s="191"/>
      <c r="O670" s="66"/>
      <c r="P670" s="66"/>
      <c r="Q670" s="66"/>
      <c r="R670" s="66"/>
      <c r="S670" s="66"/>
      <c r="T670" s="66"/>
      <c r="U670" s="67"/>
      <c r="V670" s="36"/>
      <c r="W670" s="36"/>
      <c r="X670" s="36"/>
      <c r="Y670" s="36"/>
      <c r="Z670" s="36"/>
      <c r="AA670" s="36"/>
      <c r="AB670" s="36"/>
      <c r="AC670" s="36"/>
      <c r="AD670" s="36"/>
      <c r="AE670" s="36"/>
      <c r="AT670" s="19" t="s">
        <v>213</v>
      </c>
      <c r="AU670" s="19" t="s">
        <v>82</v>
      </c>
    </row>
    <row r="671" spans="1:65" s="14" customFormat="1" ht="11.25">
      <c r="B671" s="203"/>
      <c r="C671" s="204"/>
      <c r="D671" s="194" t="s">
        <v>174</v>
      </c>
      <c r="E671" s="205" t="s">
        <v>19</v>
      </c>
      <c r="F671" s="206" t="s">
        <v>924</v>
      </c>
      <c r="G671" s="204"/>
      <c r="H671" s="207">
        <v>8.0850000000000009</v>
      </c>
      <c r="I671" s="208"/>
      <c r="J671" s="204"/>
      <c r="K671" s="204"/>
      <c r="L671" s="209"/>
      <c r="M671" s="210"/>
      <c r="N671" s="211"/>
      <c r="O671" s="211"/>
      <c r="P671" s="211"/>
      <c r="Q671" s="211"/>
      <c r="R671" s="211"/>
      <c r="S671" s="211"/>
      <c r="T671" s="211"/>
      <c r="U671" s="212"/>
      <c r="AT671" s="213" t="s">
        <v>174</v>
      </c>
      <c r="AU671" s="213" t="s">
        <v>82</v>
      </c>
      <c r="AV671" s="14" t="s">
        <v>82</v>
      </c>
      <c r="AW671" s="14" t="s">
        <v>33</v>
      </c>
      <c r="AX671" s="14" t="s">
        <v>72</v>
      </c>
      <c r="AY671" s="213" t="s">
        <v>161</v>
      </c>
    </row>
    <row r="672" spans="1:65" s="14" customFormat="1" ht="11.25">
      <c r="B672" s="203"/>
      <c r="C672" s="204"/>
      <c r="D672" s="194" t="s">
        <v>174</v>
      </c>
      <c r="E672" s="205" t="s">
        <v>19</v>
      </c>
      <c r="F672" s="206" t="s">
        <v>925</v>
      </c>
      <c r="G672" s="204"/>
      <c r="H672" s="207">
        <v>10.395</v>
      </c>
      <c r="I672" s="208"/>
      <c r="J672" s="204"/>
      <c r="K672" s="204"/>
      <c r="L672" s="209"/>
      <c r="M672" s="210"/>
      <c r="N672" s="211"/>
      <c r="O672" s="211"/>
      <c r="P672" s="211"/>
      <c r="Q672" s="211"/>
      <c r="R672" s="211"/>
      <c r="S672" s="211"/>
      <c r="T672" s="211"/>
      <c r="U672" s="212"/>
      <c r="AT672" s="213" t="s">
        <v>174</v>
      </c>
      <c r="AU672" s="213" t="s">
        <v>82</v>
      </c>
      <c r="AV672" s="14" t="s">
        <v>82</v>
      </c>
      <c r="AW672" s="14" t="s">
        <v>33</v>
      </c>
      <c r="AX672" s="14" t="s">
        <v>72</v>
      </c>
      <c r="AY672" s="213" t="s">
        <v>161</v>
      </c>
    </row>
    <row r="673" spans="1:65" s="14" customFormat="1" ht="11.25">
      <c r="B673" s="203"/>
      <c r="C673" s="204"/>
      <c r="D673" s="194" t="s">
        <v>174</v>
      </c>
      <c r="E673" s="205" t="s">
        <v>19</v>
      </c>
      <c r="F673" s="206" t="s">
        <v>926</v>
      </c>
      <c r="G673" s="204"/>
      <c r="H673" s="207">
        <v>3.427</v>
      </c>
      <c r="I673" s="208"/>
      <c r="J673" s="204"/>
      <c r="K673" s="204"/>
      <c r="L673" s="209"/>
      <c r="M673" s="210"/>
      <c r="N673" s="211"/>
      <c r="O673" s="211"/>
      <c r="P673" s="211"/>
      <c r="Q673" s="211"/>
      <c r="R673" s="211"/>
      <c r="S673" s="211"/>
      <c r="T673" s="211"/>
      <c r="U673" s="212"/>
      <c r="AT673" s="213" t="s">
        <v>174</v>
      </c>
      <c r="AU673" s="213" t="s">
        <v>82</v>
      </c>
      <c r="AV673" s="14" t="s">
        <v>82</v>
      </c>
      <c r="AW673" s="14" t="s">
        <v>33</v>
      </c>
      <c r="AX673" s="14" t="s">
        <v>72</v>
      </c>
      <c r="AY673" s="213" t="s">
        <v>161</v>
      </c>
    </row>
    <row r="674" spans="1:65" s="16" customFormat="1" ht="11.25">
      <c r="B674" s="226"/>
      <c r="C674" s="227"/>
      <c r="D674" s="194" t="s">
        <v>174</v>
      </c>
      <c r="E674" s="228" t="s">
        <v>19</v>
      </c>
      <c r="F674" s="229" t="s">
        <v>515</v>
      </c>
      <c r="G674" s="227"/>
      <c r="H674" s="230">
        <v>21.907</v>
      </c>
      <c r="I674" s="231"/>
      <c r="J674" s="227"/>
      <c r="K674" s="227"/>
      <c r="L674" s="232"/>
      <c r="M674" s="233"/>
      <c r="N674" s="234"/>
      <c r="O674" s="234"/>
      <c r="P674" s="234"/>
      <c r="Q674" s="234"/>
      <c r="R674" s="234"/>
      <c r="S674" s="234"/>
      <c r="T674" s="234"/>
      <c r="U674" s="235"/>
      <c r="AT674" s="236" t="s">
        <v>174</v>
      </c>
      <c r="AU674" s="236" t="s">
        <v>82</v>
      </c>
      <c r="AV674" s="16" t="s">
        <v>85</v>
      </c>
      <c r="AW674" s="16" t="s">
        <v>33</v>
      </c>
      <c r="AX674" s="16" t="s">
        <v>72</v>
      </c>
      <c r="AY674" s="236" t="s">
        <v>161</v>
      </c>
    </row>
    <row r="675" spans="1:65" s="14" customFormat="1" ht="11.25">
      <c r="B675" s="203"/>
      <c r="C675" s="204"/>
      <c r="D675" s="194" t="s">
        <v>174</v>
      </c>
      <c r="E675" s="205" t="s">
        <v>19</v>
      </c>
      <c r="F675" s="206" t="s">
        <v>346</v>
      </c>
      <c r="G675" s="204"/>
      <c r="H675" s="207">
        <v>12.218</v>
      </c>
      <c r="I675" s="208"/>
      <c r="J675" s="204"/>
      <c r="K675" s="204"/>
      <c r="L675" s="209"/>
      <c r="M675" s="210"/>
      <c r="N675" s="211"/>
      <c r="O675" s="211"/>
      <c r="P675" s="211"/>
      <c r="Q675" s="211"/>
      <c r="R675" s="211"/>
      <c r="S675" s="211"/>
      <c r="T675" s="211"/>
      <c r="U675" s="212"/>
      <c r="AT675" s="213" t="s">
        <v>174</v>
      </c>
      <c r="AU675" s="213" t="s">
        <v>82</v>
      </c>
      <c r="AV675" s="14" t="s">
        <v>82</v>
      </c>
      <c r="AW675" s="14" t="s">
        <v>33</v>
      </c>
      <c r="AX675" s="14" t="s">
        <v>72</v>
      </c>
      <c r="AY675" s="213" t="s">
        <v>161</v>
      </c>
    </row>
    <row r="676" spans="1:65" s="14" customFormat="1" ht="11.25">
      <c r="B676" s="203"/>
      <c r="C676" s="204"/>
      <c r="D676" s="194" t="s">
        <v>174</v>
      </c>
      <c r="E676" s="205" t="s">
        <v>19</v>
      </c>
      <c r="F676" s="206" t="s">
        <v>347</v>
      </c>
      <c r="G676" s="204"/>
      <c r="H676" s="207">
        <v>-1.629</v>
      </c>
      <c r="I676" s="208"/>
      <c r="J676" s="204"/>
      <c r="K676" s="204"/>
      <c r="L676" s="209"/>
      <c r="M676" s="210"/>
      <c r="N676" s="211"/>
      <c r="O676" s="211"/>
      <c r="P676" s="211"/>
      <c r="Q676" s="211"/>
      <c r="R676" s="211"/>
      <c r="S676" s="211"/>
      <c r="T676" s="211"/>
      <c r="U676" s="212"/>
      <c r="AT676" s="213" t="s">
        <v>174</v>
      </c>
      <c r="AU676" s="213" t="s">
        <v>82</v>
      </c>
      <c r="AV676" s="14" t="s">
        <v>82</v>
      </c>
      <c r="AW676" s="14" t="s">
        <v>33</v>
      </c>
      <c r="AX676" s="14" t="s">
        <v>72</v>
      </c>
      <c r="AY676" s="213" t="s">
        <v>161</v>
      </c>
    </row>
    <row r="677" spans="1:65" s="14" customFormat="1" ht="11.25">
      <c r="B677" s="203"/>
      <c r="C677" s="204"/>
      <c r="D677" s="194" t="s">
        <v>174</v>
      </c>
      <c r="E677" s="205" t="s">
        <v>19</v>
      </c>
      <c r="F677" s="206" t="s">
        <v>348</v>
      </c>
      <c r="G677" s="204"/>
      <c r="H677" s="207">
        <v>8.8759999999999994</v>
      </c>
      <c r="I677" s="208"/>
      <c r="J677" s="204"/>
      <c r="K677" s="204"/>
      <c r="L677" s="209"/>
      <c r="M677" s="210"/>
      <c r="N677" s="211"/>
      <c r="O677" s="211"/>
      <c r="P677" s="211"/>
      <c r="Q677" s="211"/>
      <c r="R677" s="211"/>
      <c r="S677" s="211"/>
      <c r="T677" s="211"/>
      <c r="U677" s="212"/>
      <c r="AT677" s="213" t="s">
        <v>174</v>
      </c>
      <c r="AU677" s="213" t="s">
        <v>82</v>
      </c>
      <c r="AV677" s="14" t="s">
        <v>82</v>
      </c>
      <c r="AW677" s="14" t="s">
        <v>33</v>
      </c>
      <c r="AX677" s="14" t="s">
        <v>72</v>
      </c>
      <c r="AY677" s="213" t="s">
        <v>161</v>
      </c>
    </row>
    <row r="678" spans="1:65" s="14" customFormat="1" ht="11.25">
      <c r="B678" s="203"/>
      <c r="C678" s="204"/>
      <c r="D678" s="194" t="s">
        <v>174</v>
      </c>
      <c r="E678" s="205" t="s">
        <v>19</v>
      </c>
      <c r="F678" s="206" t="s">
        <v>349</v>
      </c>
      <c r="G678" s="204"/>
      <c r="H678" s="207">
        <v>-1.19</v>
      </c>
      <c r="I678" s="208"/>
      <c r="J678" s="204"/>
      <c r="K678" s="204"/>
      <c r="L678" s="209"/>
      <c r="M678" s="210"/>
      <c r="N678" s="211"/>
      <c r="O678" s="211"/>
      <c r="P678" s="211"/>
      <c r="Q678" s="211"/>
      <c r="R678" s="211"/>
      <c r="S678" s="211"/>
      <c r="T678" s="211"/>
      <c r="U678" s="212"/>
      <c r="AT678" s="213" t="s">
        <v>174</v>
      </c>
      <c r="AU678" s="213" t="s">
        <v>82</v>
      </c>
      <c r="AV678" s="14" t="s">
        <v>82</v>
      </c>
      <c r="AW678" s="14" t="s">
        <v>33</v>
      </c>
      <c r="AX678" s="14" t="s">
        <v>72</v>
      </c>
      <c r="AY678" s="213" t="s">
        <v>161</v>
      </c>
    </row>
    <row r="679" spans="1:65" s="16" customFormat="1" ht="11.25">
      <c r="B679" s="226"/>
      <c r="C679" s="227"/>
      <c r="D679" s="194" t="s">
        <v>174</v>
      </c>
      <c r="E679" s="228" t="s">
        <v>19</v>
      </c>
      <c r="F679" s="229" t="s">
        <v>350</v>
      </c>
      <c r="G679" s="227"/>
      <c r="H679" s="230">
        <v>18.274999999999999</v>
      </c>
      <c r="I679" s="231"/>
      <c r="J679" s="227"/>
      <c r="K679" s="227"/>
      <c r="L679" s="232"/>
      <c r="M679" s="233"/>
      <c r="N679" s="234"/>
      <c r="O679" s="234"/>
      <c r="P679" s="234"/>
      <c r="Q679" s="234"/>
      <c r="R679" s="234"/>
      <c r="S679" s="234"/>
      <c r="T679" s="234"/>
      <c r="U679" s="235"/>
      <c r="AT679" s="236" t="s">
        <v>174</v>
      </c>
      <c r="AU679" s="236" t="s">
        <v>82</v>
      </c>
      <c r="AV679" s="16" t="s">
        <v>85</v>
      </c>
      <c r="AW679" s="16" t="s">
        <v>33</v>
      </c>
      <c r="AX679" s="16" t="s">
        <v>72</v>
      </c>
      <c r="AY679" s="236" t="s">
        <v>161</v>
      </c>
    </row>
    <row r="680" spans="1:65" s="15" customFormat="1" ht="11.25">
      <c r="B680" s="214"/>
      <c r="C680" s="215"/>
      <c r="D680" s="194" t="s">
        <v>174</v>
      </c>
      <c r="E680" s="216" t="s">
        <v>19</v>
      </c>
      <c r="F680" s="217" t="s">
        <v>239</v>
      </c>
      <c r="G680" s="215"/>
      <c r="H680" s="218">
        <v>40.182000000000002</v>
      </c>
      <c r="I680" s="219"/>
      <c r="J680" s="215"/>
      <c r="K680" s="215"/>
      <c r="L680" s="220"/>
      <c r="M680" s="221"/>
      <c r="N680" s="222"/>
      <c r="O680" s="222"/>
      <c r="P680" s="222"/>
      <c r="Q680" s="222"/>
      <c r="R680" s="222"/>
      <c r="S680" s="222"/>
      <c r="T680" s="222"/>
      <c r="U680" s="223"/>
      <c r="AT680" s="224" t="s">
        <v>174</v>
      </c>
      <c r="AU680" s="224" t="s">
        <v>82</v>
      </c>
      <c r="AV680" s="15" t="s">
        <v>170</v>
      </c>
      <c r="AW680" s="15" t="s">
        <v>33</v>
      </c>
      <c r="AX680" s="15" t="s">
        <v>80</v>
      </c>
      <c r="AY680" s="224" t="s">
        <v>161</v>
      </c>
    </row>
    <row r="681" spans="1:65" s="2" customFormat="1" ht="24.2" customHeight="1">
      <c r="A681" s="36"/>
      <c r="B681" s="37"/>
      <c r="C681" s="174" t="s">
        <v>927</v>
      </c>
      <c r="D681" s="174" t="s">
        <v>165</v>
      </c>
      <c r="E681" s="175" t="s">
        <v>928</v>
      </c>
      <c r="F681" s="176" t="s">
        <v>929</v>
      </c>
      <c r="G681" s="177" t="s">
        <v>168</v>
      </c>
      <c r="H681" s="178">
        <v>21.907</v>
      </c>
      <c r="I681" s="179"/>
      <c r="J681" s="180">
        <f>ROUND(I681*H681,1)</f>
        <v>0</v>
      </c>
      <c r="K681" s="176" t="s">
        <v>169</v>
      </c>
      <c r="L681" s="41"/>
      <c r="M681" s="181" t="s">
        <v>19</v>
      </c>
      <c r="N681" s="182" t="s">
        <v>43</v>
      </c>
      <c r="O681" s="66"/>
      <c r="P681" s="183">
        <f>O681*H681</f>
        <v>0</v>
      </c>
      <c r="Q681" s="183">
        <v>0</v>
      </c>
      <c r="R681" s="183">
        <f>Q681*H681</f>
        <v>0</v>
      </c>
      <c r="S681" s="183">
        <v>0</v>
      </c>
      <c r="T681" s="183">
        <f>S681*H681</f>
        <v>0</v>
      </c>
      <c r="U681" s="184" t="s">
        <v>19</v>
      </c>
      <c r="V681" s="36"/>
      <c r="W681" s="36"/>
      <c r="X681" s="36"/>
      <c r="Y681" s="36"/>
      <c r="Z681" s="36"/>
      <c r="AA681" s="36"/>
      <c r="AB681" s="36"/>
      <c r="AC681" s="36"/>
      <c r="AD681" s="36"/>
      <c r="AE681" s="36"/>
      <c r="AR681" s="185" t="s">
        <v>268</v>
      </c>
      <c r="AT681" s="185" t="s">
        <v>165</v>
      </c>
      <c r="AU681" s="185" t="s">
        <v>82</v>
      </c>
      <c r="AY681" s="19" t="s">
        <v>161</v>
      </c>
      <c r="BE681" s="186">
        <f>IF(N681="základní",J681,0)</f>
        <v>0</v>
      </c>
      <c r="BF681" s="186">
        <f>IF(N681="snížená",J681,0)</f>
        <v>0</v>
      </c>
      <c r="BG681" s="186">
        <f>IF(N681="zákl. přenesená",J681,0)</f>
        <v>0</v>
      </c>
      <c r="BH681" s="186">
        <f>IF(N681="sníž. přenesená",J681,0)</f>
        <v>0</v>
      </c>
      <c r="BI681" s="186">
        <f>IF(N681="nulová",J681,0)</f>
        <v>0</v>
      </c>
      <c r="BJ681" s="19" t="s">
        <v>80</v>
      </c>
      <c r="BK681" s="186">
        <f>ROUND(I681*H681,1)</f>
        <v>0</v>
      </c>
      <c r="BL681" s="19" t="s">
        <v>268</v>
      </c>
      <c r="BM681" s="185" t="s">
        <v>930</v>
      </c>
    </row>
    <row r="682" spans="1:65" s="2" customFormat="1" ht="11.25">
      <c r="A682" s="36"/>
      <c r="B682" s="37"/>
      <c r="C682" s="38"/>
      <c r="D682" s="187" t="s">
        <v>172</v>
      </c>
      <c r="E682" s="38"/>
      <c r="F682" s="188" t="s">
        <v>931</v>
      </c>
      <c r="G682" s="38"/>
      <c r="H682" s="38"/>
      <c r="I682" s="189"/>
      <c r="J682" s="38"/>
      <c r="K682" s="38"/>
      <c r="L682" s="41"/>
      <c r="M682" s="190"/>
      <c r="N682" s="191"/>
      <c r="O682" s="66"/>
      <c r="P682" s="66"/>
      <c r="Q682" s="66"/>
      <c r="R682" s="66"/>
      <c r="S682" s="66"/>
      <c r="T682" s="66"/>
      <c r="U682" s="67"/>
      <c r="V682" s="36"/>
      <c r="W682" s="36"/>
      <c r="X682" s="36"/>
      <c r="Y682" s="36"/>
      <c r="Z682" s="36"/>
      <c r="AA682" s="36"/>
      <c r="AB682" s="36"/>
      <c r="AC682" s="36"/>
      <c r="AD682" s="36"/>
      <c r="AE682" s="36"/>
      <c r="AT682" s="19" t="s">
        <v>172</v>
      </c>
      <c r="AU682" s="19" t="s">
        <v>82</v>
      </c>
    </row>
    <row r="683" spans="1:65" s="2" customFormat="1" ht="87.75">
      <c r="A683" s="36"/>
      <c r="B683" s="37"/>
      <c r="C683" s="38"/>
      <c r="D683" s="194" t="s">
        <v>213</v>
      </c>
      <c r="E683" s="38"/>
      <c r="F683" s="225" t="s">
        <v>923</v>
      </c>
      <c r="G683" s="38"/>
      <c r="H683" s="38"/>
      <c r="I683" s="189"/>
      <c r="J683" s="38"/>
      <c r="K683" s="38"/>
      <c r="L683" s="41"/>
      <c r="M683" s="190"/>
      <c r="N683" s="191"/>
      <c r="O683" s="66"/>
      <c r="P683" s="66"/>
      <c r="Q683" s="66"/>
      <c r="R683" s="66"/>
      <c r="S683" s="66"/>
      <c r="T683" s="66"/>
      <c r="U683" s="67"/>
      <c r="V683" s="36"/>
      <c r="W683" s="36"/>
      <c r="X683" s="36"/>
      <c r="Y683" s="36"/>
      <c r="Z683" s="36"/>
      <c r="AA683" s="36"/>
      <c r="AB683" s="36"/>
      <c r="AC683" s="36"/>
      <c r="AD683" s="36"/>
      <c r="AE683" s="36"/>
      <c r="AT683" s="19" t="s">
        <v>213</v>
      </c>
      <c r="AU683" s="19" t="s">
        <v>82</v>
      </c>
    </row>
    <row r="684" spans="1:65" s="14" customFormat="1" ht="11.25">
      <c r="B684" s="203"/>
      <c r="C684" s="204"/>
      <c r="D684" s="194" t="s">
        <v>174</v>
      </c>
      <c r="E684" s="205" t="s">
        <v>19</v>
      </c>
      <c r="F684" s="206" t="s">
        <v>924</v>
      </c>
      <c r="G684" s="204"/>
      <c r="H684" s="207">
        <v>8.0850000000000009</v>
      </c>
      <c r="I684" s="208"/>
      <c r="J684" s="204"/>
      <c r="K684" s="204"/>
      <c r="L684" s="209"/>
      <c r="M684" s="210"/>
      <c r="N684" s="211"/>
      <c r="O684" s="211"/>
      <c r="P684" s="211"/>
      <c r="Q684" s="211"/>
      <c r="R684" s="211"/>
      <c r="S684" s="211"/>
      <c r="T684" s="211"/>
      <c r="U684" s="212"/>
      <c r="AT684" s="213" t="s">
        <v>174</v>
      </c>
      <c r="AU684" s="213" t="s">
        <v>82</v>
      </c>
      <c r="AV684" s="14" t="s">
        <v>82</v>
      </c>
      <c r="AW684" s="14" t="s">
        <v>33</v>
      </c>
      <c r="AX684" s="14" t="s">
        <v>72</v>
      </c>
      <c r="AY684" s="213" t="s">
        <v>161</v>
      </c>
    </row>
    <row r="685" spans="1:65" s="14" customFormat="1" ht="11.25">
      <c r="B685" s="203"/>
      <c r="C685" s="204"/>
      <c r="D685" s="194" t="s">
        <v>174</v>
      </c>
      <c r="E685" s="205" t="s">
        <v>19</v>
      </c>
      <c r="F685" s="206" t="s">
        <v>925</v>
      </c>
      <c r="G685" s="204"/>
      <c r="H685" s="207">
        <v>10.395</v>
      </c>
      <c r="I685" s="208"/>
      <c r="J685" s="204"/>
      <c r="K685" s="204"/>
      <c r="L685" s="209"/>
      <c r="M685" s="210"/>
      <c r="N685" s="211"/>
      <c r="O685" s="211"/>
      <c r="P685" s="211"/>
      <c r="Q685" s="211"/>
      <c r="R685" s="211"/>
      <c r="S685" s="211"/>
      <c r="T685" s="211"/>
      <c r="U685" s="212"/>
      <c r="AT685" s="213" t="s">
        <v>174</v>
      </c>
      <c r="AU685" s="213" t="s">
        <v>82</v>
      </c>
      <c r="AV685" s="14" t="s">
        <v>82</v>
      </c>
      <c r="AW685" s="14" t="s">
        <v>33</v>
      </c>
      <c r="AX685" s="14" t="s">
        <v>72</v>
      </c>
      <c r="AY685" s="213" t="s">
        <v>161</v>
      </c>
    </row>
    <row r="686" spans="1:65" s="14" customFormat="1" ht="11.25">
      <c r="B686" s="203"/>
      <c r="C686" s="204"/>
      <c r="D686" s="194" t="s">
        <v>174</v>
      </c>
      <c r="E686" s="205" t="s">
        <v>19</v>
      </c>
      <c r="F686" s="206" t="s">
        <v>926</v>
      </c>
      <c r="G686" s="204"/>
      <c r="H686" s="207">
        <v>3.427</v>
      </c>
      <c r="I686" s="208"/>
      <c r="J686" s="204"/>
      <c r="K686" s="204"/>
      <c r="L686" s="209"/>
      <c r="M686" s="210"/>
      <c r="N686" s="211"/>
      <c r="O686" s="211"/>
      <c r="P686" s="211"/>
      <c r="Q686" s="211"/>
      <c r="R686" s="211"/>
      <c r="S686" s="211"/>
      <c r="T686" s="211"/>
      <c r="U686" s="212"/>
      <c r="AT686" s="213" t="s">
        <v>174</v>
      </c>
      <c r="AU686" s="213" t="s">
        <v>82</v>
      </c>
      <c r="AV686" s="14" t="s">
        <v>82</v>
      </c>
      <c r="AW686" s="14" t="s">
        <v>33</v>
      </c>
      <c r="AX686" s="14" t="s">
        <v>72</v>
      </c>
      <c r="AY686" s="213" t="s">
        <v>161</v>
      </c>
    </row>
    <row r="687" spans="1:65" s="15" customFormat="1" ht="11.25">
      <c r="B687" s="214"/>
      <c r="C687" s="215"/>
      <c r="D687" s="194" t="s">
        <v>174</v>
      </c>
      <c r="E687" s="216" t="s">
        <v>19</v>
      </c>
      <c r="F687" s="217" t="s">
        <v>932</v>
      </c>
      <c r="G687" s="215"/>
      <c r="H687" s="218">
        <v>21.907</v>
      </c>
      <c r="I687" s="219"/>
      <c r="J687" s="215"/>
      <c r="K687" s="215"/>
      <c r="L687" s="220"/>
      <c r="M687" s="221"/>
      <c r="N687" s="222"/>
      <c r="O687" s="222"/>
      <c r="P687" s="222"/>
      <c r="Q687" s="222"/>
      <c r="R687" s="222"/>
      <c r="S687" s="222"/>
      <c r="T687" s="222"/>
      <c r="U687" s="223"/>
      <c r="AT687" s="224" t="s">
        <v>174</v>
      </c>
      <c r="AU687" s="224" t="s">
        <v>82</v>
      </c>
      <c r="AV687" s="15" t="s">
        <v>170</v>
      </c>
      <c r="AW687" s="15" t="s">
        <v>33</v>
      </c>
      <c r="AX687" s="15" t="s">
        <v>80</v>
      </c>
      <c r="AY687" s="224" t="s">
        <v>161</v>
      </c>
    </row>
    <row r="688" spans="1:65" s="2" customFormat="1" ht="16.5" customHeight="1">
      <c r="A688" s="36"/>
      <c r="B688" s="37"/>
      <c r="C688" s="237" t="s">
        <v>933</v>
      </c>
      <c r="D688" s="237" t="s">
        <v>250</v>
      </c>
      <c r="E688" s="238" t="s">
        <v>934</v>
      </c>
      <c r="F688" s="239" t="s">
        <v>935</v>
      </c>
      <c r="G688" s="240" t="s">
        <v>168</v>
      </c>
      <c r="H688" s="241">
        <v>22.344999999999999</v>
      </c>
      <c r="I688" s="242"/>
      <c r="J688" s="243">
        <f>ROUND(I688*H688,1)</f>
        <v>0</v>
      </c>
      <c r="K688" s="239" t="s">
        <v>169</v>
      </c>
      <c r="L688" s="244"/>
      <c r="M688" s="245" t="s">
        <v>19</v>
      </c>
      <c r="N688" s="246" t="s">
        <v>43</v>
      </c>
      <c r="O688" s="66"/>
      <c r="P688" s="183">
        <f>O688*H688</f>
        <v>0</v>
      </c>
      <c r="Q688" s="183">
        <v>2.6199999999999999E-3</v>
      </c>
      <c r="R688" s="183">
        <f>Q688*H688</f>
        <v>5.8543899999999996E-2</v>
      </c>
      <c r="S688" s="183">
        <v>0</v>
      </c>
      <c r="T688" s="183">
        <f>S688*H688</f>
        <v>0</v>
      </c>
      <c r="U688" s="184" t="s">
        <v>19</v>
      </c>
      <c r="V688" s="36"/>
      <c r="W688" s="36"/>
      <c r="X688" s="36"/>
      <c r="Y688" s="36"/>
      <c r="Z688" s="36"/>
      <c r="AA688" s="36"/>
      <c r="AB688" s="36"/>
      <c r="AC688" s="36"/>
      <c r="AD688" s="36"/>
      <c r="AE688" s="36"/>
      <c r="AR688" s="185" t="s">
        <v>406</v>
      </c>
      <c r="AT688" s="185" t="s">
        <v>250</v>
      </c>
      <c r="AU688" s="185" t="s">
        <v>82</v>
      </c>
      <c r="AY688" s="19" t="s">
        <v>161</v>
      </c>
      <c r="BE688" s="186">
        <f>IF(N688="základní",J688,0)</f>
        <v>0</v>
      </c>
      <c r="BF688" s="186">
        <f>IF(N688="snížená",J688,0)</f>
        <v>0</v>
      </c>
      <c r="BG688" s="186">
        <f>IF(N688="zákl. přenesená",J688,0)</f>
        <v>0</v>
      </c>
      <c r="BH688" s="186">
        <f>IF(N688="sníž. přenesená",J688,0)</f>
        <v>0</v>
      </c>
      <c r="BI688" s="186">
        <f>IF(N688="nulová",J688,0)</f>
        <v>0</v>
      </c>
      <c r="BJ688" s="19" t="s">
        <v>80</v>
      </c>
      <c r="BK688" s="186">
        <f>ROUND(I688*H688,1)</f>
        <v>0</v>
      </c>
      <c r="BL688" s="19" t="s">
        <v>268</v>
      </c>
      <c r="BM688" s="185" t="s">
        <v>936</v>
      </c>
    </row>
    <row r="689" spans="1:65" s="14" customFormat="1" ht="11.25">
      <c r="B689" s="203"/>
      <c r="C689" s="204"/>
      <c r="D689" s="194" t="s">
        <v>174</v>
      </c>
      <c r="E689" s="205" t="s">
        <v>19</v>
      </c>
      <c r="F689" s="206" t="s">
        <v>937</v>
      </c>
      <c r="G689" s="204"/>
      <c r="H689" s="207">
        <v>22.344999999999999</v>
      </c>
      <c r="I689" s="208"/>
      <c r="J689" s="204"/>
      <c r="K689" s="204"/>
      <c r="L689" s="209"/>
      <c r="M689" s="210"/>
      <c r="N689" s="211"/>
      <c r="O689" s="211"/>
      <c r="P689" s="211"/>
      <c r="Q689" s="211"/>
      <c r="R689" s="211"/>
      <c r="S689" s="211"/>
      <c r="T689" s="211"/>
      <c r="U689" s="212"/>
      <c r="AT689" s="213" t="s">
        <v>174</v>
      </c>
      <c r="AU689" s="213" t="s">
        <v>82</v>
      </c>
      <c r="AV689" s="14" t="s">
        <v>82</v>
      </c>
      <c r="AW689" s="14" t="s">
        <v>33</v>
      </c>
      <c r="AX689" s="14" t="s">
        <v>80</v>
      </c>
      <c r="AY689" s="213" t="s">
        <v>161</v>
      </c>
    </row>
    <row r="690" spans="1:65" s="2" customFormat="1" ht="24.2" customHeight="1">
      <c r="A690" s="36"/>
      <c r="B690" s="37"/>
      <c r="C690" s="174" t="s">
        <v>938</v>
      </c>
      <c r="D690" s="174" t="s">
        <v>165</v>
      </c>
      <c r="E690" s="175" t="s">
        <v>939</v>
      </c>
      <c r="F690" s="176" t="s">
        <v>940</v>
      </c>
      <c r="G690" s="177" t="s">
        <v>168</v>
      </c>
      <c r="H690" s="178">
        <v>21.907</v>
      </c>
      <c r="I690" s="179"/>
      <c r="J690" s="180">
        <f>ROUND(I690*H690,1)</f>
        <v>0</v>
      </c>
      <c r="K690" s="176" t="s">
        <v>169</v>
      </c>
      <c r="L690" s="41"/>
      <c r="M690" s="181" t="s">
        <v>19</v>
      </c>
      <c r="N690" s="182" t="s">
        <v>43</v>
      </c>
      <c r="O690" s="66"/>
      <c r="P690" s="183">
        <f>O690*H690</f>
        <v>0</v>
      </c>
      <c r="Q690" s="183">
        <v>0</v>
      </c>
      <c r="R690" s="183">
        <f>Q690*H690</f>
        <v>0</v>
      </c>
      <c r="S690" s="183">
        <v>0</v>
      </c>
      <c r="T690" s="183">
        <f>S690*H690</f>
        <v>0</v>
      </c>
      <c r="U690" s="184" t="s">
        <v>19</v>
      </c>
      <c r="V690" s="36"/>
      <c r="W690" s="36"/>
      <c r="X690" s="36"/>
      <c r="Y690" s="36"/>
      <c r="Z690" s="36"/>
      <c r="AA690" s="36"/>
      <c r="AB690" s="36"/>
      <c r="AC690" s="36"/>
      <c r="AD690" s="36"/>
      <c r="AE690" s="36"/>
      <c r="AR690" s="185" t="s">
        <v>268</v>
      </c>
      <c r="AT690" s="185" t="s">
        <v>165</v>
      </c>
      <c r="AU690" s="185" t="s">
        <v>82</v>
      </c>
      <c r="AY690" s="19" t="s">
        <v>161</v>
      </c>
      <c r="BE690" s="186">
        <f>IF(N690="základní",J690,0)</f>
        <v>0</v>
      </c>
      <c r="BF690" s="186">
        <f>IF(N690="snížená",J690,0)</f>
        <v>0</v>
      </c>
      <c r="BG690" s="186">
        <f>IF(N690="zákl. přenesená",J690,0)</f>
        <v>0</v>
      </c>
      <c r="BH690" s="186">
        <f>IF(N690="sníž. přenesená",J690,0)</f>
        <v>0</v>
      </c>
      <c r="BI690" s="186">
        <f>IF(N690="nulová",J690,0)</f>
        <v>0</v>
      </c>
      <c r="BJ690" s="19" t="s">
        <v>80</v>
      </c>
      <c r="BK690" s="186">
        <f>ROUND(I690*H690,1)</f>
        <v>0</v>
      </c>
      <c r="BL690" s="19" t="s">
        <v>268</v>
      </c>
      <c r="BM690" s="185" t="s">
        <v>941</v>
      </c>
    </row>
    <row r="691" spans="1:65" s="2" customFormat="1" ht="11.25">
      <c r="A691" s="36"/>
      <c r="B691" s="37"/>
      <c r="C691" s="38"/>
      <c r="D691" s="187" t="s">
        <v>172</v>
      </c>
      <c r="E691" s="38"/>
      <c r="F691" s="188" t="s">
        <v>942</v>
      </c>
      <c r="G691" s="38"/>
      <c r="H691" s="38"/>
      <c r="I691" s="189"/>
      <c r="J691" s="38"/>
      <c r="K691" s="38"/>
      <c r="L691" s="41"/>
      <c r="M691" s="190"/>
      <c r="N691" s="191"/>
      <c r="O691" s="66"/>
      <c r="P691" s="66"/>
      <c r="Q691" s="66"/>
      <c r="R691" s="66"/>
      <c r="S691" s="66"/>
      <c r="T691" s="66"/>
      <c r="U691" s="67"/>
      <c r="V691" s="36"/>
      <c r="W691" s="36"/>
      <c r="X691" s="36"/>
      <c r="Y691" s="36"/>
      <c r="Z691" s="36"/>
      <c r="AA691" s="36"/>
      <c r="AB691" s="36"/>
      <c r="AC691" s="36"/>
      <c r="AD691" s="36"/>
      <c r="AE691" s="36"/>
      <c r="AT691" s="19" t="s">
        <v>172</v>
      </c>
      <c r="AU691" s="19" t="s">
        <v>82</v>
      </c>
    </row>
    <row r="692" spans="1:65" s="2" customFormat="1" ht="87.75">
      <c r="A692" s="36"/>
      <c r="B692" s="37"/>
      <c r="C692" s="38"/>
      <c r="D692" s="194" t="s">
        <v>213</v>
      </c>
      <c r="E692" s="38"/>
      <c r="F692" s="225" t="s">
        <v>923</v>
      </c>
      <c r="G692" s="38"/>
      <c r="H692" s="38"/>
      <c r="I692" s="189"/>
      <c r="J692" s="38"/>
      <c r="K692" s="38"/>
      <c r="L692" s="41"/>
      <c r="M692" s="190"/>
      <c r="N692" s="191"/>
      <c r="O692" s="66"/>
      <c r="P692" s="66"/>
      <c r="Q692" s="66"/>
      <c r="R692" s="66"/>
      <c r="S692" s="66"/>
      <c r="T692" s="66"/>
      <c r="U692" s="67"/>
      <c r="V692" s="36"/>
      <c r="W692" s="36"/>
      <c r="X692" s="36"/>
      <c r="Y692" s="36"/>
      <c r="Z692" s="36"/>
      <c r="AA692" s="36"/>
      <c r="AB692" s="36"/>
      <c r="AC692" s="36"/>
      <c r="AD692" s="36"/>
      <c r="AE692" s="36"/>
      <c r="AT692" s="19" t="s">
        <v>213</v>
      </c>
      <c r="AU692" s="19" t="s">
        <v>82</v>
      </c>
    </row>
    <row r="693" spans="1:65" s="14" customFormat="1" ht="11.25">
      <c r="B693" s="203"/>
      <c r="C693" s="204"/>
      <c r="D693" s="194" t="s">
        <v>174</v>
      </c>
      <c r="E693" s="205" t="s">
        <v>19</v>
      </c>
      <c r="F693" s="206" t="s">
        <v>924</v>
      </c>
      <c r="G693" s="204"/>
      <c r="H693" s="207">
        <v>8.0850000000000009</v>
      </c>
      <c r="I693" s="208"/>
      <c r="J693" s="204"/>
      <c r="K693" s="204"/>
      <c r="L693" s="209"/>
      <c r="M693" s="210"/>
      <c r="N693" s="211"/>
      <c r="O693" s="211"/>
      <c r="P693" s="211"/>
      <c r="Q693" s="211"/>
      <c r="R693" s="211"/>
      <c r="S693" s="211"/>
      <c r="T693" s="211"/>
      <c r="U693" s="212"/>
      <c r="AT693" s="213" t="s">
        <v>174</v>
      </c>
      <c r="AU693" s="213" t="s">
        <v>82</v>
      </c>
      <c r="AV693" s="14" t="s">
        <v>82</v>
      </c>
      <c r="AW693" s="14" t="s">
        <v>33</v>
      </c>
      <c r="AX693" s="14" t="s">
        <v>72</v>
      </c>
      <c r="AY693" s="213" t="s">
        <v>161</v>
      </c>
    </row>
    <row r="694" spans="1:65" s="14" customFormat="1" ht="11.25">
      <c r="B694" s="203"/>
      <c r="C694" s="204"/>
      <c r="D694" s="194" t="s">
        <v>174</v>
      </c>
      <c r="E694" s="205" t="s">
        <v>19</v>
      </c>
      <c r="F694" s="206" t="s">
        <v>925</v>
      </c>
      <c r="G694" s="204"/>
      <c r="H694" s="207">
        <v>10.395</v>
      </c>
      <c r="I694" s="208"/>
      <c r="J694" s="204"/>
      <c r="K694" s="204"/>
      <c r="L694" s="209"/>
      <c r="M694" s="210"/>
      <c r="N694" s="211"/>
      <c r="O694" s="211"/>
      <c r="P694" s="211"/>
      <c r="Q694" s="211"/>
      <c r="R694" s="211"/>
      <c r="S694" s="211"/>
      <c r="T694" s="211"/>
      <c r="U694" s="212"/>
      <c r="AT694" s="213" t="s">
        <v>174</v>
      </c>
      <c r="AU694" s="213" t="s">
        <v>82</v>
      </c>
      <c r="AV694" s="14" t="s">
        <v>82</v>
      </c>
      <c r="AW694" s="14" t="s">
        <v>33</v>
      </c>
      <c r="AX694" s="14" t="s">
        <v>72</v>
      </c>
      <c r="AY694" s="213" t="s">
        <v>161</v>
      </c>
    </row>
    <row r="695" spans="1:65" s="14" customFormat="1" ht="11.25">
      <c r="B695" s="203"/>
      <c r="C695" s="204"/>
      <c r="D695" s="194" t="s">
        <v>174</v>
      </c>
      <c r="E695" s="205" t="s">
        <v>19</v>
      </c>
      <c r="F695" s="206" t="s">
        <v>926</v>
      </c>
      <c r="G695" s="204"/>
      <c r="H695" s="207">
        <v>3.427</v>
      </c>
      <c r="I695" s="208"/>
      <c r="J695" s="204"/>
      <c r="K695" s="204"/>
      <c r="L695" s="209"/>
      <c r="M695" s="210"/>
      <c r="N695" s="211"/>
      <c r="O695" s="211"/>
      <c r="P695" s="211"/>
      <c r="Q695" s="211"/>
      <c r="R695" s="211"/>
      <c r="S695" s="211"/>
      <c r="T695" s="211"/>
      <c r="U695" s="212"/>
      <c r="AT695" s="213" t="s">
        <v>174</v>
      </c>
      <c r="AU695" s="213" t="s">
        <v>82</v>
      </c>
      <c r="AV695" s="14" t="s">
        <v>82</v>
      </c>
      <c r="AW695" s="14" t="s">
        <v>33</v>
      </c>
      <c r="AX695" s="14" t="s">
        <v>72</v>
      </c>
      <c r="AY695" s="213" t="s">
        <v>161</v>
      </c>
    </row>
    <row r="696" spans="1:65" s="15" customFormat="1" ht="11.25">
      <c r="B696" s="214"/>
      <c r="C696" s="215"/>
      <c r="D696" s="194" t="s">
        <v>174</v>
      </c>
      <c r="E696" s="216" t="s">
        <v>19</v>
      </c>
      <c r="F696" s="217" t="s">
        <v>932</v>
      </c>
      <c r="G696" s="215"/>
      <c r="H696" s="218">
        <v>21.907</v>
      </c>
      <c r="I696" s="219"/>
      <c r="J696" s="215"/>
      <c r="K696" s="215"/>
      <c r="L696" s="220"/>
      <c r="M696" s="221"/>
      <c r="N696" s="222"/>
      <c r="O696" s="222"/>
      <c r="P696" s="222"/>
      <c r="Q696" s="222"/>
      <c r="R696" s="222"/>
      <c r="S696" s="222"/>
      <c r="T696" s="222"/>
      <c r="U696" s="223"/>
      <c r="AT696" s="224" t="s">
        <v>174</v>
      </c>
      <c r="AU696" s="224" t="s">
        <v>82</v>
      </c>
      <c r="AV696" s="15" t="s">
        <v>170</v>
      </c>
      <c r="AW696" s="15" t="s">
        <v>33</v>
      </c>
      <c r="AX696" s="15" t="s">
        <v>80</v>
      </c>
      <c r="AY696" s="224" t="s">
        <v>161</v>
      </c>
    </row>
    <row r="697" spans="1:65" s="2" customFormat="1" ht="16.5" customHeight="1">
      <c r="A697" s="36"/>
      <c r="B697" s="37"/>
      <c r="C697" s="237" t="s">
        <v>943</v>
      </c>
      <c r="D697" s="237" t="s">
        <v>250</v>
      </c>
      <c r="E697" s="238" t="s">
        <v>759</v>
      </c>
      <c r="F697" s="239" t="s">
        <v>760</v>
      </c>
      <c r="G697" s="240" t="s">
        <v>168</v>
      </c>
      <c r="H697" s="241">
        <v>24.097999999999999</v>
      </c>
      <c r="I697" s="242"/>
      <c r="J697" s="243">
        <f>ROUND(I697*H697,1)</f>
        <v>0</v>
      </c>
      <c r="K697" s="239" t="s">
        <v>169</v>
      </c>
      <c r="L697" s="244"/>
      <c r="M697" s="245" t="s">
        <v>19</v>
      </c>
      <c r="N697" s="246" t="s">
        <v>43</v>
      </c>
      <c r="O697" s="66"/>
      <c r="P697" s="183">
        <f>O697*H697</f>
        <v>0</v>
      </c>
      <c r="Q697" s="183">
        <v>8.0000000000000007E-5</v>
      </c>
      <c r="R697" s="183">
        <f>Q697*H697</f>
        <v>1.9278400000000001E-3</v>
      </c>
      <c r="S697" s="183">
        <v>0</v>
      </c>
      <c r="T697" s="183">
        <f>S697*H697</f>
        <v>0</v>
      </c>
      <c r="U697" s="184" t="s">
        <v>19</v>
      </c>
      <c r="V697" s="36"/>
      <c r="W697" s="36"/>
      <c r="X697" s="36"/>
      <c r="Y697" s="36"/>
      <c r="Z697" s="36"/>
      <c r="AA697" s="36"/>
      <c r="AB697" s="36"/>
      <c r="AC697" s="36"/>
      <c r="AD697" s="36"/>
      <c r="AE697" s="36"/>
      <c r="AR697" s="185" t="s">
        <v>406</v>
      </c>
      <c r="AT697" s="185" t="s">
        <v>250</v>
      </c>
      <c r="AU697" s="185" t="s">
        <v>82</v>
      </c>
      <c r="AY697" s="19" t="s">
        <v>161</v>
      </c>
      <c r="BE697" s="186">
        <f>IF(N697="základní",J697,0)</f>
        <v>0</v>
      </c>
      <c r="BF697" s="186">
        <f>IF(N697="snížená",J697,0)</f>
        <v>0</v>
      </c>
      <c r="BG697" s="186">
        <f>IF(N697="zákl. přenesená",J697,0)</f>
        <v>0</v>
      </c>
      <c r="BH697" s="186">
        <f>IF(N697="sníž. přenesená",J697,0)</f>
        <v>0</v>
      </c>
      <c r="BI697" s="186">
        <f>IF(N697="nulová",J697,0)</f>
        <v>0</v>
      </c>
      <c r="BJ697" s="19" t="s">
        <v>80</v>
      </c>
      <c r="BK697" s="186">
        <f>ROUND(I697*H697,1)</f>
        <v>0</v>
      </c>
      <c r="BL697" s="19" t="s">
        <v>268</v>
      </c>
      <c r="BM697" s="185" t="s">
        <v>944</v>
      </c>
    </row>
    <row r="698" spans="1:65" s="14" customFormat="1" ht="11.25">
      <c r="B698" s="203"/>
      <c r="C698" s="204"/>
      <c r="D698" s="194" t="s">
        <v>174</v>
      </c>
      <c r="E698" s="205" t="s">
        <v>19</v>
      </c>
      <c r="F698" s="206" t="s">
        <v>945</v>
      </c>
      <c r="G698" s="204"/>
      <c r="H698" s="207">
        <v>24.097999999999999</v>
      </c>
      <c r="I698" s="208"/>
      <c r="J698" s="204"/>
      <c r="K698" s="204"/>
      <c r="L698" s="209"/>
      <c r="M698" s="210"/>
      <c r="N698" s="211"/>
      <c r="O698" s="211"/>
      <c r="P698" s="211"/>
      <c r="Q698" s="211"/>
      <c r="R698" s="211"/>
      <c r="S698" s="211"/>
      <c r="T698" s="211"/>
      <c r="U698" s="212"/>
      <c r="AT698" s="213" t="s">
        <v>174</v>
      </c>
      <c r="AU698" s="213" t="s">
        <v>82</v>
      </c>
      <c r="AV698" s="14" t="s">
        <v>82</v>
      </c>
      <c r="AW698" s="14" t="s">
        <v>33</v>
      </c>
      <c r="AX698" s="14" t="s">
        <v>80</v>
      </c>
      <c r="AY698" s="213" t="s">
        <v>161</v>
      </c>
    </row>
    <row r="699" spans="1:65" s="2" customFormat="1" ht="33" customHeight="1">
      <c r="A699" s="36"/>
      <c r="B699" s="37"/>
      <c r="C699" s="174" t="s">
        <v>946</v>
      </c>
      <c r="D699" s="174" t="s">
        <v>165</v>
      </c>
      <c r="E699" s="175" t="s">
        <v>947</v>
      </c>
      <c r="F699" s="176" t="s">
        <v>948</v>
      </c>
      <c r="G699" s="177" t="s">
        <v>168</v>
      </c>
      <c r="H699" s="178">
        <v>4.21</v>
      </c>
      <c r="I699" s="179"/>
      <c r="J699" s="180">
        <f>ROUND(I699*H699,1)</f>
        <v>0</v>
      </c>
      <c r="K699" s="176" t="s">
        <v>169</v>
      </c>
      <c r="L699" s="41"/>
      <c r="M699" s="181" t="s">
        <v>19</v>
      </c>
      <c r="N699" s="182" t="s">
        <v>43</v>
      </c>
      <c r="O699" s="66"/>
      <c r="P699" s="183">
        <f>O699*H699</f>
        <v>0</v>
      </c>
      <c r="Q699" s="183">
        <v>2.6810899999999999E-2</v>
      </c>
      <c r="R699" s="183">
        <f>Q699*H699</f>
        <v>0.11287388899999999</v>
      </c>
      <c r="S699" s="183">
        <v>0</v>
      </c>
      <c r="T699" s="183">
        <f>S699*H699</f>
        <v>0</v>
      </c>
      <c r="U699" s="184" t="s">
        <v>19</v>
      </c>
      <c r="V699" s="36"/>
      <c r="W699" s="36"/>
      <c r="X699" s="36"/>
      <c r="Y699" s="36"/>
      <c r="Z699" s="36"/>
      <c r="AA699" s="36"/>
      <c r="AB699" s="36"/>
      <c r="AC699" s="36"/>
      <c r="AD699" s="36"/>
      <c r="AE699" s="36"/>
      <c r="AR699" s="185" t="s">
        <v>268</v>
      </c>
      <c r="AT699" s="185" t="s">
        <v>165</v>
      </c>
      <c r="AU699" s="185" t="s">
        <v>82</v>
      </c>
      <c r="AY699" s="19" t="s">
        <v>161</v>
      </c>
      <c r="BE699" s="186">
        <f>IF(N699="základní",J699,0)</f>
        <v>0</v>
      </c>
      <c r="BF699" s="186">
        <f>IF(N699="snížená",J699,0)</f>
        <v>0</v>
      </c>
      <c r="BG699" s="186">
        <f>IF(N699="zákl. přenesená",J699,0)</f>
        <v>0</v>
      </c>
      <c r="BH699" s="186">
        <f>IF(N699="sníž. přenesená",J699,0)</f>
        <v>0</v>
      </c>
      <c r="BI699" s="186">
        <f>IF(N699="nulová",J699,0)</f>
        <v>0</v>
      </c>
      <c r="BJ699" s="19" t="s">
        <v>80</v>
      </c>
      <c r="BK699" s="186">
        <f>ROUND(I699*H699,1)</f>
        <v>0</v>
      </c>
      <c r="BL699" s="19" t="s">
        <v>268</v>
      </c>
      <c r="BM699" s="185" t="s">
        <v>949</v>
      </c>
    </row>
    <row r="700" spans="1:65" s="2" customFormat="1" ht="11.25">
      <c r="A700" s="36"/>
      <c r="B700" s="37"/>
      <c r="C700" s="38"/>
      <c r="D700" s="187" t="s">
        <v>172</v>
      </c>
      <c r="E700" s="38"/>
      <c r="F700" s="188" t="s">
        <v>950</v>
      </c>
      <c r="G700" s="38"/>
      <c r="H700" s="38"/>
      <c r="I700" s="189"/>
      <c r="J700" s="38"/>
      <c r="K700" s="38"/>
      <c r="L700" s="41"/>
      <c r="M700" s="190"/>
      <c r="N700" s="191"/>
      <c r="O700" s="66"/>
      <c r="P700" s="66"/>
      <c r="Q700" s="66"/>
      <c r="R700" s="66"/>
      <c r="S700" s="66"/>
      <c r="T700" s="66"/>
      <c r="U700" s="67"/>
      <c r="V700" s="36"/>
      <c r="W700" s="36"/>
      <c r="X700" s="36"/>
      <c r="Y700" s="36"/>
      <c r="Z700" s="36"/>
      <c r="AA700" s="36"/>
      <c r="AB700" s="36"/>
      <c r="AC700" s="36"/>
      <c r="AD700" s="36"/>
      <c r="AE700" s="36"/>
      <c r="AT700" s="19" t="s">
        <v>172</v>
      </c>
      <c r="AU700" s="19" t="s">
        <v>82</v>
      </c>
    </row>
    <row r="701" spans="1:65" s="2" customFormat="1" ht="97.5">
      <c r="A701" s="36"/>
      <c r="B701" s="37"/>
      <c r="C701" s="38"/>
      <c r="D701" s="194" t="s">
        <v>213</v>
      </c>
      <c r="E701" s="38"/>
      <c r="F701" s="225" t="s">
        <v>898</v>
      </c>
      <c r="G701" s="38"/>
      <c r="H701" s="38"/>
      <c r="I701" s="189"/>
      <c r="J701" s="38"/>
      <c r="K701" s="38"/>
      <c r="L701" s="41"/>
      <c r="M701" s="190"/>
      <c r="N701" s="191"/>
      <c r="O701" s="66"/>
      <c r="P701" s="66"/>
      <c r="Q701" s="66"/>
      <c r="R701" s="66"/>
      <c r="S701" s="66"/>
      <c r="T701" s="66"/>
      <c r="U701" s="67"/>
      <c r="V701" s="36"/>
      <c r="W701" s="36"/>
      <c r="X701" s="36"/>
      <c r="Y701" s="36"/>
      <c r="Z701" s="36"/>
      <c r="AA701" s="36"/>
      <c r="AB701" s="36"/>
      <c r="AC701" s="36"/>
      <c r="AD701" s="36"/>
      <c r="AE701" s="36"/>
      <c r="AT701" s="19" t="s">
        <v>213</v>
      </c>
      <c r="AU701" s="19" t="s">
        <v>82</v>
      </c>
    </row>
    <row r="702" spans="1:65" s="14" customFormat="1" ht="11.25">
      <c r="B702" s="203"/>
      <c r="C702" s="204"/>
      <c r="D702" s="194" t="s">
        <v>174</v>
      </c>
      <c r="E702" s="205" t="s">
        <v>19</v>
      </c>
      <c r="F702" s="206" t="s">
        <v>951</v>
      </c>
      <c r="G702" s="204"/>
      <c r="H702" s="207">
        <v>2</v>
      </c>
      <c r="I702" s="208"/>
      <c r="J702" s="204"/>
      <c r="K702" s="204"/>
      <c r="L702" s="209"/>
      <c r="M702" s="210"/>
      <c r="N702" s="211"/>
      <c r="O702" s="211"/>
      <c r="P702" s="211"/>
      <c r="Q702" s="211"/>
      <c r="R702" s="211"/>
      <c r="S702" s="211"/>
      <c r="T702" s="211"/>
      <c r="U702" s="212"/>
      <c r="AT702" s="213" t="s">
        <v>174</v>
      </c>
      <c r="AU702" s="213" t="s">
        <v>82</v>
      </c>
      <c r="AV702" s="14" t="s">
        <v>82</v>
      </c>
      <c r="AW702" s="14" t="s">
        <v>33</v>
      </c>
      <c r="AX702" s="14" t="s">
        <v>72</v>
      </c>
      <c r="AY702" s="213" t="s">
        <v>161</v>
      </c>
    </row>
    <row r="703" spans="1:65" s="16" customFormat="1" ht="11.25">
      <c r="B703" s="226"/>
      <c r="C703" s="227"/>
      <c r="D703" s="194" t="s">
        <v>174</v>
      </c>
      <c r="E703" s="228" t="s">
        <v>19</v>
      </c>
      <c r="F703" s="229" t="s">
        <v>952</v>
      </c>
      <c r="G703" s="227"/>
      <c r="H703" s="230">
        <v>2</v>
      </c>
      <c r="I703" s="231"/>
      <c r="J703" s="227"/>
      <c r="K703" s="227"/>
      <c r="L703" s="232"/>
      <c r="M703" s="233"/>
      <c r="N703" s="234"/>
      <c r="O703" s="234"/>
      <c r="P703" s="234"/>
      <c r="Q703" s="234"/>
      <c r="R703" s="234"/>
      <c r="S703" s="234"/>
      <c r="T703" s="234"/>
      <c r="U703" s="235"/>
      <c r="AT703" s="236" t="s">
        <v>174</v>
      </c>
      <c r="AU703" s="236" t="s">
        <v>82</v>
      </c>
      <c r="AV703" s="16" t="s">
        <v>85</v>
      </c>
      <c r="AW703" s="16" t="s">
        <v>33</v>
      </c>
      <c r="AX703" s="16" t="s">
        <v>72</v>
      </c>
      <c r="AY703" s="236" t="s">
        <v>161</v>
      </c>
    </row>
    <row r="704" spans="1:65" s="14" customFormat="1" ht="11.25">
      <c r="B704" s="203"/>
      <c r="C704" s="204"/>
      <c r="D704" s="194" t="s">
        <v>174</v>
      </c>
      <c r="E704" s="205" t="s">
        <v>19</v>
      </c>
      <c r="F704" s="206" t="s">
        <v>953</v>
      </c>
      <c r="G704" s="204"/>
      <c r="H704" s="207">
        <v>2.21</v>
      </c>
      <c r="I704" s="208"/>
      <c r="J704" s="204"/>
      <c r="K704" s="204"/>
      <c r="L704" s="209"/>
      <c r="M704" s="210"/>
      <c r="N704" s="211"/>
      <c r="O704" s="211"/>
      <c r="P704" s="211"/>
      <c r="Q704" s="211"/>
      <c r="R704" s="211"/>
      <c r="S704" s="211"/>
      <c r="T704" s="211"/>
      <c r="U704" s="212"/>
      <c r="AT704" s="213" t="s">
        <v>174</v>
      </c>
      <c r="AU704" s="213" t="s">
        <v>82</v>
      </c>
      <c r="AV704" s="14" t="s">
        <v>82</v>
      </c>
      <c r="AW704" s="14" t="s">
        <v>33</v>
      </c>
      <c r="AX704" s="14" t="s">
        <v>72</v>
      </c>
      <c r="AY704" s="213" t="s">
        <v>161</v>
      </c>
    </row>
    <row r="705" spans="1:65" s="16" customFormat="1" ht="11.25">
      <c r="B705" s="226"/>
      <c r="C705" s="227"/>
      <c r="D705" s="194" t="s">
        <v>174</v>
      </c>
      <c r="E705" s="228" t="s">
        <v>19</v>
      </c>
      <c r="F705" s="229" t="s">
        <v>954</v>
      </c>
      <c r="G705" s="227"/>
      <c r="H705" s="230">
        <v>2.21</v>
      </c>
      <c r="I705" s="231"/>
      <c r="J705" s="227"/>
      <c r="K705" s="227"/>
      <c r="L705" s="232"/>
      <c r="M705" s="233"/>
      <c r="N705" s="234"/>
      <c r="O705" s="234"/>
      <c r="P705" s="234"/>
      <c r="Q705" s="234"/>
      <c r="R705" s="234"/>
      <c r="S705" s="234"/>
      <c r="T705" s="234"/>
      <c r="U705" s="235"/>
      <c r="AT705" s="236" t="s">
        <v>174</v>
      </c>
      <c r="AU705" s="236" t="s">
        <v>82</v>
      </c>
      <c r="AV705" s="16" t="s">
        <v>85</v>
      </c>
      <c r="AW705" s="16" t="s">
        <v>33</v>
      </c>
      <c r="AX705" s="16" t="s">
        <v>72</v>
      </c>
      <c r="AY705" s="236" t="s">
        <v>161</v>
      </c>
    </row>
    <row r="706" spans="1:65" s="15" customFormat="1" ht="11.25">
      <c r="B706" s="214"/>
      <c r="C706" s="215"/>
      <c r="D706" s="194" t="s">
        <v>174</v>
      </c>
      <c r="E706" s="216" t="s">
        <v>19</v>
      </c>
      <c r="F706" s="217" t="s">
        <v>239</v>
      </c>
      <c r="G706" s="215"/>
      <c r="H706" s="218">
        <v>4.21</v>
      </c>
      <c r="I706" s="219"/>
      <c r="J706" s="215"/>
      <c r="K706" s="215"/>
      <c r="L706" s="220"/>
      <c r="M706" s="221"/>
      <c r="N706" s="222"/>
      <c r="O706" s="222"/>
      <c r="P706" s="222"/>
      <c r="Q706" s="222"/>
      <c r="R706" s="222"/>
      <c r="S706" s="222"/>
      <c r="T706" s="222"/>
      <c r="U706" s="223"/>
      <c r="AT706" s="224" t="s">
        <v>174</v>
      </c>
      <c r="AU706" s="224" t="s">
        <v>82</v>
      </c>
      <c r="AV706" s="15" t="s">
        <v>170</v>
      </c>
      <c r="AW706" s="15" t="s">
        <v>33</v>
      </c>
      <c r="AX706" s="15" t="s">
        <v>80</v>
      </c>
      <c r="AY706" s="224" t="s">
        <v>161</v>
      </c>
    </row>
    <row r="707" spans="1:65" s="2" customFormat="1" ht="24.2" customHeight="1">
      <c r="A707" s="36"/>
      <c r="B707" s="37"/>
      <c r="C707" s="174" t="s">
        <v>955</v>
      </c>
      <c r="D707" s="174" t="s">
        <v>165</v>
      </c>
      <c r="E707" s="175" t="s">
        <v>903</v>
      </c>
      <c r="F707" s="176" t="s">
        <v>904</v>
      </c>
      <c r="G707" s="177" t="s">
        <v>168</v>
      </c>
      <c r="H707" s="178">
        <v>4.21</v>
      </c>
      <c r="I707" s="179"/>
      <c r="J707" s="180">
        <f>ROUND(I707*H707,1)</f>
        <v>0</v>
      </c>
      <c r="K707" s="176" t="s">
        <v>169</v>
      </c>
      <c r="L707" s="41"/>
      <c r="M707" s="181" t="s">
        <v>19</v>
      </c>
      <c r="N707" s="182" t="s">
        <v>43</v>
      </c>
      <c r="O707" s="66"/>
      <c r="P707" s="183">
        <f>O707*H707</f>
        <v>0</v>
      </c>
      <c r="Q707" s="183">
        <v>2.0000000000000001E-4</v>
      </c>
      <c r="R707" s="183">
        <f>Q707*H707</f>
        <v>8.4200000000000008E-4</v>
      </c>
      <c r="S707" s="183">
        <v>0</v>
      </c>
      <c r="T707" s="183">
        <f>S707*H707</f>
        <v>0</v>
      </c>
      <c r="U707" s="184" t="s">
        <v>19</v>
      </c>
      <c r="V707" s="36"/>
      <c r="W707" s="36"/>
      <c r="X707" s="36"/>
      <c r="Y707" s="36"/>
      <c r="Z707" s="36"/>
      <c r="AA707" s="36"/>
      <c r="AB707" s="36"/>
      <c r="AC707" s="36"/>
      <c r="AD707" s="36"/>
      <c r="AE707" s="36"/>
      <c r="AR707" s="185" t="s">
        <v>268</v>
      </c>
      <c r="AT707" s="185" t="s">
        <v>165</v>
      </c>
      <c r="AU707" s="185" t="s">
        <v>82</v>
      </c>
      <c r="AY707" s="19" t="s">
        <v>161</v>
      </c>
      <c r="BE707" s="186">
        <f>IF(N707="základní",J707,0)</f>
        <v>0</v>
      </c>
      <c r="BF707" s="186">
        <f>IF(N707="snížená",J707,0)</f>
        <v>0</v>
      </c>
      <c r="BG707" s="186">
        <f>IF(N707="zákl. přenesená",J707,0)</f>
        <v>0</v>
      </c>
      <c r="BH707" s="186">
        <f>IF(N707="sníž. přenesená",J707,0)</f>
        <v>0</v>
      </c>
      <c r="BI707" s="186">
        <f>IF(N707="nulová",J707,0)</f>
        <v>0</v>
      </c>
      <c r="BJ707" s="19" t="s">
        <v>80</v>
      </c>
      <c r="BK707" s="186">
        <f>ROUND(I707*H707,1)</f>
        <v>0</v>
      </c>
      <c r="BL707" s="19" t="s">
        <v>268</v>
      </c>
      <c r="BM707" s="185" t="s">
        <v>956</v>
      </c>
    </row>
    <row r="708" spans="1:65" s="2" customFormat="1" ht="11.25">
      <c r="A708" s="36"/>
      <c r="B708" s="37"/>
      <c r="C708" s="38"/>
      <c r="D708" s="187" t="s">
        <v>172</v>
      </c>
      <c r="E708" s="38"/>
      <c r="F708" s="188" t="s">
        <v>906</v>
      </c>
      <c r="G708" s="38"/>
      <c r="H708" s="38"/>
      <c r="I708" s="189"/>
      <c r="J708" s="38"/>
      <c r="K708" s="38"/>
      <c r="L708" s="41"/>
      <c r="M708" s="190"/>
      <c r="N708" s="191"/>
      <c r="O708" s="66"/>
      <c r="P708" s="66"/>
      <c r="Q708" s="66"/>
      <c r="R708" s="66"/>
      <c r="S708" s="66"/>
      <c r="T708" s="66"/>
      <c r="U708" s="67"/>
      <c r="V708" s="36"/>
      <c r="W708" s="36"/>
      <c r="X708" s="36"/>
      <c r="Y708" s="36"/>
      <c r="Z708" s="36"/>
      <c r="AA708" s="36"/>
      <c r="AB708" s="36"/>
      <c r="AC708" s="36"/>
      <c r="AD708" s="36"/>
      <c r="AE708" s="36"/>
      <c r="AT708" s="19" t="s">
        <v>172</v>
      </c>
      <c r="AU708" s="19" t="s">
        <v>82</v>
      </c>
    </row>
    <row r="709" spans="1:65" s="2" customFormat="1" ht="97.5">
      <c r="A709" s="36"/>
      <c r="B709" s="37"/>
      <c r="C709" s="38"/>
      <c r="D709" s="194" t="s">
        <v>213</v>
      </c>
      <c r="E709" s="38"/>
      <c r="F709" s="225" t="s">
        <v>898</v>
      </c>
      <c r="G709" s="38"/>
      <c r="H709" s="38"/>
      <c r="I709" s="189"/>
      <c r="J709" s="38"/>
      <c r="K709" s="38"/>
      <c r="L709" s="41"/>
      <c r="M709" s="190"/>
      <c r="N709" s="191"/>
      <c r="O709" s="66"/>
      <c r="P709" s="66"/>
      <c r="Q709" s="66"/>
      <c r="R709" s="66"/>
      <c r="S709" s="66"/>
      <c r="T709" s="66"/>
      <c r="U709" s="67"/>
      <c r="V709" s="36"/>
      <c r="W709" s="36"/>
      <c r="X709" s="36"/>
      <c r="Y709" s="36"/>
      <c r="Z709" s="36"/>
      <c r="AA709" s="36"/>
      <c r="AB709" s="36"/>
      <c r="AC709" s="36"/>
      <c r="AD709" s="36"/>
      <c r="AE709" s="36"/>
      <c r="AT709" s="19" t="s">
        <v>213</v>
      </c>
      <c r="AU709" s="19" t="s">
        <v>82</v>
      </c>
    </row>
    <row r="710" spans="1:65" s="2" customFormat="1" ht="16.5" customHeight="1">
      <c r="A710" s="36"/>
      <c r="B710" s="37"/>
      <c r="C710" s="174" t="s">
        <v>957</v>
      </c>
      <c r="D710" s="174" t="s">
        <v>165</v>
      </c>
      <c r="E710" s="175" t="s">
        <v>958</v>
      </c>
      <c r="F710" s="176" t="s">
        <v>959</v>
      </c>
      <c r="G710" s="177" t="s">
        <v>168</v>
      </c>
      <c r="H710" s="178">
        <v>4.21</v>
      </c>
      <c r="I710" s="179"/>
      <c r="J710" s="180">
        <f>ROUND(I710*H710,1)</f>
        <v>0</v>
      </c>
      <c r="K710" s="176" t="s">
        <v>169</v>
      </c>
      <c r="L710" s="41"/>
      <c r="M710" s="181" t="s">
        <v>19</v>
      </c>
      <c r="N710" s="182" t="s">
        <v>43</v>
      </c>
      <c r="O710" s="66"/>
      <c r="P710" s="183">
        <f>O710*H710</f>
        <v>0</v>
      </c>
      <c r="Q710" s="183">
        <v>0</v>
      </c>
      <c r="R710" s="183">
        <f>Q710*H710</f>
        <v>0</v>
      </c>
      <c r="S710" s="183">
        <v>0</v>
      </c>
      <c r="T710" s="183">
        <f>S710*H710</f>
        <v>0</v>
      </c>
      <c r="U710" s="184" t="s">
        <v>19</v>
      </c>
      <c r="V710" s="36"/>
      <c r="W710" s="36"/>
      <c r="X710" s="36"/>
      <c r="Y710" s="36"/>
      <c r="Z710" s="36"/>
      <c r="AA710" s="36"/>
      <c r="AB710" s="36"/>
      <c r="AC710" s="36"/>
      <c r="AD710" s="36"/>
      <c r="AE710" s="36"/>
      <c r="AR710" s="185" t="s">
        <v>268</v>
      </c>
      <c r="AT710" s="185" t="s">
        <v>165</v>
      </c>
      <c r="AU710" s="185" t="s">
        <v>82</v>
      </c>
      <c r="AY710" s="19" t="s">
        <v>161</v>
      </c>
      <c r="BE710" s="186">
        <f>IF(N710="základní",J710,0)</f>
        <v>0</v>
      </c>
      <c r="BF710" s="186">
        <f>IF(N710="snížená",J710,0)</f>
        <v>0</v>
      </c>
      <c r="BG710" s="186">
        <f>IF(N710="zákl. přenesená",J710,0)</f>
        <v>0</v>
      </c>
      <c r="BH710" s="186">
        <f>IF(N710="sníž. přenesená",J710,0)</f>
        <v>0</v>
      </c>
      <c r="BI710" s="186">
        <f>IF(N710="nulová",J710,0)</f>
        <v>0</v>
      </c>
      <c r="BJ710" s="19" t="s">
        <v>80</v>
      </c>
      <c r="BK710" s="186">
        <f>ROUND(I710*H710,1)</f>
        <v>0</v>
      </c>
      <c r="BL710" s="19" t="s">
        <v>268</v>
      </c>
      <c r="BM710" s="185" t="s">
        <v>960</v>
      </c>
    </row>
    <row r="711" spans="1:65" s="2" customFormat="1" ht="11.25">
      <c r="A711" s="36"/>
      <c r="B711" s="37"/>
      <c r="C711" s="38"/>
      <c r="D711" s="187" t="s">
        <v>172</v>
      </c>
      <c r="E711" s="38"/>
      <c r="F711" s="188" t="s">
        <v>961</v>
      </c>
      <c r="G711" s="38"/>
      <c r="H711" s="38"/>
      <c r="I711" s="189"/>
      <c r="J711" s="38"/>
      <c r="K711" s="38"/>
      <c r="L711" s="41"/>
      <c r="M711" s="190"/>
      <c r="N711" s="191"/>
      <c r="O711" s="66"/>
      <c r="P711" s="66"/>
      <c r="Q711" s="66"/>
      <c r="R711" s="66"/>
      <c r="S711" s="66"/>
      <c r="T711" s="66"/>
      <c r="U711" s="67"/>
      <c r="V711" s="36"/>
      <c r="W711" s="36"/>
      <c r="X711" s="36"/>
      <c r="Y711" s="36"/>
      <c r="Z711" s="36"/>
      <c r="AA711" s="36"/>
      <c r="AB711" s="36"/>
      <c r="AC711" s="36"/>
      <c r="AD711" s="36"/>
      <c r="AE711" s="36"/>
      <c r="AT711" s="19" t="s">
        <v>172</v>
      </c>
      <c r="AU711" s="19" t="s">
        <v>82</v>
      </c>
    </row>
    <row r="712" spans="1:65" s="2" customFormat="1" ht="97.5">
      <c r="A712" s="36"/>
      <c r="B712" s="37"/>
      <c r="C712" s="38"/>
      <c r="D712" s="194" t="s">
        <v>213</v>
      </c>
      <c r="E712" s="38"/>
      <c r="F712" s="225" t="s">
        <v>898</v>
      </c>
      <c r="G712" s="38"/>
      <c r="H712" s="38"/>
      <c r="I712" s="189"/>
      <c r="J712" s="38"/>
      <c r="K712" s="38"/>
      <c r="L712" s="41"/>
      <c r="M712" s="190"/>
      <c r="N712" s="191"/>
      <c r="O712" s="66"/>
      <c r="P712" s="66"/>
      <c r="Q712" s="66"/>
      <c r="R712" s="66"/>
      <c r="S712" s="66"/>
      <c r="T712" s="66"/>
      <c r="U712" s="67"/>
      <c r="V712" s="36"/>
      <c r="W712" s="36"/>
      <c r="X712" s="36"/>
      <c r="Y712" s="36"/>
      <c r="Z712" s="36"/>
      <c r="AA712" s="36"/>
      <c r="AB712" s="36"/>
      <c r="AC712" s="36"/>
      <c r="AD712" s="36"/>
      <c r="AE712" s="36"/>
      <c r="AT712" s="19" t="s">
        <v>213</v>
      </c>
      <c r="AU712" s="19" t="s">
        <v>82</v>
      </c>
    </row>
    <row r="713" spans="1:65" s="2" customFormat="1" ht="24.2" customHeight="1">
      <c r="A713" s="36"/>
      <c r="B713" s="37"/>
      <c r="C713" s="174" t="s">
        <v>962</v>
      </c>
      <c r="D713" s="174" t="s">
        <v>165</v>
      </c>
      <c r="E713" s="175" t="s">
        <v>963</v>
      </c>
      <c r="F713" s="176" t="s">
        <v>964</v>
      </c>
      <c r="G713" s="177" t="s">
        <v>193</v>
      </c>
      <c r="H713" s="178">
        <v>2.6</v>
      </c>
      <c r="I713" s="179"/>
      <c r="J713" s="180">
        <f>ROUND(I713*H713,1)</f>
        <v>0</v>
      </c>
      <c r="K713" s="176" t="s">
        <v>169</v>
      </c>
      <c r="L713" s="41"/>
      <c r="M713" s="181" t="s">
        <v>19</v>
      </c>
      <c r="N713" s="182" t="s">
        <v>43</v>
      </c>
      <c r="O713" s="66"/>
      <c r="P713" s="183">
        <f>O713*H713</f>
        <v>0</v>
      </c>
      <c r="Q713" s="183">
        <v>9.0600000000000001E-4</v>
      </c>
      <c r="R713" s="183">
        <f>Q713*H713</f>
        <v>2.3556000000000002E-3</v>
      </c>
      <c r="S713" s="183">
        <v>0</v>
      </c>
      <c r="T713" s="183">
        <f>S713*H713</f>
        <v>0</v>
      </c>
      <c r="U713" s="184" t="s">
        <v>19</v>
      </c>
      <c r="V713" s="36"/>
      <c r="W713" s="36"/>
      <c r="X713" s="36"/>
      <c r="Y713" s="36"/>
      <c r="Z713" s="36"/>
      <c r="AA713" s="36"/>
      <c r="AB713" s="36"/>
      <c r="AC713" s="36"/>
      <c r="AD713" s="36"/>
      <c r="AE713" s="36"/>
      <c r="AR713" s="185" t="s">
        <v>268</v>
      </c>
      <c r="AT713" s="185" t="s">
        <v>165</v>
      </c>
      <c r="AU713" s="185" t="s">
        <v>82</v>
      </c>
      <c r="AY713" s="19" t="s">
        <v>161</v>
      </c>
      <c r="BE713" s="186">
        <f>IF(N713="základní",J713,0)</f>
        <v>0</v>
      </c>
      <c r="BF713" s="186">
        <f>IF(N713="snížená",J713,0)</f>
        <v>0</v>
      </c>
      <c r="BG713" s="186">
        <f>IF(N713="zákl. přenesená",J713,0)</f>
        <v>0</v>
      </c>
      <c r="BH713" s="186">
        <f>IF(N713="sníž. přenesená",J713,0)</f>
        <v>0</v>
      </c>
      <c r="BI713" s="186">
        <f>IF(N713="nulová",J713,0)</f>
        <v>0</v>
      </c>
      <c r="BJ713" s="19" t="s">
        <v>80</v>
      </c>
      <c r="BK713" s="186">
        <f>ROUND(I713*H713,1)</f>
        <v>0</v>
      </c>
      <c r="BL713" s="19" t="s">
        <v>268</v>
      </c>
      <c r="BM713" s="185" t="s">
        <v>965</v>
      </c>
    </row>
    <row r="714" spans="1:65" s="2" customFormat="1" ht="11.25">
      <c r="A714" s="36"/>
      <c r="B714" s="37"/>
      <c r="C714" s="38"/>
      <c r="D714" s="187" t="s">
        <v>172</v>
      </c>
      <c r="E714" s="38"/>
      <c r="F714" s="188" t="s">
        <v>966</v>
      </c>
      <c r="G714" s="38"/>
      <c r="H714" s="38"/>
      <c r="I714" s="189"/>
      <c r="J714" s="38"/>
      <c r="K714" s="38"/>
      <c r="L714" s="41"/>
      <c r="M714" s="190"/>
      <c r="N714" s="191"/>
      <c r="O714" s="66"/>
      <c r="P714" s="66"/>
      <c r="Q714" s="66"/>
      <c r="R714" s="66"/>
      <c r="S714" s="66"/>
      <c r="T714" s="66"/>
      <c r="U714" s="67"/>
      <c r="V714" s="36"/>
      <c r="W714" s="36"/>
      <c r="X714" s="36"/>
      <c r="Y714" s="36"/>
      <c r="Z714" s="36"/>
      <c r="AA714" s="36"/>
      <c r="AB714" s="36"/>
      <c r="AC714" s="36"/>
      <c r="AD714" s="36"/>
      <c r="AE714" s="36"/>
      <c r="AT714" s="19" t="s">
        <v>172</v>
      </c>
      <c r="AU714" s="19" t="s">
        <v>82</v>
      </c>
    </row>
    <row r="715" spans="1:65" s="2" customFormat="1" ht="97.5">
      <c r="A715" s="36"/>
      <c r="B715" s="37"/>
      <c r="C715" s="38"/>
      <c r="D715" s="194" t="s">
        <v>213</v>
      </c>
      <c r="E715" s="38"/>
      <c r="F715" s="225" t="s">
        <v>898</v>
      </c>
      <c r="G715" s="38"/>
      <c r="H715" s="38"/>
      <c r="I715" s="189"/>
      <c r="J715" s="38"/>
      <c r="K715" s="38"/>
      <c r="L715" s="41"/>
      <c r="M715" s="190"/>
      <c r="N715" s="191"/>
      <c r="O715" s="66"/>
      <c r="P715" s="66"/>
      <c r="Q715" s="66"/>
      <c r="R715" s="66"/>
      <c r="S715" s="66"/>
      <c r="T715" s="66"/>
      <c r="U715" s="67"/>
      <c r="V715" s="36"/>
      <c r="W715" s="36"/>
      <c r="X715" s="36"/>
      <c r="Y715" s="36"/>
      <c r="Z715" s="36"/>
      <c r="AA715" s="36"/>
      <c r="AB715" s="36"/>
      <c r="AC715" s="36"/>
      <c r="AD715" s="36"/>
      <c r="AE715" s="36"/>
      <c r="AT715" s="19" t="s">
        <v>213</v>
      </c>
      <c r="AU715" s="19" t="s">
        <v>82</v>
      </c>
    </row>
    <row r="716" spans="1:65" s="2" customFormat="1" ht="16.5" customHeight="1">
      <c r="A716" s="36"/>
      <c r="B716" s="37"/>
      <c r="C716" s="174" t="s">
        <v>967</v>
      </c>
      <c r="D716" s="174" t="s">
        <v>165</v>
      </c>
      <c r="E716" s="175" t="s">
        <v>968</v>
      </c>
      <c r="F716" s="176" t="s">
        <v>969</v>
      </c>
      <c r="G716" s="177" t="s">
        <v>185</v>
      </c>
      <c r="H716" s="178">
        <v>1</v>
      </c>
      <c r="I716" s="179"/>
      <c r="J716" s="180">
        <f>ROUND(I716*H716,1)</f>
        <v>0</v>
      </c>
      <c r="K716" s="176" t="s">
        <v>169</v>
      </c>
      <c r="L716" s="41"/>
      <c r="M716" s="181" t="s">
        <v>19</v>
      </c>
      <c r="N716" s="182" t="s">
        <v>43</v>
      </c>
      <c r="O716" s="66"/>
      <c r="P716" s="183">
        <f>O716*H716</f>
        <v>0</v>
      </c>
      <c r="Q716" s="183">
        <v>1.4E-5</v>
      </c>
      <c r="R716" s="183">
        <f>Q716*H716</f>
        <v>1.4E-5</v>
      </c>
      <c r="S716" s="183">
        <v>0</v>
      </c>
      <c r="T716" s="183">
        <f>S716*H716</f>
        <v>0</v>
      </c>
      <c r="U716" s="184" t="s">
        <v>19</v>
      </c>
      <c r="V716" s="36"/>
      <c r="W716" s="36"/>
      <c r="X716" s="36"/>
      <c r="Y716" s="36"/>
      <c r="Z716" s="36"/>
      <c r="AA716" s="36"/>
      <c r="AB716" s="36"/>
      <c r="AC716" s="36"/>
      <c r="AD716" s="36"/>
      <c r="AE716" s="36"/>
      <c r="AR716" s="185" t="s">
        <v>268</v>
      </c>
      <c r="AT716" s="185" t="s">
        <v>165</v>
      </c>
      <c r="AU716" s="185" t="s">
        <v>82</v>
      </c>
      <c r="AY716" s="19" t="s">
        <v>161</v>
      </c>
      <c r="BE716" s="186">
        <f>IF(N716="základní",J716,0)</f>
        <v>0</v>
      </c>
      <c r="BF716" s="186">
        <f>IF(N716="snížená",J716,0)</f>
        <v>0</v>
      </c>
      <c r="BG716" s="186">
        <f>IF(N716="zákl. přenesená",J716,0)</f>
        <v>0</v>
      </c>
      <c r="BH716" s="186">
        <f>IF(N716="sníž. přenesená",J716,0)</f>
        <v>0</v>
      </c>
      <c r="BI716" s="186">
        <f>IF(N716="nulová",J716,0)</f>
        <v>0</v>
      </c>
      <c r="BJ716" s="19" t="s">
        <v>80</v>
      </c>
      <c r="BK716" s="186">
        <f>ROUND(I716*H716,1)</f>
        <v>0</v>
      </c>
      <c r="BL716" s="19" t="s">
        <v>268</v>
      </c>
      <c r="BM716" s="185" t="s">
        <v>970</v>
      </c>
    </row>
    <row r="717" spans="1:65" s="2" customFormat="1" ht="11.25">
      <c r="A717" s="36"/>
      <c r="B717" s="37"/>
      <c r="C717" s="38"/>
      <c r="D717" s="187" t="s">
        <v>172</v>
      </c>
      <c r="E717" s="38"/>
      <c r="F717" s="188" t="s">
        <v>971</v>
      </c>
      <c r="G717" s="38"/>
      <c r="H717" s="38"/>
      <c r="I717" s="189"/>
      <c r="J717" s="38"/>
      <c r="K717" s="38"/>
      <c r="L717" s="41"/>
      <c r="M717" s="190"/>
      <c r="N717" s="191"/>
      <c r="O717" s="66"/>
      <c r="P717" s="66"/>
      <c r="Q717" s="66"/>
      <c r="R717" s="66"/>
      <c r="S717" s="66"/>
      <c r="T717" s="66"/>
      <c r="U717" s="67"/>
      <c r="V717" s="36"/>
      <c r="W717" s="36"/>
      <c r="X717" s="36"/>
      <c r="Y717" s="36"/>
      <c r="Z717" s="36"/>
      <c r="AA717" s="36"/>
      <c r="AB717" s="36"/>
      <c r="AC717" s="36"/>
      <c r="AD717" s="36"/>
      <c r="AE717" s="36"/>
      <c r="AT717" s="19" t="s">
        <v>172</v>
      </c>
      <c r="AU717" s="19" t="s">
        <v>82</v>
      </c>
    </row>
    <row r="718" spans="1:65" s="2" customFormat="1" ht="68.25">
      <c r="A718" s="36"/>
      <c r="B718" s="37"/>
      <c r="C718" s="38"/>
      <c r="D718" s="194" t="s">
        <v>213</v>
      </c>
      <c r="E718" s="38"/>
      <c r="F718" s="225" t="s">
        <v>972</v>
      </c>
      <c r="G718" s="38"/>
      <c r="H718" s="38"/>
      <c r="I718" s="189"/>
      <c r="J718" s="38"/>
      <c r="K718" s="38"/>
      <c r="L718" s="41"/>
      <c r="M718" s="190"/>
      <c r="N718" s="191"/>
      <c r="O718" s="66"/>
      <c r="P718" s="66"/>
      <c r="Q718" s="66"/>
      <c r="R718" s="66"/>
      <c r="S718" s="66"/>
      <c r="T718" s="66"/>
      <c r="U718" s="67"/>
      <c r="V718" s="36"/>
      <c r="W718" s="36"/>
      <c r="X718" s="36"/>
      <c r="Y718" s="36"/>
      <c r="Z718" s="36"/>
      <c r="AA718" s="36"/>
      <c r="AB718" s="36"/>
      <c r="AC718" s="36"/>
      <c r="AD718" s="36"/>
      <c r="AE718" s="36"/>
      <c r="AT718" s="19" t="s">
        <v>213</v>
      </c>
      <c r="AU718" s="19" t="s">
        <v>82</v>
      </c>
    </row>
    <row r="719" spans="1:65" s="2" customFormat="1" ht="16.5" customHeight="1">
      <c r="A719" s="36"/>
      <c r="B719" s="37"/>
      <c r="C719" s="237" t="s">
        <v>973</v>
      </c>
      <c r="D719" s="237" t="s">
        <v>250</v>
      </c>
      <c r="E719" s="238" t="s">
        <v>974</v>
      </c>
      <c r="F719" s="239" t="s">
        <v>975</v>
      </c>
      <c r="G719" s="240" t="s">
        <v>185</v>
      </c>
      <c r="H719" s="241">
        <v>1</v>
      </c>
      <c r="I719" s="242"/>
      <c r="J719" s="243">
        <f>ROUND(I719*H719,1)</f>
        <v>0</v>
      </c>
      <c r="K719" s="239" t="s">
        <v>169</v>
      </c>
      <c r="L719" s="244"/>
      <c r="M719" s="245" t="s">
        <v>19</v>
      </c>
      <c r="N719" s="246" t="s">
        <v>43</v>
      </c>
      <c r="O719" s="66"/>
      <c r="P719" s="183">
        <f>O719*H719</f>
        <v>0</v>
      </c>
      <c r="Q719" s="183">
        <v>2.5000000000000001E-3</v>
      </c>
      <c r="R719" s="183">
        <f>Q719*H719</f>
        <v>2.5000000000000001E-3</v>
      </c>
      <c r="S719" s="183">
        <v>0</v>
      </c>
      <c r="T719" s="183">
        <f>S719*H719</f>
        <v>0</v>
      </c>
      <c r="U719" s="184" t="s">
        <v>19</v>
      </c>
      <c r="V719" s="36"/>
      <c r="W719" s="36"/>
      <c r="X719" s="36"/>
      <c r="Y719" s="36"/>
      <c r="Z719" s="36"/>
      <c r="AA719" s="36"/>
      <c r="AB719" s="36"/>
      <c r="AC719" s="36"/>
      <c r="AD719" s="36"/>
      <c r="AE719" s="36"/>
      <c r="AR719" s="185" t="s">
        <v>406</v>
      </c>
      <c r="AT719" s="185" t="s">
        <v>250</v>
      </c>
      <c r="AU719" s="185" t="s">
        <v>82</v>
      </c>
      <c r="AY719" s="19" t="s">
        <v>161</v>
      </c>
      <c r="BE719" s="186">
        <f>IF(N719="základní",J719,0)</f>
        <v>0</v>
      </c>
      <c r="BF719" s="186">
        <f>IF(N719="snížená",J719,0)</f>
        <v>0</v>
      </c>
      <c r="BG719" s="186">
        <f>IF(N719="zákl. přenesená",J719,0)</f>
        <v>0</v>
      </c>
      <c r="BH719" s="186">
        <f>IF(N719="sníž. přenesená",J719,0)</f>
        <v>0</v>
      </c>
      <c r="BI719" s="186">
        <f>IF(N719="nulová",J719,0)</f>
        <v>0</v>
      </c>
      <c r="BJ719" s="19" t="s">
        <v>80</v>
      </c>
      <c r="BK719" s="186">
        <f>ROUND(I719*H719,1)</f>
        <v>0</v>
      </c>
      <c r="BL719" s="19" t="s">
        <v>268</v>
      </c>
      <c r="BM719" s="185" t="s">
        <v>976</v>
      </c>
    </row>
    <row r="720" spans="1:65" s="2" customFormat="1" ht="24.2" customHeight="1">
      <c r="A720" s="36"/>
      <c r="B720" s="37"/>
      <c r="C720" s="174" t="s">
        <v>977</v>
      </c>
      <c r="D720" s="174" t="s">
        <v>165</v>
      </c>
      <c r="E720" s="175" t="s">
        <v>978</v>
      </c>
      <c r="F720" s="176" t="s">
        <v>979</v>
      </c>
      <c r="G720" s="177" t="s">
        <v>185</v>
      </c>
      <c r="H720" s="178">
        <v>1</v>
      </c>
      <c r="I720" s="179"/>
      <c r="J720" s="180">
        <f>ROUND(I720*H720,1)</f>
        <v>0</v>
      </c>
      <c r="K720" s="176" t="s">
        <v>169</v>
      </c>
      <c r="L720" s="41"/>
      <c r="M720" s="181" t="s">
        <v>19</v>
      </c>
      <c r="N720" s="182" t="s">
        <v>43</v>
      </c>
      <c r="O720" s="66"/>
      <c r="P720" s="183">
        <f>O720*H720</f>
        <v>0</v>
      </c>
      <c r="Q720" s="183">
        <v>6.4149999999999997E-3</v>
      </c>
      <c r="R720" s="183">
        <f>Q720*H720</f>
        <v>6.4149999999999997E-3</v>
      </c>
      <c r="S720" s="183">
        <v>5.0600000000000003E-3</v>
      </c>
      <c r="T720" s="183">
        <f>S720*H720</f>
        <v>5.0600000000000003E-3</v>
      </c>
      <c r="U720" s="184" t="s">
        <v>19</v>
      </c>
      <c r="V720" s="36"/>
      <c r="W720" s="36"/>
      <c r="X720" s="36"/>
      <c r="Y720" s="36"/>
      <c r="Z720" s="36"/>
      <c r="AA720" s="36"/>
      <c r="AB720" s="36"/>
      <c r="AC720" s="36"/>
      <c r="AD720" s="36"/>
      <c r="AE720" s="36"/>
      <c r="AR720" s="185" t="s">
        <v>268</v>
      </c>
      <c r="AT720" s="185" t="s">
        <v>165</v>
      </c>
      <c r="AU720" s="185" t="s">
        <v>82</v>
      </c>
      <c r="AY720" s="19" t="s">
        <v>161</v>
      </c>
      <c r="BE720" s="186">
        <f>IF(N720="základní",J720,0)</f>
        <v>0</v>
      </c>
      <c r="BF720" s="186">
        <f>IF(N720="snížená",J720,0)</f>
        <v>0</v>
      </c>
      <c r="BG720" s="186">
        <f>IF(N720="zákl. přenesená",J720,0)</f>
        <v>0</v>
      </c>
      <c r="BH720" s="186">
        <f>IF(N720="sníž. přenesená",J720,0)</f>
        <v>0</v>
      </c>
      <c r="BI720" s="186">
        <f>IF(N720="nulová",J720,0)</f>
        <v>0</v>
      </c>
      <c r="BJ720" s="19" t="s">
        <v>80</v>
      </c>
      <c r="BK720" s="186">
        <f>ROUND(I720*H720,1)</f>
        <v>0</v>
      </c>
      <c r="BL720" s="19" t="s">
        <v>268</v>
      </c>
      <c r="BM720" s="185" t="s">
        <v>980</v>
      </c>
    </row>
    <row r="721" spans="1:65" s="2" customFormat="1" ht="11.25">
      <c r="A721" s="36"/>
      <c r="B721" s="37"/>
      <c r="C721" s="38"/>
      <c r="D721" s="187" t="s">
        <v>172</v>
      </c>
      <c r="E721" s="38"/>
      <c r="F721" s="188" t="s">
        <v>981</v>
      </c>
      <c r="G721" s="38"/>
      <c r="H721" s="38"/>
      <c r="I721" s="189"/>
      <c r="J721" s="38"/>
      <c r="K721" s="38"/>
      <c r="L721" s="41"/>
      <c r="M721" s="190"/>
      <c r="N721" s="191"/>
      <c r="O721" s="66"/>
      <c r="P721" s="66"/>
      <c r="Q721" s="66"/>
      <c r="R721" s="66"/>
      <c r="S721" s="66"/>
      <c r="T721" s="66"/>
      <c r="U721" s="67"/>
      <c r="V721" s="36"/>
      <c r="W721" s="36"/>
      <c r="X721" s="36"/>
      <c r="Y721" s="36"/>
      <c r="Z721" s="36"/>
      <c r="AA721" s="36"/>
      <c r="AB721" s="36"/>
      <c r="AC721" s="36"/>
      <c r="AD721" s="36"/>
      <c r="AE721" s="36"/>
      <c r="AT721" s="19" t="s">
        <v>172</v>
      </c>
      <c r="AU721" s="19" t="s">
        <v>82</v>
      </c>
    </row>
    <row r="722" spans="1:65" s="2" customFormat="1" ht="58.5">
      <c r="A722" s="36"/>
      <c r="B722" s="37"/>
      <c r="C722" s="38"/>
      <c r="D722" s="194" t="s">
        <v>213</v>
      </c>
      <c r="E722" s="38"/>
      <c r="F722" s="225" t="s">
        <v>982</v>
      </c>
      <c r="G722" s="38"/>
      <c r="H722" s="38"/>
      <c r="I722" s="189"/>
      <c r="J722" s="38"/>
      <c r="K722" s="38"/>
      <c r="L722" s="41"/>
      <c r="M722" s="190"/>
      <c r="N722" s="191"/>
      <c r="O722" s="66"/>
      <c r="P722" s="66"/>
      <c r="Q722" s="66"/>
      <c r="R722" s="66"/>
      <c r="S722" s="66"/>
      <c r="T722" s="66"/>
      <c r="U722" s="67"/>
      <c r="V722" s="36"/>
      <c r="W722" s="36"/>
      <c r="X722" s="36"/>
      <c r="Y722" s="36"/>
      <c r="Z722" s="36"/>
      <c r="AA722" s="36"/>
      <c r="AB722" s="36"/>
      <c r="AC722" s="36"/>
      <c r="AD722" s="36"/>
      <c r="AE722" s="36"/>
      <c r="AT722" s="19" t="s">
        <v>213</v>
      </c>
      <c r="AU722" s="19" t="s">
        <v>82</v>
      </c>
    </row>
    <row r="723" spans="1:65" s="14" customFormat="1" ht="11.25">
      <c r="B723" s="203"/>
      <c r="C723" s="204"/>
      <c r="D723" s="194" t="s">
        <v>174</v>
      </c>
      <c r="E723" s="205" t="s">
        <v>19</v>
      </c>
      <c r="F723" s="206" t="s">
        <v>983</v>
      </c>
      <c r="G723" s="204"/>
      <c r="H723" s="207">
        <v>1</v>
      </c>
      <c r="I723" s="208"/>
      <c r="J723" s="204"/>
      <c r="K723" s="204"/>
      <c r="L723" s="209"/>
      <c r="M723" s="210"/>
      <c r="N723" s="211"/>
      <c r="O723" s="211"/>
      <c r="P723" s="211"/>
      <c r="Q723" s="211"/>
      <c r="R723" s="211"/>
      <c r="S723" s="211"/>
      <c r="T723" s="211"/>
      <c r="U723" s="212"/>
      <c r="AT723" s="213" t="s">
        <v>174</v>
      </c>
      <c r="AU723" s="213" t="s">
        <v>82</v>
      </c>
      <c r="AV723" s="14" t="s">
        <v>82</v>
      </c>
      <c r="AW723" s="14" t="s">
        <v>33</v>
      </c>
      <c r="AX723" s="14" t="s">
        <v>80</v>
      </c>
      <c r="AY723" s="213" t="s">
        <v>161</v>
      </c>
    </row>
    <row r="724" spans="1:65" s="2" customFormat="1" ht="21.75" customHeight="1">
      <c r="A724" s="36"/>
      <c r="B724" s="37"/>
      <c r="C724" s="174" t="s">
        <v>984</v>
      </c>
      <c r="D724" s="174" t="s">
        <v>165</v>
      </c>
      <c r="E724" s="175" t="s">
        <v>985</v>
      </c>
      <c r="F724" s="176" t="s">
        <v>986</v>
      </c>
      <c r="G724" s="177" t="s">
        <v>168</v>
      </c>
      <c r="H724" s="178">
        <v>3.3</v>
      </c>
      <c r="I724" s="179"/>
      <c r="J724" s="180">
        <f>ROUND(I724*H724,1)</f>
        <v>0</v>
      </c>
      <c r="K724" s="176" t="s">
        <v>169</v>
      </c>
      <c r="L724" s="41"/>
      <c r="M724" s="181" t="s">
        <v>19</v>
      </c>
      <c r="N724" s="182" t="s">
        <v>43</v>
      </c>
      <c r="O724" s="66"/>
      <c r="P724" s="183">
        <f>O724*H724</f>
        <v>0</v>
      </c>
      <c r="Q724" s="183">
        <v>3.63951E-2</v>
      </c>
      <c r="R724" s="183">
        <f>Q724*H724</f>
        <v>0.12010382999999999</v>
      </c>
      <c r="S724" s="183">
        <v>0</v>
      </c>
      <c r="T724" s="183">
        <f>S724*H724</f>
        <v>0</v>
      </c>
      <c r="U724" s="184" t="s">
        <v>19</v>
      </c>
      <c r="V724" s="36"/>
      <c r="W724" s="36"/>
      <c r="X724" s="36"/>
      <c r="Y724" s="36"/>
      <c r="Z724" s="36"/>
      <c r="AA724" s="36"/>
      <c r="AB724" s="36"/>
      <c r="AC724" s="36"/>
      <c r="AD724" s="36"/>
      <c r="AE724" s="36"/>
      <c r="AR724" s="185" t="s">
        <v>268</v>
      </c>
      <c r="AT724" s="185" t="s">
        <v>165</v>
      </c>
      <c r="AU724" s="185" t="s">
        <v>82</v>
      </c>
      <c r="AY724" s="19" t="s">
        <v>161</v>
      </c>
      <c r="BE724" s="186">
        <f>IF(N724="základní",J724,0)</f>
        <v>0</v>
      </c>
      <c r="BF724" s="186">
        <f>IF(N724="snížená",J724,0)</f>
        <v>0</v>
      </c>
      <c r="BG724" s="186">
        <f>IF(N724="zákl. přenesená",J724,0)</f>
        <v>0</v>
      </c>
      <c r="BH724" s="186">
        <f>IF(N724="sníž. přenesená",J724,0)</f>
        <v>0</v>
      </c>
      <c r="BI724" s="186">
        <f>IF(N724="nulová",J724,0)</f>
        <v>0</v>
      </c>
      <c r="BJ724" s="19" t="s">
        <v>80</v>
      </c>
      <c r="BK724" s="186">
        <f>ROUND(I724*H724,1)</f>
        <v>0</v>
      </c>
      <c r="BL724" s="19" t="s">
        <v>268</v>
      </c>
      <c r="BM724" s="185" t="s">
        <v>987</v>
      </c>
    </row>
    <row r="725" spans="1:65" s="2" customFormat="1" ht="11.25">
      <c r="A725" s="36"/>
      <c r="B725" s="37"/>
      <c r="C725" s="38"/>
      <c r="D725" s="187" t="s">
        <v>172</v>
      </c>
      <c r="E725" s="38"/>
      <c r="F725" s="188" t="s">
        <v>988</v>
      </c>
      <c r="G725" s="38"/>
      <c r="H725" s="38"/>
      <c r="I725" s="189"/>
      <c r="J725" s="38"/>
      <c r="K725" s="38"/>
      <c r="L725" s="41"/>
      <c r="M725" s="190"/>
      <c r="N725" s="191"/>
      <c r="O725" s="66"/>
      <c r="P725" s="66"/>
      <c r="Q725" s="66"/>
      <c r="R725" s="66"/>
      <c r="S725" s="66"/>
      <c r="T725" s="66"/>
      <c r="U725" s="67"/>
      <c r="V725" s="36"/>
      <c r="W725" s="36"/>
      <c r="X725" s="36"/>
      <c r="Y725" s="36"/>
      <c r="Z725" s="36"/>
      <c r="AA725" s="36"/>
      <c r="AB725" s="36"/>
      <c r="AC725" s="36"/>
      <c r="AD725" s="36"/>
      <c r="AE725" s="36"/>
      <c r="AT725" s="19" t="s">
        <v>172</v>
      </c>
      <c r="AU725" s="19" t="s">
        <v>82</v>
      </c>
    </row>
    <row r="726" spans="1:65" s="2" customFormat="1" ht="48.75">
      <c r="A726" s="36"/>
      <c r="B726" s="37"/>
      <c r="C726" s="38"/>
      <c r="D726" s="194" t="s">
        <v>213</v>
      </c>
      <c r="E726" s="38"/>
      <c r="F726" s="225" t="s">
        <v>989</v>
      </c>
      <c r="G726" s="38"/>
      <c r="H726" s="38"/>
      <c r="I726" s="189"/>
      <c r="J726" s="38"/>
      <c r="K726" s="38"/>
      <c r="L726" s="41"/>
      <c r="M726" s="190"/>
      <c r="N726" s="191"/>
      <c r="O726" s="66"/>
      <c r="P726" s="66"/>
      <c r="Q726" s="66"/>
      <c r="R726" s="66"/>
      <c r="S726" s="66"/>
      <c r="T726" s="66"/>
      <c r="U726" s="67"/>
      <c r="V726" s="36"/>
      <c r="W726" s="36"/>
      <c r="X726" s="36"/>
      <c r="Y726" s="36"/>
      <c r="Z726" s="36"/>
      <c r="AA726" s="36"/>
      <c r="AB726" s="36"/>
      <c r="AC726" s="36"/>
      <c r="AD726" s="36"/>
      <c r="AE726" s="36"/>
      <c r="AT726" s="19" t="s">
        <v>213</v>
      </c>
      <c r="AU726" s="19" t="s">
        <v>82</v>
      </c>
    </row>
    <row r="727" spans="1:65" s="14" customFormat="1" ht="11.25">
      <c r="B727" s="203"/>
      <c r="C727" s="204"/>
      <c r="D727" s="194" t="s">
        <v>174</v>
      </c>
      <c r="E727" s="205" t="s">
        <v>19</v>
      </c>
      <c r="F727" s="206" t="s">
        <v>990</v>
      </c>
      <c r="G727" s="204"/>
      <c r="H727" s="207">
        <v>3.3</v>
      </c>
      <c r="I727" s="208"/>
      <c r="J727" s="204"/>
      <c r="K727" s="204"/>
      <c r="L727" s="209"/>
      <c r="M727" s="210"/>
      <c r="N727" s="211"/>
      <c r="O727" s="211"/>
      <c r="P727" s="211"/>
      <c r="Q727" s="211"/>
      <c r="R727" s="211"/>
      <c r="S727" s="211"/>
      <c r="T727" s="211"/>
      <c r="U727" s="212"/>
      <c r="AT727" s="213" t="s">
        <v>174</v>
      </c>
      <c r="AU727" s="213" t="s">
        <v>82</v>
      </c>
      <c r="AV727" s="14" t="s">
        <v>82</v>
      </c>
      <c r="AW727" s="14" t="s">
        <v>33</v>
      </c>
      <c r="AX727" s="14" t="s">
        <v>80</v>
      </c>
      <c r="AY727" s="213" t="s">
        <v>161</v>
      </c>
    </row>
    <row r="728" spans="1:65" s="2" customFormat="1" ht="33" customHeight="1">
      <c r="A728" s="36"/>
      <c r="B728" s="37"/>
      <c r="C728" s="174" t="s">
        <v>991</v>
      </c>
      <c r="D728" s="174" t="s">
        <v>165</v>
      </c>
      <c r="E728" s="175" t="s">
        <v>992</v>
      </c>
      <c r="F728" s="176" t="s">
        <v>993</v>
      </c>
      <c r="G728" s="177" t="s">
        <v>185</v>
      </c>
      <c r="H728" s="178">
        <v>1</v>
      </c>
      <c r="I728" s="179"/>
      <c r="J728" s="180">
        <f>ROUND(I728*H728,1)</f>
        <v>0</v>
      </c>
      <c r="K728" s="176" t="s">
        <v>169</v>
      </c>
      <c r="L728" s="41"/>
      <c r="M728" s="181" t="s">
        <v>19</v>
      </c>
      <c r="N728" s="182" t="s">
        <v>43</v>
      </c>
      <c r="O728" s="66"/>
      <c r="P728" s="183">
        <f>O728*H728</f>
        <v>0</v>
      </c>
      <c r="Q728" s="183">
        <v>3.2148160000000002E-2</v>
      </c>
      <c r="R728" s="183">
        <f>Q728*H728</f>
        <v>3.2148160000000002E-2</v>
      </c>
      <c r="S728" s="183">
        <v>0</v>
      </c>
      <c r="T728" s="183">
        <f>S728*H728</f>
        <v>0</v>
      </c>
      <c r="U728" s="184" t="s">
        <v>19</v>
      </c>
      <c r="V728" s="36"/>
      <c r="W728" s="36"/>
      <c r="X728" s="36"/>
      <c r="Y728" s="36"/>
      <c r="Z728" s="36"/>
      <c r="AA728" s="36"/>
      <c r="AB728" s="36"/>
      <c r="AC728" s="36"/>
      <c r="AD728" s="36"/>
      <c r="AE728" s="36"/>
      <c r="AR728" s="185" t="s">
        <v>268</v>
      </c>
      <c r="AT728" s="185" t="s">
        <v>165</v>
      </c>
      <c r="AU728" s="185" t="s">
        <v>82</v>
      </c>
      <c r="AY728" s="19" t="s">
        <v>161</v>
      </c>
      <c r="BE728" s="186">
        <f>IF(N728="základní",J728,0)</f>
        <v>0</v>
      </c>
      <c r="BF728" s="186">
        <f>IF(N728="snížená",J728,0)</f>
        <v>0</v>
      </c>
      <c r="BG728" s="186">
        <f>IF(N728="zákl. přenesená",J728,0)</f>
        <v>0</v>
      </c>
      <c r="BH728" s="186">
        <f>IF(N728="sníž. přenesená",J728,0)</f>
        <v>0</v>
      </c>
      <c r="BI728" s="186">
        <f>IF(N728="nulová",J728,0)</f>
        <v>0</v>
      </c>
      <c r="BJ728" s="19" t="s">
        <v>80</v>
      </c>
      <c r="BK728" s="186">
        <f>ROUND(I728*H728,1)</f>
        <v>0</v>
      </c>
      <c r="BL728" s="19" t="s">
        <v>268</v>
      </c>
      <c r="BM728" s="185" t="s">
        <v>994</v>
      </c>
    </row>
    <row r="729" spans="1:65" s="2" customFormat="1" ht="11.25">
      <c r="A729" s="36"/>
      <c r="B729" s="37"/>
      <c r="C729" s="38"/>
      <c r="D729" s="187" t="s">
        <v>172</v>
      </c>
      <c r="E729" s="38"/>
      <c r="F729" s="188" t="s">
        <v>995</v>
      </c>
      <c r="G729" s="38"/>
      <c r="H729" s="38"/>
      <c r="I729" s="189"/>
      <c r="J729" s="38"/>
      <c r="K729" s="38"/>
      <c r="L729" s="41"/>
      <c r="M729" s="190"/>
      <c r="N729" s="191"/>
      <c r="O729" s="66"/>
      <c r="P729" s="66"/>
      <c r="Q729" s="66"/>
      <c r="R729" s="66"/>
      <c r="S729" s="66"/>
      <c r="T729" s="66"/>
      <c r="U729" s="67"/>
      <c r="V729" s="36"/>
      <c r="W729" s="36"/>
      <c r="X729" s="36"/>
      <c r="Y729" s="36"/>
      <c r="Z729" s="36"/>
      <c r="AA729" s="36"/>
      <c r="AB729" s="36"/>
      <c r="AC729" s="36"/>
      <c r="AD729" s="36"/>
      <c r="AE729" s="36"/>
      <c r="AT729" s="19" t="s">
        <v>172</v>
      </c>
      <c r="AU729" s="19" t="s">
        <v>82</v>
      </c>
    </row>
    <row r="730" spans="1:65" s="2" customFormat="1" ht="48.75">
      <c r="A730" s="36"/>
      <c r="B730" s="37"/>
      <c r="C730" s="38"/>
      <c r="D730" s="194" t="s">
        <v>213</v>
      </c>
      <c r="E730" s="38"/>
      <c r="F730" s="225" t="s">
        <v>989</v>
      </c>
      <c r="G730" s="38"/>
      <c r="H730" s="38"/>
      <c r="I730" s="189"/>
      <c r="J730" s="38"/>
      <c r="K730" s="38"/>
      <c r="L730" s="41"/>
      <c r="M730" s="190"/>
      <c r="N730" s="191"/>
      <c r="O730" s="66"/>
      <c r="P730" s="66"/>
      <c r="Q730" s="66"/>
      <c r="R730" s="66"/>
      <c r="S730" s="66"/>
      <c r="T730" s="66"/>
      <c r="U730" s="67"/>
      <c r="V730" s="36"/>
      <c r="W730" s="36"/>
      <c r="X730" s="36"/>
      <c r="Y730" s="36"/>
      <c r="Z730" s="36"/>
      <c r="AA730" s="36"/>
      <c r="AB730" s="36"/>
      <c r="AC730" s="36"/>
      <c r="AD730" s="36"/>
      <c r="AE730" s="36"/>
      <c r="AT730" s="19" t="s">
        <v>213</v>
      </c>
      <c r="AU730" s="19" t="s">
        <v>82</v>
      </c>
    </row>
    <row r="731" spans="1:65" s="14" customFormat="1" ht="11.25">
      <c r="B731" s="203"/>
      <c r="C731" s="204"/>
      <c r="D731" s="194" t="s">
        <v>174</v>
      </c>
      <c r="E731" s="205" t="s">
        <v>19</v>
      </c>
      <c r="F731" s="206" t="s">
        <v>996</v>
      </c>
      <c r="G731" s="204"/>
      <c r="H731" s="207">
        <v>1</v>
      </c>
      <c r="I731" s="208"/>
      <c r="J731" s="204"/>
      <c r="K731" s="204"/>
      <c r="L731" s="209"/>
      <c r="M731" s="210"/>
      <c r="N731" s="211"/>
      <c r="O731" s="211"/>
      <c r="P731" s="211"/>
      <c r="Q731" s="211"/>
      <c r="R731" s="211"/>
      <c r="S731" s="211"/>
      <c r="T731" s="211"/>
      <c r="U731" s="212"/>
      <c r="AT731" s="213" t="s">
        <v>174</v>
      </c>
      <c r="AU731" s="213" t="s">
        <v>82</v>
      </c>
      <c r="AV731" s="14" t="s">
        <v>82</v>
      </c>
      <c r="AW731" s="14" t="s">
        <v>33</v>
      </c>
      <c r="AX731" s="14" t="s">
        <v>80</v>
      </c>
      <c r="AY731" s="213" t="s">
        <v>161</v>
      </c>
    </row>
    <row r="732" spans="1:65" s="2" customFormat="1" ht="24.2" customHeight="1">
      <c r="A732" s="36"/>
      <c r="B732" s="37"/>
      <c r="C732" s="174" t="s">
        <v>997</v>
      </c>
      <c r="D732" s="174" t="s">
        <v>165</v>
      </c>
      <c r="E732" s="175" t="s">
        <v>998</v>
      </c>
      <c r="F732" s="176" t="s">
        <v>999</v>
      </c>
      <c r="G732" s="177" t="s">
        <v>672</v>
      </c>
      <c r="H732" s="247"/>
      <c r="I732" s="179"/>
      <c r="J732" s="180">
        <f>ROUND(I732*H732,1)</f>
        <v>0</v>
      </c>
      <c r="K732" s="176" t="s">
        <v>169</v>
      </c>
      <c r="L732" s="41"/>
      <c r="M732" s="181" t="s">
        <v>19</v>
      </c>
      <c r="N732" s="182" t="s">
        <v>43</v>
      </c>
      <c r="O732" s="66"/>
      <c r="P732" s="183">
        <f>O732*H732</f>
        <v>0</v>
      </c>
      <c r="Q732" s="183">
        <v>0</v>
      </c>
      <c r="R732" s="183">
        <f>Q732*H732</f>
        <v>0</v>
      </c>
      <c r="S732" s="183">
        <v>0</v>
      </c>
      <c r="T732" s="183">
        <f>S732*H732</f>
        <v>0</v>
      </c>
      <c r="U732" s="184" t="s">
        <v>19</v>
      </c>
      <c r="V732" s="36"/>
      <c r="W732" s="36"/>
      <c r="X732" s="36"/>
      <c r="Y732" s="36"/>
      <c r="Z732" s="36"/>
      <c r="AA732" s="36"/>
      <c r="AB732" s="36"/>
      <c r="AC732" s="36"/>
      <c r="AD732" s="36"/>
      <c r="AE732" s="36"/>
      <c r="AR732" s="185" t="s">
        <v>268</v>
      </c>
      <c r="AT732" s="185" t="s">
        <v>165</v>
      </c>
      <c r="AU732" s="185" t="s">
        <v>82</v>
      </c>
      <c r="AY732" s="19" t="s">
        <v>161</v>
      </c>
      <c r="BE732" s="186">
        <f>IF(N732="základní",J732,0)</f>
        <v>0</v>
      </c>
      <c r="BF732" s="186">
        <f>IF(N732="snížená",J732,0)</f>
        <v>0</v>
      </c>
      <c r="BG732" s="186">
        <f>IF(N732="zákl. přenesená",J732,0)</f>
        <v>0</v>
      </c>
      <c r="BH732" s="186">
        <f>IF(N732="sníž. přenesená",J732,0)</f>
        <v>0</v>
      </c>
      <c r="BI732" s="186">
        <f>IF(N732="nulová",J732,0)</f>
        <v>0</v>
      </c>
      <c r="BJ732" s="19" t="s">
        <v>80</v>
      </c>
      <c r="BK732" s="186">
        <f>ROUND(I732*H732,1)</f>
        <v>0</v>
      </c>
      <c r="BL732" s="19" t="s">
        <v>268</v>
      </c>
      <c r="BM732" s="185" t="s">
        <v>1000</v>
      </c>
    </row>
    <row r="733" spans="1:65" s="2" customFormat="1" ht="11.25">
      <c r="A733" s="36"/>
      <c r="B733" s="37"/>
      <c r="C733" s="38"/>
      <c r="D733" s="187" t="s">
        <v>172</v>
      </c>
      <c r="E733" s="38"/>
      <c r="F733" s="188" t="s">
        <v>1001</v>
      </c>
      <c r="G733" s="38"/>
      <c r="H733" s="38"/>
      <c r="I733" s="189"/>
      <c r="J733" s="38"/>
      <c r="K733" s="38"/>
      <c r="L733" s="41"/>
      <c r="M733" s="190"/>
      <c r="N733" s="191"/>
      <c r="O733" s="66"/>
      <c r="P733" s="66"/>
      <c r="Q733" s="66"/>
      <c r="R733" s="66"/>
      <c r="S733" s="66"/>
      <c r="T733" s="66"/>
      <c r="U733" s="67"/>
      <c r="V733" s="36"/>
      <c r="W733" s="36"/>
      <c r="X733" s="36"/>
      <c r="Y733" s="36"/>
      <c r="Z733" s="36"/>
      <c r="AA733" s="36"/>
      <c r="AB733" s="36"/>
      <c r="AC733" s="36"/>
      <c r="AD733" s="36"/>
      <c r="AE733" s="36"/>
      <c r="AT733" s="19" t="s">
        <v>172</v>
      </c>
      <c r="AU733" s="19" t="s">
        <v>82</v>
      </c>
    </row>
    <row r="734" spans="1:65" s="2" customFormat="1" ht="78">
      <c r="A734" s="36"/>
      <c r="B734" s="37"/>
      <c r="C734" s="38"/>
      <c r="D734" s="194" t="s">
        <v>213</v>
      </c>
      <c r="E734" s="38"/>
      <c r="F734" s="225" t="s">
        <v>1002</v>
      </c>
      <c r="G734" s="38"/>
      <c r="H734" s="38"/>
      <c r="I734" s="189"/>
      <c r="J734" s="38"/>
      <c r="K734" s="38"/>
      <c r="L734" s="41"/>
      <c r="M734" s="190"/>
      <c r="N734" s="191"/>
      <c r="O734" s="66"/>
      <c r="P734" s="66"/>
      <c r="Q734" s="66"/>
      <c r="R734" s="66"/>
      <c r="S734" s="66"/>
      <c r="T734" s="66"/>
      <c r="U734" s="67"/>
      <c r="V734" s="36"/>
      <c r="W734" s="36"/>
      <c r="X734" s="36"/>
      <c r="Y734" s="36"/>
      <c r="Z734" s="36"/>
      <c r="AA734" s="36"/>
      <c r="AB734" s="36"/>
      <c r="AC734" s="36"/>
      <c r="AD734" s="36"/>
      <c r="AE734" s="36"/>
      <c r="AT734" s="19" t="s">
        <v>213</v>
      </c>
      <c r="AU734" s="19" t="s">
        <v>82</v>
      </c>
    </row>
    <row r="735" spans="1:65" s="12" customFormat="1" ht="22.9" customHeight="1">
      <c r="B735" s="158"/>
      <c r="C735" s="159"/>
      <c r="D735" s="160" t="s">
        <v>71</v>
      </c>
      <c r="E735" s="172" t="s">
        <v>1003</v>
      </c>
      <c r="F735" s="172" t="s">
        <v>1004</v>
      </c>
      <c r="G735" s="159"/>
      <c r="H735" s="159"/>
      <c r="I735" s="162"/>
      <c r="J735" s="173">
        <f>BK735</f>
        <v>0</v>
      </c>
      <c r="K735" s="159"/>
      <c r="L735" s="164"/>
      <c r="M735" s="165"/>
      <c r="N735" s="166"/>
      <c r="O735" s="166"/>
      <c r="P735" s="167">
        <f>SUM(P736:P742)</f>
        <v>0</v>
      </c>
      <c r="Q735" s="166"/>
      <c r="R735" s="167">
        <f>SUM(R736:R742)</f>
        <v>0</v>
      </c>
      <c r="S735" s="166"/>
      <c r="T735" s="167">
        <f>SUM(T736:T742)</f>
        <v>0</v>
      </c>
      <c r="U735" s="168"/>
      <c r="AR735" s="169" t="s">
        <v>82</v>
      </c>
      <c r="AT735" s="170" t="s">
        <v>71</v>
      </c>
      <c r="AU735" s="170" t="s">
        <v>80</v>
      </c>
      <c r="AY735" s="169" t="s">
        <v>161</v>
      </c>
      <c r="BK735" s="171">
        <f>SUM(BK736:BK742)</f>
        <v>0</v>
      </c>
    </row>
    <row r="736" spans="1:65" s="2" customFormat="1" ht="37.9" customHeight="1">
      <c r="A736" s="36"/>
      <c r="B736" s="37"/>
      <c r="C736" s="174" t="s">
        <v>1005</v>
      </c>
      <c r="D736" s="174" t="s">
        <v>165</v>
      </c>
      <c r="E736" s="175" t="s">
        <v>1006</v>
      </c>
      <c r="F736" s="176" t="s">
        <v>1007</v>
      </c>
      <c r="G736" s="177" t="s">
        <v>168</v>
      </c>
      <c r="H736" s="178">
        <v>242.6</v>
      </c>
      <c r="I736" s="179"/>
      <c r="J736" s="180">
        <f>ROUND(I736*H736,1)</f>
        <v>0</v>
      </c>
      <c r="K736" s="176" t="s">
        <v>19</v>
      </c>
      <c r="L736" s="41"/>
      <c r="M736" s="181" t="s">
        <v>19</v>
      </c>
      <c r="N736" s="182" t="s">
        <v>43</v>
      </c>
      <c r="O736" s="66"/>
      <c r="P736" s="183">
        <f>O736*H736</f>
        <v>0</v>
      </c>
      <c r="Q736" s="183">
        <v>0</v>
      </c>
      <c r="R736" s="183">
        <f>Q736*H736</f>
        <v>0</v>
      </c>
      <c r="S736" s="183">
        <v>0</v>
      </c>
      <c r="T736" s="183">
        <f>S736*H736</f>
        <v>0</v>
      </c>
      <c r="U736" s="184" t="s">
        <v>19</v>
      </c>
      <c r="V736" s="36"/>
      <c r="W736" s="36"/>
      <c r="X736" s="36"/>
      <c r="Y736" s="36"/>
      <c r="Z736" s="36"/>
      <c r="AA736" s="36"/>
      <c r="AB736" s="36"/>
      <c r="AC736" s="36"/>
      <c r="AD736" s="36"/>
      <c r="AE736" s="36"/>
      <c r="AR736" s="185" t="s">
        <v>268</v>
      </c>
      <c r="AT736" s="185" t="s">
        <v>165</v>
      </c>
      <c r="AU736" s="185" t="s">
        <v>82</v>
      </c>
      <c r="AY736" s="19" t="s">
        <v>161</v>
      </c>
      <c r="BE736" s="186">
        <f>IF(N736="základní",J736,0)</f>
        <v>0</v>
      </c>
      <c r="BF736" s="186">
        <f>IF(N736="snížená",J736,0)</f>
        <v>0</v>
      </c>
      <c r="BG736" s="186">
        <f>IF(N736="zákl. přenesená",J736,0)</f>
        <v>0</v>
      </c>
      <c r="BH736" s="186">
        <f>IF(N736="sníž. přenesená",J736,0)</f>
        <v>0</v>
      </c>
      <c r="BI736" s="186">
        <f>IF(N736="nulová",J736,0)</f>
        <v>0</v>
      </c>
      <c r="BJ736" s="19" t="s">
        <v>80</v>
      </c>
      <c r="BK736" s="186">
        <f>ROUND(I736*H736,1)</f>
        <v>0</v>
      </c>
      <c r="BL736" s="19" t="s">
        <v>268</v>
      </c>
      <c r="BM736" s="185" t="s">
        <v>1008</v>
      </c>
    </row>
    <row r="737" spans="1:65" s="14" customFormat="1" ht="11.25">
      <c r="B737" s="203"/>
      <c r="C737" s="204"/>
      <c r="D737" s="194" t="s">
        <v>174</v>
      </c>
      <c r="E737" s="205" t="s">
        <v>19</v>
      </c>
      <c r="F737" s="206" t="s">
        <v>1009</v>
      </c>
      <c r="G737" s="204"/>
      <c r="H737" s="207">
        <v>242.6</v>
      </c>
      <c r="I737" s="208"/>
      <c r="J737" s="204"/>
      <c r="K737" s="204"/>
      <c r="L737" s="209"/>
      <c r="M737" s="210"/>
      <c r="N737" s="211"/>
      <c r="O737" s="211"/>
      <c r="P737" s="211"/>
      <c r="Q737" s="211"/>
      <c r="R737" s="211"/>
      <c r="S737" s="211"/>
      <c r="T737" s="211"/>
      <c r="U737" s="212"/>
      <c r="AT737" s="213" t="s">
        <v>174</v>
      </c>
      <c r="AU737" s="213" t="s">
        <v>82</v>
      </c>
      <c r="AV737" s="14" t="s">
        <v>82</v>
      </c>
      <c r="AW737" s="14" t="s">
        <v>33</v>
      </c>
      <c r="AX737" s="14" t="s">
        <v>80</v>
      </c>
      <c r="AY737" s="213" t="s">
        <v>161</v>
      </c>
    </row>
    <row r="738" spans="1:65" s="2" customFormat="1" ht="24.2" customHeight="1">
      <c r="A738" s="36"/>
      <c r="B738" s="37"/>
      <c r="C738" s="174" t="s">
        <v>1010</v>
      </c>
      <c r="D738" s="174" t="s">
        <v>165</v>
      </c>
      <c r="E738" s="175" t="s">
        <v>1011</v>
      </c>
      <c r="F738" s="176" t="s">
        <v>1012</v>
      </c>
      <c r="G738" s="177" t="s">
        <v>168</v>
      </c>
      <c r="H738" s="178">
        <v>59.2</v>
      </c>
      <c r="I738" s="179"/>
      <c r="J738" s="180">
        <f>ROUND(I738*H738,1)</f>
        <v>0</v>
      </c>
      <c r="K738" s="176" t="s">
        <v>19</v>
      </c>
      <c r="L738" s="41"/>
      <c r="M738" s="181" t="s">
        <v>19</v>
      </c>
      <c r="N738" s="182" t="s">
        <v>43</v>
      </c>
      <c r="O738" s="66"/>
      <c r="P738" s="183">
        <f>O738*H738</f>
        <v>0</v>
      </c>
      <c r="Q738" s="183">
        <v>0</v>
      </c>
      <c r="R738" s="183">
        <f>Q738*H738</f>
        <v>0</v>
      </c>
      <c r="S738" s="183">
        <v>0</v>
      </c>
      <c r="T738" s="183">
        <f>S738*H738</f>
        <v>0</v>
      </c>
      <c r="U738" s="184" t="s">
        <v>19</v>
      </c>
      <c r="V738" s="36"/>
      <c r="W738" s="36"/>
      <c r="X738" s="36"/>
      <c r="Y738" s="36"/>
      <c r="Z738" s="36"/>
      <c r="AA738" s="36"/>
      <c r="AB738" s="36"/>
      <c r="AC738" s="36"/>
      <c r="AD738" s="36"/>
      <c r="AE738" s="36"/>
      <c r="AR738" s="185" t="s">
        <v>268</v>
      </c>
      <c r="AT738" s="185" t="s">
        <v>165</v>
      </c>
      <c r="AU738" s="185" t="s">
        <v>82</v>
      </c>
      <c r="AY738" s="19" t="s">
        <v>161</v>
      </c>
      <c r="BE738" s="186">
        <f>IF(N738="základní",J738,0)</f>
        <v>0</v>
      </c>
      <c r="BF738" s="186">
        <f>IF(N738="snížená",J738,0)</f>
        <v>0</v>
      </c>
      <c r="BG738" s="186">
        <f>IF(N738="zákl. přenesená",J738,0)</f>
        <v>0</v>
      </c>
      <c r="BH738" s="186">
        <f>IF(N738="sníž. přenesená",J738,0)</f>
        <v>0</v>
      </c>
      <c r="BI738" s="186">
        <f>IF(N738="nulová",J738,0)</f>
        <v>0</v>
      </c>
      <c r="BJ738" s="19" t="s">
        <v>80</v>
      </c>
      <c r="BK738" s="186">
        <f>ROUND(I738*H738,1)</f>
        <v>0</v>
      </c>
      <c r="BL738" s="19" t="s">
        <v>268</v>
      </c>
      <c r="BM738" s="185" t="s">
        <v>1013</v>
      </c>
    </row>
    <row r="739" spans="1:65" s="14" customFormat="1" ht="11.25">
      <c r="B739" s="203"/>
      <c r="C739" s="204"/>
      <c r="D739" s="194" t="s">
        <v>174</v>
      </c>
      <c r="E739" s="205" t="s">
        <v>19</v>
      </c>
      <c r="F739" s="206" t="s">
        <v>1014</v>
      </c>
      <c r="G739" s="204"/>
      <c r="H739" s="207">
        <v>59.2</v>
      </c>
      <c r="I739" s="208"/>
      <c r="J739" s="204"/>
      <c r="K739" s="204"/>
      <c r="L739" s="209"/>
      <c r="M739" s="210"/>
      <c r="N739" s="211"/>
      <c r="O739" s="211"/>
      <c r="P739" s="211"/>
      <c r="Q739" s="211"/>
      <c r="R739" s="211"/>
      <c r="S739" s="211"/>
      <c r="T739" s="211"/>
      <c r="U739" s="212"/>
      <c r="AT739" s="213" t="s">
        <v>174</v>
      </c>
      <c r="AU739" s="213" t="s">
        <v>82</v>
      </c>
      <c r="AV739" s="14" t="s">
        <v>82</v>
      </c>
      <c r="AW739" s="14" t="s">
        <v>33</v>
      </c>
      <c r="AX739" s="14" t="s">
        <v>80</v>
      </c>
      <c r="AY739" s="213" t="s">
        <v>161</v>
      </c>
    </row>
    <row r="740" spans="1:65" s="2" customFormat="1" ht="24.2" customHeight="1">
      <c r="A740" s="36"/>
      <c r="B740" s="37"/>
      <c r="C740" s="174" t="s">
        <v>1015</v>
      </c>
      <c r="D740" s="174" t="s">
        <v>165</v>
      </c>
      <c r="E740" s="175" t="s">
        <v>998</v>
      </c>
      <c r="F740" s="176" t="s">
        <v>999</v>
      </c>
      <c r="G740" s="177" t="s">
        <v>672</v>
      </c>
      <c r="H740" s="247"/>
      <c r="I740" s="179"/>
      <c r="J740" s="180">
        <f>ROUND(I740*H740,1)</f>
        <v>0</v>
      </c>
      <c r="K740" s="176" t="s">
        <v>169</v>
      </c>
      <c r="L740" s="41"/>
      <c r="M740" s="181" t="s">
        <v>19</v>
      </c>
      <c r="N740" s="182" t="s">
        <v>43</v>
      </c>
      <c r="O740" s="66"/>
      <c r="P740" s="183">
        <f>O740*H740</f>
        <v>0</v>
      </c>
      <c r="Q740" s="183">
        <v>0</v>
      </c>
      <c r="R740" s="183">
        <f>Q740*H740</f>
        <v>0</v>
      </c>
      <c r="S740" s="183">
        <v>0</v>
      </c>
      <c r="T740" s="183">
        <f>S740*H740</f>
        <v>0</v>
      </c>
      <c r="U740" s="184" t="s">
        <v>19</v>
      </c>
      <c r="V740" s="36"/>
      <c r="W740" s="36"/>
      <c r="X740" s="36"/>
      <c r="Y740" s="36"/>
      <c r="Z740" s="36"/>
      <c r="AA740" s="36"/>
      <c r="AB740" s="36"/>
      <c r="AC740" s="36"/>
      <c r="AD740" s="36"/>
      <c r="AE740" s="36"/>
      <c r="AR740" s="185" t="s">
        <v>268</v>
      </c>
      <c r="AT740" s="185" t="s">
        <v>165</v>
      </c>
      <c r="AU740" s="185" t="s">
        <v>82</v>
      </c>
      <c r="AY740" s="19" t="s">
        <v>161</v>
      </c>
      <c r="BE740" s="186">
        <f>IF(N740="základní",J740,0)</f>
        <v>0</v>
      </c>
      <c r="BF740" s="186">
        <f>IF(N740="snížená",J740,0)</f>
        <v>0</v>
      </c>
      <c r="BG740" s="186">
        <f>IF(N740="zákl. přenesená",J740,0)</f>
        <v>0</v>
      </c>
      <c r="BH740" s="186">
        <f>IF(N740="sníž. přenesená",J740,0)</f>
        <v>0</v>
      </c>
      <c r="BI740" s="186">
        <f>IF(N740="nulová",J740,0)</f>
        <v>0</v>
      </c>
      <c r="BJ740" s="19" t="s">
        <v>80</v>
      </c>
      <c r="BK740" s="186">
        <f>ROUND(I740*H740,1)</f>
        <v>0</v>
      </c>
      <c r="BL740" s="19" t="s">
        <v>268</v>
      </c>
      <c r="BM740" s="185" t="s">
        <v>1016</v>
      </c>
    </row>
    <row r="741" spans="1:65" s="2" customFormat="1" ht="11.25">
      <c r="A741" s="36"/>
      <c r="B741" s="37"/>
      <c r="C741" s="38"/>
      <c r="D741" s="187" t="s">
        <v>172</v>
      </c>
      <c r="E741" s="38"/>
      <c r="F741" s="188" t="s">
        <v>1001</v>
      </c>
      <c r="G741" s="38"/>
      <c r="H741" s="38"/>
      <c r="I741" s="189"/>
      <c r="J741" s="38"/>
      <c r="K741" s="38"/>
      <c r="L741" s="41"/>
      <c r="M741" s="190"/>
      <c r="N741" s="191"/>
      <c r="O741" s="66"/>
      <c r="P741" s="66"/>
      <c r="Q741" s="66"/>
      <c r="R741" s="66"/>
      <c r="S741" s="66"/>
      <c r="T741" s="66"/>
      <c r="U741" s="67"/>
      <c r="V741" s="36"/>
      <c r="W741" s="36"/>
      <c r="X741" s="36"/>
      <c r="Y741" s="36"/>
      <c r="Z741" s="36"/>
      <c r="AA741" s="36"/>
      <c r="AB741" s="36"/>
      <c r="AC741" s="36"/>
      <c r="AD741" s="36"/>
      <c r="AE741" s="36"/>
      <c r="AT741" s="19" t="s">
        <v>172</v>
      </c>
      <c r="AU741" s="19" t="s">
        <v>82</v>
      </c>
    </row>
    <row r="742" spans="1:65" s="2" customFormat="1" ht="78">
      <c r="A742" s="36"/>
      <c r="B742" s="37"/>
      <c r="C742" s="38"/>
      <c r="D742" s="194" t="s">
        <v>213</v>
      </c>
      <c r="E742" s="38"/>
      <c r="F742" s="225" t="s">
        <v>1002</v>
      </c>
      <c r="G742" s="38"/>
      <c r="H742" s="38"/>
      <c r="I742" s="189"/>
      <c r="J742" s="38"/>
      <c r="K742" s="38"/>
      <c r="L742" s="41"/>
      <c r="M742" s="190"/>
      <c r="N742" s="191"/>
      <c r="O742" s="66"/>
      <c r="P742" s="66"/>
      <c r="Q742" s="66"/>
      <c r="R742" s="66"/>
      <c r="S742" s="66"/>
      <c r="T742" s="66"/>
      <c r="U742" s="67"/>
      <c r="V742" s="36"/>
      <c r="W742" s="36"/>
      <c r="X742" s="36"/>
      <c r="Y742" s="36"/>
      <c r="Z742" s="36"/>
      <c r="AA742" s="36"/>
      <c r="AB742" s="36"/>
      <c r="AC742" s="36"/>
      <c r="AD742" s="36"/>
      <c r="AE742" s="36"/>
      <c r="AT742" s="19" t="s">
        <v>213</v>
      </c>
      <c r="AU742" s="19" t="s">
        <v>82</v>
      </c>
    </row>
    <row r="743" spans="1:65" s="12" customFormat="1" ht="22.9" customHeight="1">
      <c r="B743" s="158"/>
      <c r="C743" s="159"/>
      <c r="D743" s="160" t="s">
        <v>71</v>
      </c>
      <c r="E743" s="172" t="s">
        <v>1017</v>
      </c>
      <c r="F743" s="172" t="s">
        <v>1018</v>
      </c>
      <c r="G743" s="159"/>
      <c r="H743" s="159"/>
      <c r="I743" s="162"/>
      <c r="J743" s="173">
        <f>BK743</f>
        <v>0</v>
      </c>
      <c r="K743" s="159"/>
      <c r="L743" s="164"/>
      <c r="M743" s="165"/>
      <c r="N743" s="166"/>
      <c r="O743" s="166"/>
      <c r="P743" s="167">
        <f>SUM(P744:P817)</f>
        <v>0</v>
      </c>
      <c r="Q743" s="166"/>
      <c r="R743" s="167">
        <f>SUM(R744:R817)</f>
        <v>0.72161299830000014</v>
      </c>
      <c r="S743" s="166"/>
      <c r="T743" s="167">
        <f>SUM(T744:T817)</f>
        <v>0</v>
      </c>
      <c r="U743" s="168"/>
      <c r="AR743" s="169" t="s">
        <v>82</v>
      </c>
      <c r="AT743" s="170" t="s">
        <v>71</v>
      </c>
      <c r="AU743" s="170" t="s">
        <v>80</v>
      </c>
      <c r="AY743" s="169" t="s">
        <v>161</v>
      </c>
      <c r="BK743" s="171">
        <f>SUM(BK744:BK817)</f>
        <v>0</v>
      </c>
    </row>
    <row r="744" spans="1:65" s="2" customFormat="1" ht="24.2" customHeight="1">
      <c r="A744" s="36"/>
      <c r="B744" s="37"/>
      <c r="C744" s="174" t="s">
        <v>1019</v>
      </c>
      <c r="D744" s="174" t="s">
        <v>165</v>
      </c>
      <c r="E744" s="175" t="s">
        <v>1020</v>
      </c>
      <c r="F744" s="176" t="s">
        <v>1021</v>
      </c>
      <c r="G744" s="177" t="s">
        <v>185</v>
      </c>
      <c r="H744" s="178">
        <v>4</v>
      </c>
      <c r="I744" s="179"/>
      <c r="J744" s="180">
        <f>ROUND(I744*H744,1)</f>
        <v>0</v>
      </c>
      <c r="K744" s="176" t="s">
        <v>169</v>
      </c>
      <c r="L744" s="41"/>
      <c r="M744" s="181" t="s">
        <v>19</v>
      </c>
      <c r="N744" s="182" t="s">
        <v>43</v>
      </c>
      <c r="O744" s="66"/>
      <c r="P744" s="183">
        <f>O744*H744</f>
        <v>0</v>
      </c>
      <c r="Q744" s="183">
        <v>8.8475000000000001E-4</v>
      </c>
      <c r="R744" s="183">
        <f>Q744*H744</f>
        <v>3.539E-3</v>
      </c>
      <c r="S744" s="183">
        <v>0</v>
      </c>
      <c r="T744" s="183">
        <f>S744*H744</f>
        <v>0</v>
      </c>
      <c r="U744" s="184" t="s">
        <v>19</v>
      </c>
      <c r="V744" s="36"/>
      <c r="W744" s="36"/>
      <c r="X744" s="36"/>
      <c r="Y744" s="36"/>
      <c r="Z744" s="36"/>
      <c r="AA744" s="36"/>
      <c r="AB744" s="36"/>
      <c r="AC744" s="36"/>
      <c r="AD744" s="36"/>
      <c r="AE744" s="36"/>
      <c r="AR744" s="185" t="s">
        <v>268</v>
      </c>
      <c r="AT744" s="185" t="s">
        <v>165</v>
      </c>
      <c r="AU744" s="185" t="s">
        <v>82</v>
      </c>
      <c r="AY744" s="19" t="s">
        <v>161</v>
      </c>
      <c r="BE744" s="186">
        <f>IF(N744="základní",J744,0)</f>
        <v>0</v>
      </c>
      <c r="BF744" s="186">
        <f>IF(N744="snížená",J744,0)</f>
        <v>0</v>
      </c>
      <c r="BG744" s="186">
        <f>IF(N744="zákl. přenesená",J744,0)</f>
        <v>0</v>
      </c>
      <c r="BH744" s="186">
        <f>IF(N744="sníž. přenesená",J744,0)</f>
        <v>0</v>
      </c>
      <c r="BI744" s="186">
        <f>IF(N744="nulová",J744,0)</f>
        <v>0</v>
      </c>
      <c r="BJ744" s="19" t="s">
        <v>80</v>
      </c>
      <c r="BK744" s="186">
        <f>ROUND(I744*H744,1)</f>
        <v>0</v>
      </c>
      <c r="BL744" s="19" t="s">
        <v>268</v>
      </c>
      <c r="BM744" s="185" t="s">
        <v>1022</v>
      </c>
    </row>
    <row r="745" spans="1:65" s="2" customFormat="1" ht="11.25">
      <c r="A745" s="36"/>
      <c r="B745" s="37"/>
      <c r="C745" s="38"/>
      <c r="D745" s="187" t="s">
        <v>172</v>
      </c>
      <c r="E745" s="38"/>
      <c r="F745" s="188" t="s">
        <v>1023</v>
      </c>
      <c r="G745" s="38"/>
      <c r="H745" s="38"/>
      <c r="I745" s="189"/>
      <c r="J745" s="38"/>
      <c r="K745" s="38"/>
      <c r="L745" s="41"/>
      <c r="M745" s="190"/>
      <c r="N745" s="191"/>
      <c r="O745" s="66"/>
      <c r="P745" s="66"/>
      <c r="Q745" s="66"/>
      <c r="R745" s="66"/>
      <c r="S745" s="66"/>
      <c r="T745" s="66"/>
      <c r="U745" s="67"/>
      <c r="V745" s="36"/>
      <c r="W745" s="36"/>
      <c r="X745" s="36"/>
      <c r="Y745" s="36"/>
      <c r="Z745" s="36"/>
      <c r="AA745" s="36"/>
      <c r="AB745" s="36"/>
      <c r="AC745" s="36"/>
      <c r="AD745" s="36"/>
      <c r="AE745" s="36"/>
      <c r="AT745" s="19" t="s">
        <v>172</v>
      </c>
      <c r="AU745" s="19" t="s">
        <v>82</v>
      </c>
    </row>
    <row r="746" spans="1:65" s="2" customFormat="1" ht="87.75">
      <c r="A746" s="36"/>
      <c r="B746" s="37"/>
      <c r="C746" s="38"/>
      <c r="D746" s="194" t="s">
        <v>213</v>
      </c>
      <c r="E746" s="38"/>
      <c r="F746" s="225" t="s">
        <v>1024</v>
      </c>
      <c r="G746" s="38"/>
      <c r="H746" s="38"/>
      <c r="I746" s="189"/>
      <c r="J746" s="38"/>
      <c r="K746" s="38"/>
      <c r="L746" s="41"/>
      <c r="M746" s="190"/>
      <c r="N746" s="191"/>
      <c r="O746" s="66"/>
      <c r="P746" s="66"/>
      <c r="Q746" s="66"/>
      <c r="R746" s="66"/>
      <c r="S746" s="66"/>
      <c r="T746" s="66"/>
      <c r="U746" s="67"/>
      <c r="V746" s="36"/>
      <c r="W746" s="36"/>
      <c r="X746" s="36"/>
      <c r="Y746" s="36"/>
      <c r="Z746" s="36"/>
      <c r="AA746" s="36"/>
      <c r="AB746" s="36"/>
      <c r="AC746" s="36"/>
      <c r="AD746" s="36"/>
      <c r="AE746" s="36"/>
      <c r="AT746" s="19" t="s">
        <v>213</v>
      </c>
      <c r="AU746" s="19" t="s">
        <v>82</v>
      </c>
    </row>
    <row r="747" spans="1:65" s="14" customFormat="1" ht="11.25">
      <c r="B747" s="203"/>
      <c r="C747" s="204"/>
      <c r="D747" s="194" t="s">
        <v>174</v>
      </c>
      <c r="E747" s="205" t="s">
        <v>19</v>
      </c>
      <c r="F747" s="206" t="s">
        <v>1025</v>
      </c>
      <c r="G747" s="204"/>
      <c r="H747" s="207">
        <v>2</v>
      </c>
      <c r="I747" s="208"/>
      <c r="J747" s="204"/>
      <c r="K747" s="204"/>
      <c r="L747" s="209"/>
      <c r="M747" s="210"/>
      <c r="N747" s="211"/>
      <c r="O747" s="211"/>
      <c r="P747" s="211"/>
      <c r="Q747" s="211"/>
      <c r="R747" s="211"/>
      <c r="S747" s="211"/>
      <c r="T747" s="211"/>
      <c r="U747" s="212"/>
      <c r="AT747" s="213" t="s">
        <v>174</v>
      </c>
      <c r="AU747" s="213" t="s">
        <v>82</v>
      </c>
      <c r="AV747" s="14" t="s">
        <v>82</v>
      </c>
      <c r="AW747" s="14" t="s">
        <v>33</v>
      </c>
      <c r="AX747" s="14" t="s">
        <v>72</v>
      </c>
      <c r="AY747" s="213" t="s">
        <v>161</v>
      </c>
    </row>
    <row r="748" spans="1:65" s="14" customFormat="1" ht="11.25">
      <c r="B748" s="203"/>
      <c r="C748" s="204"/>
      <c r="D748" s="194" t="s">
        <v>174</v>
      </c>
      <c r="E748" s="205" t="s">
        <v>19</v>
      </c>
      <c r="F748" s="206" t="s">
        <v>1026</v>
      </c>
      <c r="G748" s="204"/>
      <c r="H748" s="207">
        <v>2</v>
      </c>
      <c r="I748" s="208"/>
      <c r="J748" s="204"/>
      <c r="K748" s="204"/>
      <c r="L748" s="209"/>
      <c r="M748" s="210"/>
      <c r="N748" s="211"/>
      <c r="O748" s="211"/>
      <c r="P748" s="211"/>
      <c r="Q748" s="211"/>
      <c r="R748" s="211"/>
      <c r="S748" s="211"/>
      <c r="T748" s="211"/>
      <c r="U748" s="212"/>
      <c r="AT748" s="213" t="s">
        <v>174</v>
      </c>
      <c r="AU748" s="213" t="s">
        <v>82</v>
      </c>
      <c r="AV748" s="14" t="s">
        <v>82</v>
      </c>
      <c r="AW748" s="14" t="s">
        <v>33</v>
      </c>
      <c r="AX748" s="14" t="s">
        <v>72</v>
      </c>
      <c r="AY748" s="213" t="s">
        <v>161</v>
      </c>
    </row>
    <row r="749" spans="1:65" s="15" customFormat="1" ht="11.25">
      <c r="B749" s="214"/>
      <c r="C749" s="215"/>
      <c r="D749" s="194" t="s">
        <v>174</v>
      </c>
      <c r="E749" s="216" t="s">
        <v>19</v>
      </c>
      <c r="F749" s="217" t="s">
        <v>239</v>
      </c>
      <c r="G749" s="215"/>
      <c r="H749" s="218">
        <v>4</v>
      </c>
      <c r="I749" s="219"/>
      <c r="J749" s="215"/>
      <c r="K749" s="215"/>
      <c r="L749" s="220"/>
      <c r="M749" s="221"/>
      <c r="N749" s="222"/>
      <c r="O749" s="222"/>
      <c r="P749" s="222"/>
      <c r="Q749" s="222"/>
      <c r="R749" s="222"/>
      <c r="S749" s="222"/>
      <c r="T749" s="222"/>
      <c r="U749" s="223"/>
      <c r="AT749" s="224" t="s">
        <v>174</v>
      </c>
      <c r="AU749" s="224" t="s">
        <v>82</v>
      </c>
      <c r="AV749" s="15" t="s">
        <v>170</v>
      </c>
      <c r="AW749" s="15" t="s">
        <v>33</v>
      </c>
      <c r="AX749" s="15" t="s">
        <v>80</v>
      </c>
      <c r="AY749" s="224" t="s">
        <v>161</v>
      </c>
    </row>
    <row r="750" spans="1:65" s="2" customFormat="1" ht="24.2" customHeight="1">
      <c r="A750" s="36"/>
      <c r="B750" s="37"/>
      <c r="C750" s="237" t="s">
        <v>1027</v>
      </c>
      <c r="D750" s="237" t="s">
        <v>250</v>
      </c>
      <c r="E750" s="238" t="s">
        <v>1028</v>
      </c>
      <c r="F750" s="239" t="s">
        <v>1029</v>
      </c>
      <c r="G750" s="240" t="s">
        <v>185</v>
      </c>
      <c r="H750" s="241">
        <v>2</v>
      </c>
      <c r="I750" s="242"/>
      <c r="J750" s="243">
        <f>ROUND(I750*H750,1)</f>
        <v>0</v>
      </c>
      <c r="K750" s="239" t="s">
        <v>19</v>
      </c>
      <c r="L750" s="244"/>
      <c r="M750" s="245" t="s">
        <v>19</v>
      </c>
      <c r="N750" s="246" t="s">
        <v>43</v>
      </c>
      <c r="O750" s="66"/>
      <c r="P750" s="183">
        <f>O750*H750</f>
        <v>0</v>
      </c>
      <c r="Q750" s="183">
        <v>0.13</v>
      </c>
      <c r="R750" s="183">
        <f>Q750*H750</f>
        <v>0.26</v>
      </c>
      <c r="S750" s="183">
        <v>0</v>
      </c>
      <c r="T750" s="183">
        <f>S750*H750</f>
        <v>0</v>
      </c>
      <c r="U750" s="184" t="s">
        <v>19</v>
      </c>
      <c r="V750" s="36"/>
      <c r="W750" s="36"/>
      <c r="X750" s="36"/>
      <c r="Y750" s="36"/>
      <c r="Z750" s="36"/>
      <c r="AA750" s="36"/>
      <c r="AB750" s="36"/>
      <c r="AC750" s="36"/>
      <c r="AD750" s="36"/>
      <c r="AE750" s="36"/>
      <c r="AR750" s="185" t="s">
        <v>406</v>
      </c>
      <c r="AT750" s="185" t="s">
        <v>250</v>
      </c>
      <c r="AU750" s="185" t="s">
        <v>82</v>
      </c>
      <c r="AY750" s="19" t="s">
        <v>161</v>
      </c>
      <c r="BE750" s="186">
        <f>IF(N750="základní",J750,0)</f>
        <v>0</v>
      </c>
      <c r="BF750" s="186">
        <f>IF(N750="snížená",J750,0)</f>
        <v>0</v>
      </c>
      <c r="BG750" s="186">
        <f>IF(N750="zákl. přenesená",J750,0)</f>
        <v>0</v>
      </c>
      <c r="BH750" s="186">
        <f>IF(N750="sníž. přenesená",J750,0)</f>
        <v>0</v>
      </c>
      <c r="BI750" s="186">
        <f>IF(N750="nulová",J750,0)</f>
        <v>0</v>
      </c>
      <c r="BJ750" s="19" t="s">
        <v>80</v>
      </c>
      <c r="BK750" s="186">
        <f>ROUND(I750*H750,1)</f>
        <v>0</v>
      </c>
      <c r="BL750" s="19" t="s">
        <v>268</v>
      </c>
      <c r="BM750" s="185" t="s">
        <v>1030</v>
      </c>
    </row>
    <row r="751" spans="1:65" s="2" customFormat="1" ht="24.2" customHeight="1">
      <c r="A751" s="36"/>
      <c r="B751" s="37"/>
      <c r="C751" s="237" t="s">
        <v>1031</v>
      </c>
      <c r="D751" s="237" t="s">
        <v>250</v>
      </c>
      <c r="E751" s="238" t="s">
        <v>1032</v>
      </c>
      <c r="F751" s="239" t="s">
        <v>1033</v>
      </c>
      <c r="G751" s="240" t="s">
        <v>185</v>
      </c>
      <c r="H751" s="241">
        <v>2</v>
      </c>
      <c r="I751" s="242"/>
      <c r="J751" s="243">
        <f>ROUND(I751*H751,1)</f>
        <v>0</v>
      </c>
      <c r="K751" s="239" t="s">
        <v>19</v>
      </c>
      <c r="L751" s="244"/>
      <c r="M751" s="245" t="s">
        <v>19</v>
      </c>
      <c r="N751" s="246" t="s">
        <v>43</v>
      </c>
      <c r="O751" s="66"/>
      <c r="P751" s="183">
        <f>O751*H751</f>
        <v>0</v>
      </c>
      <c r="Q751" s="183">
        <v>0.15</v>
      </c>
      <c r="R751" s="183">
        <f>Q751*H751</f>
        <v>0.3</v>
      </c>
      <c r="S751" s="183">
        <v>0</v>
      </c>
      <c r="T751" s="183">
        <f>S751*H751</f>
        <v>0</v>
      </c>
      <c r="U751" s="184" t="s">
        <v>19</v>
      </c>
      <c r="V751" s="36"/>
      <c r="W751" s="36"/>
      <c r="X751" s="36"/>
      <c r="Y751" s="36"/>
      <c r="Z751" s="36"/>
      <c r="AA751" s="36"/>
      <c r="AB751" s="36"/>
      <c r="AC751" s="36"/>
      <c r="AD751" s="36"/>
      <c r="AE751" s="36"/>
      <c r="AR751" s="185" t="s">
        <v>406</v>
      </c>
      <c r="AT751" s="185" t="s">
        <v>250</v>
      </c>
      <c r="AU751" s="185" t="s">
        <v>82</v>
      </c>
      <c r="AY751" s="19" t="s">
        <v>161</v>
      </c>
      <c r="BE751" s="186">
        <f>IF(N751="základní",J751,0)</f>
        <v>0</v>
      </c>
      <c r="BF751" s="186">
        <f>IF(N751="snížená",J751,0)</f>
        <v>0</v>
      </c>
      <c r="BG751" s="186">
        <f>IF(N751="zákl. přenesená",J751,0)</f>
        <v>0</v>
      </c>
      <c r="BH751" s="186">
        <f>IF(N751="sníž. přenesená",J751,0)</f>
        <v>0</v>
      </c>
      <c r="BI751" s="186">
        <f>IF(N751="nulová",J751,0)</f>
        <v>0</v>
      </c>
      <c r="BJ751" s="19" t="s">
        <v>80</v>
      </c>
      <c r="BK751" s="186">
        <f>ROUND(I751*H751,1)</f>
        <v>0</v>
      </c>
      <c r="BL751" s="19" t="s">
        <v>268</v>
      </c>
      <c r="BM751" s="185" t="s">
        <v>1034</v>
      </c>
    </row>
    <row r="752" spans="1:65" s="2" customFormat="1" ht="16.5" customHeight="1">
      <c r="A752" s="36"/>
      <c r="B752" s="37"/>
      <c r="C752" s="174" t="s">
        <v>1035</v>
      </c>
      <c r="D752" s="174" t="s">
        <v>165</v>
      </c>
      <c r="E752" s="175" t="s">
        <v>1036</v>
      </c>
      <c r="F752" s="176" t="s">
        <v>1037</v>
      </c>
      <c r="G752" s="177" t="s">
        <v>185</v>
      </c>
      <c r="H752" s="178">
        <v>4</v>
      </c>
      <c r="I752" s="179"/>
      <c r="J752" s="180">
        <f>ROUND(I752*H752,1)</f>
        <v>0</v>
      </c>
      <c r="K752" s="176" t="s">
        <v>169</v>
      </c>
      <c r="L752" s="41"/>
      <c r="M752" s="181" t="s">
        <v>19</v>
      </c>
      <c r="N752" s="182" t="s">
        <v>43</v>
      </c>
      <c r="O752" s="66"/>
      <c r="P752" s="183">
        <f>O752*H752</f>
        <v>0</v>
      </c>
      <c r="Q752" s="183">
        <v>0</v>
      </c>
      <c r="R752" s="183">
        <f>Q752*H752</f>
        <v>0</v>
      </c>
      <c r="S752" s="183">
        <v>0</v>
      </c>
      <c r="T752" s="183">
        <f>S752*H752</f>
        <v>0</v>
      </c>
      <c r="U752" s="184" t="s">
        <v>19</v>
      </c>
      <c r="V752" s="36"/>
      <c r="W752" s="36"/>
      <c r="X752" s="36"/>
      <c r="Y752" s="36"/>
      <c r="Z752" s="36"/>
      <c r="AA752" s="36"/>
      <c r="AB752" s="36"/>
      <c r="AC752" s="36"/>
      <c r="AD752" s="36"/>
      <c r="AE752" s="36"/>
      <c r="AR752" s="185" t="s">
        <v>268</v>
      </c>
      <c r="AT752" s="185" t="s">
        <v>165</v>
      </c>
      <c r="AU752" s="185" t="s">
        <v>82</v>
      </c>
      <c r="AY752" s="19" t="s">
        <v>161</v>
      </c>
      <c r="BE752" s="186">
        <f>IF(N752="základní",J752,0)</f>
        <v>0</v>
      </c>
      <c r="BF752" s="186">
        <f>IF(N752="snížená",J752,0)</f>
        <v>0</v>
      </c>
      <c r="BG752" s="186">
        <f>IF(N752="zákl. přenesená",J752,0)</f>
        <v>0</v>
      </c>
      <c r="BH752" s="186">
        <f>IF(N752="sníž. přenesená",J752,0)</f>
        <v>0</v>
      </c>
      <c r="BI752" s="186">
        <f>IF(N752="nulová",J752,0)</f>
        <v>0</v>
      </c>
      <c r="BJ752" s="19" t="s">
        <v>80</v>
      </c>
      <c r="BK752" s="186">
        <f>ROUND(I752*H752,1)</f>
        <v>0</v>
      </c>
      <c r="BL752" s="19" t="s">
        <v>268</v>
      </c>
      <c r="BM752" s="185" t="s">
        <v>1038</v>
      </c>
    </row>
    <row r="753" spans="1:65" s="2" customFormat="1" ht="11.25">
      <c r="A753" s="36"/>
      <c r="B753" s="37"/>
      <c r="C753" s="38"/>
      <c r="D753" s="187" t="s">
        <v>172</v>
      </c>
      <c r="E753" s="38"/>
      <c r="F753" s="188" t="s">
        <v>1039</v>
      </c>
      <c r="G753" s="38"/>
      <c r="H753" s="38"/>
      <c r="I753" s="189"/>
      <c r="J753" s="38"/>
      <c r="K753" s="38"/>
      <c r="L753" s="41"/>
      <c r="M753" s="190"/>
      <c r="N753" s="191"/>
      <c r="O753" s="66"/>
      <c r="P753" s="66"/>
      <c r="Q753" s="66"/>
      <c r="R753" s="66"/>
      <c r="S753" s="66"/>
      <c r="T753" s="66"/>
      <c r="U753" s="67"/>
      <c r="V753" s="36"/>
      <c r="W753" s="36"/>
      <c r="X753" s="36"/>
      <c r="Y753" s="36"/>
      <c r="Z753" s="36"/>
      <c r="AA753" s="36"/>
      <c r="AB753" s="36"/>
      <c r="AC753" s="36"/>
      <c r="AD753" s="36"/>
      <c r="AE753" s="36"/>
      <c r="AT753" s="19" t="s">
        <v>172</v>
      </c>
      <c r="AU753" s="19" t="s">
        <v>82</v>
      </c>
    </row>
    <row r="754" spans="1:65" s="14" customFormat="1" ht="11.25">
      <c r="B754" s="203"/>
      <c r="C754" s="204"/>
      <c r="D754" s="194" t="s">
        <v>174</v>
      </c>
      <c r="E754" s="205" t="s">
        <v>19</v>
      </c>
      <c r="F754" s="206" t="s">
        <v>1025</v>
      </c>
      <c r="G754" s="204"/>
      <c r="H754" s="207">
        <v>2</v>
      </c>
      <c r="I754" s="208"/>
      <c r="J754" s="204"/>
      <c r="K754" s="204"/>
      <c r="L754" s="209"/>
      <c r="M754" s="210"/>
      <c r="N754" s="211"/>
      <c r="O754" s="211"/>
      <c r="P754" s="211"/>
      <c r="Q754" s="211"/>
      <c r="R754" s="211"/>
      <c r="S754" s="211"/>
      <c r="T754" s="211"/>
      <c r="U754" s="212"/>
      <c r="AT754" s="213" t="s">
        <v>174</v>
      </c>
      <c r="AU754" s="213" t="s">
        <v>82</v>
      </c>
      <c r="AV754" s="14" t="s">
        <v>82</v>
      </c>
      <c r="AW754" s="14" t="s">
        <v>33</v>
      </c>
      <c r="AX754" s="14" t="s">
        <v>72</v>
      </c>
      <c r="AY754" s="213" t="s">
        <v>161</v>
      </c>
    </row>
    <row r="755" spans="1:65" s="14" customFormat="1" ht="11.25">
      <c r="B755" s="203"/>
      <c r="C755" s="204"/>
      <c r="D755" s="194" t="s">
        <v>174</v>
      </c>
      <c r="E755" s="205" t="s">
        <v>19</v>
      </c>
      <c r="F755" s="206" t="s">
        <v>1026</v>
      </c>
      <c r="G755" s="204"/>
      <c r="H755" s="207">
        <v>2</v>
      </c>
      <c r="I755" s="208"/>
      <c r="J755" s="204"/>
      <c r="K755" s="204"/>
      <c r="L755" s="209"/>
      <c r="M755" s="210"/>
      <c r="N755" s="211"/>
      <c r="O755" s="211"/>
      <c r="P755" s="211"/>
      <c r="Q755" s="211"/>
      <c r="R755" s="211"/>
      <c r="S755" s="211"/>
      <c r="T755" s="211"/>
      <c r="U755" s="212"/>
      <c r="AT755" s="213" t="s">
        <v>174</v>
      </c>
      <c r="AU755" s="213" t="s">
        <v>82</v>
      </c>
      <c r="AV755" s="14" t="s">
        <v>82</v>
      </c>
      <c r="AW755" s="14" t="s">
        <v>33</v>
      </c>
      <c r="AX755" s="14" t="s">
        <v>72</v>
      </c>
      <c r="AY755" s="213" t="s">
        <v>161</v>
      </c>
    </row>
    <row r="756" spans="1:65" s="15" customFormat="1" ht="11.25">
      <c r="B756" s="214"/>
      <c r="C756" s="215"/>
      <c r="D756" s="194" t="s">
        <v>174</v>
      </c>
      <c r="E756" s="216" t="s">
        <v>19</v>
      </c>
      <c r="F756" s="217" t="s">
        <v>239</v>
      </c>
      <c r="G756" s="215"/>
      <c r="H756" s="218">
        <v>4</v>
      </c>
      <c r="I756" s="219"/>
      <c r="J756" s="215"/>
      <c r="K756" s="215"/>
      <c r="L756" s="220"/>
      <c r="M756" s="221"/>
      <c r="N756" s="222"/>
      <c r="O756" s="222"/>
      <c r="P756" s="222"/>
      <c r="Q756" s="222"/>
      <c r="R756" s="222"/>
      <c r="S756" s="222"/>
      <c r="T756" s="222"/>
      <c r="U756" s="223"/>
      <c r="AT756" s="224" t="s">
        <v>174</v>
      </c>
      <c r="AU756" s="224" t="s">
        <v>82</v>
      </c>
      <c r="AV756" s="15" t="s">
        <v>170</v>
      </c>
      <c r="AW756" s="15" t="s">
        <v>33</v>
      </c>
      <c r="AX756" s="15" t="s">
        <v>80</v>
      </c>
      <c r="AY756" s="224" t="s">
        <v>161</v>
      </c>
    </row>
    <row r="757" spans="1:65" s="2" customFormat="1" ht="16.5" customHeight="1">
      <c r="A757" s="36"/>
      <c r="B757" s="37"/>
      <c r="C757" s="237" t="s">
        <v>1040</v>
      </c>
      <c r="D757" s="237" t="s">
        <v>250</v>
      </c>
      <c r="E757" s="238" t="s">
        <v>1041</v>
      </c>
      <c r="F757" s="239" t="s">
        <v>1042</v>
      </c>
      <c r="G757" s="240" t="s">
        <v>185</v>
      </c>
      <c r="H757" s="241">
        <v>4</v>
      </c>
      <c r="I757" s="242"/>
      <c r="J757" s="243">
        <f>ROUND(I757*H757,1)</f>
        <v>0</v>
      </c>
      <c r="K757" s="239" t="s">
        <v>169</v>
      </c>
      <c r="L757" s="244"/>
      <c r="M757" s="245" t="s">
        <v>19</v>
      </c>
      <c r="N757" s="246" t="s">
        <v>43</v>
      </c>
      <c r="O757" s="66"/>
      <c r="P757" s="183">
        <f>O757*H757</f>
        <v>0</v>
      </c>
      <c r="Q757" s="183">
        <v>1.4999999999999999E-4</v>
      </c>
      <c r="R757" s="183">
        <f>Q757*H757</f>
        <v>5.9999999999999995E-4</v>
      </c>
      <c r="S757" s="183">
        <v>0</v>
      </c>
      <c r="T757" s="183">
        <f>S757*H757</f>
        <v>0</v>
      </c>
      <c r="U757" s="184" t="s">
        <v>19</v>
      </c>
      <c r="V757" s="36"/>
      <c r="W757" s="36"/>
      <c r="X757" s="36"/>
      <c r="Y757" s="36"/>
      <c r="Z757" s="36"/>
      <c r="AA757" s="36"/>
      <c r="AB757" s="36"/>
      <c r="AC757" s="36"/>
      <c r="AD757" s="36"/>
      <c r="AE757" s="36"/>
      <c r="AR757" s="185" t="s">
        <v>406</v>
      </c>
      <c r="AT757" s="185" t="s">
        <v>250</v>
      </c>
      <c r="AU757" s="185" t="s">
        <v>82</v>
      </c>
      <c r="AY757" s="19" t="s">
        <v>161</v>
      </c>
      <c r="BE757" s="186">
        <f>IF(N757="základní",J757,0)</f>
        <v>0</v>
      </c>
      <c r="BF757" s="186">
        <f>IF(N757="snížená",J757,0)</f>
        <v>0</v>
      </c>
      <c r="BG757" s="186">
        <f>IF(N757="zákl. přenesená",J757,0)</f>
        <v>0</v>
      </c>
      <c r="BH757" s="186">
        <f>IF(N757="sníž. přenesená",J757,0)</f>
        <v>0</v>
      </c>
      <c r="BI757" s="186">
        <f>IF(N757="nulová",J757,0)</f>
        <v>0</v>
      </c>
      <c r="BJ757" s="19" t="s">
        <v>80</v>
      </c>
      <c r="BK757" s="186">
        <f>ROUND(I757*H757,1)</f>
        <v>0</v>
      </c>
      <c r="BL757" s="19" t="s">
        <v>268</v>
      </c>
      <c r="BM757" s="185" t="s">
        <v>1043</v>
      </c>
    </row>
    <row r="758" spans="1:65" s="2" customFormat="1" ht="16.5" customHeight="1">
      <c r="A758" s="36"/>
      <c r="B758" s="37"/>
      <c r="C758" s="237" t="s">
        <v>1044</v>
      </c>
      <c r="D758" s="237" t="s">
        <v>250</v>
      </c>
      <c r="E758" s="238" t="s">
        <v>1045</v>
      </c>
      <c r="F758" s="239" t="s">
        <v>1046</v>
      </c>
      <c r="G758" s="240" t="s">
        <v>185</v>
      </c>
      <c r="H758" s="241">
        <v>4</v>
      </c>
      <c r="I758" s="242"/>
      <c r="J758" s="243">
        <f>ROUND(I758*H758,1)</f>
        <v>0</v>
      </c>
      <c r="K758" s="239" t="s">
        <v>169</v>
      </c>
      <c r="L758" s="244"/>
      <c r="M758" s="245" t="s">
        <v>19</v>
      </c>
      <c r="N758" s="246" t="s">
        <v>43</v>
      </c>
      <c r="O758" s="66"/>
      <c r="P758" s="183">
        <f>O758*H758</f>
        <v>0</v>
      </c>
      <c r="Q758" s="183">
        <v>1.4999999999999999E-4</v>
      </c>
      <c r="R758" s="183">
        <f>Q758*H758</f>
        <v>5.9999999999999995E-4</v>
      </c>
      <c r="S758" s="183">
        <v>0</v>
      </c>
      <c r="T758" s="183">
        <f>S758*H758</f>
        <v>0</v>
      </c>
      <c r="U758" s="184" t="s">
        <v>19</v>
      </c>
      <c r="V758" s="36"/>
      <c r="W758" s="36"/>
      <c r="X758" s="36"/>
      <c r="Y758" s="36"/>
      <c r="Z758" s="36"/>
      <c r="AA758" s="36"/>
      <c r="AB758" s="36"/>
      <c r="AC758" s="36"/>
      <c r="AD758" s="36"/>
      <c r="AE758" s="36"/>
      <c r="AR758" s="185" t="s">
        <v>406</v>
      </c>
      <c r="AT758" s="185" t="s">
        <v>250</v>
      </c>
      <c r="AU758" s="185" t="s">
        <v>82</v>
      </c>
      <c r="AY758" s="19" t="s">
        <v>161</v>
      </c>
      <c r="BE758" s="186">
        <f>IF(N758="základní",J758,0)</f>
        <v>0</v>
      </c>
      <c r="BF758" s="186">
        <f>IF(N758="snížená",J758,0)</f>
        <v>0</v>
      </c>
      <c r="BG758" s="186">
        <f>IF(N758="zákl. přenesená",J758,0)</f>
        <v>0</v>
      </c>
      <c r="BH758" s="186">
        <f>IF(N758="sníž. přenesená",J758,0)</f>
        <v>0</v>
      </c>
      <c r="BI758" s="186">
        <f>IF(N758="nulová",J758,0)</f>
        <v>0</v>
      </c>
      <c r="BJ758" s="19" t="s">
        <v>80</v>
      </c>
      <c r="BK758" s="186">
        <f>ROUND(I758*H758,1)</f>
        <v>0</v>
      </c>
      <c r="BL758" s="19" t="s">
        <v>268</v>
      </c>
      <c r="BM758" s="185" t="s">
        <v>1047</v>
      </c>
    </row>
    <row r="759" spans="1:65" s="2" customFormat="1" ht="16.5" customHeight="1">
      <c r="A759" s="36"/>
      <c r="B759" s="37"/>
      <c r="C759" s="174" t="s">
        <v>1048</v>
      </c>
      <c r="D759" s="174" t="s">
        <v>165</v>
      </c>
      <c r="E759" s="175" t="s">
        <v>1049</v>
      </c>
      <c r="F759" s="176" t="s">
        <v>1050</v>
      </c>
      <c r="G759" s="177" t="s">
        <v>185</v>
      </c>
      <c r="H759" s="178">
        <v>4</v>
      </c>
      <c r="I759" s="179"/>
      <c r="J759" s="180">
        <f>ROUND(I759*H759,1)</f>
        <v>0</v>
      </c>
      <c r="K759" s="176" t="s">
        <v>169</v>
      </c>
      <c r="L759" s="41"/>
      <c r="M759" s="181" t="s">
        <v>19</v>
      </c>
      <c r="N759" s="182" t="s">
        <v>43</v>
      </c>
      <c r="O759" s="66"/>
      <c r="P759" s="183">
        <f>O759*H759</f>
        <v>0</v>
      </c>
      <c r="Q759" s="183">
        <v>0</v>
      </c>
      <c r="R759" s="183">
        <f>Q759*H759</f>
        <v>0</v>
      </c>
      <c r="S759" s="183">
        <v>0</v>
      </c>
      <c r="T759" s="183">
        <f>S759*H759</f>
        <v>0</v>
      </c>
      <c r="U759" s="184" t="s">
        <v>19</v>
      </c>
      <c r="V759" s="36"/>
      <c r="W759" s="36"/>
      <c r="X759" s="36"/>
      <c r="Y759" s="36"/>
      <c r="Z759" s="36"/>
      <c r="AA759" s="36"/>
      <c r="AB759" s="36"/>
      <c r="AC759" s="36"/>
      <c r="AD759" s="36"/>
      <c r="AE759" s="36"/>
      <c r="AR759" s="185" t="s">
        <v>268</v>
      </c>
      <c r="AT759" s="185" t="s">
        <v>165</v>
      </c>
      <c r="AU759" s="185" t="s">
        <v>82</v>
      </c>
      <c r="AY759" s="19" t="s">
        <v>161</v>
      </c>
      <c r="BE759" s="186">
        <f>IF(N759="základní",J759,0)</f>
        <v>0</v>
      </c>
      <c r="BF759" s="186">
        <f>IF(N759="snížená",J759,0)</f>
        <v>0</v>
      </c>
      <c r="BG759" s="186">
        <f>IF(N759="zákl. přenesená",J759,0)</f>
        <v>0</v>
      </c>
      <c r="BH759" s="186">
        <f>IF(N759="sníž. přenesená",J759,0)</f>
        <v>0</v>
      </c>
      <c r="BI759" s="186">
        <f>IF(N759="nulová",J759,0)</f>
        <v>0</v>
      </c>
      <c r="BJ759" s="19" t="s">
        <v>80</v>
      </c>
      <c r="BK759" s="186">
        <f>ROUND(I759*H759,1)</f>
        <v>0</v>
      </c>
      <c r="BL759" s="19" t="s">
        <v>268</v>
      </c>
      <c r="BM759" s="185" t="s">
        <v>1051</v>
      </c>
    </row>
    <row r="760" spans="1:65" s="2" customFormat="1" ht="11.25">
      <c r="A760" s="36"/>
      <c r="B760" s="37"/>
      <c r="C760" s="38"/>
      <c r="D760" s="187" t="s">
        <v>172</v>
      </c>
      <c r="E760" s="38"/>
      <c r="F760" s="188" t="s">
        <v>1052</v>
      </c>
      <c r="G760" s="38"/>
      <c r="H760" s="38"/>
      <c r="I760" s="189"/>
      <c r="J760" s="38"/>
      <c r="K760" s="38"/>
      <c r="L760" s="41"/>
      <c r="M760" s="190"/>
      <c r="N760" s="191"/>
      <c r="O760" s="66"/>
      <c r="P760" s="66"/>
      <c r="Q760" s="66"/>
      <c r="R760" s="66"/>
      <c r="S760" s="66"/>
      <c r="T760" s="66"/>
      <c r="U760" s="67"/>
      <c r="V760" s="36"/>
      <c r="W760" s="36"/>
      <c r="X760" s="36"/>
      <c r="Y760" s="36"/>
      <c r="Z760" s="36"/>
      <c r="AA760" s="36"/>
      <c r="AB760" s="36"/>
      <c r="AC760" s="36"/>
      <c r="AD760" s="36"/>
      <c r="AE760" s="36"/>
      <c r="AT760" s="19" t="s">
        <v>172</v>
      </c>
      <c r="AU760" s="19" t="s">
        <v>82</v>
      </c>
    </row>
    <row r="761" spans="1:65" s="14" customFormat="1" ht="11.25">
      <c r="B761" s="203"/>
      <c r="C761" s="204"/>
      <c r="D761" s="194" t="s">
        <v>174</v>
      </c>
      <c r="E761" s="205" t="s">
        <v>19</v>
      </c>
      <c r="F761" s="206" t="s">
        <v>1025</v>
      </c>
      <c r="G761" s="204"/>
      <c r="H761" s="207">
        <v>2</v>
      </c>
      <c r="I761" s="208"/>
      <c r="J761" s="204"/>
      <c r="K761" s="204"/>
      <c r="L761" s="209"/>
      <c r="M761" s="210"/>
      <c r="N761" s="211"/>
      <c r="O761" s="211"/>
      <c r="P761" s="211"/>
      <c r="Q761" s="211"/>
      <c r="R761" s="211"/>
      <c r="S761" s="211"/>
      <c r="T761" s="211"/>
      <c r="U761" s="212"/>
      <c r="AT761" s="213" t="s">
        <v>174</v>
      </c>
      <c r="AU761" s="213" t="s">
        <v>82</v>
      </c>
      <c r="AV761" s="14" t="s">
        <v>82</v>
      </c>
      <c r="AW761" s="14" t="s">
        <v>33</v>
      </c>
      <c r="AX761" s="14" t="s">
        <v>72</v>
      </c>
      <c r="AY761" s="213" t="s">
        <v>161</v>
      </c>
    </row>
    <row r="762" spans="1:65" s="14" customFormat="1" ht="11.25">
      <c r="B762" s="203"/>
      <c r="C762" s="204"/>
      <c r="D762" s="194" t="s">
        <v>174</v>
      </c>
      <c r="E762" s="205" t="s">
        <v>19</v>
      </c>
      <c r="F762" s="206" t="s">
        <v>1026</v>
      </c>
      <c r="G762" s="204"/>
      <c r="H762" s="207">
        <v>2</v>
      </c>
      <c r="I762" s="208"/>
      <c r="J762" s="204"/>
      <c r="K762" s="204"/>
      <c r="L762" s="209"/>
      <c r="M762" s="210"/>
      <c r="N762" s="211"/>
      <c r="O762" s="211"/>
      <c r="P762" s="211"/>
      <c r="Q762" s="211"/>
      <c r="R762" s="211"/>
      <c r="S762" s="211"/>
      <c r="T762" s="211"/>
      <c r="U762" s="212"/>
      <c r="AT762" s="213" t="s">
        <v>174</v>
      </c>
      <c r="AU762" s="213" t="s">
        <v>82</v>
      </c>
      <c r="AV762" s="14" t="s">
        <v>82</v>
      </c>
      <c r="AW762" s="14" t="s">
        <v>33</v>
      </c>
      <c r="AX762" s="14" t="s">
        <v>72</v>
      </c>
      <c r="AY762" s="213" t="s">
        <v>161</v>
      </c>
    </row>
    <row r="763" spans="1:65" s="15" customFormat="1" ht="11.25">
      <c r="B763" s="214"/>
      <c r="C763" s="215"/>
      <c r="D763" s="194" t="s">
        <v>174</v>
      </c>
      <c r="E763" s="216" t="s">
        <v>19</v>
      </c>
      <c r="F763" s="217" t="s">
        <v>239</v>
      </c>
      <c r="G763" s="215"/>
      <c r="H763" s="218">
        <v>4</v>
      </c>
      <c r="I763" s="219"/>
      <c r="J763" s="215"/>
      <c r="K763" s="215"/>
      <c r="L763" s="220"/>
      <c r="M763" s="221"/>
      <c r="N763" s="222"/>
      <c r="O763" s="222"/>
      <c r="P763" s="222"/>
      <c r="Q763" s="222"/>
      <c r="R763" s="222"/>
      <c r="S763" s="222"/>
      <c r="T763" s="222"/>
      <c r="U763" s="223"/>
      <c r="AT763" s="224" t="s">
        <v>174</v>
      </c>
      <c r="AU763" s="224" t="s">
        <v>82</v>
      </c>
      <c r="AV763" s="15" t="s">
        <v>170</v>
      </c>
      <c r="AW763" s="15" t="s">
        <v>33</v>
      </c>
      <c r="AX763" s="15" t="s">
        <v>80</v>
      </c>
      <c r="AY763" s="224" t="s">
        <v>161</v>
      </c>
    </row>
    <row r="764" spans="1:65" s="2" customFormat="1" ht="16.5" customHeight="1">
      <c r="A764" s="36"/>
      <c r="B764" s="37"/>
      <c r="C764" s="237" t="s">
        <v>1053</v>
      </c>
      <c r="D764" s="237" t="s">
        <v>250</v>
      </c>
      <c r="E764" s="238" t="s">
        <v>1054</v>
      </c>
      <c r="F764" s="239" t="s">
        <v>1055</v>
      </c>
      <c r="G764" s="240" t="s">
        <v>185</v>
      </c>
      <c r="H764" s="241">
        <v>4</v>
      </c>
      <c r="I764" s="242"/>
      <c r="J764" s="243">
        <f>ROUND(I764*H764,1)</f>
        <v>0</v>
      </c>
      <c r="K764" s="239" t="s">
        <v>19</v>
      </c>
      <c r="L764" s="244"/>
      <c r="M764" s="245" t="s">
        <v>19</v>
      </c>
      <c r="N764" s="246" t="s">
        <v>43</v>
      </c>
      <c r="O764" s="66"/>
      <c r="P764" s="183">
        <f>O764*H764</f>
        <v>0</v>
      </c>
      <c r="Q764" s="183">
        <v>1.1999999999999999E-3</v>
      </c>
      <c r="R764" s="183">
        <f>Q764*H764</f>
        <v>4.7999999999999996E-3</v>
      </c>
      <c r="S764" s="183">
        <v>0</v>
      </c>
      <c r="T764" s="183">
        <f>S764*H764</f>
        <v>0</v>
      </c>
      <c r="U764" s="184" t="s">
        <v>19</v>
      </c>
      <c r="V764" s="36"/>
      <c r="W764" s="36"/>
      <c r="X764" s="36"/>
      <c r="Y764" s="36"/>
      <c r="Z764" s="36"/>
      <c r="AA764" s="36"/>
      <c r="AB764" s="36"/>
      <c r="AC764" s="36"/>
      <c r="AD764" s="36"/>
      <c r="AE764" s="36"/>
      <c r="AR764" s="185" t="s">
        <v>406</v>
      </c>
      <c r="AT764" s="185" t="s">
        <v>250</v>
      </c>
      <c r="AU764" s="185" t="s">
        <v>82</v>
      </c>
      <c r="AY764" s="19" t="s">
        <v>161</v>
      </c>
      <c r="BE764" s="186">
        <f>IF(N764="základní",J764,0)</f>
        <v>0</v>
      </c>
      <c r="BF764" s="186">
        <f>IF(N764="snížená",J764,0)</f>
        <v>0</v>
      </c>
      <c r="BG764" s="186">
        <f>IF(N764="zákl. přenesená",J764,0)</f>
        <v>0</v>
      </c>
      <c r="BH764" s="186">
        <f>IF(N764="sníž. přenesená",J764,0)</f>
        <v>0</v>
      </c>
      <c r="BI764" s="186">
        <f>IF(N764="nulová",J764,0)</f>
        <v>0</v>
      </c>
      <c r="BJ764" s="19" t="s">
        <v>80</v>
      </c>
      <c r="BK764" s="186">
        <f>ROUND(I764*H764,1)</f>
        <v>0</v>
      </c>
      <c r="BL764" s="19" t="s">
        <v>268</v>
      </c>
      <c r="BM764" s="185" t="s">
        <v>1056</v>
      </c>
    </row>
    <row r="765" spans="1:65" s="2" customFormat="1" ht="24.2" customHeight="1">
      <c r="A765" s="36"/>
      <c r="B765" s="37"/>
      <c r="C765" s="174" t="s">
        <v>1057</v>
      </c>
      <c r="D765" s="174" t="s">
        <v>165</v>
      </c>
      <c r="E765" s="175" t="s">
        <v>1058</v>
      </c>
      <c r="F765" s="176" t="s">
        <v>1059</v>
      </c>
      <c r="G765" s="177" t="s">
        <v>185</v>
      </c>
      <c r="H765" s="178">
        <v>8</v>
      </c>
      <c r="I765" s="179"/>
      <c r="J765" s="180">
        <f>ROUND(I765*H765,1)</f>
        <v>0</v>
      </c>
      <c r="K765" s="176" t="s">
        <v>169</v>
      </c>
      <c r="L765" s="41"/>
      <c r="M765" s="181" t="s">
        <v>19</v>
      </c>
      <c r="N765" s="182" t="s">
        <v>43</v>
      </c>
      <c r="O765" s="66"/>
      <c r="P765" s="183">
        <f>O765*H765</f>
        <v>0</v>
      </c>
      <c r="Q765" s="183">
        <v>0</v>
      </c>
      <c r="R765" s="183">
        <f>Q765*H765</f>
        <v>0</v>
      </c>
      <c r="S765" s="183">
        <v>0</v>
      </c>
      <c r="T765" s="183">
        <f>S765*H765</f>
        <v>0</v>
      </c>
      <c r="U765" s="184" t="s">
        <v>19</v>
      </c>
      <c r="V765" s="36"/>
      <c r="W765" s="36"/>
      <c r="X765" s="36"/>
      <c r="Y765" s="36"/>
      <c r="Z765" s="36"/>
      <c r="AA765" s="36"/>
      <c r="AB765" s="36"/>
      <c r="AC765" s="36"/>
      <c r="AD765" s="36"/>
      <c r="AE765" s="36"/>
      <c r="AR765" s="185" t="s">
        <v>268</v>
      </c>
      <c r="AT765" s="185" t="s">
        <v>165</v>
      </c>
      <c r="AU765" s="185" t="s">
        <v>82</v>
      </c>
      <c r="AY765" s="19" t="s">
        <v>161</v>
      </c>
      <c r="BE765" s="186">
        <f>IF(N765="základní",J765,0)</f>
        <v>0</v>
      </c>
      <c r="BF765" s="186">
        <f>IF(N765="snížená",J765,0)</f>
        <v>0</v>
      </c>
      <c r="BG765" s="186">
        <f>IF(N765="zákl. přenesená",J765,0)</f>
        <v>0</v>
      </c>
      <c r="BH765" s="186">
        <f>IF(N765="sníž. přenesená",J765,0)</f>
        <v>0</v>
      </c>
      <c r="BI765" s="186">
        <f>IF(N765="nulová",J765,0)</f>
        <v>0</v>
      </c>
      <c r="BJ765" s="19" t="s">
        <v>80</v>
      </c>
      <c r="BK765" s="186">
        <f>ROUND(I765*H765,1)</f>
        <v>0</v>
      </c>
      <c r="BL765" s="19" t="s">
        <v>268</v>
      </c>
      <c r="BM765" s="185" t="s">
        <v>1060</v>
      </c>
    </row>
    <row r="766" spans="1:65" s="2" customFormat="1" ht="11.25">
      <c r="A766" s="36"/>
      <c r="B766" s="37"/>
      <c r="C766" s="38"/>
      <c r="D766" s="187" t="s">
        <v>172</v>
      </c>
      <c r="E766" s="38"/>
      <c r="F766" s="188" t="s">
        <v>1061</v>
      </c>
      <c r="G766" s="38"/>
      <c r="H766" s="38"/>
      <c r="I766" s="189"/>
      <c r="J766" s="38"/>
      <c r="K766" s="38"/>
      <c r="L766" s="41"/>
      <c r="M766" s="190"/>
      <c r="N766" s="191"/>
      <c r="O766" s="66"/>
      <c r="P766" s="66"/>
      <c r="Q766" s="66"/>
      <c r="R766" s="66"/>
      <c r="S766" s="66"/>
      <c r="T766" s="66"/>
      <c r="U766" s="67"/>
      <c r="V766" s="36"/>
      <c r="W766" s="36"/>
      <c r="X766" s="36"/>
      <c r="Y766" s="36"/>
      <c r="Z766" s="36"/>
      <c r="AA766" s="36"/>
      <c r="AB766" s="36"/>
      <c r="AC766" s="36"/>
      <c r="AD766" s="36"/>
      <c r="AE766" s="36"/>
      <c r="AT766" s="19" t="s">
        <v>172</v>
      </c>
      <c r="AU766" s="19" t="s">
        <v>82</v>
      </c>
    </row>
    <row r="767" spans="1:65" s="2" customFormat="1" ht="58.5">
      <c r="A767" s="36"/>
      <c r="B767" s="37"/>
      <c r="C767" s="38"/>
      <c r="D767" s="194" t="s">
        <v>213</v>
      </c>
      <c r="E767" s="38"/>
      <c r="F767" s="225" t="s">
        <v>1062</v>
      </c>
      <c r="G767" s="38"/>
      <c r="H767" s="38"/>
      <c r="I767" s="189"/>
      <c r="J767" s="38"/>
      <c r="K767" s="38"/>
      <c r="L767" s="41"/>
      <c r="M767" s="190"/>
      <c r="N767" s="191"/>
      <c r="O767" s="66"/>
      <c r="P767" s="66"/>
      <c r="Q767" s="66"/>
      <c r="R767" s="66"/>
      <c r="S767" s="66"/>
      <c r="T767" s="66"/>
      <c r="U767" s="67"/>
      <c r="V767" s="36"/>
      <c r="W767" s="36"/>
      <c r="X767" s="36"/>
      <c r="Y767" s="36"/>
      <c r="Z767" s="36"/>
      <c r="AA767" s="36"/>
      <c r="AB767" s="36"/>
      <c r="AC767" s="36"/>
      <c r="AD767" s="36"/>
      <c r="AE767" s="36"/>
      <c r="AT767" s="19" t="s">
        <v>213</v>
      </c>
      <c r="AU767" s="19" t="s">
        <v>82</v>
      </c>
    </row>
    <row r="768" spans="1:65" s="14" customFormat="1" ht="11.25">
      <c r="B768" s="203"/>
      <c r="C768" s="204"/>
      <c r="D768" s="194" t="s">
        <v>174</v>
      </c>
      <c r="E768" s="205" t="s">
        <v>19</v>
      </c>
      <c r="F768" s="206" t="s">
        <v>1063</v>
      </c>
      <c r="G768" s="204"/>
      <c r="H768" s="207">
        <v>8</v>
      </c>
      <c r="I768" s="208"/>
      <c r="J768" s="204"/>
      <c r="K768" s="204"/>
      <c r="L768" s="209"/>
      <c r="M768" s="210"/>
      <c r="N768" s="211"/>
      <c r="O768" s="211"/>
      <c r="P768" s="211"/>
      <c r="Q768" s="211"/>
      <c r="R768" s="211"/>
      <c r="S768" s="211"/>
      <c r="T768" s="211"/>
      <c r="U768" s="212"/>
      <c r="AT768" s="213" t="s">
        <v>174</v>
      </c>
      <c r="AU768" s="213" t="s">
        <v>82</v>
      </c>
      <c r="AV768" s="14" t="s">
        <v>82</v>
      </c>
      <c r="AW768" s="14" t="s">
        <v>33</v>
      </c>
      <c r="AX768" s="14" t="s">
        <v>80</v>
      </c>
      <c r="AY768" s="213" t="s">
        <v>161</v>
      </c>
    </row>
    <row r="769" spans="1:65" s="2" customFormat="1" ht="21.75" customHeight="1">
      <c r="A769" s="36"/>
      <c r="B769" s="37"/>
      <c r="C769" s="237" t="s">
        <v>1064</v>
      </c>
      <c r="D769" s="237" t="s">
        <v>250</v>
      </c>
      <c r="E769" s="238" t="s">
        <v>1065</v>
      </c>
      <c r="F769" s="239" t="s">
        <v>1066</v>
      </c>
      <c r="G769" s="240" t="s">
        <v>185</v>
      </c>
      <c r="H769" s="241">
        <v>8</v>
      </c>
      <c r="I769" s="242"/>
      <c r="J769" s="243">
        <f>ROUND(I769*H769,1)</f>
        <v>0</v>
      </c>
      <c r="K769" s="239" t="s">
        <v>19</v>
      </c>
      <c r="L769" s="244"/>
      <c r="M769" s="245" t="s">
        <v>19</v>
      </c>
      <c r="N769" s="246" t="s">
        <v>43</v>
      </c>
      <c r="O769" s="66"/>
      <c r="P769" s="183">
        <f>O769*H769</f>
        <v>0</v>
      </c>
      <c r="Q769" s="183">
        <v>7.0000000000000001E-3</v>
      </c>
      <c r="R769" s="183">
        <f>Q769*H769</f>
        <v>5.6000000000000001E-2</v>
      </c>
      <c r="S769" s="183">
        <v>0</v>
      </c>
      <c r="T769" s="183">
        <f>S769*H769</f>
        <v>0</v>
      </c>
      <c r="U769" s="184" t="s">
        <v>19</v>
      </c>
      <c r="V769" s="36"/>
      <c r="W769" s="36"/>
      <c r="X769" s="36"/>
      <c r="Y769" s="36"/>
      <c r="Z769" s="36"/>
      <c r="AA769" s="36"/>
      <c r="AB769" s="36"/>
      <c r="AC769" s="36"/>
      <c r="AD769" s="36"/>
      <c r="AE769" s="36"/>
      <c r="AR769" s="185" t="s">
        <v>406</v>
      </c>
      <c r="AT769" s="185" t="s">
        <v>250</v>
      </c>
      <c r="AU769" s="185" t="s">
        <v>82</v>
      </c>
      <c r="AY769" s="19" t="s">
        <v>161</v>
      </c>
      <c r="BE769" s="186">
        <f>IF(N769="základní",J769,0)</f>
        <v>0</v>
      </c>
      <c r="BF769" s="186">
        <f>IF(N769="snížená",J769,0)</f>
        <v>0</v>
      </c>
      <c r="BG769" s="186">
        <f>IF(N769="zákl. přenesená",J769,0)</f>
        <v>0</v>
      </c>
      <c r="BH769" s="186">
        <f>IF(N769="sníž. přenesená",J769,0)</f>
        <v>0</v>
      </c>
      <c r="BI769" s="186">
        <f>IF(N769="nulová",J769,0)</f>
        <v>0</v>
      </c>
      <c r="BJ769" s="19" t="s">
        <v>80</v>
      </c>
      <c r="BK769" s="186">
        <f>ROUND(I769*H769,1)</f>
        <v>0</v>
      </c>
      <c r="BL769" s="19" t="s">
        <v>268</v>
      </c>
      <c r="BM769" s="185" t="s">
        <v>1067</v>
      </c>
    </row>
    <row r="770" spans="1:65" s="13" customFormat="1" ht="11.25">
      <c r="B770" s="192"/>
      <c r="C770" s="193"/>
      <c r="D770" s="194" t="s">
        <v>174</v>
      </c>
      <c r="E770" s="195" t="s">
        <v>19</v>
      </c>
      <c r="F770" s="196" t="s">
        <v>1068</v>
      </c>
      <c r="G770" s="193"/>
      <c r="H770" s="195" t="s">
        <v>19</v>
      </c>
      <c r="I770" s="197"/>
      <c r="J770" s="193"/>
      <c r="K770" s="193"/>
      <c r="L770" s="198"/>
      <c r="M770" s="199"/>
      <c r="N770" s="200"/>
      <c r="O770" s="200"/>
      <c r="P770" s="200"/>
      <c r="Q770" s="200"/>
      <c r="R770" s="200"/>
      <c r="S770" s="200"/>
      <c r="T770" s="200"/>
      <c r="U770" s="201"/>
      <c r="AT770" s="202" t="s">
        <v>174</v>
      </c>
      <c r="AU770" s="202" t="s">
        <v>82</v>
      </c>
      <c r="AV770" s="13" t="s">
        <v>80</v>
      </c>
      <c r="AW770" s="13" t="s">
        <v>33</v>
      </c>
      <c r="AX770" s="13" t="s">
        <v>72</v>
      </c>
      <c r="AY770" s="202" t="s">
        <v>161</v>
      </c>
    </row>
    <row r="771" spans="1:65" s="14" customFormat="1" ht="11.25">
      <c r="B771" s="203"/>
      <c r="C771" s="204"/>
      <c r="D771" s="194" t="s">
        <v>174</v>
      </c>
      <c r="E771" s="205" t="s">
        <v>19</v>
      </c>
      <c r="F771" s="206" t="s">
        <v>1069</v>
      </c>
      <c r="G771" s="204"/>
      <c r="H771" s="207">
        <v>8</v>
      </c>
      <c r="I771" s="208"/>
      <c r="J771" s="204"/>
      <c r="K771" s="204"/>
      <c r="L771" s="209"/>
      <c r="M771" s="210"/>
      <c r="N771" s="211"/>
      <c r="O771" s="211"/>
      <c r="P771" s="211"/>
      <c r="Q771" s="211"/>
      <c r="R771" s="211"/>
      <c r="S771" s="211"/>
      <c r="T771" s="211"/>
      <c r="U771" s="212"/>
      <c r="AT771" s="213" t="s">
        <v>174</v>
      </c>
      <c r="AU771" s="213" t="s">
        <v>82</v>
      </c>
      <c r="AV771" s="14" t="s">
        <v>82</v>
      </c>
      <c r="AW771" s="14" t="s">
        <v>33</v>
      </c>
      <c r="AX771" s="14" t="s">
        <v>80</v>
      </c>
      <c r="AY771" s="213" t="s">
        <v>161</v>
      </c>
    </row>
    <row r="772" spans="1:65" s="2" customFormat="1" ht="24.2" customHeight="1">
      <c r="A772" s="36"/>
      <c r="B772" s="37"/>
      <c r="C772" s="174" t="s">
        <v>1070</v>
      </c>
      <c r="D772" s="174" t="s">
        <v>165</v>
      </c>
      <c r="E772" s="175" t="s">
        <v>1071</v>
      </c>
      <c r="F772" s="176" t="s">
        <v>1072</v>
      </c>
      <c r="G772" s="177" t="s">
        <v>185</v>
      </c>
      <c r="H772" s="178">
        <v>1</v>
      </c>
      <c r="I772" s="179"/>
      <c r="J772" s="180">
        <f>ROUND(I772*H772,1)</f>
        <v>0</v>
      </c>
      <c r="K772" s="176" t="s">
        <v>169</v>
      </c>
      <c r="L772" s="41"/>
      <c r="M772" s="181" t="s">
        <v>19</v>
      </c>
      <c r="N772" s="182" t="s">
        <v>43</v>
      </c>
      <c r="O772" s="66"/>
      <c r="P772" s="183">
        <f>O772*H772</f>
        <v>0</v>
      </c>
      <c r="Q772" s="183">
        <v>4.0118579999999998E-4</v>
      </c>
      <c r="R772" s="183">
        <f>Q772*H772</f>
        <v>4.0118579999999998E-4</v>
      </c>
      <c r="S772" s="183">
        <v>0</v>
      </c>
      <c r="T772" s="183">
        <f>S772*H772</f>
        <v>0</v>
      </c>
      <c r="U772" s="184" t="s">
        <v>19</v>
      </c>
      <c r="V772" s="36"/>
      <c r="W772" s="36"/>
      <c r="X772" s="36"/>
      <c r="Y772" s="36"/>
      <c r="Z772" s="36"/>
      <c r="AA772" s="36"/>
      <c r="AB772" s="36"/>
      <c r="AC772" s="36"/>
      <c r="AD772" s="36"/>
      <c r="AE772" s="36"/>
      <c r="AR772" s="185" t="s">
        <v>268</v>
      </c>
      <c r="AT772" s="185" t="s">
        <v>165</v>
      </c>
      <c r="AU772" s="185" t="s">
        <v>82</v>
      </c>
      <c r="AY772" s="19" t="s">
        <v>161</v>
      </c>
      <c r="BE772" s="186">
        <f>IF(N772="základní",J772,0)</f>
        <v>0</v>
      </c>
      <c r="BF772" s="186">
        <f>IF(N772="snížená",J772,0)</f>
        <v>0</v>
      </c>
      <c r="BG772" s="186">
        <f>IF(N772="zákl. přenesená",J772,0)</f>
        <v>0</v>
      </c>
      <c r="BH772" s="186">
        <f>IF(N772="sníž. přenesená",J772,0)</f>
        <v>0</v>
      </c>
      <c r="BI772" s="186">
        <f>IF(N772="nulová",J772,0)</f>
        <v>0</v>
      </c>
      <c r="BJ772" s="19" t="s">
        <v>80</v>
      </c>
      <c r="BK772" s="186">
        <f>ROUND(I772*H772,1)</f>
        <v>0</v>
      </c>
      <c r="BL772" s="19" t="s">
        <v>268</v>
      </c>
      <c r="BM772" s="185" t="s">
        <v>1073</v>
      </c>
    </row>
    <row r="773" spans="1:65" s="2" customFormat="1" ht="11.25">
      <c r="A773" s="36"/>
      <c r="B773" s="37"/>
      <c r="C773" s="38"/>
      <c r="D773" s="187" t="s">
        <v>172</v>
      </c>
      <c r="E773" s="38"/>
      <c r="F773" s="188" t="s">
        <v>1074</v>
      </c>
      <c r="G773" s="38"/>
      <c r="H773" s="38"/>
      <c r="I773" s="189"/>
      <c r="J773" s="38"/>
      <c r="K773" s="38"/>
      <c r="L773" s="41"/>
      <c r="M773" s="190"/>
      <c r="N773" s="191"/>
      <c r="O773" s="66"/>
      <c r="P773" s="66"/>
      <c r="Q773" s="66"/>
      <c r="R773" s="66"/>
      <c r="S773" s="66"/>
      <c r="T773" s="66"/>
      <c r="U773" s="67"/>
      <c r="V773" s="36"/>
      <c r="W773" s="36"/>
      <c r="X773" s="36"/>
      <c r="Y773" s="36"/>
      <c r="Z773" s="36"/>
      <c r="AA773" s="36"/>
      <c r="AB773" s="36"/>
      <c r="AC773" s="36"/>
      <c r="AD773" s="36"/>
      <c r="AE773" s="36"/>
      <c r="AT773" s="19" t="s">
        <v>172</v>
      </c>
      <c r="AU773" s="19" t="s">
        <v>82</v>
      </c>
    </row>
    <row r="774" spans="1:65" s="2" customFormat="1" ht="39">
      <c r="A774" s="36"/>
      <c r="B774" s="37"/>
      <c r="C774" s="38"/>
      <c r="D774" s="194" t="s">
        <v>213</v>
      </c>
      <c r="E774" s="38"/>
      <c r="F774" s="225" t="s">
        <v>1075</v>
      </c>
      <c r="G774" s="38"/>
      <c r="H774" s="38"/>
      <c r="I774" s="189"/>
      <c r="J774" s="38"/>
      <c r="K774" s="38"/>
      <c r="L774" s="41"/>
      <c r="M774" s="190"/>
      <c r="N774" s="191"/>
      <c r="O774" s="66"/>
      <c r="P774" s="66"/>
      <c r="Q774" s="66"/>
      <c r="R774" s="66"/>
      <c r="S774" s="66"/>
      <c r="T774" s="66"/>
      <c r="U774" s="67"/>
      <c r="V774" s="36"/>
      <c r="W774" s="36"/>
      <c r="X774" s="36"/>
      <c r="Y774" s="36"/>
      <c r="Z774" s="36"/>
      <c r="AA774" s="36"/>
      <c r="AB774" s="36"/>
      <c r="AC774" s="36"/>
      <c r="AD774" s="36"/>
      <c r="AE774" s="36"/>
      <c r="AT774" s="19" t="s">
        <v>213</v>
      </c>
      <c r="AU774" s="19" t="s">
        <v>82</v>
      </c>
    </row>
    <row r="775" spans="1:65" s="2" customFormat="1" ht="24.2" customHeight="1">
      <c r="A775" s="36"/>
      <c r="B775" s="37"/>
      <c r="C775" s="237" t="s">
        <v>1076</v>
      </c>
      <c r="D775" s="237" t="s">
        <v>250</v>
      </c>
      <c r="E775" s="238" t="s">
        <v>1077</v>
      </c>
      <c r="F775" s="239" t="s">
        <v>1078</v>
      </c>
      <c r="G775" s="240" t="s">
        <v>185</v>
      </c>
      <c r="H775" s="241">
        <v>1</v>
      </c>
      <c r="I775" s="242"/>
      <c r="J775" s="243">
        <f>ROUND(I775*H775,1)</f>
        <v>0</v>
      </c>
      <c r="K775" s="239" t="s">
        <v>169</v>
      </c>
      <c r="L775" s="244"/>
      <c r="M775" s="245" t="s">
        <v>19</v>
      </c>
      <c r="N775" s="246" t="s">
        <v>43</v>
      </c>
      <c r="O775" s="66"/>
      <c r="P775" s="183">
        <f>O775*H775</f>
        <v>0</v>
      </c>
      <c r="Q775" s="183">
        <v>1.6E-2</v>
      </c>
      <c r="R775" s="183">
        <f>Q775*H775</f>
        <v>1.6E-2</v>
      </c>
      <c r="S775" s="183">
        <v>0</v>
      </c>
      <c r="T775" s="183">
        <f>S775*H775</f>
        <v>0</v>
      </c>
      <c r="U775" s="184" t="s">
        <v>19</v>
      </c>
      <c r="V775" s="36"/>
      <c r="W775" s="36"/>
      <c r="X775" s="36"/>
      <c r="Y775" s="36"/>
      <c r="Z775" s="36"/>
      <c r="AA775" s="36"/>
      <c r="AB775" s="36"/>
      <c r="AC775" s="36"/>
      <c r="AD775" s="36"/>
      <c r="AE775" s="36"/>
      <c r="AR775" s="185" t="s">
        <v>406</v>
      </c>
      <c r="AT775" s="185" t="s">
        <v>250</v>
      </c>
      <c r="AU775" s="185" t="s">
        <v>82</v>
      </c>
      <c r="AY775" s="19" t="s">
        <v>161</v>
      </c>
      <c r="BE775" s="186">
        <f>IF(N775="základní",J775,0)</f>
        <v>0</v>
      </c>
      <c r="BF775" s="186">
        <f>IF(N775="snížená",J775,0)</f>
        <v>0</v>
      </c>
      <c r="BG775" s="186">
        <f>IF(N775="zákl. přenesená",J775,0)</f>
        <v>0</v>
      </c>
      <c r="BH775" s="186">
        <f>IF(N775="sníž. přenesená",J775,0)</f>
        <v>0</v>
      </c>
      <c r="BI775" s="186">
        <f>IF(N775="nulová",J775,0)</f>
        <v>0</v>
      </c>
      <c r="BJ775" s="19" t="s">
        <v>80</v>
      </c>
      <c r="BK775" s="186">
        <f>ROUND(I775*H775,1)</f>
        <v>0</v>
      </c>
      <c r="BL775" s="19" t="s">
        <v>268</v>
      </c>
      <c r="BM775" s="185" t="s">
        <v>1079</v>
      </c>
    </row>
    <row r="776" spans="1:65" s="2" customFormat="1" ht="24.2" customHeight="1">
      <c r="A776" s="36"/>
      <c r="B776" s="37"/>
      <c r="C776" s="174" t="s">
        <v>1080</v>
      </c>
      <c r="D776" s="174" t="s">
        <v>165</v>
      </c>
      <c r="E776" s="175" t="s">
        <v>1081</v>
      </c>
      <c r="F776" s="176" t="s">
        <v>1082</v>
      </c>
      <c r="G776" s="177" t="s">
        <v>185</v>
      </c>
      <c r="H776" s="178">
        <v>1</v>
      </c>
      <c r="I776" s="179"/>
      <c r="J776" s="180">
        <f>ROUND(I776*H776,1)</f>
        <v>0</v>
      </c>
      <c r="K776" s="176" t="s">
        <v>169</v>
      </c>
      <c r="L776" s="41"/>
      <c r="M776" s="181" t="s">
        <v>19</v>
      </c>
      <c r="N776" s="182" t="s">
        <v>43</v>
      </c>
      <c r="O776" s="66"/>
      <c r="P776" s="183">
        <f>O776*H776</f>
        <v>0</v>
      </c>
      <c r="Q776" s="183">
        <v>0</v>
      </c>
      <c r="R776" s="183">
        <f>Q776*H776</f>
        <v>0</v>
      </c>
      <c r="S776" s="183">
        <v>0</v>
      </c>
      <c r="T776" s="183">
        <f>S776*H776</f>
        <v>0</v>
      </c>
      <c r="U776" s="184" t="s">
        <v>19</v>
      </c>
      <c r="V776" s="36"/>
      <c r="W776" s="36"/>
      <c r="X776" s="36"/>
      <c r="Y776" s="36"/>
      <c r="Z776" s="36"/>
      <c r="AA776" s="36"/>
      <c r="AB776" s="36"/>
      <c r="AC776" s="36"/>
      <c r="AD776" s="36"/>
      <c r="AE776" s="36"/>
      <c r="AR776" s="185" t="s">
        <v>268</v>
      </c>
      <c r="AT776" s="185" t="s">
        <v>165</v>
      </c>
      <c r="AU776" s="185" t="s">
        <v>82</v>
      </c>
      <c r="AY776" s="19" t="s">
        <v>161</v>
      </c>
      <c r="BE776" s="186">
        <f>IF(N776="základní",J776,0)</f>
        <v>0</v>
      </c>
      <c r="BF776" s="186">
        <f>IF(N776="snížená",J776,0)</f>
        <v>0</v>
      </c>
      <c r="BG776" s="186">
        <f>IF(N776="zákl. přenesená",J776,0)</f>
        <v>0</v>
      </c>
      <c r="BH776" s="186">
        <f>IF(N776="sníž. přenesená",J776,0)</f>
        <v>0</v>
      </c>
      <c r="BI776" s="186">
        <f>IF(N776="nulová",J776,0)</f>
        <v>0</v>
      </c>
      <c r="BJ776" s="19" t="s">
        <v>80</v>
      </c>
      <c r="BK776" s="186">
        <f>ROUND(I776*H776,1)</f>
        <v>0</v>
      </c>
      <c r="BL776" s="19" t="s">
        <v>268</v>
      </c>
      <c r="BM776" s="185" t="s">
        <v>1083</v>
      </c>
    </row>
    <row r="777" spans="1:65" s="2" customFormat="1" ht="11.25">
      <c r="A777" s="36"/>
      <c r="B777" s="37"/>
      <c r="C777" s="38"/>
      <c r="D777" s="187" t="s">
        <v>172</v>
      </c>
      <c r="E777" s="38"/>
      <c r="F777" s="188" t="s">
        <v>1084</v>
      </c>
      <c r="G777" s="38"/>
      <c r="H777" s="38"/>
      <c r="I777" s="189"/>
      <c r="J777" s="38"/>
      <c r="K777" s="38"/>
      <c r="L777" s="41"/>
      <c r="M777" s="190"/>
      <c r="N777" s="191"/>
      <c r="O777" s="66"/>
      <c r="P777" s="66"/>
      <c r="Q777" s="66"/>
      <c r="R777" s="66"/>
      <c r="S777" s="66"/>
      <c r="T777" s="66"/>
      <c r="U777" s="67"/>
      <c r="V777" s="36"/>
      <c r="W777" s="36"/>
      <c r="X777" s="36"/>
      <c r="Y777" s="36"/>
      <c r="Z777" s="36"/>
      <c r="AA777" s="36"/>
      <c r="AB777" s="36"/>
      <c r="AC777" s="36"/>
      <c r="AD777" s="36"/>
      <c r="AE777" s="36"/>
      <c r="AT777" s="19" t="s">
        <v>172</v>
      </c>
      <c r="AU777" s="19" t="s">
        <v>82</v>
      </c>
    </row>
    <row r="778" spans="1:65" s="2" customFormat="1" ht="87.75">
      <c r="A778" s="36"/>
      <c r="B778" s="37"/>
      <c r="C778" s="38"/>
      <c r="D778" s="194" t="s">
        <v>213</v>
      </c>
      <c r="E778" s="38"/>
      <c r="F778" s="225" t="s">
        <v>1024</v>
      </c>
      <c r="G778" s="38"/>
      <c r="H778" s="38"/>
      <c r="I778" s="189"/>
      <c r="J778" s="38"/>
      <c r="K778" s="38"/>
      <c r="L778" s="41"/>
      <c r="M778" s="190"/>
      <c r="N778" s="191"/>
      <c r="O778" s="66"/>
      <c r="P778" s="66"/>
      <c r="Q778" s="66"/>
      <c r="R778" s="66"/>
      <c r="S778" s="66"/>
      <c r="T778" s="66"/>
      <c r="U778" s="67"/>
      <c r="V778" s="36"/>
      <c r="W778" s="36"/>
      <c r="X778" s="36"/>
      <c r="Y778" s="36"/>
      <c r="Z778" s="36"/>
      <c r="AA778" s="36"/>
      <c r="AB778" s="36"/>
      <c r="AC778" s="36"/>
      <c r="AD778" s="36"/>
      <c r="AE778" s="36"/>
      <c r="AT778" s="19" t="s">
        <v>213</v>
      </c>
      <c r="AU778" s="19" t="s">
        <v>82</v>
      </c>
    </row>
    <row r="779" spans="1:65" s="14" customFormat="1" ht="11.25">
      <c r="B779" s="203"/>
      <c r="C779" s="204"/>
      <c r="D779" s="194" t="s">
        <v>174</v>
      </c>
      <c r="E779" s="205" t="s">
        <v>19</v>
      </c>
      <c r="F779" s="206" t="s">
        <v>556</v>
      </c>
      <c r="G779" s="204"/>
      <c r="H779" s="207">
        <v>1</v>
      </c>
      <c r="I779" s="208"/>
      <c r="J779" s="204"/>
      <c r="K779" s="204"/>
      <c r="L779" s="209"/>
      <c r="M779" s="210"/>
      <c r="N779" s="211"/>
      <c r="O779" s="211"/>
      <c r="P779" s="211"/>
      <c r="Q779" s="211"/>
      <c r="R779" s="211"/>
      <c r="S779" s="211"/>
      <c r="T779" s="211"/>
      <c r="U779" s="212"/>
      <c r="AT779" s="213" t="s">
        <v>174</v>
      </c>
      <c r="AU779" s="213" t="s">
        <v>82</v>
      </c>
      <c r="AV779" s="14" t="s">
        <v>82</v>
      </c>
      <c r="AW779" s="14" t="s">
        <v>33</v>
      </c>
      <c r="AX779" s="14" t="s">
        <v>80</v>
      </c>
      <c r="AY779" s="213" t="s">
        <v>161</v>
      </c>
    </row>
    <row r="780" spans="1:65" s="2" customFormat="1" ht="16.5" customHeight="1">
      <c r="A780" s="36"/>
      <c r="B780" s="37"/>
      <c r="C780" s="237" t="s">
        <v>1085</v>
      </c>
      <c r="D780" s="237" t="s">
        <v>250</v>
      </c>
      <c r="E780" s="238" t="s">
        <v>1086</v>
      </c>
      <c r="F780" s="239" t="s">
        <v>1087</v>
      </c>
      <c r="G780" s="240" t="s">
        <v>185</v>
      </c>
      <c r="H780" s="241">
        <v>1</v>
      </c>
      <c r="I780" s="242"/>
      <c r="J780" s="243">
        <f>ROUND(I780*H780,1)</f>
        <v>0</v>
      </c>
      <c r="K780" s="239" t="s">
        <v>19</v>
      </c>
      <c r="L780" s="244"/>
      <c r="M780" s="245" t="s">
        <v>19</v>
      </c>
      <c r="N780" s="246" t="s">
        <v>43</v>
      </c>
      <c r="O780" s="66"/>
      <c r="P780" s="183">
        <f>O780*H780</f>
        <v>0</v>
      </c>
      <c r="Q780" s="183">
        <v>3.7999999999999999E-2</v>
      </c>
      <c r="R780" s="183">
        <f>Q780*H780</f>
        <v>3.7999999999999999E-2</v>
      </c>
      <c r="S780" s="183">
        <v>0</v>
      </c>
      <c r="T780" s="183">
        <f>S780*H780</f>
        <v>0</v>
      </c>
      <c r="U780" s="184" t="s">
        <v>19</v>
      </c>
      <c r="V780" s="36"/>
      <c r="W780" s="36"/>
      <c r="X780" s="36"/>
      <c r="Y780" s="36"/>
      <c r="Z780" s="36"/>
      <c r="AA780" s="36"/>
      <c r="AB780" s="36"/>
      <c r="AC780" s="36"/>
      <c r="AD780" s="36"/>
      <c r="AE780" s="36"/>
      <c r="AR780" s="185" t="s">
        <v>406</v>
      </c>
      <c r="AT780" s="185" t="s">
        <v>250</v>
      </c>
      <c r="AU780" s="185" t="s">
        <v>82</v>
      </c>
      <c r="AY780" s="19" t="s">
        <v>161</v>
      </c>
      <c r="BE780" s="186">
        <f>IF(N780="základní",J780,0)</f>
        <v>0</v>
      </c>
      <c r="BF780" s="186">
        <f>IF(N780="snížená",J780,0)</f>
        <v>0</v>
      </c>
      <c r="BG780" s="186">
        <f>IF(N780="zákl. přenesená",J780,0)</f>
        <v>0</v>
      </c>
      <c r="BH780" s="186">
        <f>IF(N780="sníž. přenesená",J780,0)</f>
        <v>0</v>
      </c>
      <c r="BI780" s="186">
        <f>IF(N780="nulová",J780,0)</f>
        <v>0</v>
      </c>
      <c r="BJ780" s="19" t="s">
        <v>80</v>
      </c>
      <c r="BK780" s="186">
        <f>ROUND(I780*H780,1)</f>
        <v>0</v>
      </c>
      <c r="BL780" s="19" t="s">
        <v>268</v>
      </c>
      <c r="BM780" s="185" t="s">
        <v>1088</v>
      </c>
    </row>
    <row r="781" spans="1:65" s="2" customFormat="1" ht="16.5" customHeight="1">
      <c r="A781" s="36"/>
      <c r="B781" s="37"/>
      <c r="C781" s="174" t="s">
        <v>1089</v>
      </c>
      <c r="D781" s="174" t="s">
        <v>165</v>
      </c>
      <c r="E781" s="175" t="s">
        <v>1036</v>
      </c>
      <c r="F781" s="176" t="s">
        <v>1037</v>
      </c>
      <c r="G781" s="177" t="s">
        <v>185</v>
      </c>
      <c r="H781" s="178">
        <v>1</v>
      </c>
      <c r="I781" s="179"/>
      <c r="J781" s="180">
        <f>ROUND(I781*H781,1)</f>
        <v>0</v>
      </c>
      <c r="K781" s="176" t="s">
        <v>169</v>
      </c>
      <c r="L781" s="41"/>
      <c r="M781" s="181" t="s">
        <v>19</v>
      </c>
      <c r="N781" s="182" t="s">
        <v>43</v>
      </c>
      <c r="O781" s="66"/>
      <c r="P781" s="183">
        <f>O781*H781</f>
        <v>0</v>
      </c>
      <c r="Q781" s="183">
        <v>0</v>
      </c>
      <c r="R781" s="183">
        <f>Q781*H781</f>
        <v>0</v>
      </c>
      <c r="S781" s="183">
        <v>0</v>
      </c>
      <c r="T781" s="183">
        <f>S781*H781</f>
        <v>0</v>
      </c>
      <c r="U781" s="184" t="s">
        <v>19</v>
      </c>
      <c r="V781" s="36"/>
      <c r="W781" s="36"/>
      <c r="X781" s="36"/>
      <c r="Y781" s="36"/>
      <c r="Z781" s="36"/>
      <c r="AA781" s="36"/>
      <c r="AB781" s="36"/>
      <c r="AC781" s="36"/>
      <c r="AD781" s="36"/>
      <c r="AE781" s="36"/>
      <c r="AR781" s="185" t="s">
        <v>268</v>
      </c>
      <c r="AT781" s="185" t="s">
        <v>165</v>
      </c>
      <c r="AU781" s="185" t="s">
        <v>82</v>
      </c>
      <c r="AY781" s="19" t="s">
        <v>161</v>
      </c>
      <c r="BE781" s="186">
        <f>IF(N781="základní",J781,0)</f>
        <v>0</v>
      </c>
      <c r="BF781" s="186">
        <f>IF(N781="snížená",J781,0)</f>
        <v>0</v>
      </c>
      <c r="BG781" s="186">
        <f>IF(N781="zákl. přenesená",J781,0)</f>
        <v>0</v>
      </c>
      <c r="BH781" s="186">
        <f>IF(N781="sníž. přenesená",J781,0)</f>
        <v>0</v>
      </c>
      <c r="BI781" s="186">
        <f>IF(N781="nulová",J781,0)</f>
        <v>0</v>
      </c>
      <c r="BJ781" s="19" t="s">
        <v>80</v>
      </c>
      <c r="BK781" s="186">
        <f>ROUND(I781*H781,1)</f>
        <v>0</v>
      </c>
      <c r="BL781" s="19" t="s">
        <v>268</v>
      </c>
      <c r="BM781" s="185" t="s">
        <v>1090</v>
      </c>
    </row>
    <row r="782" spans="1:65" s="2" customFormat="1" ht="11.25">
      <c r="A782" s="36"/>
      <c r="B782" s="37"/>
      <c r="C782" s="38"/>
      <c r="D782" s="187" t="s">
        <v>172</v>
      </c>
      <c r="E782" s="38"/>
      <c r="F782" s="188" t="s">
        <v>1039</v>
      </c>
      <c r="G782" s="38"/>
      <c r="H782" s="38"/>
      <c r="I782" s="189"/>
      <c r="J782" s="38"/>
      <c r="K782" s="38"/>
      <c r="L782" s="41"/>
      <c r="M782" s="190"/>
      <c r="N782" s="191"/>
      <c r="O782" s="66"/>
      <c r="P782" s="66"/>
      <c r="Q782" s="66"/>
      <c r="R782" s="66"/>
      <c r="S782" s="66"/>
      <c r="T782" s="66"/>
      <c r="U782" s="67"/>
      <c r="V782" s="36"/>
      <c r="W782" s="36"/>
      <c r="X782" s="36"/>
      <c r="Y782" s="36"/>
      <c r="Z782" s="36"/>
      <c r="AA782" s="36"/>
      <c r="AB782" s="36"/>
      <c r="AC782" s="36"/>
      <c r="AD782" s="36"/>
      <c r="AE782" s="36"/>
      <c r="AT782" s="19" t="s">
        <v>172</v>
      </c>
      <c r="AU782" s="19" t="s">
        <v>82</v>
      </c>
    </row>
    <row r="783" spans="1:65" s="14" customFormat="1" ht="11.25">
      <c r="B783" s="203"/>
      <c r="C783" s="204"/>
      <c r="D783" s="194" t="s">
        <v>174</v>
      </c>
      <c r="E783" s="205" t="s">
        <v>19</v>
      </c>
      <c r="F783" s="206" t="s">
        <v>1091</v>
      </c>
      <c r="G783" s="204"/>
      <c r="H783" s="207">
        <v>1</v>
      </c>
      <c r="I783" s="208"/>
      <c r="J783" s="204"/>
      <c r="K783" s="204"/>
      <c r="L783" s="209"/>
      <c r="M783" s="210"/>
      <c r="N783" s="211"/>
      <c r="O783" s="211"/>
      <c r="P783" s="211"/>
      <c r="Q783" s="211"/>
      <c r="R783" s="211"/>
      <c r="S783" s="211"/>
      <c r="T783" s="211"/>
      <c r="U783" s="212"/>
      <c r="AT783" s="213" t="s">
        <v>174</v>
      </c>
      <c r="AU783" s="213" t="s">
        <v>82</v>
      </c>
      <c r="AV783" s="14" t="s">
        <v>82</v>
      </c>
      <c r="AW783" s="14" t="s">
        <v>33</v>
      </c>
      <c r="AX783" s="14" t="s">
        <v>80</v>
      </c>
      <c r="AY783" s="213" t="s">
        <v>161</v>
      </c>
    </row>
    <row r="784" spans="1:65" s="2" customFormat="1" ht="16.5" customHeight="1">
      <c r="A784" s="36"/>
      <c r="B784" s="37"/>
      <c r="C784" s="237" t="s">
        <v>1092</v>
      </c>
      <c r="D784" s="237" t="s">
        <v>250</v>
      </c>
      <c r="E784" s="238" t="s">
        <v>1041</v>
      </c>
      <c r="F784" s="239" t="s">
        <v>1042</v>
      </c>
      <c r="G784" s="240" t="s">
        <v>185</v>
      </c>
      <c r="H784" s="241">
        <v>1</v>
      </c>
      <c r="I784" s="242"/>
      <c r="J784" s="243">
        <f>ROUND(I784*H784,1)</f>
        <v>0</v>
      </c>
      <c r="K784" s="239" t="s">
        <v>169</v>
      </c>
      <c r="L784" s="244"/>
      <c r="M784" s="245" t="s">
        <v>19</v>
      </c>
      <c r="N784" s="246" t="s">
        <v>43</v>
      </c>
      <c r="O784" s="66"/>
      <c r="P784" s="183">
        <f>O784*H784</f>
        <v>0</v>
      </c>
      <c r="Q784" s="183">
        <v>1.4999999999999999E-4</v>
      </c>
      <c r="R784" s="183">
        <f>Q784*H784</f>
        <v>1.4999999999999999E-4</v>
      </c>
      <c r="S784" s="183">
        <v>0</v>
      </c>
      <c r="T784" s="183">
        <f>S784*H784</f>
        <v>0</v>
      </c>
      <c r="U784" s="184" t="s">
        <v>19</v>
      </c>
      <c r="V784" s="36"/>
      <c r="W784" s="36"/>
      <c r="X784" s="36"/>
      <c r="Y784" s="36"/>
      <c r="Z784" s="36"/>
      <c r="AA784" s="36"/>
      <c r="AB784" s="36"/>
      <c r="AC784" s="36"/>
      <c r="AD784" s="36"/>
      <c r="AE784" s="36"/>
      <c r="AR784" s="185" t="s">
        <v>406</v>
      </c>
      <c r="AT784" s="185" t="s">
        <v>250</v>
      </c>
      <c r="AU784" s="185" t="s">
        <v>82</v>
      </c>
      <c r="AY784" s="19" t="s">
        <v>161</v>
      </c>
      <c r="BE784" s="186">
        <f>IF(N784="základní",J784,0)</f>
        <v>0</v>
      </c>
      <c r="BF784" s="186">
        <f>IF(N784="snížená",J784,0)</f>
        <v>0</v>
      </c>
      <c r="BG784" s="186">
        <f>IF(N784="zákl. přenesená",J784,0)</f>
        <v>0</v>
      </c>
      <c r="BH784" s="186">
        <f>IF(N784="sníž. přenesená",J784,0)</f>
        <v>0</v>
      </c>
      <c r="BI784" s="186">
        <f>IF(N784="nulová",J784,0)</f>
        <v>0</v>
      </c>
      <c r="BJ784" s="19" t="s">
        <v>80</v>
      </c>
      <c r="BK784" s="186">
        <f>ROUND(I784*H784,1)</f>
        <v>0</v>
      </c>
      <c r="BL784" s="19" t="s">
        <v>268</v>
      </c>
      <c r="BM784" s="185" t="s">
        <v>1093</v>
      </c>
    </row>
    <row r="785" spans="1:65" s="2" customFormat="1" ht="16.5" customHeight="1">
      <c r="A785" s="36"/>
      <c r="B785" s="37"/>
      <c r="C785" s="237" t="s">
        <v>1094</v>
      </c>
      <c r="D785" s="237" t="s">
        <v>250</v>
      </c>
      <c r="E785" s="238" t="s">
        <v>1045</v>
      </c>
      <c r="F785" s="239" t="s">
        <v>1046</v>
      </c>
      <c r="G785" s="240" t="s">
        <v>185</v>
      </c>
      <c r="H785" s="241">
        <v>1</v>
      </c>
      <c r="I785" s="242"/>
      <c r="J785" s="243">
        <f>ROUND(I785*H785,1)</f>
        <v>0</v>
      </c>
      <c r="K785" s="239" t="s">
        <v>169</v>
      </c>
      <c r="L785" s="244"/>
      <c r="M785" s="245" t="s">
        <v>19</v>
      </c>
      <c r="N785" s="246" t="s">
        <v>43</v>
      </c>
      <c r="O785" s="66"/>
      <c r="P785" s="183">
        <f>O785*H785</f>
        <v>0</v>
      </c>
      <c r="Q785" s="183">
        <v>1.4999999999999999E-4</v>
      </c>
      <c r="R785" s="183">
        <f>Q785*H785</f>
        <v>1.4999999999999999E-4</v>
      </c>
      <c r="S785" s="183">
        <v>0</v>
      </c>
      <c r="T785" s="183">
        <f>S785*H785</f>
        <v>0</v>
      </c>
      <c r="U785" s="184" t="s">
        <v>19</v>
      </c>
      <c r="V785" s="36"/>
      <c r="W785" s="36"/>
      <c r="X785" s="36"/>
      <c r="Y785" s="36"/>
      <c r="Z785" s="36"/>
      <c r="AA785" s="36"/>
      <c r="AB785" s="36"/>
      <c r="AC785" s="36"/>
      <c r="AD785" s="36"/>
      <c r="AE785" s="36"/>
      <c r="AR785" s="185" t="s">
        <v>406</v>
      </c>
      <c r="AT785" s="185" t="s">
        <v>250</v>
      </c>
      <c r="AU785" s="185" t="s">
        <v>82</v>
      </c>
      <c r="AY785" s="19" t="s">
        <v>161</v>
      </c>
      <c r="BE785" s="186">
        <f>IF(N785="základní",J785,0)</f>
        <v>0</v>
      </c>
      <c r="BF785" s="186">
        <f>IF(N785="snížená",J785,0)</f>
        <v>0</v>
      </c>
      <c r="BG785" s="186">
        <f>IF(N785="zákl. přenesená",J785,0)</f>
        <v>0</v>
      </c>
      <c r="BH785" s="186">
        <f>IF(N785="sníž. přenesená",J785,0)</f>
        <v>0</v>
      </c>
      <c r="BI785" s="186">
        <f>IF(N785="nulová",J785,0)</f>
        <v>0</v>
      </c>
      <c r="BJ785" s="19" t="s">
        <v>80</v>
      </c>
      <c r="BK785" s="186">
        <f>ROUND(I785*H785,1)</f>
        <v>0</v>
      </c>
      <c r="BL785" s="19" t="s">
        <v>268</v>
      </c>
      <c r="BM785" s="185" t="s">
        <v>1095</v>
      </c>
    </row>
    <row r="786" spans="1:65" s="2" customFormat="1" ht="16.5" customHeight="1">
      <c r="A786" s="36"/>
      <c r="B786" s="37"/>
      <c r="C786" s="174" t="s">
        <v>1096</v>
      </c>
      <c r="D786" s="174" t="s">
        <v>165</v>
      </c>
      <c r="E786" s="175" t="s">
        <v>1049</v>
      </c>
      <c r="F786" s="176" t="s">
        <v>1050</v>
      </c>
      <c r="G786" s="177" t="s">
        <v>185</v>
      </c>
      <c r="H786" s="178">
        <v>1</v>
      </c>
      <c r="I786" s="179"/>
      <c r="J786" s="180">
        <f>ROUND(I786*H786,1)</f>
        <v>0</v>
      </c>
      <c r="K786" s="176" t="s">
        <v>169</v>
      </c>
      <c r="L786" s="41"/>
      <c r="M786" s="181" t="s">
        <v>19</v>
      </c>
      <c r="N786" s="182" t="s">
        <v>43</v>
      </c>
      <c r="O786" s="66"/>
      <c r="P786" s="183">
        <f>O786*H786</f>
        <v>0</v>
      </c>
      <c r="Q786" s="183">
        <v>0</v>
      </c>
      <c r="R786" s="183">
        <f>Q786*H786</f>
        <v>0</v>
      </c>
      <c r="S786" s="183">
        <v>0</v>
      </c>
      <c r="T786" s="183">
        <f>S786*H786</f>
        <v>0</v>
      </c>
      <c r="U786" s="184" t="s">
        <v>19</v>
      </c>
      <c r="V786" s="36"/>
      <c r="W786" s="36"/>
      <c r="X786" s="36"/>
      <c r="Y786" s="36"/>
      <c r="Z786" s="36"/>
      <c r="AA786" s="36"/>
      <c r="AB786" s="36"/>
      <c r="AC786" s="36"/>
      <c r="AD786" s="36"/>
      <c r="AE786" s="36"/>
      <c r="AR786" s="185" t="s">
        <v>268</v>
      </c>
      <c r="AT786" s="185" t="s">
        <v>165</v>
      </c>
      <c r="AU786" s="185" t="s">
        <v>82</v>
      </c>
      <c r="AY786" s="19" t="s">
        <v>161</v>
      </c>
      <c r="BE786" s="186">
        <f>IF(N786="základní",J786,0)</f>
        <v>0</v>
      </c>
      <c r="BF786" s="186">
        <f>IF(N786="snížená",J786,0)</f>
        <v>0</v>
      </c>
      <c r="BG786" s="186">
        <f>IF(N786="zákl. přenesená",J786,0)</f>
        <v>0</v>
      </c>
      <c r="BH786" s="186">
        <f>IF(N786="sníž. přenesená",J786,0)</f>
        <v>0</v>
      </c>
      <c r="BI786" s="186">
        <f>IF(N786="nulová",J786,0)</f>
        <v>0</v>
      </c>
      <c r="BJ786" s="19" t="s">
        <v>80</v>
      </c>
      <c r="BK786" s="186">
        <f>ROUND(I786*H786,1)</f>
        <v>0</v>
      </c>
      <c r="BL786" s="19" t="s">
        <v>268</v>
      </c>
      <c r="BM786" s="185" t="s">
        <v>1097</v>
      </c>
    </row>
    <row r="787" spans="1:65" s="2" customFormat="1" ht="11.25">
      <c r="A787" s="36"/>
      <c r="B787" s="37"/>
      <c r="C787" s="38"/>
      <c r="D787" s="187" t="s">
        <v>172</v>
      </c>
      <c r="E787" s="38"/>
      <c r="F787" s="188" t="s">
        <v>1052</v>
      </c>
      <c r="G787" s="38"/>
      <c r="H787" s="38"/>
      <c r="I787" s="189"/>
      <c r="J787" s="38"/>
      <c r="K787" s="38"/>
      <c r="L787" s="41"/>
      <c r="M787" s="190"/>
      <c r="N787" s="191"/>
      <c r="O787" s="66"/>
      <c r="P787" s="66"/>
      <c r="Q787" s="66"/>
      <c r="R787" s="66"/>
      <c r="S787" s="66"/>
      <c r="T787" s="66"/>
      <c r="U787" s="67"/>
      <c r="V787" s="36"/>
      <c r="W787" s="36"/>
      <c r="X787" s="36"/>
      <c r="Y787" s="36"/>
      <c r="Z787" s="36"/>
      <c r="AA787" s="36"/>
      <c r="AB787" s="36"/>
      <c r="AC787" s="36"/>
      <c r="AD787" s="36"/>
      <c r="AE787" s="36"/>
      <c r="AT787" s="19" t="s">
        <v>172</v>
      </c>
      <c r="AU787" s="19" t="s">
        <v>82</v>
      </c>
    </row>
    <row r="788" spans="1:65" s="14" customFormat="1" ht="11.25">
      <c r="B788" s="203"/>
      <c r="C788" s="204"/>
      <c r="D788" s="194" t="s">
        <v>174</v>
      </c>
      <c r="E788" s="205" t="s">
        <v>19</v>
      </c>
      <c r="F788" s="206" t="s">
        <v>1091</v>
      </c>
      <c r="G788" s="204"/>
      <c r="H788" s="207">
        <v>1</v>
      </c>
      <c r="I788" s="208"/>
      <c r="J788" s="204"/>
      <c r="K788" s="204"/>
      <c r="L788" s="209"/>
      <c r="M788" s="210"/>
      <c r="N788" s="211"/>
      <c r="O788" s="211"/>
      <c r="P788" s="211"/>
      <c r="Q788" s="211"/>
      <c r="R788" s="211"/>
      <c r="S788" s="211"/>
      <c r="T788" s="211"/>
      <c r="U788" s="212"/>
      <c r="AT788" s="213" t="s">
        <v>174</v>
      </c>
      <c r="AU788" s="213" t="s">
        <v>82</v>
      </c>
      <c r="AV788" s="14" t="s">
        <v>82</v>
      </c>
      <c r="AW788" s="14" t="s">
        <v>33</v>
      </c>
      <c r="AX788" s="14" t="s">
        <v>80</v>
      </c>
      <c r="AY788" s="213" t="s">
        <v>161</v>
      </c>
    </row>
    <row r="789" spans="1:65" s="2" customFormat="1" ht="16.5" customHeight="1">
      <c r="A789" s="36"/>
      <c r="B789" s="37"/>
      <c r="C789" s="237" t="s">
        <v>1098</v>
      </c>
      <c r="D789" s="237" t="s">
        <v>250</v>
      </c>
      <c r="E789" s="238" t="s">
        <v>1099</v>
      </c>
      <c r="F789" s="239" t="s">
        <v>1100</v>
      </c>
      <c r="G789" s="240" t="s">
        <v>185</v>
      </c>
      <c r="H789" s="241">
        <v>1</v>
      </c>
      <c r="I789" s="242"/>
      <c r="J789" s="243">
        <f>ROUND(I789*H789,1)</f>
        <v>0</v>
      </c>
      <c r="K789" s="239" t="s">
        <v>169</v>
      </c>
      <c r="L789" s="244"/>
      <c r="M789" s="245" t="s">
        <v>19</v>
      </c>
      <c r="N789" s="246" t="s">
        <v>43</v>
      </c>
      <c r="O789" s="66"/>
      <c r="P789" s="183">
        <f>O789*H789</f>
        <v>0</v>
      </c>
      <c r="Q789" s="183">
        <v>1.1999999999999999E-3</v>
      </c>
      <c r="R789" s="183">
        <f>Q789*H789</f>
        <v>1.1999999999999999E-3</v>
      </c>
      <c r="S789" s="183">
        <v>0</v>
      </c>
      <c r="T789" s="183">
        <f>S789*H789</f>
        <v>0</v>
      </c>
      <c r="U789" s="184" t="s">
        <v>19</v>
      </c>
      <c r="V789" s="36"/>
      <c r="W789" s="36"/>
      <c r="X789" s="36"/>
      <c r="Y789" s="36"/>
      <c r="Z789" s="36"/>
      <c r="AA789" s="36"/>
      <c r="AB789" s="36"/>
      <c r="AC789" s="36"/>
      <c r="AD789" s="36"/>
      <c r="AE789" s="36"/>
      <c r="AR789" s="185" t="s">
        <v>406</v>
      </c>
      <c r="AT789" s="185" t="s">
        <v>250</v>
      </c>
      <c r="AU789" s="185" t="s">
        <v>82</v>
      </c>
      <c r="AY789" s="19" t="s">
        <v>161</v>
      </c>
      <c r="BE789" s="186">
        <f>IF(N789="základní",J789,0)</f>
        <v>0</v>
      </c>
      <c r="BF789" s="186">
        <f>IF(N789="snížená",J789,0)</f>
        <v>0</v>
      </c>
      <c r="BG789" s="186">
        <f>IF(N789="zákl. přenesená",J789,0)</f>
        <v>0</v>
      </c>
      <c r="BH789" s="186">
        <f>IF(N789="sníž. přenesená",J789,0)</f>
        <v>0</v>
      </c>
      <c r="BI789" s="186">
        <f>IF(N789="nulová",J789,0)</f>
        <v>0</v>
      </c>
      <c r="BJ789" s="19" t="s">
        <v>80</v>
      </c>
      <c r="BK789" s="186">
        <f>ROUND(I789*H789,1)</f>
        <v>0</v>
      </c>
      <c r="BL789" s="19" t="s">
        <v>268</v>
      </c>
      <c r="BM789" s="185" t="s">
        <v>1101</v>
      </c>
    </row>
    <row r="790" spans="1:65" s="14" customFormat="1" ht="11.25">
      <c r="B790" s="203"/>
      <c r="C790" s="204"/>
      <c r="D790" s="194" t="s">
        <v>174</v>
      </c>
      <c r="E790" s="205" t="s">
        <v>19</v>
      </c>
      <c r="F790" s="206" t="s">
        <v>1091</v>
      </c>
      <c r="G790" s="204"/>
      <c r="H790" s="207">
        <v>1</v>
      </c>
      <c r="I790" s="208"/>
      <c r="J790" s="204"/>
      <c r="K790" s="204"/>
      <c r="L790" s="209"/>
      <c r="M790" s="210"/>
      <c r="N790" s="211"/>
      <c r="O790" s="211"/>
      <c r="P790" s="211"/>
      <c r="Q790" s="211"/>
      <c r="R790" s="211"/>
      <c r="S790" s="211"/>
      <c r="T790" s="211"/>
      <c r="U790" s="212"/>
      <c r="AT790" s="213" t="s">
        <v>174</v>
      </c>
      <c r="AU790" s="213" t="s">
        <v>82</v>
      </c>
      <c r="AV790" s="14" t="s">
        <v>82</v>
      </c>
      <c r="AW790" s="14" t="s">
        <v>33</v>
      </c>
      <c r="AX790" s="14" t="s">
        <v>80</v>
      </c>
      <c r="AY790" s="213" t="s">
        <v>161</v>
      </c>
    </row>
    <row r="791" spans="1:65" s="2" customFormat="1" ht="16.5" customHeight="1">
      <c r="A791" s="36"/>
      <c r="B791" s="37"/>
      <c r="C791" s="174" t="s">
        <v>1102</v>
      </c>
      <c r="D791" s="174" t="s">
        <v>165</v>
      </c>
      <c r="E791" s="175" t="s">
        <v>1103</v>
      </c>
      <c r="F791" s="176" t="s">
        <v>1104</v>
      </c>
      <c r="G791" s="177" t="s">
        <v>185</v>
      </c>
      <c r="H791" s="178">
        <v>1</v>
      </c>
      <c r="I791" s="179"/>
      <c r="J791" s="180">
        <f>ROUND(I791*H791,1)</f>
        <v>0</v>
      </c>
      <c r="K791" s="176" t="s">
        <v>169</v>
      </c>
      <c r="L791" s="41"/>
      <c r="M791" s="181" t="s">
        <v>19</v>
      </c>
      <c r="N791" s="182" t="s">
        <v>43</v>
      </c>
      <c r="O791" s="66"/>
      <c r="P791" s="183">
        <f>O791*H791</f>
        <v>0</v>
      </c>
      <c r="Q791" s="183">
        <v>0</v>
      </c>
      <c r="R791" s="183">
        <f>Q791*H791</f>
        <v>0</v>
      </c>
      <c r="S791" s="183">
        <v>0</v>
      </c>
      <c r="T791" s="183">
        <f>S791*H791</f>
        <v>0</v>
      </c>
      <c r="U791" s="184" t="s">
        <v>19</v>
      </c>
      <c r="V791" s="36"/>
      <c r="W791" s="36"/>
      <c r="X791" s="36"/>
      <c r="Y791" s="36"/>
      <c r="Z791" s="36"/>
      <c r="AA791" s="36"/>
      <c r="AB791" s="36"/>
      <c r="AC791" s="36"/>
      <c r="AD791" s="36"/>
      <c r="AE791" s="36"/>
      <c r="AR791" s="185" t="s">
        <v>268</v>
      </c>
      <c r="AT791" s="185" t="s">
        <v>165</v>
      </c>
      <c r="AU791" s="185" t="s">
        <v>82</v>
      </c>
      <c r="AY791" s="19" t="s">
        <v>161</v>
      </c>
      <c r="BE791" s="186">
        <f>IF(N791="základní",J791,0)</f>
        <v>0</v>
      </c>
      <c r="BF791" s="186">
        <f>IF(N791="snížená",J791,0)</f>
        <v>0</v>
      </c>
      <c r="BG791" s="186">
        <f>IF(N791="zákl. přenesená",J791,0)</f>
        <v>0</v>
      </c>
      <c r="BH791" s="186">
        <f>IF(N791="sníž. přenesená",J791,0)</f>
        <v>0</v>
      </c>
      <c r="BI791" s="186">
        <f>IF(N791="nulová",J791,0)</f>
        <v>0</v>
      </c>
      <c r="BJ791" s="19" t="s">
        <v>80</v>
      </c>
      <c r="BK791" s="186">
        <f>ROUND(I791*H791,1)</f>
        <v>0</v>
      </c>
      <c r="BL791" s="19" t="s">
        <v>268</v>
      </c>
      <c r="BM791" s="185" t="s">
        <v>1105</v>
      </c>
    </row>
    <row r="792" spans="1:65" s="2" customFormat="1" ht="11.25">
      <c r="A792" s="36"/>
      <c r="B792" s="37"/>
      <c r="C792" s="38"/>
      <c r="D792" s="187" t="s">
        <v>172</v>
      </c>
      <c r="E792" s="38"/>
      <c r="F792" s="188" t="s">
        <v>1106</v>
      </c>
      <c r="G792" s="38"/>
      <c r="H792" s="38"/>
      <c r="I792" s="189"/>
      <c r="J792" s="38"/>
      <c r="K792" s="38"/>
      <c r="L792" s="41"/>
      <c r="M792" s="190"/>
      <c r="N792" s="191"/>
      <c r="O792" s="66"/>
      <c r="P792" s="66"/>
      <c r="Q792" s="66"/>
      <c r="R792" s="66"/>
      <c r="S792" s="66"/>
      <c r="T792" s="66"/>
      <c r="U792" s="67"/>
      <c r="V792" s="36"/>
      <c r="W792" s="36"/>
      <c r="X792" s="36"/>
      <c r="Y792" s="36"/>
      <c r="Z792" s="36"/>
      <c r="AA792" s="36"/>
      <c r="AB792" s="36"/>
      <c r="AC792" s="36"/>
      <c r="AD792" s="36"/>
      <c r="AE792" s="36"/>
      <c r="AT792" s="19" t="s">
        <v>172</v>
      </c>
      <c r="AU792" s="19" t="s">
        <v>82</v>
      </c>
    </row>
    <row r="793" spans="1:65" s="14" customFormat="1" ht="11.25">
      <c r="B793" s="203"/>
      <c r="C793" s="204"/>
      <c r="D793" s="194" t="s">
        <v>174</v>
      </c>
      <c r="E793" s="205" t="s">
        <v>19</v>
      </c>
      <c r="F793" s="206" t="s">
        <v>1107</v>
      </c>
      <c r="G793" s="204"/>
      <c r="H793" s="207">
        <v>1</v>
      </c>
      <c r="I793" s="208"/>
      <c r="J793" s="204"/>
      <c r="K793" s="204"/>
      <c r="L793" s="209"/>
      <c r="M793" s="210"/>
      <c r="N793" s="211"/>
      <c r="O793" s="211"/>
      <c r="P793" s="211"/>
      <c r="Q793" s="211"/>
      <c r="R793" s="211"/>
      <c r="S793" s="211"/>
      <c r="T793" s="211"/>
      <c r="U793" s="212"/>
      <c r="AT793" s="213" t="s">
        <v>174</v>
      </c>
      <c r="AU793" s="213" t="s">
        <v>82</v>
      </c>
      <c r="AV793" s="14" t="s">
        <v>82</v>
      </c>
      <c r="AW793" s="14" t="s">
        <v>33</v>
      </c>
      <c r="AX793" s="14" t="s">
        <v>80</v>
      </c>
      <c r="AY793" s="213" t="s">
        <v>161</v>
      </c>
    </row>
    <row r="794" spans="1:65" s="2" customFormat="1" ht="16.5" customHeight="1">
      <c r="A794" s="36"/>
      <c r="B794" s="37"/>
      <c r="C794" s="237" t="s">
        <v>1108</v>
      </c>
      <c r="D794" s="237" t="s">
        <v>250</v>
      </c>
      <c r="E794" s="238" t="s">
        <v>1109</v>
      </c>
      <c r="F794" s="239" t="s">
        <v>1110</v>
      </c>
      <c r="G794" s="240" t="s">
        <v>185</v>
      </c>
      <c r="H794" s="241">
        <v>1</v>
      </c>
      <c r="I794" s="242"/>
      <c r="J794" s="243">
        <f>ROUND(I794*H794,1)</f>
        <v>0</v>
      </c>
      <c r="K794" s="239" t="s">
        <v>19</v>
      </c>
      <c r="L794" s="244"/>
      <c r="M794" s="245" t="s">
        <v>19</v>
      </c>
      <c r="N794" s="246" t="s">
        <v>43</v>
      </c>
      <c r="O794" s="66"/>
      <c r="P794" s="183">
        <f>O794*H794</f>
        <v>0</v>
      </c>
      <c r="Q794" s="183">
        <v>4.7000000000000002E-3</v>
      </c>
      <c r="R794" s="183">
        <f>Q794*H794</f>
        <v>4.7000000000000002E-3</v>
      </c>
      <c r="S794" s="183">
        <v>0</v>
      </c>
      <c r="T794" s="183">
        <f>S794*H794</f>
        <v>0</v>
      </c>
      <c r="U794" s="184" t="s">
        <v>19</v>
      </c>
      <c r="V794" s="36"/>
      <c r="W794" s="36"/>
      <c r="X794" s="36"/>
      <c r="Y794" s="36"/>
      <c r="Z794" s="36"/>
      <c r="AA794" s="36"/>
      <c r="AB794" s="36"/>
      <c r="AC794" s="36"/>
      <c r="AD794" s="36"/>
      <c r="AE794" s="36"/>
      <c r="AR794" s="185" t="s">
        <v>406</v>
      </c>
      <c r="AT794" s="185" t="s">
        <v>250</v>
      </c>
      <c r="AU794" s="185" t="s">
        <v>82</v>
      </c>
      <c r="AY794" s="19" t="s">
        <v>161</v>
      </c>
      <c r="BE794" s="186">
        <f>IF(N794="základní",J794,0)</f>
        <v>0</v>
      </c>
      <c r="BF794" s="186">
        <f>IF(N794="snížená",J794,0)</f>
        <v>0</v>
      </c>
      <c r="BG794" s="186">
        <f>IF(N794="zákl. přenesená",J794,0)</f>
        <v>0</v>
      </c>
      <c r="BH794" s="186">
        <f>IF(N794="sníž. přenesená",J794,0)</f>
        <v>0</v>
      </c>
      <c r="BI794" s="186">
        <f>IF(N794="nulová",J794,0)</f>
        <v>0</v>
      </c>
      <c r="BJ794" s="19" t="s">
        <v>80</v>
      </c>
      <c r="BK794" s="186">
        <f>ROUND(I794*H794,1)</f>
        <v>0</v>
      </c>
      <c r="BL794" s="19" t="s">
        <v>268</v>
      </c>
      <c r="BM794" s="185" t="s">
        <v>1111</v>
      </c>
    </row>
    <row r="795" spans="1:65" s="2" customFormat="1" ht="24.2" customHeight="1">
      <c r="A795" s="36"/>
      <c r="B795" s="37"/>
      <c r="C795" s="174" t="s">
        <v>1112</v>
      </c>
      <c r="D795" s="174" t="s">
        <v>165</v>
      </c>
      <c r="E795" s="175" t="s">
        <v>1113</v>
      </c>
      <c r="F795" s="176" t="s">
        <v>1114</v>
      </c>
      <c r="G795" s="177" t="s">
        <v>185</v>
      </c>
      <c r="H795" s="178">
        <v>1</v>
      </c>
      <c r="I795" s="179"/>
      <c r="J795" s="180">
        <f>ROUND(I795*H795,1)</f>
        <v>0</v>
      </c>
      <c r="K795" s="176" t="s">
        <v>169</v>
      </c>
      <c r="L795" s="41"/>
      <c r="M795" s="181" t="s">
        <v>19</v>
      </c>
      <c r="N795" s="182" t="s">
        <v>43</v>
      </c>
      <c r="O795" s="66"/>
      <c r="P795" s="183">
        <f>O795*H795</f>
        <v>0</v>
      </c>
      <c r="Q795" s="183">
        <v>4.7281249999999998E-4</v>
      </c>
      <c r="R795" s="183">
        <f>Q795*H795</f>
        <v>4.7281249999999998E-4</v>
      </c>
      <c r="S795" s="183">
        <v>0</v>
      </c>
      <c r="T795" s="183">
        <f>S795*H795</f>
        <v>0</v>
      </c>
      <c r="U795" s="184" t="s">
        <v>19</v>
      </c>
      <c r="V795" s="36"/>
      <c r="W795" s="36"/>
      <c r="X795" s="36"/>
      <c r="Y795" s="36"/>
      <c r="Z795" s="36"/>
      <c r="AA795" s="36"/>
      <c r="AB795" s="36"/>
      <c r="AC795" s="36"/>
      <c r="AD795" s="36"/>
      <c r="AE795" s="36"/>
      <c r="AR795" s="185" t="s">
        <v>268</v>
      </c>
      <c r="AT795" s="185" t="s">
        <v>165</v>
      </c>
      <c r="AU795" s="185" t="s">
        <v>82</v>
      </c>
      <c r="AY795" s="19" t="s">
        <v>161</v>
      </c>
      <c r="BE795" s="186">
        <f>IF(N795="základní",J795,0)</f>
        <v>0</v>
      </c>
      <c r="BF795" s="186">
        <f>IF(N795="snížená",J795,0)</f>
        <v>0</v>
      </c>
      <c r="BG795" s="186">
        <f>IF(N795="zákl. přenesená",J795,0)</f>
        <v>0</v>
      </c>
      <c r="BH795" s="186">
        <f>IF(N795="sníž. přenesená",J795,0)</f>
        <v>0</v>
      </c>
      <c r="BI795" s="186">
        <f>IF(N795="nulová",J795,0)</f>
        <v>0</v>
      </c>
      <c r="BJ795" s="19" t="s">
        <v>80</v>
      </c>
      <c r="BK795" s="186">
        <f>ROUND(I795*H795,1)</f>
        <v>0</v>
      </c>
      <c r="BL795" s="19" t="s">
        <v>268</v>
      </c>
      <c r="BM795" s="185" t="s">
        <v>1115</v>
      </c>
    </row>
    <row r="796" spans="1:65" s="2" customFormat="1" ht="11.25">
      <c r="A796" s="36"/>
      <c r="B796" s="37"/>
      <c r="C796" s="38"/>
      <c r="D796" s="187" t="s">
        <v>172</v>
      </c>
      <c r="E796" s="38"/>
      <c r="F796" s="188" t="s">
        <v>1116</v>
      </c>
      <c r="G796" s="38"/>
      <c r="H796" s="38"/>
      <c r="I796" s="189"/>
      <c r="J796" s="38"/>
      <c r="K796" s="38"/>
      <c r="L796" s="41"/>
      <c r="M796" s="190"/>
      <c r="N796" s="191"/>
      <c r="O796" s="66"/>
      <c r="P796" s="66"/>
      <c r="Q796" s="66"/>
      <c r="R796" s="66"/>
      <c r="S796" s="66"/>
      <c r="T796" s="66"/>
      <c r="U796" s="67"/>
      <c r="V796" s="36"/>
      <c r="W796" s="36"/>
      <c r="X796" s="36"/>
      <c r="Y796" s="36"/>
      <c r="Z796" s="36"/>
      <c r="AA796" s="36"/>
      <c r="AB796" s="36"/>
      <c r="AC796" s="36"/>
      <c r="AD796" s="36"/>
      <c r="AE796" s="36"/>
      <c r="AT796" s="19" t="s">
        <v>172</v>
      </c>
      <c r="AU796" s="19" t="s">
        <v>82</v>
      </c>
    </row>
    <row r="797" spans="1:65" s="2" customFormat="1" ht="39">
      <c r="A797" s="36"/>
      <c r="B797" s="37"/>
      <c r="C797" s="38"/>
      <c r="D797" s="194" t="s">
        <v>213</v>
      </c>
      <c r="E797" s="38"/>
      <c r="F797" s="225" t="s">
        <v>1075</v>
      </c>
      <c r="G797" s="38"/>
      <c r="H797" s="38"/>
      <c r="I797" s="189"/>
      <c r="J797" s="38"/>
      <c r="K797" s="38"/>
      <c r="L797" s="41"/>
      <c r="M797" s="190"/>
      <c r="N797" s="191"/>
      <c r="O797" s="66"/>
      <c r="P797" s="66"/>
      <c r="Q797" s="66"/>
      <c r="R797" s="66"/>
      <c r="S797" s="66"/>
      <c r="T797" s="66"/>
      <c r="U797" s="67"/>
      <c r="V797" s="36"/>
      <c r="W797" s="36"/>
      <c r="X797" s="36"/>
      <c r="Y797" s="36"/>
      <c r="Z797" s="36"/>
      <c r="AA797" s="36"/>
      <c r="AB797" s="36"/>
      <c r="AC797" s="36"/>
      <c r="AD797" s="36"/>
      <c r="AE797" s="36"/>
      <c r="AT797" s="19" t="s">
        <v>213</v>
      </c>
      <c r="AU797" s="19" t="s">
        <v>82</v>
      </c>
    </row>
    <row r="798" spans="1:65" s="14" customFormat="1" ht="11.25">
      <c r="B798" s="203"/>
      <c r="C798" s="204"/>
      <c r="D798" s="194" t="s">
        <v>174</v>
      </c>
      <c r="E798" s="205" t="s">
        <v>19</v>
      </c>
      <c r="F798" s="206" t="s">
        <v>584</v>
      </c>
      <c r="G798" s="204"/>
      <c r="H798" s="207">
        <v>1</v>
      </c>
      <c r="I798" s="208"/>
      <c r="J798" s="204"/>
      <c r="K798" s="204"/>
      <c r="L798" s="209"/>
      <c r="M798" s="210"/>
      <c r="N798" s="211"/>
      <c r="O798" s="211"/>
      <c r="P798" s="211"/>
      <c r="Q798" s="211"/>
      <c r="R798" s="211"/>
      <c r="S798" s="211"/>
      <c r="T798" s="211"/>
      <c r="U798" s="212"/>
      <c r="AT798" s="213" t="s">
        <v>174</v>
      </c>
      <c r="AU798" s="213" t="s">
        <v>82</v>
      </c>
      <c r="AV798" s="14" t="s">
        <v>82</v>
      </c>
      <c r="AW798" s="14" t="s">
        <v>33</v>
      </c>
      <c r="AX798" s="14" t="s">
        <v>80</v>
      </c>
      <c r="AY798" s="213" t="s">
        <v>161</v>
      </c>
    </row>
    <row r="799" spans="1:65" s="2" customFormat="1" ht="21.75" customHeight="1">
      <c r="A799" s="36"/>
      <c r="B799" s="37"/>
      <c r="C799" s="237" t="s">
        <v>1117</v>
      </c>
      <c r="D799" s="237" t="s">
        <v>250</v>
      </c>
      <c r="E799" s="238" t="s">
        <v>1118</v>
      </c>
      <c r="F799" s="239" t="s">
        <v>1119</v>
      </c>
      <c r="G799" s="240" t="s">
        <v>185</v>
      </c>
      <c r="H799" s="241">
        <v>1</v>
      </c>
      <c r="I799" s="242"/>
      <c r="J799" s="243">
        <f>ROUND(I799*H799,1)</f>
        <v>0</v>
      </c>
      <c r="K799" s="239" t="s">
        <v>169</v>
      </c>
      <c r="L799" s="244"/>
      <c r="M799" s="245" t="s">
        <v>19</v>
      </c>
      <c r="N799" s="246" t="s">
        <v>43</v>
      </c>
      <c r="O799" s="66"/>
      <c r="P799" s="183">
        <f>O799*H799</f>
        <v>0</v>
      </c>
      <c r="Q799" s="183">
        <v>1.6E-2</v>
      </c>
      <c r="R799" s="183">
        <f>Q799*H799</f>
        <v>1.6E-2</v>
      </c>
      <c r="S799" s="183">
        <v>0</v>
      </c>
      <c r="T799" s="183">
        <f>S799*H799</f>
        <v>0</v>
      </c>
      <c r="U799" s="184" t="s">
        <v>19</v>
      </c>
      <c r="V799" s="36"/>
      <c r="W799" s="36"/>
      <c r="X799" s="36"/>
      <c r="Y799" s="36"/>
      <c r="Z799" s="36"/>
      <c r="AA799" s="36"/>
      <c r="AB799" s="36"/>
      <c r="AC799" s="36"/>
      <c r="AD799" s="36"/>
      <c r="AE799" s="36"/>
      <c r="AR799" s="185" t="s">
        <v>406</v>
      </c>
      <c r="AT799" s="185" t="s">
        <v>250</v>
      </c>
      <c r="AU799" s="185" t="s">
        <v>82</v>
      </c>
      <c r="AY799" s="19" t="s">
        <v>161</v>
      </c>
      <c r="BE799" s="186">
        <f>IF(N799="základní",J799,0)</f>
        <v>0</v>
      </c>
      <c r="BF799" s="186">
        <f>IF(N799="snížená",J799,0)</f>
        <v>0</v>
      </c>
      <c r="BG799" s="186">
        <f>IF(N799="zákl. přenesená",J799,0)</f>
        <v>0</v>
      </c>
      <c r="BH799" s="186">
        <f>IF(N799="sníž. přenesená",J799,0)</f>
        <v>0</v>
      </c>
      <c r="BI799" s="186">
        <f>IF(N799="nulová",J799,0)</f>
        <v>0</v>
      </c>
      <c r="BJ799" s="19" t="s">
        <v>80</v>
      </c>
      <c r="BK799" s="186">
        <f>ROUND(I799*H799,1)</f>
        <v>0</v>
      </c>
      <c r="BL799" s="19" t="s">
        <v>268</v>
      </c>
      <c r="BM799" s="185" t="s">
        <v>1120</v>
      </c>
    </row>
    <row r="800" spans="1:65" s="2" customFormat="1" ht="24.2" customHeight="1">
      <c r="A800" s="36"/>
      <c r="B800" s="37"/>
      <c r="C800" s="174" t="s">
        <v>1121</v>
      </c>
      <c r="D800" s="174" t="s">
        <v>165</v>
      </c>
      <c r="E800" s="175" t="s">
        <v>1122</v>
      </c>
      <c r="F800" s="176" t="s">
        <v>1123</v>
      </c>
      <c r="G800" s="177" t="s">
        <v>185</v>
      </c>
      <c r="H800" s="178">
        <v>1</v>
      </c>
      <c r="I800" s="179"/>
      <c r="J800" s="180">
        <f>ROUND(I800*H800,1)</f>
        <v>0</v>
      </c>
      <c r="K800" s="176" t="s">
        <v>169</v>
      </c>
      <c r="L800" s="41"/>
      <c r="M800" s="181" t="s">
        <v>19</v>
      </c>
      <c r="N800" s="182" t="s">
        <v>43</v>
      </c>
      <c r="O800" s="66"/>
      <c r="P800" s="183">
        <f>O800*H800</f>
        <v>0</v>
      </c>
      <c r="Q800" s="183">
        <v>0</v>
      </c>
      <c r="R800" s="183">
        <f>Q800*H800</f>
        <v>0</v>
      </c>
      <c r="S800" s="183">
        <v>0</v>
      </c>
      <c r="T800" s="183">
        <f>S800*H800</f>
        <v>0</v>
      </c>
      <c r="U800" s="184" t="s">
        <v>19</v>
      </c>
      <c r="V800" s="36"/>
      <c r="W800" s="36"/>
      <c r="X800" s="36"/>
      <c r="Y800" s="36"/>
      <c r="Z800" s="36"/>
      <c r="AA800" s="36"/>
      <c r="AB800" s="36"/>
      <c r="AC800" s="36"/>
      <c r="AD800" s="36"/>
      <c r="AE800" s="36"/>
      <c r="AR800" s="185" t="s">
        <v>268</v>
      </c>
      <c r="AT800" s="185" t="s">
        <v>165</v>
      </c>
      <c r="AU800" s="185" t="s">
        <v>82</v>
      </c>
      <c r="AY800" s="19" t="s">
        <v>161</v>
      </c>
      <c r="BE800" s="186">
        <f>IF(N800="základní",J800,0)</f>
        <v>0</v>
      </c>
      <c r="BF800" s="186">
        <f>IF(N800="snížená",J800,0)</f>
        <v>0</v>
      </c>
      <c r="BG800" s="186">
        <f>IF(N800="zákl. přenesená",J800,0)</f>
        <v>0</v>
      </c>
      <c r="BH800" s="186">
        <f>IF(N800="sníž. přenesená",J800,0)</f>
        <v>0</v>
      </c>
      <c r="BI800" s="186">
        <f>IF(N800="nulová",J800,0)</f>
        <v>0</v>
      </c>
      <c r="BJ800" s="19" t="s">
        <v>80</v>
      </c>
      <c r="BK800" s="186">
        <f>ROUND(I800*H800,1)</f>
        <v>0</v>
      </c>
      <c r="BL800" s="19" t="s">
        <v>268</v>
      </c>
      <c r="BM800" s="185" t="s">
        <v>1124</v>
      </c>
    </row>
    <row r="801" spans="1:65" s="2" customFormat="1" ht="11.25">
      <c r="A801" s="36"/>
      <c r="B801" s="37"/>
      <c r="C801" s="38"/>
      <c r="D801" s="187" t="s">
        <v>172</v>
      </c>
      <c r="E801" s="38"/>
      <c r="F801" s="188" t="s">
        <v>1125</v>
      </c>
      <c r="G801" s="38"/>
      <c r="H801" s="38"/>
      <c r="I801" s="189"/>
      <c r="J801" s="38"/>
      <c r="K801" s="38"/>
      <c r="L801" s="41"/>
      <c r="M801" s="190"/>
      <c r="N801" s="191"/>
      <c r="O801" s="66"/>
      <c r="P801" s="66"/>
      <c r="Q801" s="66"/>
      <c r="R801" s="66"/>
      <c r="S801" s="66"/>
      <c r="T801" s="66"/>
      <c r="U801" s="67"/>
      <c r="V801" s="36"/>
      <c r="W801" s="36"/>
      <c r="X801" s="36"/>
      <c r="Y801" s="36"/>
      <c r="Z801" s="36"/>
      <c r="AA801" s="36"/>
      <c r="AB801" s="36"/>
      <c r="AC801" s="36"/>
      <c r="AD801" s="36"/>
      <c r="AE801" s="36"/>
      <c r="AT801" s="19" t="s">
        <v>172</v>
      </c>
      <c r="AU801" s="19" t="s">
        <v>82</v>
      </c>
    </row>
    <row r="802" spans="1:65" s="2" customFormat="1" ht="87.75">
      <c r="A802" s="36"/>
      <c r="B802" s="37"/>
      <c r="C802" s="38"/>
      <c r="D802" s="194" t="s">
        <v>213</v>
      </c>
      <c r="E802" s="38"/>
      <c r="F802" s="225" t="s">
        <v>1024</v>
      </c>
      <c r="G802" s="38"/>
      <c r="H802" s="38"/>
      <c r="I802" s="189"/>
      <c r="J802" s="38"/>
      <c r="K802" s="38"/>
      <c r="L802" s="41"/>
      <c r="M802" s="190"/>
      <c r="N802" s="191"/>
      <c r="O802" s="66"/>
      <c r="P802" s="66"/>
      <c r="Q802" s="66"/>
      <c r="R802" s="66"/>
      <c r="S802" s="66"/>
      <c r="T802" s="66"/>
      <c r="U802" s="67"/>
      <c r="V802" s="36"/>
      <c r="W802" s="36"/>
      <c r="X802" s="36"/>
      <c r="Y802" s="36"/>
      <c r="Z802" s="36"/>
      <c r="AA802" s="36"/>
      <c r="AB802" s="36"/>
      <c r="AC802" s="36"/>
      <c r="AD802" s="36"/>
      <c r="AE802" s="36"/>
      <c r="AT802" s="19" t="s">
        <v>213</v>
      </c>
      <c r="AU802" s="19" t="s">
        <v>82</v>
      </c>
    </row>
    <row r="803" spans="1:65" s="14" customFormat="1" ht="11.25">
      <c r="B803" s="203"/>
      <c r="C803" s="204"/>
      <c r="D803" s="194" t="s">
        <v>174</v>
      </c>
      <c r="E803" s="205" t="s">
        <v>19</v>
      </c>
      <c r="F803" s="206" t="s">
        <v>584</v>
      </c>
      <c r="G803" s="204"/>
      <c r="H803" s="207">
        <v>1</v>
      </c>
      <c r="I803" s="208"/>
      <c r="J803" s="204"/>
      <c r="K803" s="204"/>
      <c r="L803" s="209"/>
      <c r="M803" s="210"/>
      <c r="N803" s="211"/>
      <c r="O803" s="211"/>
      <c r="P803" s="211"/>
      <c r="Q803" s="211"/>
      <c r="R803" s="211"/>
      <c r="S803" s="211"/>
      <c r="T803" s="211"/>
      <c r="U803" s="212"/>
      <c r="AT803" s="213" t="s">
        <v>174</v>
      </c>
      <c r="AU803" s="213" t="s">
        <v>82</v>
      </c>
      <c r="AV803" s="14" t="s">
        <v>82</v>
      </c>
      <c r="AW803" s="14" t="s">
        <v>33</v>
      </c>
      <c r="AX803" s="14" t="s">
        <v>80</v>
      </c>
      <c r="AY803" s="213" t="s">
        <v>161</v>
      </c>
    </row>
    <row r="804" spans="1:65" s="2" customFormat="1" ht="16.5" customHeight="1">
      <c r="A804" s="36"/>
      <c r="B804" s="37"/>
      <c r="C804" s="237" t="s">
        <v>1126</v>
      </c>
      <c r="D804" s="237" t="s">
        <v>250</v>
      </c>
      <c r="E804" s="238" t="s">
        <v>1127</v>
      </c>
      <c r="F804" s="239" t="s">
        <v>1128</v>
      </c>
      <c r="G804" s="240" t="s">
        <v>185</v>
      </c>
      <c r="H804" s="241">
        <v>1</v>
      </c>
      <c r="I804" s="242"/>
      <c r="J804" s="243">
        <f>ROUND(I804*H804,1)</f>
        <v>0</v>
      </c>
      <c r="K804" s="239" t="s">
        <v>19</v>
      </c>
      <c r="L804" s="244"/>
      <c r="M804" s="245" t="s">
        <v>19</v>
      </c>
      <c r="N804" s="246" t="s">
        <v>43</v>
      </c>
      <c r="O804" s="66"/>
      <c r="P804" s="183">
        <f>O804*H804</f>
        <v>0</v>
      </c>
      <c r="Q804" s="183">
        <v>1.7500000000000002E-2</v>
      </c>
      <c r="R804" s="183">
        <f>Q804*H804</f>
        <v>1.7500000000000002E-2</v>
      </c>
      <c r="S804" s="183">
        <v>0</v>
      </c>
      <c r="T804" s="183">
        <f>S804*H804</f>
        <v>0</v>
      </c>
      <c r="U804" s="184" t="s">
        <v>19</v>
      </c>
      <c r="V804" s="36"/>
      <c r="W804" s="36"/>
      <c r="X804" s="36"/>
      <c r="Y804" s="36"/>
      <c r="Z804" s="36"/>
      <c r="AA804" s="36"/>
      <c r="AB804" s="36"/>
      <c r="AC804" s="36"/>
      <c r="AD804" s="36"/>
      <c r="AE804" s="36"/>
      <c r="AR804" s="185" t="s">
        <v>406</v>
      </c>
      <c r="AT804" s="185" t="s">
        <v>250</v>
      </c>
      <c r="AU804" s="185" t="s">
        <v>82</v>
      </c>
      <c r="AY804" s="19" t="s">
        <v>161</v>
      </c>
      <c r="BE804" s="186">
        <f>IF(N804="základní",J804,0)</f>
        <v>0</v>
      </c>
      <c r="BF804" s="186">
        <f>IF(N804="snížená",J804,0)</f>
        <v>0</v>
      </c>
      <c r="BG804" s="186">
        <f>IF(N804="zákl. přenesená",J804,0)</f>
        <v>0</v>
      </c>
      <c r="BH804" s="186">
        <f>IF(N804="sníž. přenesená",J804,0)</f>
        <v>0</v>
      </c>
      <c r="BI804" s="186">
        <f>IF(N804="nulová",J804,0)</f>
        <v>0</v>
      </c>
      <c r="BJ804" s="19" t="s">
        <v>80</v>
      </c>
      <c r="BK804" s="186">
        <f>ROUND(I804*H804,1)</f>
        <v>0</v>
      </c>
      <c r="BL804" s="19" t="s">
        <v>268</v>
      </c>
      <c r="BM804" s="185" t="s">
        <v>1129</v>
      </c>
    </row>
    <row r="805" spans="1:65" s="2" customFormat="1" ht="16.5" customHeight="1">
      <c r="A805" s="36"/>
      <c r="B805" s="37"/>
      <c r="C805" s="174" t="s">
        <v>1130</v>
      </c>
      <c r="D805" s="174" t="s">
        <v>165</v>
      </c>
      <c r="E805" s="175" t="s">
        <v>1036</v>
      </c>
      <c r="F805" s="176" t="s">
        <v>1037</v>
      </c>
      <c r="G805" s="177" t="s">
        <v>185</v>
      </c>
      <c r="H805" s="178">
        <v>1</v>
      </c>
      <c r="I805" s="179"/>
      <c r="J805" s="180">
        <f>ROUND(I805*H805,1)</f>
        <v>0</v>
      </c>
      <c r="K805" s="176" t="s">
        <v>169</v>
      </c>
      <c r="L805" s="41"/>
      <c r="M805" s="181" t="s">
        <v>19</v>
      </c>
      <c r="N805" s="182" t="s">
        <v>43</v>
      </c>
      <c r="O805" s="66"/>
      <c r="P805" s="183">
        <f>O805*H805</f>
        <v>0</v>
      </c>
      <c r="Q805" s="183">
        <v>0</v>
      </c>
      <c r="R805" s="183">
        <f>Q805*H805</f>
        <v>0</v>
      </c>
      <c r="S805" s="183">
        <v>0</v>
      </c>
      <c r="T805" s="183">
        <f>S805*H805</f>
        <v>0</v>
      </c>
      <c r="U805" s="184" t="s">
        <v>19</v>
      </c>
      <c r="V805" s="36"/>
      <c r="W805" s="36"/>
      <c r="X805" s="36"/>
      <c r="Y805" s="36"/>
      <c r="Z805" s="36"/>
      <c r="AA805" s="36"/>
      <c r="AB805" s="36"/>
      <c r="AC805" s="36"/>
      <c r="AD805" s="36"/>
      <c r="AE805" s="36"/>
      <c r="AR805" s="185" t="s">
        <v>268</v>
      </c>
      <c r="AT805" s="185" t="s">
        <v>165</v>
      </c>
      <c r="AU805" s="185" t="s">
        <v>82</v>
      </c>
      <c r="AY805" s="19" t="s">
        <v>161</v>
      </c>
      <c r="BE805" s="186">
        <f>IF(N805="základní",J805,0)</f>
        <v>0</v>
      </c>
      <c r="BF805" s="186">
        <f>IF(N805="snížená",J805,0)</f>
        <v>0</v>
      </c>
      <c r="BG805" s="186">
        <f>IF(N805="zákl. přenesená",J805,0)</f>
        <v>0</v>
      </c>
      <c r="BH805" s="186">
        <f>IF(N805="sníž. přenesená",J805,0)</f>
        <v>0</v>
      </c>
      <c r="BI805" s="186">
        <f>IF(N805="nulová",J805,0)</f>
        <v>0</v>
      </c>
      <c r="BJ805" s="19" t="s">
        <v>80</v>
      </c>
      <c r="BK805" s="186">
        <f>ROUND(I805*H805,1)</f>
        <v>0</v>
      </c>
      <c r="BL805" s="19" t="s">
        <v>268</v>
      </c>
      <c r="BM805" s="185" t="s">
        <v>1131</v>
      </c>
    </row>
    <row r="806" spans="1:65" s="2" customFormat="1" ht="11.25">
      <c r="A806" s="36"/>
      <c r="B806" s="37"/>
      <c r="C806" s="38"/>
      <c r="D806" s="187" t="s">
        <v>172</v>
      </c>
      <c r="E806" s="38"/>
      <c r="F806" s="188" t="s">
        <v>1039</v>
      </c>
      <c r="G806" s="38"/>
      <c r="H806" s="38"/>
      <c r="I806" s="189"/>
      <c r="J806" s="38"/>
      <c r="K806" s="38"/>
      <c r="L806" s="41"/>
      <c r="M806" s="190"/>
      <c r="N806" s="191"/>
      <c r="O806" s="66"/>
      <c r="P806" s="66"/>
      <c r="Q806" s="66"/>
      <c r="R806" s="66"/>
      <c r="S806" s="66"/>
      <c r="T806" s="66"/>
      <c r="U806" s="67"/>
      <c r="V806" s="36"/>
      <c r="W806" s="36"/>
      <c r="X806" s="36"/>
      <c r="Y806" s="36"/>
      <c r="Z806" s="36"/>
      <c r="AA806" s="36"/>
      <c r="AB806" s="36"/>
      <c r="AC806" s="36"/>
      <c r="AD806" s="36"/>
      <c r="AE806" s="36"/>
      <c r="AT806" s="19" t="s">
        <v>172</v>
      </c>
      <c r="AU806" s="19" t="s">
        <v>82</v>
      </c>
    </row>
    <row r="807" spans="1:65" s="14" customFormat="1" ht="11.25">
      <c r="B807" s="203"/>
      <c r="C807" s="204"/>
      <c r="D807" s="194" t="s">
        <v>174</v>
      </c>
      <c r="E807" s="205" t="s">
        <v>19</v>
      </c>
      <c r="F807" s="206" t="s">
        <v>1132</v>
      </c>
      <c r="G807" s="204"/>
      <c r="H807" s="207">
        <v>1</v>
      </c>
      <c r="I807" s="208"/>
      <c r="J807" s="204"/>
      <c r="K807" s="204"/>
      <c r="L807" s="209"/>
      <c r="M807" s="210"/>
      <c r="N807" s="211"/>
      <c r="O807" s="211"/>
      <c r="P807" s="211"/>
      <c r="Q807" s="211"/>
      <c r="R807" s="211"/>
      <c r="S807" s="211"/>
      <c r="T807" s="211"/>
      <c r="U807" s="212"/>
      <c r="AT807" s="213" t="s">
        <v>174</v>
      </c>
      <c r="AU807" s="213" t="s">
        <v>82</v>
      </c>
      <c r="AV807" s="14" t="s">
        <v>82</v>
      </c>
      <c r="AW807" s="14" t="s">
        <v>33</v>
      </c>
      <c r="AX807" s="14" t="s">
        <v>80</v>
      </c>
      <c r="AY807" s="213" t="s">
        <v>161</v>
      </c>
    </row>
    <row r="808" spans="1:65" s="2" customFormat="1" ht="16.5" customHeight="1">
      <c r="A808" s="36"/>
      <c r="B808" s="37"/>
      <c r="C808" s="237" t="s">
        <v>1133</v>
      </c>
      <c r="D808" s="237" t="s">
        <v>250</v>
      </c>
      <c r="E808" s="238" t="s">
        <v>1041</v>
      </c>
      <c r="F808" s="239" t="s">
        <v>1042</v>
      </c>
      <c r="G808" s="240" t="s">
        <v>185</v>
      </c>
      <c r="H808" s="241">
        <v>1</v>
      </c>
      <c r="I808" s="242"/>
      <c r="J808" s="243">
        <f>ROUND(I808*H808,1)</f>
        <v>0</v>
      </c>
      <c r="K808" s="239" t="s">
        <v>169</v>
      </c>
      <c r="L808" s="244"/>
      <c r="M808" s="245" t="s">
        <v>19</v>
      </c>
      <c r="N808" s="246" t="s">
        <v>43</v>
      </c>
      <c r="O808" s="66"/>
      <c r="P808" s="183">
        <f>O808*H808</f>
        <v>0</v>
      </c>
      <c r="Q808" s="183">
        <v>1.4999999999999999E-4</v>
      </c>
      <c r="R808" s="183">
        <f>Q808*H808</f>
        <v>1.4999999999999999E-4</v>
      </c>
      <c r="S808" s="183">
        <v>0</v>
      </c>
      <c r="T808" s="183">
        <f>S808*H808</f>
        <v>0</v>
      </c>
      <c r="U808" s="184" t="s">
        <v>19</v>
      </c>
      <c r="V808" s="36"/>
      <c r="W808" s="36"/>
      <c r="X808" s="36"/>
      <c r="Y808" s="36"/>
      <c r="Z808" s="36"/>
      <c r="AA808" s="36"/>
      <c r="AB808" s="36"/>
      <c r="AC808" s="36"/>
      <c r="AD808" s="36"/>
      <c r="AE808" s="36"/>
      <c r="AR808" s="185" t="s">
        <v>406</v>
      </c>
      <c r="AT808" s="185" t="s">
        <v>250</v>
      </c>
      <c r="AU808" s="185" t="s">
        <v>82</v>
      </c>
      <c r="AY808" s="19" t="s">
        <v>161</v>
      </c>
      <c r="BE808" s="186">
        <f>IF(N808="základní",J808,0)</f>
        <v>0</v>
      </c>
      <c r="BF808" s="186">
        <f>IF(N808="snížená",J808,0)</f>
        <v>0</v>
      </c>
      <c r="BG808" s="186">
        <f>IF(N808="zákl. přenesená",J808,0)</f>
        <v>0</v>
      </c>
      <c r="BH808" s="186">
        <f>IF(N808="sníž. přenesená",J808,0)</f>
        <v>0</v>
      </c>
      <c r="BI808" s="186">
        <f>IF(N808="nulová",J808,0)</f>
        <v>0</v>
      </c>
      <c r="BJ808" s="19" t="s">
        <v>80</v>
      </c>
      <c r="BK808" s="186">
        <f>ROUND(I808*H808,1)</f>
        <v>0</v>
      </c>
      <c r="BL808" s="19" t="s">
        <v>268</v>
      </c>
      <c r="BM808" s="185" t="s">
        <v>1134</v>
      </c>
    </row>
    <row r="809" spans="1:65" s="2" customFormat="1" ht="16.5" customHeight="1">
      <c r="A809" s="36"/>
      <c r="B809" s="37"/>
      <c r="C809" s="237" t="s">
        <v>1135</v>
      </c>
      <c r="D809" s="237" t="s">
        <v>250</v>
      </c>
      <c r="E809" s="238" t="s">
        <v>1045</v>
      </c>
      <c r="F809" s="239" t="s">
        <v>1046</v>
      </c>
      <c r="G809" s="240" t="s">
        <v>185</v>
      </c>
      <c r="H809" s="241">
        <v>1</v>
      </c>
      <c r="I809" s="242"/>
      <c r="J809" s="243">
        <f>ROUND(I809*H809,1)</f>
        <v>0</v>
      </c>
      <c r="K809" s="239" t="s">
        <v>169</v>
      </c>
      <c r="L809" s="244"/>
      <c r="M809" s="245" t="s">
        <v>19</v>
      </c>
      <c r="N809" s="246" t="s">
        <v>43</v>
      </c>
      <c r="O809" s="66"/>
      <c r="P809" s="183">
        <f>O809*H809</f>
        <v>0</v>
      </c>
      <c r="Q809" s="183">
        <v>1.4999999999999999E-4</v>
      </c>
      <c r="R809" s="183">
        <f>Q809*H809</f>
        <v>1.4999999999999999E-4</v>
      </c>
      <c r="S809" s="183">
        <v>0</v>
      </c>
      <c r="T809" s="183">
        <f>S809*H809</f>
        <v>0</v>
      </c>
      <c r="U809" s="184" t="s">
        <v>19</v>
      </c>
      <c r="V809" s="36"/>
      <c r="W809" s="36"/>
      <c r="X809" s="36"/>
      <c r="Y809" s="36"/>
      <c r="Z809" s="36"/>
      <c r="AA809" s="36"/>
      <c r="AB809" s="36"/>
      <c r="AC809" s="36"/>
      <c r="AD809" s="36"/>
      <c r="AE809" s="36"/>
      <c r="AR809" s="185" t="s">
        <v>406</v>
      </c>
      <c r="AT809" s="185" t="s">
        <v>250</v>
      </c>
      <c r="AU809" s="185" t="s">
        <v>82</v>
      </c>
      <c r="AY809" s="19" t="s">
        <v>161</v>
      </c>
      <c r="BE809" s="186">
        <f>IF(N809="základní",J809,0)</f>
        <v>0</v>
      </c>
      <c r="BF809" s="186">
        <f>IF(N809="snížená",J809,0)</f>
        <v>0</v>
      </c>
      <c r="BG809" s="186">
        <f>IF(N809="zákl. přenesená",J809,0)</f>
        <v>0</v>
      </c>
      <c r="BH809" s="186">
        <f>IF(N809="sníž. přenesená",J809,0)</f>
        <v>0</v>
      </c>
      <c r="BI809" s="186">
        <f>IF(N809="nulová",J809,0)</f>
        <v>0</v>
      </c>
      <c r="BJ809" s="19" t="s">
        <v>80</v>
      </c>
      <c r="BK809" s="186">
        <f>ROUND(I809*H809,1)</f>
        <v>0</v>
      </c>
      <c r="BL809" s="19" t="s">
        <v>268</v>
      </c>
      <c r="BM809" s="185" t="s">
        <v>1136</v>
      </c>
    </row>
    <row r="810" spans="1:65" s="2" customFormat="1" ht="16.5" customHeight="1">
      <c r="A810" s="36"/>
      <c r="B810" s="37"/>
      <c r="C810" s="174" t="s">
        <v>1137</v>
      </c>
      <c r="D810" s="174" t="s">
        <v>165</v>
      </c>
      <c r="E810" s="175" t="s">
        <v>1049</v>
      </c>
      <c r="F810" s="176" t="s">
        <v>1050</v>
      </c>
      <c r="G810" s="177" t="s">
        <v>185</v>
      </c>
      <c r="H810" s="178">
        <v>1</v>
      </c>
      <c r="I810" s="179"/>
      <c r="J810" s="180">
        <f>ROUND(I810*H810,1)</f>
        <v>0</v>
      </c>
      <c r="K810" s="176" t="s">
        <v>169</v>
      </c>
      <c r="L810" s="41"/>
      <c r="M810" s="181" t="s">
        <v>19</v>
      </c>
      <c r="N810" s="182" t="s">
        <v>43</v>
      </c>
      <c r="O810" s="66"/>
      <c r="P810" s="183">
        <f>O810*H810</f>
        <v>0</v>
      </c>
      <c r="Q810" s="183">
        <v>0</v>
      </c>
      <c r="R810" s="183">
        <f>Q810*H810</f>
        <v>0</v>
      </c>
      <c r="S810" s="183">
        <v>0</v>
      </c>
      <c r="T810" s="183">
        <f>S810*H810</f>
        <v>0</v>
      </c>
      <c r="U810" s="184" t="s">
        <v>19</v>
      </c>
      <c r="V810" s="36"/>
      <c r="W810" s="36"/>
      <c r="X810" s="36"/>
      <c r="Y810" s="36"/>
      <c r="Z810" s="36"/>
      <c r="AA810" s="36"/>
      <c r="AB810" s="36"/>
      <c r="AC810" s="36"/>
      <c r="AD810" s="36"/>
      <c r="AE810" s="36"/>
      <c r="AR810" s="185" t="s">
        <v>268</v>
      </c>
      <c r="AT810" s="185" t="s">
        <v>165</v>
      </c>
      <c r="AU810" s="185" t="s">
        <v>82</v>
      </c>
      <c r="AY810" s="19" t="s">
        <v>161</v>
      </c>
      <c r="BE810" s="186">
        <f>IF(N810="základní",J810,0)</f>
        <v>0</v>
      </c>
      <c r="BF810" s="186">
        <f>IF(N810="snížená",J810,0)</f>
        <v>0</v>
      </c>
      <c r="BG810" s="186">
        <f>IF(N810="zákl. přenesená",J810,0)</f>
        <v>0</v>
      </c>
      <c r="BH810" s="186">
        <f>IF(N810="sníž. přenesená",J810,0)</f>
        <v>0</v>
      </c>
      <c r="BI810" s="186">
        <f>IF(N810="nulová",J810,0)</f>
        <v>0</v>
      </c>
      <c r="BJ810" s="19" t="s">
        <v>80</v>
      </c>
      <c r="BK810" s="186">
        <f>ROUND(I810*H810,1)</f>
        <v>0</v>
      </c>
      <c r="BL810" s="19" t="s">
        <v>268</v>
      </c>
      <c r="BM810" s="185" t="s">
        <v>1138</v>
      </c>
    </row>
    <row r="811" spans="1:65" s="2" customFormat="1" ht="11.25">
      <c r="A811" s="36"/>
      <c r="B811" s="37"/>
      <c r="C811" s="38"/>
      <c r="D811" s="187" t="s">
        <v>172</v>
      </c>
      <c r="E811" s="38"/>
      <c r="F811" s="188" t="s">
        <v>1052</v>
      </c>
      <c r="G811" s="38"/>
      <c r="H811" s="38"/>
      <c r="I811" s="189"/>
      <c r="J811" s="38"/>
      <c r="K811" s="38"/>
      <c r="L811" s="41"/>
      <c r="M811" s="190"/>
      <c r="N811" s="191"/>
      <c r="O811" s="66"/>
      <c r="P811" s="66"/>
      <c r="Q811" s="66"/>
      <c r="R811" s="66"/>
      <c r="S811" s="66"/>
      <c r="T811" s="66"/>
      <c r="U811" s="67"/>
      <c r="V811" s="36"/>
      <c r="W811" s="36"/>
      <c r="X811" s="36"/>
      <c r="Y811" s="36"/>
      <c r="Z811" s="36"/>
      <c r="AA811" s="36"/>
      <c r="AB811" s="36"/>
      <c r="AC811" s="36"/>
      <c r="AD811" s="36"/>
      <c r="AE811" s="36"/>
      <c r="AT811" s="19" t="s">
        <v>172</v>
      </c>
      <c r="AU811" s="19" t="s">
        <v>82</v>
      </c>
    </row>
    <row r="812" spans="1:65" s="14" customFormat="1" ht="11.25">
      <c r="B812" s="203"/>
      <c r="C812" s="204"/>
      <c r="D812" s="194" t="s">
        <v>174</v>
      </c>
      <c r="E812" s="205" t="s">
        <v>19</v>
      </c>
      <c r="F812" s="206" t="s">
        <v>1132</v>
      </c>
      <c r="G812" s="204"/>
      <c r="H812" s="207">
        <v>1</v>
      </c>
      <c r="I812" s="208"/>
      <c r="J812" s="204"/>
      <c r="K812" s="204"/>
      <c r="L812" s="209"/>
      <c r="M812" s="210"/>
      <c r="N812" s="211"/>
      <c r="O812" s="211"/>
      <c r="P812" s="211"/>
      <c r="Q812" s="211"/>
      <c r="R812" s="211"/>
      <c r="S812" s="211"/>
      <c r="T812" s="211"/>
      <c r="U812" s="212"/>
      <c r="AT812" s="213" t="s">
        <v>174</v>
      </c>
      <c r="AU812" s="213" t="s">
        <v>82</v>
      </c>
      <c r="AV812" s="14" t="s">
        <v>82</v>
      </c>
      <c r="AW812" s="14" t="s">
        <v>33</v>
      </c>
      <c r="AX812" s="14" t="s">
        <v>80</v>
      </c>
      <c r="AY812" s="213" t="s">
        <v>161</v>
      </c>
    </row>
    <row r="813" spans="1:65" s="2" customFormat="1" ht="16.5" customHeight="1">
      <c r="A813" s="36"/>
      <c r="B813" s="37"/>
      <c r="C813" s="237" t="s">
        <v>1139</v>
      </c>
      <c r="D813" s="237" t="s">
        <v>250</v>
      </c>
      <c r="E813" s="238" t="s">
        <v>1140</v>
      </c>
      <c r="F813" s="239" t="s">
        <v>1141</v>
      </c>
      <c r="G813" s="240" t="s">
        <v>185</v>
      </c>
      <c r="H813" s="241">
        <v>1</v>
      </c>
      <c r="I813" s="242"/>
      <c r="J813" s="243">
        <f>ROUND(I813*H813,1)</f>
        <v>0</v>
      </c>
      <c r="K813" s="239" t="s">
        <v>169</v>
      </c>
      <c r="L813" s="244"/>
      <c r="M813" s="245" t="s">
        <v>19</v>
      </c>
      <c r="N813" s="246" t="s">
        <v>43</v>
      </c>
      <c r="O813" s="66"/>
      <c r="P813" s="183">
        <f>O813*H813</f>
        <v>0</v>
      </c>
      <c r="Q813" s="183">
        <v>1.1999999999999999E-3</v>
      </c>
      <c r="R813" s="183">
        <f>Q813*H813</f>
        <v>1.1999999999999999E-3</v>
      </c>
      <c r="S813" s="183">
        <v>0</v>
      </c>
      <c r="T813" s="183">
        <f>S813*H813</f>
        <v>0</v>
      </c>
      <c r="U813" s="184" t="s">
        <v>19</v>
      </c>
      <c r="V813" s="36"/>
      <c r="W813" s="36"/>
      <c r="X813" s="36"/>
      <c r="Y813" s="36"/>
      <c r="Z813" s="36"/>
      <c r="AA813" s="36"/>
      <c r="AB813" s="36"/>
      <c r="AC813" s="36"/>
      <c r="AD813" s="36"/>
      <c r="AE813" s="36"/>
      <c r="AR813" s="185" t="s">
        <v>406</v>
      </c>
      <c r="AT813" s="185" t="s">
        <v>250</v>
      </c>
      <c r="AU813" s="185" t="s">
        <v>82</v>
      </c>
      <c r="AY813" s="19" t="s">
        <v>161</v>
      </c>
      <c r="BE813" s="186">
        <f>IF(N813="základní",J813,0)</f>
        <v>0</v>
      </c>
      <c r="BF813" s="186">
        <f>IF(N813="snížená",J813,0)</f>
        <v>0</v>
      </c>
      <c r="BG813" s="186">
        <f>IF(N813="zákl. přenesená",J813,0)</f>
        <v>0</v>
      </c>
      <c r="BH813" s="186">
        <f>IF(N813="sníž. přenesená",J813,0)</f>
        <v>0</v>
      </c>
      <c r="BI813" s="186">
        <f>IF(N813="nulová",J813,0)</f>
        <v>0</v>
      </c>
      <c r="BJ813" s="19" t="s">
        <v>80</v>
      </c>
      <c r="BK813" s="186">
        <f>ROUND(I813*H813,1)</f>
        <v>0</v>
      </c>
      <c r="BL813" s="19" t="s">
        <v>268</v>
      </c>
      <c r="BM813" s="185" t="s">
        <v>1142</v>
      </c>
    </row>
    <row r="814" spans="1:65" s="14" customFormat="1" ht="11.25">
      <c r="B814" s="203"/>
      <c r="C814" s="204"/>
      <c r="D814" s="194" t="s">
        <v>174</v>
      </c>
      <c r="E814" s="205" t="s">
        <v>19</v>
      </c>
      <c r="F814" s="206" t="s">
        <v>1132</v>
      </c>
      <c r="G814" s="204"/>
      <c r="H814" s="207">
        <v>1</v>
      </c>
      <c r="I814" s="208"/>
      <c r="J814" s="204"/>
      <c r="K814" s="204"/>
      <c r="L814" s="209"/>
      <c r="M814" s="210"/>
      <c r="N814" s="211"/>
      <c r="O814" s="211"/>
      <c r="P814" s="211"/>
      <c r="Q814" s="211"/>
      <c r="R814" s="211"/>
      <c r="S814" s="211"/>
      <c r="T814" s="211"/>
      <c r="U814" s="212"/>
      <c r="AT814" s="213" t="s">
        <v>174</v>
      </c>
      <c r="AU814" s="213" t="s">
        <v>82</v>
      </c>
      <c r="AV814" s="14" t="s">
        <v>82</v>
      </c>
      <c r="AW814" s="14" t="s">
        <v>33</v>
      </c>
      <c r="AX814" s="14" t="s">
        <v>80</v>
      </c>
      <c r="AY814" s="213" t="s">
        <v>161</v>
      </c>
    </row>
    <row r="815" spans="1:65" s="2" customFormat="1" ht="24.2" customHeight="1">
      <c r="A815" s="36"/>
      <c r="B815" s="37"/>
      <c r="C815" s="174" t="s">
        <v>1143</v>
      </c>
      <c r="D815" s="174" t="s">
        <v>165</v>
      </c>
      <c r="E815" s="175" t="s">
        <v>1144</v>
      </c>
      <c r="F815" s="176" t="s">
        <v>1145</v>
      </c>
      <c r="G815" s="177" t="s">
        <v>672</v>
      </c>
      <c r="H815" s="247"/>
      <c r="I815" s="179"/>
      <c r="J815" s="180">
        <f>ROUND(I815*H815,1)</f>
        <v>0</v>
      </c>
      <c r="K815" s="176" t="s">
        <v>169</v>
      </c>
      <c r="L815" s="41"/>
      <c r="M815" s="181" t="s">
        <v>19</v>
      </c>
      <c r="N815" s="182" t="s">
        <v>43</v>
      </c>
      <c r="O815" s="66"/>
      <c r="P815" s="183">
        <f>O815*H815</f>
        <v>0</v>
      </c>
      <c r="Q815" s="183">
        <v>0</v>
      </c>
      <c r="R815" s="183">
        <f>Q815*H815</f>
        <v>0</v>
      </c>
      <c r="S815" s="183">
        <v>0</v>
      </c>
      <c r="T815" s="183">
        <f>S815*H815</f>
        <v>0</v>
      </c>
      <c r="U815" s="184" t="s">
        <v>19</v>
      </c>
      <c r="V815" s="36"/>
      <c r="W815" s="36"/>
      <c r="X815" s="36"/>
      <c r="Y815" s="36"/>
      <c r="Z815" s="36"/>
      <c r="AA815" s="36"/>
      <c r="AB815" s="36"/>
      <c r="AC815" s="36"/>
      <c r="AD815" s="36"/>
      <c r="AE815" s="36"/>
      <c r="AR815" s="185" t="s">
        <v>268</v>
      </c>
      <c r="AT815" s="185" t="s">
        <v>165</v>
      </c>
      <c r="AU815" s="185" t="s">
        <v>82</v>
      </c>
      <c r="AY815" s="19" t="s">
        <v>161</v>
      </c>
      <c r="BE815" s="186">
        <f>IF(N815="základní",J815,0)</f>
        <v>0</v>
      </c>
      <c r="BF815" s="186">
        <f>IF(N815="snížená",J815,0)</f>
        <v>0</v>
      </c>
      <c r="BG815" s="186">
        <f>IF(N815="zákl. přenesená",J815,0)</f>
        <v>0</v>
      </c>
      <c r="BH815" s="186">
        <f>IF(N815="sníž. přenesená",J815,0)</f>
        <v>0</v>
      </c>
      <c r="BI815" s="186">
        <f>IF(N815="nulová",J815,0)</f>
        <v>0</v>
      </c>
      <c r="BJ815" s="19" t="s">
        <v>80</v>
      </c>
      <c r="BK815" s="186">
        <f>ROUND(I815*H815,1)</f>
        <v>0</v>
      </c>
      <c r="BL815" s="19" t="s">
        <v>268</v>
      </c>
      <c r="BM815" s="185" t="s">
        <v>1146</v>
      </c>
    </row>
    <row r="816" spans="1:65" s="2" customFormat="1" ht="11.25">
      <c r="A816" s="36"/>
      <c r="B816" s="37"/>
      <c r="C816" s="38"/>
      <c r="D816" s="187" t="s">
        <v>172</v>
      </c>
      <c r="E816" s="38"/>
      <c r="F816" s="188" t="s">
        <v>1147</v>
      </c>
      <c r="G816" s="38"/>
      <c r="H816" s="38"/>
      <c r="I816" s="189"/>
      <c r="J816" s="38"/>
      <c r="K816" s="38"/>
      <c r="L816" s="41"/>
      <c r="M816" s="190"/>
      <c r="N816" s="191"/>
      <c r="O816" s="66"/>
      <c r="P816" s="66"/>
      <c r="Q816" s="66"/>
      <c r="R816" s="66"/>
      <c r="S816" s="66"/>
      <c r="T816" s="66"/>
      <c r="U816" s="67"/>
      <c r="V816" s="36"/>
      <c r="W816" s="36"/>
      <c r="X816" s="36"/>
      <c r="Y816" s="36"/>
      <c r="Z816" s="36"/>
      <c r="AA816" s="36"/>
      <c r="AB816" s="36"/>
      <c r="AC816" s="36"/>
      <c r="AD816" s="36"/>
      <c r="AE816" s="36"/>
      <c r="AT816" s="19" t="s">
        <v>172</v>
      </c>
      <c r="AU816" s="19" t="s">
        <v>82</v>
      </c>
    </row>
    <row r="817" spans="1:65" s="2" customFormat="1" ht="78">
      <c r="A817" s="36"/>
      <c r="B817" s="37"/>
      <c r="C817" s="38"/>
      <c r="D817" s="194" t="s">
        <v>213</v>
      </c>
      <c r="E817" s="38"/>
      <c r="F817" s="225" t="s">
        <v>1148</v>
      </c>
      <c r="G817" s="38"/>
      <c r="H817" s="38"/>
      <c r="I817" s="189"/>
      <c r="J817" s="38"/>
      <c r="K817" s="38"/>
      <c r="L817" s="41"/>
      <c r="M817" s="190"/>
      <c r="N817" s="191"/>
      <c r="O817" s="66"/>
      <c r="P817" s="66"/>
      <c r="Q817" s="66"/>
      <c r="R817" s="66"/>
      <c r="S817" s="66"/>
      <c r="T817" s="66"/>
      <c r="U817" s="67"/>
      <c r="V817" s="36"/>
      <c r="W817" s="36"/>
      <c r="X817" s="36"/>
      <c r="Y817" s="36"/>
      <c r="Z817" s="36"/>
      <c r="AA817" s="36"/>
      <c r="AB817" s="36"/>
      <c r="AC817" s="36"/>
      <c r="AD817" s="36"/>
      <c r="AE817" s="36"/>
      <c r="AT817" s="19" t="s">
        <v>213</v>
      </c>
      <c r="AU817" s="19" t="s">
        <v>82</v>
      </c>
    </row>
    <row r="818" spans="1:65" s="12" customFormat="1" ht="22.9" customHeight="1">
      <c r="B818" s="158"/>
      <c r="C818" s="159"/>
      <c r="D818" s="160" t="s">
        <v>71</v>
      </c>
      <c r="E818" s="172" t="s">
        <v>1149</v>
      </c>
      <c r="F818" s="172" t="s">
        <v>1150</v>
      </c>
      <c r="G818" s="159"/>
      <c r="H818" s="159"/>
      <c r="I818" s="162"/>
      <c r="J818" s="173">
        <f>BK818</f>
        <v>0</v>
      </c>
      <c r="K818" s="159"/>
      <c r="L818" s="164"/>
      <c r="M818" s="165"/>
      <c r="N818" s="166"/>
      <c r="O818" s="166"/>
      <c r="P818" s="167">
        <f>SUM(P819:P842)</f>
        <v>0</v>
      </c>
      <c r="Q818" s="166"/>
      <c r="R818" s="167">
        <f>SUM(R819:R842)</f>
        <v>2.12352365978</v>
      </c>
      <c r="S818" s="166"/>
      <c r="T818" s="167">
        <f>SUM(T819:T842)</f>
        <v>1.4400000000000001E-3</v>
      </c>
      <c r="U818" s="168"/>
      <c r="AR818" s="169" t="s">
        <v>82</v>
      </c>
      <c r="AT818" s="170" t="s">
        <v>71</v>
      </c>
      <c r="AU818" s="170" t="s">
        <v>80</v>
      </c>
      <c r="AY818" s="169" t="s">
        <v>161</v>
      </c>
      <c r="BK818" s="171">
        <f>SUM(BK819:BK842)</f>
        <v>0</v>
      </c>
    </row>
    <row r="819" spans="1:65" s="2" customFormat="1" ht="37.9" customHeight="1">
      <c r="A819" s="36"/>
      <c r="B819" s="37"/>
      <c r="C819" s="174" t="s">
        <v>1151</v>
      </c>
      <c r="D819" s="174" t="s">
        <v>165</v>
      </c>
      <c r="E819" s="175" t="s">
        <v>1152</v>
      </c>
      <c r="F819" s="176" t="s">
        <v>1153</v>
      </c>
      <c r="G819" s="177" t="s">
        <v>168</v>
      </c>
      <c r="H819" s="178">
        <v>102.753</v>
      </c>
      <c r="I819" s="179"/>
      <c r="J819" s="180">
        <f>ROUND(I819*H819,1)</f>
        <v>0</v>
      </c>
      <c r="K819" s="176" t="s">
        <v>19</v>
      </c>
      <c r="L819" s="41"/>
      <c r="M819" s="181" t="s">
        <v>19</v>
      </c>
      <c r="N819" s="182" t="s">
        <v>43</v>
      </c>
      <c r="O819" s="66"/>
      <c r="P819" s="183">
        <f>O819*H819</f>
        <v>0</v>
      </c>
      <c r="Q819" s="183">
        <v>3.2482600000000002E-3</v>
      </c>
      <c r="R819" s="183">
        <f>Q819*H819</f>
        <v>0.33376845978000003</v>
      </c>
      <c r="S819" s="183">
        <v>0</v>
      </c>
      <c r="T819" s="183">
        <f>S819*H819</f>
        <v>0</v>
      </c>
      <c r="U819" s="184" t="s">
        <v>19</v>
      </c>
      <c r="V819" s="36"/>
      <c r="W819" s="36"/>
      <c r="X819" s="36"/>
      <c r="Y819" s="36"/>
      <c r="Z819" s="36"/>
      <c r="AA819" s="36"/>
      <c r="AB819" s="36"/>
      <c r="AC819" s="36"/>
      <c r="AD819" s="36"/>
      <c r="AE819" s="36"/>
      <c r="AR819" s="185" t="s">
        <v>268</v>
      </c>
      <c r="AT819" s="185" t="s">
        <v>165</v>
      </c>
      <c r="AU819" s="185" t="s">
        <v>82</v>
      </c>
      <c r="AY819" s="19" t="s">
        <v>161</v>
      </c>
      <c r="BE819" s="186">
        <f>IF(N819="základní",J819,0)</f>
        <v>0</v>
      </c>
      <c r="BF819" s="186">
        <f>IF(N819="snížená",J819,0)</f>
        <v>0</v>
      </c>
      <c r="BG819" s="186">
        <f>IF(N819="zákl. přenesená",J819,0)</f>
        <v>0</v>
      </c>
      <c r="BH819" s="186">
        <f>IF(N819="sníž. přenesená",J819,0)</f>
        <v>0</v>
      </c>
      <c r="BI819" s="186">
        <f>IF(N819="nulová",J819,0)</f>
        <v>0</v>
      </c>
      <c r="BJ819" s="19" t="s">
        <v>80</v>
      </c>
      <c r="BK819" s="186">
        <f>ROUND(I819*H819,1)</f>
        <v>0</v>
      </c>
      <c r="BL819" s="19" t="s">
        <v>268</v>
      </c>
      <c r="BM819" s="185" t="s">
        <v>1154</v>
      </c>
    </row>
    <row r="820" spans="1:65" s="14" customFormat="1" ht="11.25">
      <c r="B820" s="203"/>
      <c r="C820" s="204"/>
      <c r="D820" s="194" t="s">
        <v>174</v>
      </c>
      <c r="E820" s="205" t="s">
        <v>19</v>
      </c>
      <c r="F820" s="206" t="s">
        <v>1155</v>
      </c>
      <c r="G820" s="204"/>
      <c r="H820" s="207">
        <v>83.88</v>
      </c>
      <c r="I820" s="208"/>
      <c r="J820" s="204"/>
      <c r="K820" s="204"/>
      <c r="L820" s="209"/>
      <c r="M820" s="210"/>
      <c r="N820" s="211"/>
      <c r="O820" s="211"/>
      <c r="P820" s="211"/>
      <c r="Q820" s="211"/>
      <c r="R820" s="211"/>
      <c r="S820" s="211"/>
      <c r="T820" s="211"/>
      <c r="U820" s="212"/>
      <c r="AT820" s="213" t="s">
        <v>174</v>
      </c>
      <c r="AU820" s="213" t="s">
        <v>82</v>
      </c>
      <c r="AV820" s="14" t="s">
        <v>82</v>
      </c>
      <c r="AW820" s="14" t="s">
        <v>33</v>
      </c>
      <c r="AX820" s="14" t="s">
        <v>72</v>
      </c>
      <c r="AY820" s="213" t="s">
        <v>161</v>
      </c>
    </row>
    <row r="821" spans="1:65" s="14" customFormat="1" ht="11.25">
      <c r="B821" s="203"/>
      <c r="C821" s="204"/>
      <c r="D821" s="194" t="s">
        <v>174</v>
      </c>
      <c r="E821" s="205" t="s">
        <v>19</v>
      </c>
      <c r="F821" s="206" t="s">
        <v>1156</v>
      </c>
      <c r="G821" s="204"/>
      <c r="H821" s="207">
        <v>3.6539999999999999</v>
      </c>
      <c r="I821" s="208"/>
      <c r="J821" s="204"/>
      <c r="K821" s="204"/>
      <c r="L821" s="209"/>
      <c r="M821" s="210"/>
      <c r="N821" s="211"/>
      <c r="O821" s="211"/>
      <c r="P821" s="211"/>
      <c r="Q821" s="211"/>
      <c r="R821" s="211"/>
      <c r="S821" s="211"/>
      <c r="T821" s="211"/>
      <c r="U821" s="212"/>
      <c r="AT821" s="213" t="s">
        <v>174</v>
      </c>
      <c r="AU821" s="213" t="s">
        <v>82</v>
      </c>
      <c r="AV821" s="14" t="s">
        <v>82</v>
      </c>
      <c r="AW821" s="14" t="s">
        <v>33</v>
      </c>
      <c r="AX821" s="14" t="s">
        <v>72</v>
      </c>
      <c r="AY821" s="213" t="s">
        <v>161</v>
      </c>
    </row>
    <row r="822" spans="1:65" s="14" customFormat="1" ht="11.25">
      <c r="B822" s="203"/>
      <c r="C822" s="204"/>
      <c r="D822" s="194" t="s">
        <v>174</v>
      </c>
      <c r="E822" s="205" t="s">
        <v>19</v>
      </c>
      <c r="F822" s="206" t="s">
        <v>1157</v>
      </c>
      <c r="G822" s="204"/>
      <c r="H822" s="207">
        <v>14.58</v>
      </c>
      <c r="I822" s="208"/>
      <c r="J822" s="204"/>
      <c r="K822" s="204"/>
      <c r="L822" s="209"/>
      <c r="M822" s="210"/>
      <c r="N822" s="211"/>
      <c r="O822" s="211"/>
      <c r="P822" s="211"/>
      <c r="Q822" s="211"/>
      <c r="R822" s="211"/>
      <c r="S822" s="211"/>
      <c r="T822" s="211"/>
      <c r="U822" s="212"/>
      <c r="AT822" s="213" t="s">
        <v>174</v>
      </c>
      <c r="AU822" s="213" t="s">
        <v>82</v>
      </c>
      <c r="AV822" s="14" t="s">
        <v>82</v>
      </c>
      <c r="AW822" s="14" t="s">
        <v>33</v>
      </c>
      <c r="AX822" s="14" t="s">
        <v>72</v>
      </c>
      <c r="AY822" s="213" t="s">
        <v>161</v>
      </c>
    </row>
    <row r="823" spans="1:65" s="14" customFormat="1" ht="11.25">
      <c r="B823" s="203"/>
      <c r="C823" s="204"/>
      <c r="D823" s="194" t="s">
        <v>174</v>
      </c>
      <c r="E823" s="205" t="s">
        <v>19</v>
      </c>
      <c r="F823" s="206" t="s">
        <v>1158</v>
      </c>
      <c r="G823" s="204"/>
      <c r="H823" s="207">
        <v>0.63900000000000001</v>
      </c>
      <c r="I823" s="208"/>
      <c r="J823" s="204"/>
      <c r="K823" s="204"/>
      <c r="L823" s="209"/>
      <c r="M823" s="210"/>
      <c r="N823" s="211"/>
      <c r="O823" s="211"/>
      <c r="P823" s="211"/>
      <c r="Q823" s="211"/>
      <c r="R823" s="211"/>
      <c r="S823" s="211"/>
      <c r="T823" s="211"/>
      <c r="U823" s="212"/>
      <c r="AT823" s="213" t="s">
        <v>174</v>
      </c>
      <c r="AU823" s="213" t="s">
        <v>82</v>
      </c>
      <c r="AV823" s="14" t="s">
        <v>82</v>
      </c>
      <c r="AW823" s="14" t="s">
        <v>33</v>
      </c>
      <c r="AX823" s="14" t="s">
        <v>72</v>
      </c>
      <c r="AY823" s="213" t="s">
        <v>161</v>
      </c>
    </row>
    <row r="824" spans="1:65" s="15" customFormat="1" ht="11.25">
      <c r="B824" s="214"/>
      <c r="C824" s="215"/>
      <c r="D824" s="194" t="s">
        <v>174</v>
      </c>
      <c r="E824" s="216" t="s">
        <v>19</v>
      </c>
      <c r="F824" s="217" t="s">
        <v>239</v>
      </c>
      <c r="G824" s="215"/>
      <c r="H824" s="218">
        <v>102.753</v>
      </c>
      <c r="I824" s="219"/>
      <c r="J824" s="215"/>
      <c r="K824" s="215"/>
      <c r="L824" s="220"/>
      <c r="M824" s="221"/>
      <c r="N824" s="222"/>
      <c r="O824" s="222"/>
      <c r="P824" s="222"/>
      <c r="Q824" s="222"/>
      <c r="R824" s="222"/>
      <c r="S824" s="222"/>
      <c r="T824" s="222"/>
      <c r="U824" s="223"/>
      <c r="AT824" s="224" t="s">
        <v>174</v>
      </c>
      <c r="AU824" s="224" t="s">
        <v>82</v>
      </c>
      <c r="AV824" s="15" t="s">
        <v>170</v>
      </c>
      <c r="AW824" s="15" t="s">
        <v>33</v>
      </c>
      <c r="AX824" s="15" t="s">
        <v>80</v>
      </c>
      <c r="AY824" s="224" t="s">
        <v>161</v>
      </c>
    </row>
    <row r="825" spans="1:65" s="2" customFormat="1" ht="24.2" customHeight="1">
      <c r="A825" s="36"/>
      <c r="B825" s="37"/>
      <c r="C825" s="237" t="s">
        <v>1159</v>
      </c>
      <c r="D825" s="237" t="s">
        <v>250</v>
      </c>
      <c r="E825" s="238" t="s">
        <v>1160</v>
      </c>
      <c r="F825" s="239" t="s">
        <v>1161</v>
      </c>
      <c r="G825" s="240" t="s">
        <v>168</v>
      </c>
      <c r="H825" s="241">
        <v>107.89100000000001</v>
      </c>
      <c r="I825" s="242"/>
      <c r="J825" s="243">
        <f>ROUND(I825*H825,1)</f>
        <v>0</v>
      </c>
      <c r="K825" s="239" t="s">
        <v>19</v>
      </c>
      <c r="L825" s="244"/>
      <c r="M825" s="245" t="s">
        <v>19</v>
      </c>
      <c r="N825" s="246" t="s">
        <v>43</v>
      </c>
      <c r="O825" s="66"/>
      <c r="P825" s="183">
        <f>O825*H825</f>
        <v>0</v>
      </c>
      <c r="Q825" s="183">
        <v>0.01</v>
      </c>
      <c r="R825" s="183">
        <f>Q825*H825</f>
        <v>1.07891</v>
      </c>
      <c r="S825" s="183">
        <v>0</v>
      </c>
      <c r="T825" s="183">
        <f>S825*H825</f>
        <v>0</v>
      </c>
      <c r="U825" s="184" t="s">
        <v>19</v>
      </c>
      <c r="V825" s="36"/>
      <c r="W825" s="36"/>
      <c r="X825" s="36"/>
      <c r="Y825" s="36"/>
      <c r="Z825" s="36"/>
      <c r="AA825" s="36"/>
      <c r="AB825" s="36"/>
      <c r="AC825" s="36"/>
      <c r="AD825" s="36"/>
      <c r="AE825" s="36"/>
      <c r="AR825" s="185" t="s">
        <v>406</v>
      </c>
      <c r="AT825" s="185" t="s">
        <v>250</v>
      </c>
      <c r="AU825" s="185" t="s">
        <v>82</v>
      </c>
      <c r="AY825" s="19" t="s">
        <v>161</v>
      </c>
      <c r="BE825" s="186">
        <f>IF(N825="základní",J825,0)</f>
        <v>0</v>
      </c>
      <c r="BF825" s="186">
        <f>IF(N825="snížená",J825,0)</f>
        <v>0</v>
      </c>
      <c r="BG825" s="186">
        <f>IF(N825="zákl. přenesená",J825,0)</f>
        <v>0</v>
      </c>
      <c r="BH825" s="186">
        <f>IF(N825="sníž. přenesená",J825,0)</f>
        <v>0</v>
      </c>
      <c r="BI825" s="186">
        <f>IF(N825="nulová",J825,0)</f>
        <v>0</v>
      </c>
      <c r="BJ825" s="19" t="s">
        <v>80</v>
      </c>
      <c r="BK825" s="186">
        <f>ROUND(I825*H825,1)</f>
        <v>0</v>
      </c>
      <c r="BL825" s="19" t="s">
        <v>268</v>
      </c>
      <c r="BM825" s="185" t="s">
        <v>1162</v>
      </c>
    </row>
    <row r="826" spans="1:65" s="14" customFormat="1" ht="11.25">
      <c r="B826" s="203"/>
      <c r="C826" s="204"/>
      <c r="D826" s="194" t="s">
        <v>174</v>
      </c>
      <c r="E826" s="205" t="s">
        <v>19</v>
      </c>
      <c r="F826" s="206" t="s">
        <v>1163</v>
      </c>
      <c r="G826" s="204"/>
      <c r="H826" s="207">
        <v>107.89100000000001</v>
      </c>
      <c r="I826" s="208"/>
      <c r="J826" s="204"/>
      <c r="K826" s="204"/>
      <c r="L826" s="209"/>
      <c r="M826" s="210"/>
      <c r="N826" s="211"/>
      <c r="O826" s="211"/>
      <c r="P826" s="211"/>
      <c r="Q826" s="211"/>
      <c r="R826" s="211"/>
      <c r="S826" s="211"/>
      <c r="T826" s="211"/>
      <c r="U826" s="212"/>
      <c r="AT826" s="213" t="s">
        <v>174</v>
      </c>
      <c r="AU826" s="213" t="s">
        <v>82</v>
      </c>
      <c r="AV826" s="14" t="s">
        <v>82</v>
      </c>
      <c r="AW826" s="14" t="s">
        <v>33</v>
      </c>
      <c r="AX826" s="14" t="s">
        <v>80</v>
      </c>
      <c r="AY826" s="213" t="s">
        <v>161</v>
      </c>
    </row>
    <row r="827" spans="1:65" s="2" customFormat="1" ht="24.2" customHeight="1">
      <c r="A827" s="36"/>
      <c r="B827" s="37"/>
      <c r="C827" s="174" t="s">
        <v>1164</v>
      </c>
      <c r="D827" s="174" t="s">
        <v>165</v>
      </c>
      <c r="E827" s="175" t="s">
        <v>1165</v>
      </c>
      <c r="F827" s="176" t="s">
        <v>1166</v>
      </c>
      <c r="G827" s="177" t="s">
        <v>168</v>
      </c>
      <c r="H827" s="178">
        <v>102.753</v>
      </c>
      <c r="I827" s="179"/>
      <c r="J827" s="180">
        <f>ROUND(I827*H827,1)</f>
        <v>0</v>
      </c>
      <c r="K827" s="176" t="s">
        <v>169</v>
      </c>
      <c r="L827" s="41"/>
      <c r="M827" s="181" t="s">
        <v>19</v>
      </c>
      <c r="N827" s="182" t="s">
        <v>43</v>
      </c>
      <c r="O827" s="66"/>
      <c r="P827" s="183">
        <f>O827*H827</f>
        <v>0</v>
      </c>
      <c r="Q827" s="183">
        <v>6.0000000000000001E-3</v>
      </c>
      <c r="R827" s="183">
        <f>Q827*H827</f>
        <v>0.61651800000000001</v>
      </c>
      <c r="S827" s="183">
        <v>0</v>
      </c>
      <c r="T827" s="183">
        <f>S827*H827</f>
        <v>0</v>
      </c>
      <c r="U827" s="184" t="s">
        <v>19</v>
      </c>
      <c r="V827" s="36"/>
      <c r="W827" s="36"/>
      <c r="X827" s="36"/>
      <c r="Y827" s="36"/>
      <c r="Z827" s="36"/>
      <c r="AA827" s="36"/>
      <c r="AB827" s="36"/>
      <c r="AC827" s="36"/>
      <c r="AD827" s="36"/>
      <c r="AE827" s="36"/>
      <c r="AR827" s="185" t="s">
        <v>268</v>
      </c>
      <c r="AT827" s="185" t="s">
        <v>165</v>
      </c>
      <c r="AU827" s="185" t="s">
        <v>82</v>
      </c>
      <c r="AY827" s="19" t="s">
        <v>161</v>
      </c>
      <c r="BE827" s="186">
        <f>IF(N827="základní",J827,0)</f>
        <v>0</v>
      </c>
      <c r="BF827" s="186">
        <f>IF(N827="snížená",J827,0)</f>
        <v>0</v>
      </c>
      <c r="BG827" s="186">
        <f>IF(N827="zákl. přenesená",J827,0)</f>
        <v>0</v>
      </c>
      <c r="BH827" s="186">
        <f>IF(N827="sníž. přenesená",J827,0)</f>
        <v>0</v>
      </c>
      <c r="BI827" s="186">
        <f>IF(N827="nulová",J827,0)</f>
        <v>0</v>
      </c>
      <c r="BJ827" s="19" t="s">
        <v>80</v>
      </c>
      <c r="BK827" s="186">
        <f>ROUND(I827*H827,1)</f>
        <v>0</v>
      </c>
      <c r="BL827" s="19" t="s">
        <v>268</v>
      </c>
      <c r="BM827" s="185" t="s">
        <v>1167</v>
      </c>
    </row>
    <row r="828" spans="1:65" s="2" customFormat="1" ht="11.25">
      <c r="A828" s="36"/>
      <c r="B828" s="37"/>
      <c r="C828" s="38"/>
      <c r="D828" s="187" t="s">
        <v>172</v>
      </c>
      <c r="E828" s="38"/>
      <c r="F828" s="188" t="s">
        <v>1168</v>
      </c>
      <c r="G828" s="38"/>
      <c r="H828" s="38"/>
      <c r="I828" s="189"/>
      <c r="J828" s="38"/>
      <c r="K828" s="38"/>
      <c r="L828" s="41"/>
      <c r="M828" s="190"/>
      <c r="N828" s="191"/>
      <c r="O828" s="66"/>
      <c r="P828" s="66"/>
      <c r="Q828" s="66"/>
      <c r="R828" s="66"/>
      <c r="S828" s="66"/>
      <c r="T828" s="66"/>
      <c r="U828" s="67"/>
      <c r="V828" s="36"/>
      <c r="W828" s="36"/>
      <c r="X828" s="36"/>
      <c r="Y828" s="36"/>
      <c r="Z828" s="36"/>
      <c r="AA828" s="36"/>
      <c r="AB828" s="36"/>
      <c r="AC828" s="36"/>
      <c r="AD828" s="36"/>
      <c r="AE828" s="36"/>
      <c r="AT828" s="19" t="s">
        <v>172</v>
      </c>
      <c r="AU828" s="19" t="s">
        <v>82</v>
      </c>
    </row>
    <row r="829" spans="1:65" s="2" customFormat="1" ht="68.25">
      <c r="A829" s="36"/>
      <c r="B829" s="37"/>
      <c r="C829" s="38"/>
      <c r="D829" s="194" t="s">
        <v>213</v>
      </c>
      <c r="E829" s="38"/>
      <c r="F829" s="225" t="s">
        <v>1169</v>
      </c>
      <c r="G829" s="38"/>
      <c r="H829" s="38"/>
      <c r="I829" s="189"/>
      <c r="J829" s="38"/>
      <c r="K829" s="38"/>
      <c r="L829" s="41"/>
      <c r="M829" s="190"/>
      <c r="N829" s="191"/>
      <c r="O829" s="66"/>
      <c r="P829" s="66"/>
      <c r="Q829" s="66"/>
      <c r="R829" s="66"/>
      <c r="S829" s="66"/>
      <c r="T829" s="66"/>
      <c r="U829" s="67"/>
      <c r="V829" s="36"/>
      <c r="W829" s="36"/>
      <c r="X829" s="36"/>
      <c r="Y829" s="36"/>
      <c r="Z829" s="36"/>
      <c r="AA829" s="36"/>
      <c r="AB829" s="36"/>
      <c r="AC829" s="36"/>
      <c r="AD829" s="36"/>
      <c r="AE829" s="36"/>
      <c r="AT829" s="19" t="s">
        <v>213</v>
      </c>
      <c r="AU829" s="19" t="s">
        <v>82</v>
      </c>
    </row>
    <row r="830" spans="1:65" s="14" customFormat="1" ht="11.25">
      <c r="B830" s="203"/>
      <c r="C830" s="204"/>
      <c r="D830" s="194" t="s">
        <v>174</v>
      </c>
      <c r="E830" s="205" t="s">
        <v>19</v>
      </c>
      <c r="F830" s="206" t="s">
        <v>1155</v>
      </c>
      <c r="G830" s="204"/>
      <c r="H830" s="207">
        <v>83.88</v>
      </c>
      <c r="I830" s="208"/>
      <c r="J830" s="204"/>
      <c r="K830" s="204"/>
      <c r="L830" s="209"/>
      <c r="M830" s="210"/>
      <c r="N830" s="211"/>
      <c r="O830" s="211"/>
      <c r="P830" s="211"/>
      <c r="Q830" s="211"/>
      <c r="R830" s="211"/>
      <c r="S830" s="211"/>
      <c r="T830" s="211"/>
      <c r="U830" s="212"/>
      <c r="AT830" s="213" t="s">
        <v>174</v>
      </c>
      <c r="AU830" s="213" t="s">
        <v>82</v>
      </c>
      <c r="AV830" s="14" t="s">
        <v>82</v>
      </c>
      <c r="AW830" s="14" t="s">
        <v>33</v>
      </c>
      <c r="AX830" s="14" t="s">
        <v>72</v>
      </c>
      <c r="AY830" s="213" t="s">
        <v>161</v>
      </c>
    </row>
    <row r="831" spans="1:65" s="14" customFormat="1" ht="11.25">
      <c r="B831" s="203"/>
      <c r="C831" s="204"/>
      <c r="D831" s="194" t="s">
        <v>174</v>
      </c>
      <c r="E831" s="205" t="s">
        <v>19</v>
      </c>
      <c r="F831" s="206" t="s">
        <v>1156</v>
      </c>
      <c r="G831" s="204"/>
      <c r="H831" s="207">
        <v>3.6539999999999999</v>
      </c>
      <c r="I831" s="208"/>
      <c r="J831" s="204"/>
      <c r="K831" s="204"/>
      <c r="L831" s="209"/>
      <c r="M831" s="210"/>
      <c r="N831" s="211"/>
      <c r="O831" s="211"/>
      <c r="P831" s="211"/>
      <c r="Q831" s="211"/>
      <c r="R831" s="211"/>
      <c r="S831" s="211"/>
      <c r="T831" s="211"/>
      <c r="U831" s="212"/>
      <c r="AT831" s="213" t="s">
        <v>174</v>
      </c>
      <c r="AU831" s="213" t="s">
        <v>82</v>
      </c>
      <c r="AV831" s="14" t="s">
        <v>82</v>
      </c>
      <c r="AW831" s="14" t="s">
        <v>33</v>
      </c>
      <c r="AX831" s="14" t="s">
        <v>72</v>
      </c>
      <c r="AY831" s="213" t="s">
        <v>161</v>
      </c>
    </row>
    <row r="832" spans="1:65" s="14" customFormat="1" ht="11.25">
      <c r="B832" s="203"/>
      <c r="C832" s="204"/>
      <c r="D832" s="194" t="s">
        <v>174</v>
      </c>
      <c r="E832" s="205" t="s">
        <v>19</v>
      </c>
      <c r="F832" s="206" t="s">
        <v>1157</v>
      </c>
      <c r="G832" s="204"/>
      <c r="H832" s="207">
        <v>14.58</v>
      </c>
      <c r="I832" s="208"/>
      <c r="J832" s="204"/>
      <c r="K832" s="204"/>
      <c r="L832" s="209"/>
      <c r="M832" s="210"/>
      <c r="N832" s="211"/>
      <c r="O832" s="211"/>
      <c r="P832" s="211"/>
      <c r="Q832" s="211"/>
      <c r="R832" s="211"/>
      <c r="S832" s="211"/>
      <c r="T832" s="211"/>
      <c r="U832" s="212"/>
      <c r="AT832" s="213" t="s">
        <v>174</v>
      </c>
      <c r="AU832" s="213" t="s">
        <v>82</v>
      </c>
      <c r="AV832" s="14" t="s">
        <v>82</v>
      </c>
      <c r="AW832" s="14" t="s">
        <v>33</v>
      </c>
      <c r="AX832" s="14" t="s">
        <v>72</v>
      </c>
      <c r="AY832" s="213" t="s">
        <v>161</v>
      </c>
    </row>
    <row r="833" spans="1:65" s="14" customFormat="1" ht="11.25">
      <c r="B833" s="203"/>
      <c r="C833" s="204"/>
      <c r="D833" s="194" t="s">
        <v>174</v>
      </c>
      <c r="E833" s="205" t="s">
        <v>19</v>
      </c>
      <c r="F833" s="206" t="s">
        <v>1158</v>
      </c>
      <c r="G833" s="204"/>
      <c r="H833" s="207">
        <v>0.63900000000000001</v>
      </c>
      <c r="I833" s="208"/>
      <c r="J833" s="204"/>
      <c r="K833" s="204"/>
      <c r="L833" s="209"/>
      <c r="M833" s="210"/>
      <c r="N833" s="211"/>
      <c r="O833" s="211"/>
      <c r="P833" s="211"/>
      <c r="Q833" s="211"/>
      <c r="R833" s="211"/>
      <c r="S833" s="211"/>
      <c r="T833" s="211"/>
      <c r="U833" s="212"/>
      <c r="AT833" s="213" t="s">
        <v>174</v>
      </c>
      <c r="AU833" s="213" t="s">
        <v>82</v>
      </c>
      <c r="AV833" s="14" t="s">
        <v>82</v>
      </c>
      <c r="AW833" s="14" t="s">
        <v>33</v>
      </c>
      <c r="AX833" s="14" t="s">
        <v>72</v>
      </c>
      <c r="AY833" s="213" t="s">
        <v>161</v>
      </c>
    </row>
    <row r="834" spans="1:65" s="15" customFormat="1" ht="11.25">
      <c r="B834" s="214"/>
      <c r="C834" s="215"/>
      <c r="D834" s="194" t="s">
        <v>174</v>
      </c>
      <c r="E834" s="216" t="s">
        <v>19</v>
      </c>
      <c r="F834" s="217" t="s">
        <v>239</v>
      </c>
      <c r="G834" s="215"/>
      <c r="H834" s="218">
        <v>102.753</v>
      </c>
      <c r="I834" s="219"/>
      <c r="J834" s="215"/>
      <c r="K834" s="215"/>
      <c r="L834" s="220"/>
      <c r="M834" s="221"/>
      <c r="N834" s="222"/>
      <c r="O834" s="222"/>
      <c r="P834" s="222"/>
      <c r="Q834" s="222"/>
      <c r="R834" s="222"/>
      <c r="S834" s="222"/>
      <c r="T834" s="222"/>
      <c r="U834" s="223"/>
      <c r="AT834" s="224" t="s">
        <v>174</v>
      </c>
      <c r="AU834" s="224" t="s">
        <v>82</v>
      </c>
      <c r="AV834" s="15" t="s">
        <v>170</v>
      </c>
      <c r="AW834" s="15" t="s">
        <v>33</v>
      </c>
      <c r="AX834" s="15" t="s">
        <v>80</v>
      </c>
      <c r="AY834" s="224" t="s">
        <v>161</v>
      </c>
    </row>
    <row r="835" spans="1:65" s="2" customFormat="1" ht="21.75" customHeight="1">
      <c r="A835" s="36"/>
      <c r="B835" s="37"/>
      <c r="C835" s="237" t="s">
        <v>1170</v>
      </c>
      <c r="D835" s="237" t="s">
        <v>250</v>
      </c>
      <c r="E835" s="238" t="s">
        <v>1171</v>
      </c>
      <c r="F835" s="239" t="s">
        <v>1172</v>
      </c>
      <c r="G835" s="240" t="s">
        <v>168</v>
      </c>
      <c r="H835" s="241">
        <v>104.80800000000001</v>
      </c>
      <c r="I835" s="242"/>
      <c r="J835" s="243">
        <f>ROUND(I835*H835,1)</f>
        <v>0</v>
      </c>
      <c r="K835" s="239" t="s">
        <v>169</v>
      </c>
      <c r="L835" s="244"/>
      <c r="M835" s="245" t="s">
        <v>19</v>
      </c>
      <c r="N835" s="246" t="s">
        <v>43</v>
      </c>
      <c r="O835" s="66"/>
      <c r="P835" s="183">
        <f>O835*H835</f>
        <v>0</v>
      </c>
      <c r="Q835" s="183">
        <v>8.9999999999999998E-4</v>
      </c>
      <c r="R835" s="183">
        <f>Q835*H835</f>
        <v>9.43272E-2</v>
      </c>
      <c r="S835" s="183">
        <v>0</v>
      </c>
      <c r="T835" s="183">
        <f>S835*H835</f>
        <v>0</v>
      </c>
      <c r="U835" s="184" t="s">
        <v>19</v>
      </c>
      <c r="V835" s="36"/>
      <c r="W835" s="36"/>
      <c r="X835" s="36"/>
      <c r="Y835" s="36"/>
      <c r="Z835" s="36"/>
      <c r="AA835" s="36"/>
      <c r="AB835" s="36"/>
      <c r="AC835" s="36"/>
      <c r="AD835" s="36"/>
      <c r="AE835" s="36"/>
      <c r="AR835" s="185" t="s">
        <v>406</v>
      </c>
      <c r="AT835" s="185" t="s">
        <v>250</v>
      </c>
      <c r="AU835" s="185" t="s">
        <v>82</v>
      </c>
      <c r="AY835" s="19" t="s">
        <v>161</v>
      </c>
      <c r="BE835" s="186">
        <f>IF(N835="základní",J835,0)</f>
        <v>0</v>
      </c>
      <c r="BF835" s="186">
        <f>IF(N835="snížená",J835,0)</f>
        <v>0</v>
      </c>
      <c r="BG835" s="186">
        <f>IF(N835="zákl. přenesená",J835,0)</f>
        <v>0</v>
      </c>
      <c r="BH835" s="186">
        <f>IF(N835="sníž. přenesená",J835,0)</f>
        <v>0</v>
      </c>
      <c r="BI835" s="186">
        <f>IF(N835="nulová",J835,0)</f>
        <v>0</v>
      </c>
      <c r="BJ835" s="19" t="s">
        <v>80</v>
      </c>
      <c r="BK835" s="186">
        <f>ROUND(I835*H835,1)</f>
        <v>0</v>
      </c>
      <c r="BL835" s="19" t="s">
        <v>268</v>
      </c>
      <c r="BM835" s="185" t="s">
        <v>1173</v>
      </c>
    </row>
    <row r="836" spans="1:65" s="14" customFormat="1" ht="11.25">
      <c r="B836" s="203"/>
      <c r="C836" s="204"/>
      <c r="D836" s="194" t="s">
        <v>174</v>
      </c>
      <c r="E836" s="205" t="s">
        <v>19</v>
      </c>
      <c r="F836" s="206" t="s">
        <v>1174</v>
      </c>
      <c r="G836" s="204"/>
      <c r="H836" s="207">
        <v>104.80800000000001</v>
      </c>
      <c r="I836" s="208"/>
      <c r="J836" s="204"/>
      <c r="K836" s="204"/>
      <c r="L836" s="209"/>
      <c r="M836" s="210"/>
      <c r="N836" s="211"/>
      <c r="O836" s="211"/>
      <c r="P836" s="211"/>
      <c r="Q836" s="211"/>
      <c r="R836" s="211"/>
      <c r="S836" s="211"/>
      <c r="T836" s="211"/>
      <c r="U836" s="212"/>
      <c r="AT836" s="213" t="s">
        <v>174</v>
      </c>
      <c r="AU836" s="213" t="s">
        <v>82</v>
      </c>
      <c r="AV836" s="14" t="s">
        <v>82</v>
      </c>
      <c r="AW836" s="14" t="s">
        <v>33</v>
      </c>
      <c r="AX836" s="14" t="s">
        <v>80</v>
      </c>
      <c r="AY836" s="213" t="s">
        <v>161</v>
      </c>
    </row>
    <row r="837" spans="1:65" s="2" customFormat="1" ht="24.2" customHeight="1">
      <c r="A837" s="36"/>
      <c r="B837" s="37"/>
      <c r="C837" s="174" t="s">
        <v>1175</v>
      </c>
      <c r="D837" s="174" t="s">
        <v>165</v>
      </c>
      <c r="E837" s="175" t="s">
        <v>1176</v>
      </c>
      <c r="F837" s="176" t="s">
        <v>1177</v>
      </c>
      <c r="G837" s="177" t="s">
        <v>185</v>
      </c>
      <c r="H837" s="178">
        <v>6</v>
      </c>
      <c r="I837" s="179"/>
      <c r="J837" s="180">
        <f>ROUND(I837*H837,1)</f>
        <v>0</v>
      </c>
      <c r="K837" s="176" t="s">
        <v>169</v>
      </c>
      <c r="L837" s="41"/>
      <c r="M837" s="181" t="s">
        <v>19</v>
      </c>
      <c r="N837" s="182" t="s">
        <v>43</v>
      </c>
      <c r="O837" s="66"/>
      <c r="P837" s="183">
        <f>O837*H837</f>
        <v>0</v>
      </c>
      <c r="Q837" s="183">
        <v>0</v>
      </c>
      <c r="R837" s="183">
        <f>Q837*H837</f>
        <v>0</v>
      </c>
      <c r="S837" s="183">
        <v>2.4000000000000001E-4</v>
      </c>
      <c r="T837" s="183">
        <f>S837*H837</f>
        <v>1.4400000000000001E-3</v>
      </c>
      <c r="U837" s="184" t="s">
        <v>19</v>
      </c>
      <c r="V837" s="36"/>
      <c r="W837" s="36"/>
      <c r="X837" s="36"/>
      <c r="Y837" s="36"/>
      <c r="Z837" s="36"/>
      <c r="AA837" s="36"/>
      <c r="AB837" s="36"/>
      <c r="AC837" s="36"/>
      <c r="AD837" s="36"/>
      <c r="AE837" s="36"/>
      <c r="AR837" s="185" t="s">
        <v>268</v>
      </c>
      <c r="AT837" s="185" t="s">
        <v>165</v>
      </c>
      <c r="AU837" s="185" t="s">
        <v>82</v>
      </c>
      <c r="AY837" s="19" t="s">
        <v>161</v>
      </c>
      <c r="BE837" s="186">
        <f>IF(N837="základní",J837,0)</f>
        <v>0</v>
      </c>
      <c r="BF837" s="186">
        <f>IF(N837="snížená",J837,0)</f>
        <v>0</v>
      </c>
      <c r="BG837" s="186">
        <f>IF(N837="zákl. přenesená",J837,0)</f>
        <v>0</v>
      </c>
      <c r="BH837" s="186">
        <f>IF(N837="sníž. přenesená",J837,0)</f>
        <v>0</v>
      </c>
      <c r="BI837" s="186">
        <f>IF(N837="nulová",J837,0)</f>
        <v>0</v>
      </c>
      <c r="BJ837" s="19" t="s">
        <v>80</v>
      </c>
      <c r="BK837" s="186">
        <f>ROUND(I837*H837,1)</f>
        <v>0</v>
      </c>
      <c r="BL837" s="19" t="s">
        <v>268</v>
      </c>
      <c r="BM837" s="185" t="s">
        <v>1178</v>
      </c>
    </row>
    <row r="838" spans="1:65" s="2" customFormat="1" ht="11.25">
      <c r="A838" s="36"/>
      <c r="B838" s="37"/>
      <c r="C838" s="38"/>
      <c r="D838" s="187" t="s">
        <v>172</v>
      </c>
      <c r="E838" s="38"/>
      <c r="F838" s="188" t="s">
        <v>1179</v>
      </c>
      <c r="G838" s="38"/>
      <c r="H838" s="38"/>
      <c r="I838" s="189"/>
      <c r="J838" s="38"/>
      <c r="K838" s="38"/>
      <c r="L838" s="41"/>
      <c r="M838" s="190"/>
      <c r="N838" s="191"/>
      <c r="O838" s="66"/>
      <c r="P838" s="66"/>
      <c r="Q838" s="66"/>
      <c r="R838" s="66"/>
      <c r="S838" s="66"/>
      <c r="T838" s="66"/>
      <c r="U838" s="67"/>
      <c r="V838" s="36"/>
      <c r="W838" s="36"/>
      <c r="X838" s="36"/>
      <c r="Y838" s="36"/>
      <c r="Z838" s="36"/>
      <c r="AA838" s="36"/>
      <c r="AB838" s="36"/>
      <c r="AC838" s="36"/>
      <c r="AD838" s="36"/>
      <c r="AE838" s="36"/>
      <c r="AT838" s="19" t="s">
        <v>172</v>
      </c>
      <c r="AU838" s="19" t="s">
        <v>82</v>
      </c>
    </row>
    <row r="839" spans="1:65" s="14" customFormat="1" ht="11.25">
      <c r="B839" s="203"/>
      <c r="C839" s="204"/>
      <c r="D839" s="194" t="s">
        <v>174</v>
      </c>
      <c r="E839" s="205" t="s">
        <v>19</v>
      </c>
      <c r="F839" s="206" t="s">
        <v>1180</v>
      </c>
      <c r="G839" s="204"/>
      <c r="H839" s="207">
        <v>6</v>
      </c>
      <c r="I839" s="208"/>
      <c r="J839" s="204"/>
      <c r="K839" s="204"/>
      <c r="L839" s="209"/>
      <c r="M839" s="210"/>
      <c r="N839" s="211"/>
      <c r="O839" s="211"/>
      <c r="P839" s="211"/>
      <c r="Q839" s="211"/>
      <c r="R839" s="211"/>
      <c r="S839" s="211"/>
      <c r="T839" s="211"/>
      <c r="U839" s="212"/>
      <c r="AT839" s="213" t="s">
        <v>174</v>
      </c>
      <c r="AU839" s="213" t="s">
        <v>82</v>
      </c>
      <c r="AV839" s="14" t="s">
        <v>82</v>
      </c>
      <c r="AW839" s="14" t="s">
        <v>33</v>
      </c>
      <c r="AX839" s="14" t="s">
        <v>80</v>
      </c>
      <c r="AY839" s="213" t="s">
        <v>161</v>
      </c>
    </row>
    <row r="840" spans="1:65" s="2" customFormat="1" ht="24.2" customHeight="1">
      <c r="A840" s="36"/>
      <c r="B840" s="37"/>
      <c r="C840" s="174" t="s">
        <v>1181</v>
      </c>
      <c r="D840" s="174" t="s">
        <v>165</v>
      </c>
      <c r="E840" s="175" t="s">
        <v>1144</v>
      </c>
      <c r="F840" s="176" t="s">
        <v>1145</v>
      </c>
      <c r="G840" s="177" t="s">
        <v>672</v>
      </c>
      <c r="H840" s="247"/>
      <c r="I840" s="179"/>
      <c r="J840" s="180">
        <f>ROUND(I840*H840,1)</f>
        <v>0</v>
      </c>
      <c r="K840" s="176" t="s">
        <v>169</v>
      </c>
      <c r="L840" s="41"/>
      <c r="M840" s="181" t="s">
        <v>19</v>
      </c>
      <c r="N840" s="182" t="s">
        <v>43</v>
      </c>
      <c r="O840" s="66"/>
      <c r="P840" s="183">
        <f>O840*H840</f>
        <v>0</v>
      </c>
      <c r="Q840" s="183">
        <v>0</v>
      </c>
      <c r="R840" s="183">
        <f>Q840*H840</f>
        <v>0</v>
      </c>
      <c r="S840" s="183">
        <v>0</v>
      </c>
      <c r="T840" s="183">
        <f>S840*H840</f>
        <v>0</v>
      </c>
      <c r="U840" s="184" t="s">
        <v>19</v>
      </c>
      <c r="V840" s="36"/>
      <c r="W840" s="36"/>
      <c r="X840" s="36"/>
      <c r="Y840" s="36"/>
      <c r="Z840" s="36"/>
      <c r="AA840" s="36"/>
      <c r="AB840" s="36"/>
      <c r="AC840" s="36"/>
      <c r="AD840" s="36"/>
      <c r="AE840" s="36"/>
      <c r="AR840" s="185" t="s">
        <v>268</v>
      </c>
      <c r="AT840" s="185" t="s">
        <v>165</v>
      </c>
      <c r="AU840" s="185" t="s">
        <v>82</v>
      </c>
      <c r="AY840" s="19" t="s">
        <v>161</v>
      </c>
      <c r="BE840" s="186">
        <f>IF(N840="základní",J840,0)</f>
        <v>0</v>
      </c>
      <c r="BF840" s="186">
        <f>IF(N840="snížená",J840,0)</f>
        <v>0</v>
      </c>
      <c r="BG840" s="186">
        <f>IF(N840="zákl. přenesená",J840,0)</f>
        <v>0</v>
      </c>
      <c r="BH840" s="186">
        <f>IF(N840="sníž. přenesená",J840,0)</f>
        <v>0</v>
      </c>
      <c r="BI840" s="186">
        <f>IF(N840="nulová",J840,0)</f>
        <v>0</v>
      </c>
      <c r="BJ840" s="19" t="s">
        <v>80</v>
      </c>
      <c r="BK840" s="186">
        <f>ROUND(I840*H840,1)</f>
        <v>0</v>
      </c>
      <c r="BL840" s="19" t="s">
        <v>268</v>
      </c>
      <c r="BM840" s="185" t="s">
        <v>1182</v>
      </c>
    </row>
    <row r="841" spans="1:65" s="2" customFormat="1" ht="11.25">
      <c r="A841" s="36"/>
      <c r="B841" s="37"/>
      <c r="C841" s="38"/>
      <c r="D841" s="187" t="s">
        <v>172</v>
      </c>
      <c r="E841" s="38"/>
      <c r="F841" s="188" t="s">
        <v>1147</v>
      </c>
      <c r="G841" s="38"/>
      <c r="H841" s="38"/>
      <c r="I841" s="189"/>
      <c r="J841" s="38"/>
      <c r="K841" s="38"/>
      <c r="L841" s="41"/>
      <c r="M841" s="190"/>
      <c r="N841" s="191"/>
      <c r="O841" s="66"/>
      <c r="P841" s="66"/>
      <c r="Q841" s="66"/>
      <c r="R841" s="66"/>
      <c r="S841" s="66"/>
      <c r="T841" s="66"/>
      <c r="U841" s="67"/>
      <c r="V841" s="36"/>
      <c r="W841" s="36"/>
      <c r="X841" s="36"/>
      <c r="Y841" s="36"/>
      <c r="Z841" s="36"/>
      <c r="AA841" s="36"/>
      <c r="AB841" s="36"/>
      <c r="AC841" s="36"/>
      <c r="AD841" s="36"/>
      <c r="AE841" s="36"/>
      <c r="AT841" s="19" t="s">
        <v>172</v>
      </c>
      <c r="AU841" s="19" t="s">
        <v>82</v>
      </c>
    </row>
    <row r="842" spans="1:65" s="2" customFormat="1" ht="78">
      <c r="A842" s="36"/>
      <c r="B842" s="37"/>
      <c r="C842" s="38"/>
      <c r="D842" s="194" t="s">
        <v>213</v>
      </c>
      <c r="E842" s="38"/>
      <c r="F842" s="225" t="s">
        <v>1148</v>
      </c>
      <c r="G842" s="38"/>
      <c r="H842" s="38"/>
      <c r="I842" s="189"/>
      <c r="J842" s="38"/>
      <c r="K842" s="38"/>
      <c r="L842" s="41"/>
      <c r="M842" s="190"/>
      <c r="N842" s="191"/>
      <c r="O842" s="66"/>
      <c r="P842" s="66"/>
      <c r="Q842" s="66"/>
      <c r="R842" s="66"/>
      <c r="S842" s="66"/>
      <c r="T842" s="66"/>
      <c r="U842" s="67"/>
      <c r="V842" s="36"/>
      <c r="W842" s="36"/>
      <c r="X842" s="36"/>
      <c r="Y842" s="36"/>
      <c r="Z842" s="36"/>
      <c r="AA842" s="36"/>
      <c r="AB842" s="36"/>
      <c r="AC842" s="36"/>
      <c r="AD842" s="36"/>
      <c r="AE842" s="36"/>
      <c r="AT842" s="19" t="s">
        <v>213</v>
      </c>
      <c r="AU842" s="19" t="s">
        <v>82</v>
      </c>
    </row>
    <row r="843" spans="1:65" s="12" customFormat="1" ht="22.9" customHeight="1">
      <c r="B843" s="158"/>
      <c r="C843" s="159"/>
      <c r="D843" s="160" t="s">
        <v>71</v>
      </c>
      <c r="E843" s="172" t="s">
        <v>1183</v>
      </c>
      <c r="F843" s="172" t="s">
        <v>1184</v>
      </c>
      <c r="G843" s="159"/>
      <c r="H843" s="159"/>
      <c r="I843" s="162"/>
      <c r="J843" s="173">
        <f>BK843</f>
        <v>0</v>
      </c>
      <c r="K843" s="159"/>
      <c r="L843" s="164"/>
      <c r="M843" s="165"/>
      <c r="N843" s="166"/>
      <c r="O843" s="166"/>
      <c r="P843" s="167">
        <f>SUM(P844:P872)</f>
        <v>0</v>
      </c>
      <c r="Q843" s="166"/>
      <c r="R843" s="167">
        <f>SUM(R844:R872)</f>
        <v>0.82297040972000013</v>
      </c>
      <c r="S843" s="166"/>
      <c r="T843" s="167">
        <f>SUM(T844:T872)</f>
        <v>0</v>
      </c>
      <c r="U843" s="168"/>
      <c r="AR843" s="169" t="s">
        <v>82</v>
      </c>
      <c r="AT843" s="170" t="s">
        <v>71</v>
      </c>
      <c r="AU843" s="170" t="s">
        <v>80</v>
      </c>
      <c r="AY843" s="169" t="s">
        <v>161</v>
      </c>
      <c r="BK843" s="171">
        <f>SUM(BK844:BK872)</f>
        <v>0</v>
      </c>
    </row>
    <row r="844" spans="1:65" s="2" customFormat="1" ht="37.9" customHeight="1">
      <c r="A844" s="36"/>
      <c r="B844" s="37"/>
      <c r="C844" s="174" t="s">
        <v>1185</v>
      </c>
      <c r="D844" s="174" t="s">
        <v>165</v>
      </c>
      <c r="E844" s="175" t="s">
        <v>1152</v>
      </c>
      <c r="F844" s="176" t="s">
        <v>1153</v>
      </c>
      <c r="G844" s="177" t="s">
        <v>168</v>
      </c>
      <c r="H844" s="178">
        <v>39.822000000000003</v>
      </c>
      <c r="I844" s="179"/>
      <c r="J844" s="180">
        <f>ROUND(I844*H844,1)</f>
        <v>0</v>
      </c>
      <c r="K844" s="176" t="s">
        <v>19</v>
      </c>
      <c r="L844" s="41"/>
      <c r="M844" s="181" t="s">
        <v>19</v>
      </c>
      <c r="N844" s="182" t="s">
        <v>43</v>
      </c>
      <c r="O844" s="66"/>
      <c r="P844" s="183">
        <f>O844*H844</f>
        <v>0</v>
      </c>
      <c r="Q844" s="183">
        <v>3.2482600000000002E-3</v>
      </c>
      <c r="R844" s="183">
        <f>Q844*H844</f>
        <v>0.12935220972000003</v>
      </c>
      <c r="S844" s="183">
        <v>0</v>
      </c>
      <c r="T844" s="183">
        <f>S844*H844</f>
        <v>0</v>
      </c>
      <c r="U844" s="184" t="s">
        <v>19</v>
      </c>
      <c r="V844" s="36"/>
      <c r="W844" s="36"/>
      <c r="X844" s="36"/>
      <c r="Y844" s="36"/>
      <c r="Z844" s="36"/>
      <c r="AA844" s="36"/>
      <c r="AB844" s="36"/>
      <c r="AC844" s="36"/>
      <c r="AD844" s="36"/>
      <c r="AE844" s="36"/>
      <c r="AR844" s="185" t="s">
        <v>268</v>
      </c>
      <c r="AT844" s="185" t="s">
        <v>165</v>
      </c>
      <c r="AU844" s="185" t="s">
        <v>82</v>
      </c>
      <c r="AY844" s="19" t="s">
        <v>161</v>
      </c>
      <c r="BE844" s="186">
        <f>IF(N844="základní",J844,0)</f>
        <v>0</v>
      </c>
      <c r="BF844" s="186">
        <f>IF(N844="snížená",J844,0)</f>
        <v>0</v>
      </c>
      <c r="BG844" s="186">
        <f>IF(N844="zákl. přenesená",J844,0)</f>
        <v>0</v>
      </c>
      <c r="BH844" s="186">
        <f>IF(N844="sníž. přenesená",J844,0)</f>
        <v>0</v>
      </c>
      <c r="BI844" s="186">
        <f>IF(N844="nulová",J844,0)</f>
        <v>0</v>
      </c>
      <c r="BJ844" s="19" t="s">
        <v>80</v>
      </c>
      <c r="BK844" s="186">
        <f>ROUND(I844*H844,1)</f>
        <v>0</v>
      </c>
      <c r="BL844" s="19" t="s">
        <v>268</v>
      </c>
      <c r="BM844" s="185" t="s">
        <v>1186</v>
      </c>
    </row>
    <row r="845" spans="1:65" s="14" customFormat="1" ht="11.25">
      <c r="B845" s="203"/>
      <c r="C845" s="204"/>
      <c r="D845" s="194" t="s">
        <v>174</v>
      </c>
      <c r="E845" s="205" t="s">
        <v>19</v>
      </c>
      <c r="F845" s="206" t="s">
        <v>1187</v>
      </c>
      <c r="G845" s="204"/>
      <c r="H845" s="207">
        <v>12.878</v>
      </c>
      <c r="I845" s="208"/>
      <c r="J845" s="204"/>
      <c r="K845" s="204"/>
      <c r="L845" s="209"/>
      <c r="M845" s="210"/>
      <c r="N845" s="211"/>
      <c r="O845" s="211"/>
      <c r="P845" s="211"/>
      <c r="Q845" s="211"/>
      <c r="R845" s="211"/>
      <c r="S845" s="211"/>
      <c r="T845" s="211"/>
      <c r="U845" s="212"/>
      <c r="AT845" s="213" t="s">
        <v>174</v>
      </c>
      <c r="AU845" s="213" t="s">
        <v>82</v>
      </c>
      <c r="AV845" s="14" t="s">
        <v>82</v>
      </c>
      <c r="AW845" s="14" t="s">
        <v>33</v>
      </c>
      <c r="AX845" s="14" t="s">
        <v>72</v>
      </c>
      <c r="AY845" s="213" t="s">
        <v>161</v>
      </c>
    </row>
    <row r="846" spans="1:65" s="16" customFormat="1" ht="11.25">
      <c r="B846" s="226"/>
      <c r="C846" s="227"/>
      <c r="D846" s="194" t="s">
        <v>174</v>
      </c>
      <c r="E846" s="228" t="s">
        <v>19</v>
      </c>
      <c r="F846" s="229" t="s">
        <v>1188</v>
      </c>
      <c r="G846" s="227"/>
      <c r="H846" s="230">
        <v>12.878</v>
      </c>
      <c r="I846" s="231"/>
      <c r="J846" s="227"/>
      <c r="K846" s="227"/>
      <c r="L846" s="232"/>
      <c r="M846" s="233"/>
      <c r="N846" s="234"/>
      <c r="O846" s="234"/>
      <c r="P846" s="234"/>
      <c r="Q846" s="234"/>
      <c r="R846" s="234"/>
      <c r="S846" s="234"/>
      <c r="T846" s="234"/>
      <c r="U846" s="235"/>
      <c r="AT846" s="236" t="s">
        <v>174</v>
      </c>
      <c r="AU846" s="236" t="s">
        <v>82</v>
      </c>
      <c r="AV846" s="16" t="s">
        <v>85</v>
      </c>
      <c r="AW846" s="16" t="s">
        <v>33</v>
      </c>
      <c r="AX846" s="16" t="s">
        <v>72</v>
      </c>
      <c r="AY846" s="236" t="s">
        <v>161</v>
      </c>
    </row>
    <row r="847" spans="1:65" s="14" customFormat="1" ht="11.25">
      <c r="B847" s="203"/>
      <c r="C847" s="204"/>
      <c r="D847" s="194" t="s">
        <v>174</v>
      </c>
      <c r="E847" s="205" t="s">
        <v>19</v>
      </c>
      <c r="F847" s="206" t="s">
        <v>1189</v>
      </c>
      <c r="G847" s="204"/>
      <c r="H847" s="207">
        <v>19.148</v>
      </c>
      <c r="I847" s="208"/>
      <c r="J847" s="204"/>
      <c r="K847" s="204"/>
      <c r="L847" s="209"/>
      <c r="M847" s="210"/>
      <c r="N847" s="211"/>
      <c r="O847" s="211"/>
      <c r="P847" s="211"/>
      <c r="Q847" s="211"/>
      <c r="R847" s="211"/>
      <c r="S847" s="211"/>
      <c r="T847" s="211"/>
      <c r="U847" s="212"/>
      <c r="AT847" s="213" t="s">
        <v>174</v>
      </c>
      <c r="AU847" s="213" t="s">
        <v>82</v>
      </c>
      <c r="AV847" s="14" t="s">
        <v>82</v>
      </c>
      <c r="AW847" s="14" t="s">
        <v>33</v>
      </c>
      <c r="AX847" s="14" t="s">
        <v>72</v>
      </c>
      <c r="AY847" s="213" t="s">
        <v>161</v>
      </c>
    </row>
    <row r="848" spans="1:65" s="16" customFormat="1" ht="11.25">
      <c r="B848" s="226"/>
      <c r="C848" s="227"/>
      <c r="D848" s="194" t="s">
        <v>174</v>
      </c>
      <c r="E848" s="228" t="s">
        <v>19</v>
      </c>
      <c r="F848" s="229" t="s">
        <v>1190</v>
      </c>
      <c r="G848" s="227"/>
      <c r="H848" s="230">
        <v>19.148</v>
      </c>
      <c r="I848" s="231"/>
      <c r="J848" s="227"/>
      <c r="K848" s="227"/>
      <c r="L848" s="232"/>
      <c r="M848" s="233"/>
      <c r="N848" s="234"/>
      <c r="O848" s="234"/>
      <c r="P848" s="234"/>
      <c r="Q848" s="234"/>
      <c r="R848" s="234"/>
      <c r="S848" s="234"/>
      <c r="T848" s="234"/>
      <c r="U848" s="235"/>
      <c r="AT848" s="236" t="s">
        <v>174</v>
      </c>
      <c r="AU848" s="236" t="s">
        <v>82</v>
      </c>
      <c r="AV848" s="16" t="s">
        <v>85</v>
      </c>
      <c r="AW848" s="16" t="s">
        <v>33</v>
      </c>
      <c r="AX848" s="16" t="s">
        <v>72</v>
      </c>
      <c r="AY848" s="236" t="s">
        <v>161</v>
      </c>
    </row>
    <row r="849" spans="1:65" s="14" customFormat="1" ht="11.25">
      <c r="B849" s="203"/>
      <c r="C849" s="204"/>
      <c r="D849" s="194" t="s">
        <v>174</v>
      </c>
      <c r="E849" s="205" t="s">
        <v>19</v>
      </c>
      <c r="F849" s="206" t="s">
        <v>1191</v>
      </c>
      <c r="G849" s="204"/>
      <c r="H849" s="207">
        <v>16.459</v>
      </c>
      <c r="I849" s="208"/>
      <c r="J849" s="204"/>
      <c r="K849" s="204"/>
      <c r="L849" s="209"/>
      <c r="M849" s="210"/>
      <c r="N849" s="211"/>
      <c r="O849" s="211"/>
      <c r="P849" s="211"/>
      <c r="Q849" s="211"/>
      <c r="R849" s="211"/>
      <c r="S849" s="211"/>
      <c r="T849" s="211"/>
      <c r="U849" s="212"/>
      <c r="AT849" s="213" t="s">
        <v>174</v>
      </c>
      <c r="AU849" s="213" t="s">
        <v>82</v>
      </c>
      <c r="AV849" s="14" t="s">
        <v>82</v>
      </c>
      <c r="AW849" s="14" t="s">
        <v>33</v>
      </c>
      <c r="AX849" s="14" t="s">
        <v>72</v>
      </c>
      <c r="AY849" s="213" t="s">
        <v>161</v>
      </c>
    </row>
    <row r="850" spans="1:65" s="14" customFormat="1" ht="11.25">
      <c r="B850" s="203"/>
      <c r="C850" s="204"/>
      <c r="D850" s="194" t="s">
        <v>174</v>
      </c>
      <c r="E850" s="205" t="s">
        <v>19</v>
      </c>
      <c r="F850" s="206" t="s">
        <v>1192</v>
      </c>
      <c r="G850" s="204"/>
      <c r="H850" s="207">
        <v>-10.282999999999999</v>
      </c>
      <c r="I850" s="208"/>
      <c r="J850" s="204"/>
      <c r="K850" s="204"/>
      <c r="L850" s="209"/>
      <c r="M850" s="210"/>
      <c r="N850" s="211"/>
      <c r="O850" s="211"/>
      <c r="P850" s="211"/>
      <c r="Q850" s="211"/>
      <c r="R850" s="211"/>
      <c r="S850" s="211"/>
      <c r="T850" s="211"/>
      <c r="U850" s="212"/>
      <c r="AT850" s="213" t="s">
        <v>174</v>
      </c>
      <c r="AU850" s="213" t="s">
        <v>82</v>
      </c>
      <c r="AV850" s="14" t="s">
        <v>82</v>
      </c>
      <c r="AW850" s="14" t="s">
        <v>33</v>
      </c>
      <c r="AX850" s="14" t="s">
        <v>72</v>
      </c>
      <c r="AY850" s="213" t="s">
        <v>161</v>
      </c>
    </row>
    <row r="851" spans="1:65" s="16" customFormat="1" ht="11.25">
      <c r="B851" s="226"/>
      <c r="C851" s="227"/>
      <c r="D851" s="194" t="s">
        <v>174</v>
      </c>
      <c r="E851" s="228" t="s">
        <v>19</v>
      </c>
      <c r="F851" s="229" t="s">
        <v>1193</v>
      </c>
      <c r="G851" s="227"/>
      <c r="H851" s="230">
        <v>6.1760000000000002</v>
      </c>
      <c r="I851" s="231"/>
      <c r="J851" s="227"/>
      <c r="K851" s="227"/>
      <c r="L851" s="232"/>
      <c r="M851" s="233"/>
      <c r="N851" s="234"/>
      <c r="O851" s="234"/>
      <c r="P851" s="234"/>
      <c r="Q851" s="234"/>
      <c r="R851" s="234"/>
      <c r="S851" s="234"/>
      <c r="T851" s="234"/>
      <c r="U851" s="235"/>
      <c r="AT851" s="236" t="s">
        <v>174</v>
      </c>
      <c r="AU851" s="236" t="s">
        <v>82</v>
      </c>
      <c r="AV851" s="16" t="s">
        <v>85</v>
      </c>
      <c r="AW851" s="16" t="s">
        <v>33</v>
      </c>
      <c r="AX851" s="16" t="s">
        <v>72</v>
      </c>
      <c r="AY851" s="236" t="s">
        <v>161</v>
      </c>
    </row>
    <row r="852" spans="1:65" s="14" customFormat="1" ht="11.25">
      <c r="B852" s="203"/>
      <c r="C852" s="204"/>
      <c r="D852" s="194" t="s">
        <v>174</v>
      </c>
      <c r="E852" s="205" t="s">
        <v>19</v>
      </c>
      <c r="F852" s="206" t="s">
        <v>1194</v>
      </c>
      <c r="G852" s="204"/>
      <c r="H852" s="207">
        <v>1.62</v>
      </c>
      <c r="I852" s="208"/>
      <c r="J852" s="204"/>
      <c r="K852" s="204"/>
      <c r="L852" s="209"/>
      <c r="M852" s="210"/>
      <c r="N852" s="211"/>
      <c r="O852" s="211"/>
      <c r="P852" s="211"/>
      <c r="Q852" s="211"/>
      <c r="R852" s="211"/>
      <c r="S852" s="211"/>
      <c r="T852" s="211"/>
      <c r="U852" s="212"/>
      <c r="AT852" s="213" t="s">
        <v>174</v>
      </c>
      <c r="AU852" s="213" t="s">
        <v>82</v>
      </c>
      <c r="AV852" s="14" t="s">
        <v>82</v>
      </c>
      <c r="AW852" s="14" t="s">
        <v>33</v>
      </c>
      <c r="AX852" s="14" t="s">
        <v>72</v>
      </c>
      <c r="AY852" s="213" t="s">
        <v>161</v>
      </c>
    </row>
    <row r="853" spans="1:65" s="16" customFormat="1" ht="11.25">
      <c r="B853" s="226"/>
      <c r="C853" s="227"/>
      <c r="D853" s="194" t="s">
        <v>174</v>
      </c>
      <c r="E853" s="228" t="s">
        <v>19</v>
      </c>
      <c r="F853" s="229" t="s">
        <v>1195</v>
      </c>
      <c r="G853" s="227"/>
      <c r="H853" s="230">
        <v>1.62</v>
      </c>
      <c r="I853" s="231"/>
      <c r="J853" s="227"/>
      <c r="K853" s="227"/>
      <c r="L853" s="232"/>
      <c r="M853" s="233"/>
      <c r="N853" s="234"/>
      <c r="O853" s="234"/>
      <c r="P853" s="234"/>
      <c r="Q853" s="234"/>
      <c r="R853" s="234"/>
      <c r="S853" s="234"/>
      <c r="T853" s="234"/>
      <c r="U853" s="235"/>
      <c r="AT853" s="236" t="s">
        <v>174</v>
      </c>
      <c r="AU853" s="236" t="s">
        <v>82</v>
      </c>
      <c r="AV853" s="16" t="s">
        <v>85</v>
      </c>
      <c r="AW853" s="16" t="s">
        <v>33</v>
      </c>
      <c r="AX853" s="16" t="s">
        <v>72</v>
      </c>
      <c r="AY853" s="236" t="s">
        <v>161</v>
      </c>
    </row>
    <row r="854" spans="1:65" s="15" customFormat="1" ht="11.25">
      <c r="B854" s="214"/>
      <c r="C854" s="215"/>
      <c r="D854" s="194" t="s">
        <v>174</v>
      </c>
      <c r="E854" s="216" t="s">
        <v>19</v>
      </c>
      <c r="F854" s="217" t="s">
        <v>239</v>
      </c>
      <c r="G854" s="215"/>
      <c r="H854" s="218">
        <v>39.822000000000003</v>
      </c>
      <c r="I854" s="219"/>
      <c r="J854" s="215"/>
      <c r="K854" s="215"/>
      <c r="L854" s="220"/>
      <c r="M854" s="221"/>
      <c r="N854" s="222"/>
      <c r="O854" s="222"/>
      <c r="P854" s="222"/>
      <c r="Q854" s="222"/>
      <c r="R854" s="222"/>
      <c r="S854" s="222"/>
      <c r="T854" s="222"/>
      <c r="U854" s="223"/>
      <c r="AT854" s="224" t="s">
        <v>174</v>
      </c>
      <c r="AU854" s="224" t="s">
        <v>82</v>
      </c>
      <c r="AV854" s="15" t="s">
        <v>170</v>
      </c>
      <c r="AW854" s="15" t="s">
        <v>33</v>
      </c>
      <c r="AX854" s="15" t="s">
        <v>80</v>
      </c>
      <c r="AY854" s="224" t="s">
        <v>161</v>
      </c>
    </row>
    <row r="855" spans="1:65" s="2" customFormat="1" ht="24.2" customHeight="1">
      <c r="A855" s="36"/>
      <c r="B855" s="37"/>
      <c r="C855" s="237" t="s">
        <v>1196</v>
      </c>
      <c r="D855" s="237" t="s">
        <v>250</v>
      </c>
      <c r="E855" s="238" t="s">
        <v>1160</v>
      </c>
      <c r="F855" s="239" t="s">
        <v>1161</v>
      </c>
      <c r="G855" s="240" t="s">
        <v>168</v>
      </c>
      <c r="H855" s="241">
        <v>41.813000000000002</v>
      </c>
      <c r="I855" s="242"/>
      <c r="J855" s="243">
        <f>ROUND(I855*H855,1)</f>
        <v>0</v>
      </c>
      <c r="K855" s="239" t="s">
        <v>19</v>
      </c>
      <c r="L855" s="244"/>
      <c r="M855" s="245" t="s">
        <v>19</v>
      </c>
      <c r="N855" s="246" t="s">
        <v>43</v>
      </c>
      <c r="O855" s="66"/>
      <c r="P855" s="183">
        <f>O855*H855</f>
        <v>0</v>
      </c>
      <c r="Q855" s="183">
        <v>0.01</v>
      </c>
      <c r="R855" s="183">
        <f>Q855*H855</f>
        <v>0.41813000000000006</v>
      </c>
      <c r="S855" s="183">
        <v>0</v>
      </c>
      <c r="T855" s="183">
        <f>S855*H855</f>
        <v>0</v>
      </c>
      <c r="U855" s="184" t="s">
        <v>19</v>
      </c>
      <c r="V855" s="36"/>
      <c r="W855" s="36"/>
      <c r="X855" s="36"/>
      <c r="Y855" s="36"/>
      <c r="Z855" s="36"/>
      <c r="AA855" s="36"/>
      <c r="AB855" s="36"/>
      <c r="AC855" s="36"/>
      <c r="AD855" s="36"/>
      <c r="AE855" s="36"/>
      <c r="AR855" s="185" t="s">
        <v>406</v>
      </c>
      <c r="AT855" s="185" t="s">
        <v>250</v>
      </c>
      <c r="AU855" s="185" t="s">
        <v>82</v>
      </c>
      <c r="AY855" s="19" t="s">
        <v>161</v>
      </c>
      <c r="BE855" s="186">
        <f>IF(N855="základní",J855,0)</f>
        <v>0</v>
      </c>
      <c r="BF855" s="186">
        <f>IF(N855="snížená",J855,0)</f>
        <v>0</v>
      </c>
      <c r="BG855" s="186">
        <f>IF(N855="zákl. přenesená",J855,0)</f>
        <v>0</v>
      </c>
      <c r="BH855" s="186">
        <f>IF(N855="sníž. přenesená",J855,0)</f>
        <v>0</v>
      </c>
      <c r="BI855" s="186">
        <f>IF(N855="nulová",J855,0)</f>
        <v>0</v>
      </c>
      <c r="BJ855" s="19" t="s">
        <v>80</v>
      </c>
      <c r="BK855" s="186">
        <f>ROUND(I855*H855,1)</f>
        <v>0</v>
      </c>
      <c r="BL855" s="19" t="s">
        <v>268</v>
      </c>
      <c r="BM855" s="185" t="s">
        <v>1197</v>
      </c>
    </row>
    <row r="856" spans="1:65" s="14" customFormat="1" ht="11.25">
      <c r="B856" s="203"/>
      <c r="C856" s="204"/>
      <c r="D856" s="194" t="s">
        <v>174</v>
      </c>
      <c r="E856" s="205" t="s">
        <v>19</v>
      </c>
      <c r="F856" s="206" t="s">
        <v>1198</v>
      </c>
      <c r="G856" s="204"/>
      <c r="H856" s="207">
        <v>41.813000000000002</v>
      </c>
      <c r="I856" s="208"/>
      <c r="J856" s="204"/>
      <c r="K856" s="204"/>
      <c r="L856" s="209"/>
      <c r="M856" s="210"/>
      <c r="N856" s="211"/>
      <c r="O856" s="211"/>
      <c r="P856" s="211"/>
      <c r="Q856" s="211"/>
      <c r="R856" s="211"/>
      <c r="S856" s="211"/>
      <c r="T856" s="211"/>
      <c r="U856" s="212"/>
      <c r="AT856" s="213" t="s">
        <v>174</v>
      </c>
      <c r="AU856" s="213" t="s">
        <v>82</v>
      </c>
      <c r="AV856" s="14" t="s">
        <v>82</v>
      </c>
      <c r="AW856" s="14" t="s">
        <v>33</v>
      </c>
      <c r="AX856" s="14" t="s">
        <v>80</v>
      </c>
      <c r="AY856" s="213" t="s">
        <v>161</v>
      </c>
    </row>
    <row r="857" spans="1:65" s="2" customFormat="1" ht="24.2" customHeight="1">
      <c r="A857" s="36"/>
      <c r="B857" s="37"/>
      <c r="C857" s="174" t="s">
        <v>1199</v>
      </c>
      <c r="D857" s="174" t="s">
        <v>165</v>
      </c>
      <c r="E857" s="175" t="s">
        <v>1165</v>
      </c>
      <c r="F857" s="176" t="s">
        <v>1166</v>
      </c>
      <c r="G857" s="177" t="s">
        <v>168</v>
      </c>
      <c r="H857" s="178">
        <v>39.822000000000003</v>
      </c>
      <c r="I857" s="179"/>
      <c r="J857" s="180">
        <f>ROUND(I857*H857,1)</f>
        <v>0</v>
      </c>
      <c r="K857" s="176" t="s">
        <v>169</v>
      </c>
      <c r="L857" s="41"/>
      <c r="M857" s="181" t="s">
        <v>19</v>
      </c>
      <c r="N857" s="182" t="s">
        <v>43</v>
      </c>
      <c r="O857" s="66"/>
      <c r="P857" s="183">
        <f>O857*H857</f>
        <v>0</v>
      </c>
      <c r="Q857" s="183">
        <v>6.0000000000000001E-3</v>
      </c>
      <c r="R857" s="183">
        <f>Q857*H857</f>
        <v>0.23893200000000003</v>
      </c>
      <c r="S857" s="183">
        <v>0</v>
      </c>
      <c r="T857" s="183">
        <f>S857*H857</f>
        <v>0</v>
      </c>
      <c r="U857" s="184" t="s">
        <v>19</v>
      </c>
      <c r="V857" s="36"/>
      <c r="W857" s="36"/>
      <c r="X857" s="36"/>
      <c r="Y857" s="36"/>
      <c r="Z857" s="36"/>
      <c r="AA857" s="36"/>
      <c r="AB857" s="36"/>
      <c r="AC857" s="36"/>
      <c r="AD857" s="36"/>
      <c r="AE857" s="36"/>
      <c r="AR857" s="185" t="s">
        <v>268</v>
      </c>
      <c r="AT857" s="185" t="s">
        <v>165</v>
      </c>
      <c r="AU857" s="185" t="s">
        <v>82</v>
      </c>
      <c r="AY857" s="19" t="s">
        <v>161</v>
      </c>
      <c r="BE857" s="186">
        <f>IF(N857="základní",J857,0)</f>
        <v>0</v>
      </c>
      <c r="BF857" s="186">
        <f>IF(N857="snížená",J857,0)</f>
        <v>0</v>
      </c>
      <c r="BG857" s="186">
        <f>IF(N857="zákl. přenesená",J857,0)</f>
        <v>0</v>
      </c>
      <c r="BH857" s="186">
        <f>IF(N857="sníž. přenesená",J857,0)</f>
        <v>0</v>
      </c>
      <c r="BI857" s="186">
        <f>IF(N857="nulová",J857,0)</f>
        <v>0</v>
      </c>
      <c r="BJ857" s="19" t="s">
        <v>80</v>
      </c>
      <c r="BK857" s="186">
        <f>ROUND(I857*H857,1)</f>
        <v>0</v>
      </c>
      <c r="BL857" s="19" t="s">
        <v>268</v>
      </c>
      <c r="BM857" s="185" t="s">
        <v>1200</v>
      </c>
    </row>
    <row r="858" spans="1:65" s="2" customFormat="1" ht="11.25">
      <c r="A858" s="36"/>
      <c r="B858" s="37"/>
      <c r="C858" s="38"/>
      <c r="D858" s="187" t="s">
        <v>172</v>
      </c>
      <c r="E858" s="38"/>
      <c r="F858" s="188" t="s">
        <v>1168</v>
      </c>
      <c r="G858" s="38"/>
      <c r="H858" s="38"/>
      <c r="I858" s="189"/>
      <c r="J858" s="38"/>
      <c r="K858" s="38"/>
      <c r="L858" s="41"/>
      <c r="M858" s="190"/>
      <c r="N858" s="191"/>
      <c r="O858" s="66"/>
      <c r="P858" s="66"/>
      <c r="Q858" s="66"/>
      <c r="R858" s="66"/>
      <c r="S858" s="66"/>
      <c r="T858" s="66"/>
      <c r="U858" s="67"/>
      <c r="V858" s="36"/>
      <c r="W858" s="36"/>
      <c r="X858" s="36"/>
      <c r="Y858" s="36"/>
      <c r="Z858" s="36"/>
      <c r="AA858" s="36"/>
      <c r="AB858" s="36"/>
      <c r="AC858" s="36"/>
      <c r="AD858" s="36"/>
      <c r="AE858" s="36"/>
      <c r="AT858" s="19" t="s">
        <v>172</v>
      </c>
      <c r="AU858" s="19" t="s">
        <v>82</v>
      </c>
    </row>
    <row r="859" spans="1:65" s="2" customFormat="1" ht="68.25">
      <c r="A859" s="36"/>
      <c r="B859" s="37"/>
      <c r="C859" s="38"/>
      <c r="D859" s="194" t="s">
        <v>213</v>
      </c>
      <c r="E859" s="38"/>
      <c r="F859" s="225" t="s">
        <v>1169</v>
      </c>
      <c r="G859" s="38"/>
      <c r="H859" s="38"/>
      <c r="I859" s="189"/>
      <c r="J859" s="38"/>
      <c r="K859" s="38"/>
      <c r="L859" s="41"/>
      <c r="M859" s="190"/>
      <c r="N859" s="191"/>
      <c r="O859" s="66"/>
      <c r="P859" s="66"/>
      <c r="Q859" s="66"/>
      <c r="R859" s="66"/>
      <c r="S859" s="66"/>
      <c r="T859" s="66"/>
      <c r="U859" s="67"/>
      <c r="V859" s="36"/>
      <c r="W859" s="36"/>
      <c r="X859" s="36"/>
      <c r="Y859" s="36"/>
      <c r="Z859" s="36"/>
      <c r="AA859" s="36"/>
      <c r="AB859" s="36"/>
      <c r="AC859" s="36"/>
      <c r="AD859" s="36"/>
      <c r="AE859" s="36"/>
      <c r="AT859" s="19" t="s">
        <v>213</v>
      </c>
      <c r="AU859" s="19" t="s">
        <v>82</v>
      </c>
    </row>
    <row r="860" spans="1:65" s="14" customFormat="1" ht="11.25">
      <c r="B860" s="203"/>
      <c r="C860" s="204"/>
      <c r="D860" s="194" t="s">
        <v>174</v>
      </c>
      <c r="E860" s="205" t="s">
        <v>19</v>
      </c>
      <c r="F860" s="206" t="s">
        <v>1201</v>
      </c>
      <c r="G860" s="204"/>
      <c r="H860" s="207">
        <v>12.878</v>
      </c>
      <c r="I860" s="208"/>
      <c r="J860" s="204"/>
      <c r="K860" s="204"/>
      <c r="L860" s="209"/>
      <c r="M860" s="210"/>
      <c r="N860" s="211"/>
      <c r="O860" s="211"/>
      <c r="P860" s="211"/>
      <c r="Q860" s="211"/>
      <c r="R860" s="211"/>
      <c r="S860" s="211"/>
      <c r="T860" s="211"/>
      <c r="U860" s="212"/>
      <c r="AT860" s="213" t="s">
        <v>174</v>
      </c>
      <c r="AU860" s="213" t="s">
        <v>82</v>
      </c>
      <c r="AV860" s="14" t="s">
        <v>82</v>
      </c>
      <c r="AW860" s="14" t="s">
        <v>33</v>
      </c>
      <c r="AX860" s="14" t="s">
        <v>72</v>
      </c>
      <c r="AY860" s="213" t="s">
        <v>161</v>
      </c>
    </row>
    <row r="861" spans="1:65" s="16" customFormat="1" ht="11.25">
      <c r="B861" s="226"/>
      <c r="C861" s="227"/>
      <c r="D861" s="194" t="s">
        <v>174</v>
      </c>
      <c r="E861" s="228" t="s">
        <v>19</v>
      </c>
      <c r="F861" s="229" t="s">
        <v>1188</v>
      </c>
      <c r="G861" s="227"/>
      <c r="H861" s="230">
        <v>12.878</v>
      </c>
      <c r="I861" s="231"/>
      <c r="J861" s="227"/>
      <c r="K861" s="227"/>
      <c r="L861" s="232"/>
      <c r="M861" s="233"/>
      <c r="N861" s="234"/>
      <c r="O861" s="234"/>
      <c r="P861" s="234"/>
      <c r="Q861" s="234"/>
      <c r="R861" s="234"/>
      <c r="S861" s="234"/>
      <c r="T861" s="234"/>
      <c r="U861" s="235"/>
      <c r="AT861" s="236" t="s">
        <v>174</v>
      </c>
      <c r="AU861" s="236" t="s">
        <v>82</v>
      </c>
      <c r="AV861" s="16" t="s">
        <v>85</v>
      </c>
      <c r="AW861" s="16" t="s">
        <v>33</v>
      </c>
      <c r="AX861" s="16" t="s">
        <v>72</v>
      </c>
      <c r="AY861" s="236" t="s">
        <v>161</v>
      </c>
    </row>
    <row r="862" spans="1:65" s="14" customFormat="1" ht="11.25">
      <c r="B862" s="203"/>
      <c r="C862" s="204"/>
      <c r="D862" s="194" t="s">
        <v>174</v>
      </c>
      <c r="E862" s="205" t="s">
        <v>19</v>
      </c>
      <c r="F862" s="206" t="s">
        <v>1202</v>
      </c>
      <c r="G862" s="204"/>
      <c r="H862" s="207">
        <v>19.148</v>
      </c>
      <c r="I862" s="208"/>
      <c r="J862" s="204"/>
      <c r="K862" s="204"/>
      <c r="L862" s="209"/>
      <c r="M862" s="210"/>
      <c r="N862" s="211"/>
      <c r="O862" s="211"/>
      <c r="P862" s="211"/>
      <c r="Q862" s="211"/>
      <c r="R862" s="211"/>
      <c r="S862" s="211"/>
      <c r="T862" s="211"/>
      <c r="U862" s="212"/>
      <c r="AT862" s="213" t="s">
        <v>174</v>
      </c>
      <c r="AU862" s="213" t="s">
        <v>82</v>
      </c>
      <c r="AV862" s="14" t="s">
        <v>82</v>
      </c>
      <c r="AW862" s="14" t="s">
        <v>33</v>
      </c>
      <c r="AX862" s="14" t="s">
        <v>72</v>
      </c>
      <c r="AY862" s="213" t="s">
        <v>161</v>
      </c>
    </row>
    <row r="863" spans="1:65" s="16" customFormat="1" ht="11.25">
      <c r="B863" s="226"/>
      <c r="C863" s="227"/>
      <c r="D863" s="194" t="s">
        <v>174</v>
      </c>
      <c r="E863" s="228" t="s">
        <v>19</v>
      </c>
      <c r="F863" s="229" t="s">
        <v>1190</v>
      </c>
      <c r="G863" s="227"/>
      <c r="H863" s="230">
        <v>19.148</v>
      </c>
      <c r="I863" s="231"/>
      <c r="J863" s="227"/>
      <c r="K863" s="227"/>
      <c r="L863" s="232"/>
      <c r="M863" s="233"/>
      <c r="N863" s="234"/>
      <c r="O863" s="234"/>
      <c r="P863" s="234"/>
      <c r="Q863" s="234"/>
      <c r="R863" s="234"/>
      <c r="S863" s="234"/>
      <c r="T863" s="234"/>
      <c r="U863" s="235"/>
      <c r="AT863" s="236" t="s">
        <v>174</v>
      </c>
      <c r="AU863" s="236" t="s">
        <v>82</v>
      </c>
      <c r="AV863" s="16" t="s">
        <v>85</v>
      </c>
      <c r="AW863" s="16" t="s">
        <v>33</v>
      </c>
      <c r="AX863" s="16" t="s">
        <v>72</v>
      </c>
      <c r="AY863" s="236" t="s">
        <v>161</v>
      </c>
    </row>
    <row r="864" spans="1:65" s="14" customFormat="1" ht="11.25">
      <c r="B864" s="203"/>
      <c r="C864" s="204"/>
      <c r="D864" s="194" t="s">
        <v>174</v>
      </c>
      <c r="E864" s="205" t="s">
        <v>19</v>
      </c>
      <c r="F864" s="206" t="s">
        <v>1203</v>
      </c>
      <c r="G864" s="204"/>
      <c r="H864" s="207">
        <v>18.079000000000001</v>
      </c>
      <c r="I864" s="208"/>
      <c r="J864" s="204"/>
      <c r="K864" s="204"/>
      <c r="L864" s="209"/>
      <c r="M864" s="210"/>
      <c r="N864" s="211"/>
      <c r="O864" s="211"/>
      <c r="P864" s="211"/>
      <c r="Q864" s="211"/>
      <c r="R864" s="211"/>
      <c r="S864" s="211"/>
      <c r="T864" s="211"/>
      <c r="U864" s="212"/>
      <c r="AT864" s="213" t="s">
        <v>174</v>
      </c>
      <c r="AU864" s="213" t="s">
        <v>82</v>
      </c>
      <c r="AV864" s="14" t="s">
        <v>82</v>
      </c>
      <c r="AW864" s="14" t="s">
        <v>33</v>
      </c>
      <c r="AX864" s="14" t="s">
        <v>72</v>
      </c>
      <c r="AY864" s="213" t="s">
        <v>161</v>
      </c>
    </row>
    <row r="865" spans="1:65" s="14" customFormat="1" ht="11.25">
      <c r="B865" s="203"/>
      <c r="C865" s="204"/>
      <c r="D865" s="194" t="s">
        <v>174</v>
      </c>
      <c r="E865" s="205" t="s">
        <v>19</v>
      </c>
      <c r="F865" s="206" t="s">
        <v>1204</v>
      </c>
      <c r="G865" s="204"/>
      <c r="H865" s="207">
        <v>-10.282999999999999</v>
      </c>
      <c r="I865" s="208"/>
      <c r="J865" s="204"/>
      <c r="K865" s="204"/>
      <c r="L865" s="209"/>
      <c r="M865" s="210"/>
      <c r="N865" s="211"/>
      <c r="O865" s="211"/>
      <c r="P865" s="211"/>
      <c r="Q865" s="211"/>
      <c r="R865" s="211"/>
      <c r="S865" s="211"/>
      <c r="T865" s="211"/>
      <c r="U865" s="212"/>
      <c r="AT865" s="213" t="s">
        <v>174</v>
      </c>
      <c r="AU865" s="213" t="s">
        <v>82</v>
      </c>
      <c r="AV865" s="14" t="s">
        <v>82</v>
      </c>
      <c r="AW865" s="14" t="s">
        <v>33</v>
      </c>
      <c r="AX865" s="14" t="s">
        <v>72</v>
      </c>
      <c r="AY865" s="213" t="s">
        <v>161</v>
      </c>
    </row>
    <row r="866" spans="1:65" s="16" customFormat="1" ht="11.25">
      <c r="B866" s="226"/>
      <c r="C866" s="227"/>
      <c r="D866" s="194" t="s">
        <v>174</v>
      </c>
      <c r="E866" s="228" t="s">
        <v>19</v>
      </c>
      <c r="F866" s="229" t="s">
        <v>1205</v>
      </c>
      <c r="G866" s="227"/>
      <c r="H866" s="230">
        <v>7.7960000000000003</v>
      </c>
      <c r="I866" s="231"/>
      <c r="J866" s="227"/>
      <c r="K866" s="227"/>
      <c r="L866" s="232"/>
      <c r="M866" s="233"/>
      <c r="N866" s="234"/>
      <c r="O866" s="234"/>
      <c r="P866" s="234"/>
      <c r="Q866" s="234"/>
      <c r="R866" s="234"/>
      <c r="S866" s="234"/>
      <c r="T866" s="234"/>
      <c r="U866" s="235"/>
      <c r="AT866" s="236" t="s">
        <v>174</v>
      </c>
      <c r="AU866" s="236" t="s">
        <v>82</v>
      </c>
      <c r="AV866" s="16" t="s">
        <v>85</v>
      </c>
      <c r="AW866" s="16" t="s">
        <v>33</v>
      </c>
      <c r="AX866" s="16" t="s">
        <v>72</v>
      </c>
      <c r="AY866" s="236" t="s">
        <v>161</v>
      </c>
    </row>
    <row r="867" spans="1:65" s="15" customFormat="1" ht="11.25">
      <c r="B867" s="214"/>
      <c r="C867" s="215"/>
      <c r="D867" s="194" t="s">
        <v>174</v>
      </c>
      <c r="E867" s="216" t="s">
        <v>19</v>
      </c>
      <c r="F867" s="217" t="s">
        <v>239</v>
      </c>
      <c r="G867" s="215"/>
      <c r="H867" s="218">
        <v>39.822000000000003</v>
      </c>
      <c r="I867" s="219"/>
      <c r="J867" s="215"/>
      <c r="K867" s="215"/>
      <c r="L867" s="220"/>
      <c r="M867" s="221"/>
      <c r="N867" s="222"/>
      <c r="O867" s="222"/>
      <c r="P867" s="222"/>
      <c r="Q867" s="222"/>
      <c r="R867" s="222"/>
      <c r="S867" s="222"/>
      <c r="T867" s="222"/>
      <c r="U867" s="223"/>
      <c r="AT867" s="224" t="s">
        <v>174</v>
      </c>
      <c r="AU867" s="224" t="s">
        <v>82</v>
      </c>
      <c r="AV867" s="15" t="s">
        <v>170</v>
      </c>
      <c r="AW867" s="15" t="s">
        <v>33</v>
      </c>
      <c r="AX867" s="15" t="s">
        <v>80</v>
      </c>
      <c r="AY867" s="224" t="s">
        <v>161</v>
      </c>
    </row>
    <row r="868" spans="1:65" s="2" customFormat="1" ht="21.75" customHeight="1">
      <c r="A868" s="36"/>
      <c r="B868" s="37"/>
      <c r="C868" s="237" t="s">
        <v>1206</v>
      </c>
      <c r="D868" s="237" t="s">
        <v>250</v>
      </c>
      <c r="E868" s="238" t="s">
        <v>1171</v>
      </c>
      <c r="F868" s="239" t="s">
        <v>1172</v>
      </c>
      <c r="G868" s="240" t="s">
        <v>168</v>
      </c>
      <c r="H868" s="241">
        <v>40.618000000000002</v>
      </c>
      <c r="I868" s="242"/>
      <c r="J868" s="243">
        <f>ROUND(I868*H868,1)</f>
        <v>0</v>
      </c>
      <c r="K868" s="239" t="s">
        <v>169</v>
      </c>
      <c r="L868" s="244"/>
      <c r="M868" s="245" t="s">
        <v>19</v>
      </c>
      <c r="N868" s="246" t="s">
        <v>43</v>
      </c>
      <c r="O868" s="66"/>
      <c r="P868" s="183">
        <f>O868*H868</f>
        <v>0</v>
      </c>
      <c r="Q868" s="183">
        <v>8.9999999999999998E-4</v>
      </c>
      <c r="R868" s="183">
        <f>Q868*H868</f>
        <v>3.6556200000000004E-2</v>
      </c>
      <c r="S868" s="183">
        <v>0</v>
      </c>
      <c r="T868" s="183">
        <f>S868*H868</f>
        <v>0</v>
      </c>
      <c r="U868" s="184" t="s">
        <v>19</v>
      </c>
      <c r="V868" s="36"/>
      <c r="W868" s="36"/>
      <c r="X868" s="36"/>
      <c r="Y868" s="36"/>
      <c r="Z868" s="36"/>
      <c r="AA868" s="36"/>
      <c r="AB868" s="36"/>
      <c r="AC868" s="36"/>
      <c r="AD868" s="36"/>
      <c r="AE868" s="36"/>
      <c r="AR868" s="185" t="s">
        <v>406</v>
      </c>
      <c r="AT868" s="185" t="s">
        <v>250</v>
      </c>
      <c r="AU868" s="185" t="s">
        <v>82</v>
      </c>
      <c r="AY868" s="19" t="s">
        <v>161</v>
      </c>
      <c r="BE868" s="186">
        <f>IF(N868="základní",J868,0)</f>
        <v>0</v>
      </c>
      <c r="BF868" s="186">
        <f>IF(N868="snížená",J868,0)</f>
        <v>0</v>
      </c>
      <c r="BG868" s="186">
        <f>IF(N868="zákl. přenesená",J868,0)</f>
        <v>0</v>
      </c>
      <c r="BH868" s="186">
        <f>IF(N868="sníž. přenesená",J868,0)</f>
        <v>0</v>
      </c>
      <c r="BI868" s="186">
        <f>IF(N868="nulová",J868,0)</f>
        <v>0</v>
      </c>
      <c r="BJ868" s="19" t="s">
        <v>80</v>
      </c>
      <c r="BK868" s="186">
        <f>ROUND(I868*H868,1)</f>
        <v>0</v>
      </c>
      <c r="BL868" s="19" t="s">
        <v>268</v>
      </c>
      <c r="BM868" s="185" t="s">
        <v>1207</v>
      </c>
    </row>
    <row r="869" spans="1:65" s="14" customFormat="1" ht="11.25">
      <c r="B869" s="203"/>
      <c r="C869" s="204"/>
      <c r="D869" s="194" t="s">
        <v>174</v>
      </c>
      <c r="E869" s="205" t="s">
        <v>19</v>
      </c>
      <c r="F869" s="206" t="s">
        <v>1208</v>
      </c>
      <c r="G869" s="204"/>
      <c r="H869" s="207">
        <v>40.618000000000002</v>
      </c>
      <c r="I869" s="208"/>
      <c r="J869" s="204"/>
      <c r="K869" s="204"/>
      <c r="L869" s="209"/>
      <c r="M869" s="210"/>
      <c r="N869" s="211"/>
      <c r="O869" s="211"/>
      <c r="P869" s="211"/>
      <c r="Q869" s="211"/>
      <c r="R869" s="211"/>
      <c r="S869" s="211"/>
      <c r="T869" s="211"/>
      <c r="U869" s="212"/>
      <c r="AT869" s="213" t="s">
        <v>174</v>
      </c>
      <c r="AU869" s="213" t="s">
        <v>82</v>
      </c>
      <c r="AV869" s="14" t="s">
        <v>82</v>
      </c>
      <c r="AW869" s="14" t="s">
        <v>33</v>
      </c>
      <c r="AX869" s="14" t="s">
        <v>80</v>
      </c>
      <c r="AY869" s="213" t="s">
        <v>161</v>
      </c>
    </row>
    <row r="870" spans="1:65" s="2" customFormat="1" ht="24.2" customHeight="1">
      <c r="A870" s="36"/>
      <c r="B870" s="37"/>
      <c r="C870" s="174" t="s">
        <v>1209</v>
      </c>
      <c r="D870" s="174" t="s">
        <v>165</v>
      </c>
      <c r="E870" s="175" t="s">
        <v>1144</v>
      </c>
      <c r="F870" s="176" t="s">
        <v>1145</v>
      </c>
      <c r="G870" s="177" t="s">
        <v>672</v>
      </c>
      <c r="H870" s="247"/>
      <c r="I870" s="179"/>
      <c r="J870" s="180">
        <f>ROUND(I870*H870,1)</f>
        <v>0</v>
      </c>
      <c r="K870" s="176" t="s">
        <v>169</v>
      </c>
      <c r="L870" s="41"/>
      <c r="M870" s="181" t="s">
        <v>19</v>
      </c>
      <c r="N870" s="182" t="s">
        <v>43</v>
      </c>
      <c r="O870" s="66"/>
      <c r="P870" s="183">
        <f>O870*H870</f>
        <v>0</v>
      </c>
      <c r="Q870" s="183">
        <v>0</v>
      </c>
      <c r="R870" s="183">
        <f>Q870*H870</f>
        <v>0</v>
      </c>
      <c r="S870" s="183">
        <v>0</v>
      </c>
      <c r="T870" s="183">
        <f>S870*H870</f>
        <v>0</v>
      </c>
      <c r="U870" s="184" t="s">
        <v>19</v>
      </c>
      <c r="V870" s="36"/>
      <c r="W870" s="36"/>
      <c r="X870" s="36"/>
      <c r="Y870" s="36"/>
      <c r="Z870" s="36"/>
      <c r="AA870" s="36"/>
      <c r="AB870" s="36"/>
      <c r="AC870" s="36"/>
      <c r="AD870" s="36"/>
      <c r="AE870" s="36"/>
      <c r="AR870" s="185" t="s">
        <v>268</v>
      </c>
      <c r="AT870" s="185" t="s">
        <v>165</v>
      </c>
      <c r="AU870" s="185" t="s">
        <v>82</v>
      </c>
      <c r="AY870" s="19" t="s">
        <v>161</v>
      </c>
      <c r="BE870" s="186">
        <f>IF(N870="základní",J870,0)</f>
        <v>0</v>
      </c>
      <c r="BF870" s="186">
        <f>IF(N870="snížená",J870,0)</f>
        <v>0</v>
      </c>
      <c r="BG870" s="186">
        <f>IF(N870="zákl. přenesená",J870,0)</f>
        <v>0</v>
      </c>
      <c r="BH870" s="186">
        <f>IF(N870="sníž. přenesená",J870,0)</f>
        <v>0</v>
      </c>
      <c r="BI870" s="186">
        <f>IF(N870="nulová",J870,0)</f>
        <v>0</v>
      </c>
      <c r="BJ870" s="19" t="s">
        <v>80</v>
      </c>
      <c r="BK870" s="186">
        <f>ROUND(I870*H870,1)</f>
        <v>0</v>
      </c>
      <c r="BL870" s="19" t="s">
        <v>268</v>
      </c>
      <c r="BM870" s="185" t="s">
        <v>1210</v>
      </c>
    </row>
    <row r="871" spans="1:65" s="2" customFormat="1" ht="11.25">
      <c r="A871" s="36"/>
      <c r="B871" s="37"/>
      <c r="C871" s="38"/>
      <c r="D871" s="187" t="s">
        <v>172</v>
      </c>
      <c r="E871" s="38"/>
      <c r="F871" s="188" t="s">
        <v>1147</v>
      </c>
      <c r="G871" s="38"/>
      <c r="H871" s="38"/>
      <c r="I871" s="189"/>
      <c r="J871" s="38"/>
      <c r="K871" s="38"/>
      <c r="L871" s="41"/>
      <c r="M871" s="190"/>
      <c r="N871" s="191"/>
      <c r="O871" s="66"/>
      <c r="P871" s="66"/>
      <c r="Q871" s="66"/>
      <c r="R871" s="66"/>
      <c r="S871" s="66"/>
      <c r="T871" s="66"/>
      <c r="U871" s="67"/>
      <c r="V871" s="36"/>
      <c r="W871" s="36"/>
      <c r="X871" s="36"/>
      <c r="Y871" s="36"/>
      <c r="Z871" s="36"/>
      <c r="AA871" s="36"/>
      <c r="AB871" s="36"/>
      <c r="AC871" s="36"/>
      <c r="AD871" s="36"/>
      <c r="AE871" s="36"/>
      <c r="AT871" s="19" t="s">
        <v>172</v>
      </c>
      <c r="AU871" s="19" t="s">
        <v>82</v>
      </c>
    </row>
    <row r="872" spans="1:65" s="2" customFormat="1" ht="78">
      <c r="A872" s="36"/>
      <c r="B872" s="37"/>
      <c r="C872" s="38"/>
      <c r="D872" s="194" t="s">
        <v>213</v>
      </c>
      <c r="E872" s="38"/>
      <c r="F872" s="225" t="s">
        <v>1148</v>
      </c>
      <c r="G872" s="38"/>
      <c r="H872" s="38"/>
      <c r="I872" s="189"/>
      <c r="J872" s="38"/>
      <c r="K872" s="38"/>
      <c r="L872" s="41"/>
      <c r="M872" s="190"/>
      <c r="N872" s="191"/>
      <c r="O872" s="66"/>
      <c r="P872" s="66"/>
      <c r="Q872" s="66"/>
      <c r="R872" s="66"/>
      <c r="S872" s="66"/>
      <c r="T872" s="66"/>
      <c r="U872" s="67"/>
      <c r="V872" s="36"/>
      <c r="W872" s="36"/>
      <c r="X872" s="36"/>
      <c r="Y872" s="36"/>
      <c r="Z872" s="36"/>
      <c r="AA872" s="36"/>
      <c r="AB872" s="36"/>
      <c r="AC872" s="36"/>
      <c r="AD872" s="36"/>
      <c r="AE872" s="36"/>
      <c r="AT872" s="19" t="s">
        <v>213</v>
      </c>
      <c r="AU872" s="19" t="s">
        <v>82</v>
      </c>
    </row>
    <row r="873" spans="1:65" s="12" customFormat="1" ht="22.9" customHeight="1">
      <c r="B873" s="158"/>
      <c r="C873" s="159"/>
      <c r="D873" s="160" t="s">
        <v>71</v>
      </c>
      <c r="E873" s="172" t="s">
        <v>1211</v>
      </c>
      <c r="F873" s="172" t="s">
        <v>1212</v>
      </c>
      <c r="G873" s="159"/>
      <c r="H873" s="159"/>
      <c r="I873" s="162"/>
      <c r="J873" s="173">
        <f>BK873</f>
        <v>0</v>
      </c>
      <c r="K873" s="159"/>
      <c r="L873" s="164"/>
      <c r="M873" s="165"/>
      <c r="N873" s="166"/>
      <c r="O873" s="166"/>
      <c r="P873" s="167">
        <f>SUM(P874:P945)</f>
        <v>0</v>
      </c>
      <c r="Q873" s="166"/>
      <c r="R873" s="167">
        <f>SUM(R874:R945)</f>
        <v>0.55809492439999997</v>
      </c>
      <c r="S873" s="166"/>
      <c r="T873" s="167">
        <f>SUM(T874:T945)</f>
        <v>0</v>
      </c>
      <c r="U873" s="168"/>
      <c r="AR873" s="169" t="s">
        <v>82</v>
      </c>
      <c r="AT873" s="170" t="s">
        <v>71</v>
      </c>
      <c r="AU873" s="170" t="s">
        <v>80</v>
      </c>
      <c r="AY873" s="169" t="s">
        <v>161</v>
      </c>
      <c r="BK873" s="171">
        <f>SUM(BK874:BK945)</f>
        <v>0</v>
      </c>
    </row>
    <row r="874" spans="1:65" s="2" customFormat="1" ht="24.2" customHeight="1">
      <c r="A874" s="36"/>
      <c r="B874" s="37"/>
      <c r="C874" s="174" t="s">
        <v>1213</v>
      </c>
      <c r="D874" s="174" t="s">
        <v>165</v>
      </c>
      <c r="E874" s="175" t="s">
        <v>1165</v>
      </c>
      <c r="F874" s="176" t="s">
        <v>1166</v>
      </c>
      <c r="G874" s="177" t="s">
        <v>168</v>
      </c>
      <c r="H874" s="178">
        <v>16.462</v>
      </c>
      <c r="I874" s="179"/>
      <c r="J874" s="180">
        <f>ROUND(I874*H874,1)</f>
        <v>0</v>
      </c>
      <c r="K874" s="176" t="s">
        <v>169</v>
      </c>
      <c r="L874" s="41"/>
      <c r="M874" s="181" t="s">
        <v>19</v>
      </c>
      <c r="N874" s="182" t="s">
        <v>43</v>
      </c>
      <c r="O874" s="66"/>
      <c r="P874" s="183">
        <f>O874*H874</f>
        <v>0</v>
      </c>
      <c r="Q874" s="183">
        <v>6.0000000000000001E-3</v>
      </c>
      <c r="R874" s="183">
        <f>Q874*H874</f>
        <v>9.8771999999999999E-2</v>
      </c>
      <c r="S874" s="183">
        <v>0</v>
      </c>
      <c r="T874" s="183">
        <f>S874*H874</f>
        <v>0</v>
      </c>
      <c r="U874" s="184" t="s">
        <v>19</v>
      </c>
      <c r="V874" s="36"/>
      <c r="W874" s="36"/>
      <c r="X874" s="36"/>
      <c r="Y874" s="36"/>
      <c r="Z874" s="36"/>
      <c r="AA874" s="36"/>
      <c r="AB874" s="36"/>
      <c r="AC874" s="36"/>
      <c r="AD874" s="36"/>
      <c r="AE874" s="36"/>
      <c r="AR874" s="185" t="s">
        <v>268</v>
      </c>
      <c r="AT874" s="185" t="s">
        <v>165</v>
      </c>
      <c r="AU874" s="185" t="s">
        <v>82</v>
      </c>
      <c r="AY874" s="19" t="s">
        <v>161</v>
      </c>
      <c r="BE874" s="186">
        <f>IF(N874="základní",J874,0)</f>
        <v>0</v>
      </c>
      <c r="BF874" s="186">
        <f>IF(N874="snížená",J874,0)</f>
        <v>0</v>
      </c>
      <c r="BG874" s="186">
        <f>IF(N874="zákl. přenesená",J874,0)</f>
        <v>0</v>
      </c>
      <c r="BH874" s="186">
        <f>IF(N874="sníž. přenesená",J874,0)</f>
        <v>0</v>
      </c>
      <c r="BI874" s="186">
        <f>IF(N874="nulová",J874,0)</f>
        <v>0</v>
      </c>
      <c r="BJ874" s="19" t="s">
        <v>80</v>
      </c>
      <c r="BK874" s="186">
        <f>ROUND(I874*H874,1)</f>
        <v>0</v>
      </c>
      <c r="BL874" s="19" t="s">
        <v>268</v>
      </c>
      <c r="BM874" s="185" t="s">
        <v>1214</v>
      </c>
    </row>
    <row r="875" spans="1:65" s="2" customFormat="1" ht="11.25">
      <c r="A875" s="36"/>
      <c r="B875" s="37"/>
      <c r="C875" s="38"/>
      <c r="D875" s="187" t="s">
        <v>172</v>
      </c>
      <c r="E875" s="38"/>
      <c r="F875" s="188" t="s">
        <v>1168</v>
      </c>
      <c r="G875" s="38"/>
      <c r="H875" s="38"/>
      <c r="I875" s="189"/>
      <c r="J875" s="38"/>
      <c r="K875" s="38"/>
      <c r="L875" s="41"/>
      <c r="M875" s="190"/>
      <c r="N875" s="191"/>
      <c r="O875" s="66"/>
      <c r="P875" s="66"/>
      <c r="Q875" s="66"/>
      <c r="R875" s="66"/>
      <c r="S875" s="66"/>
      <c r="T875" s="66"/>
      <c r="U875" s="67"/>
      <c r="V875" s="36"/>
      <c r="W875" s="36"/>
      <c r="X875" s="36"/>
      <c r="Y875" s="36"/>
      <c r="Z875" s="36"/>
      <c r="AA875" s="36"/>
      <c r="AB875" s="36"/>
      <c r="AC875" s="36"/>
      <c r="AD875" s="36"/>
      <c r="AE875" s="36"/>
      <c r="AT875" s="19" t="s">
        <v>172</v>
      </c>
      <c r="AU875" s="19" t="s">
        <v>82</v>
      </c>
    </row>
    <row r="876" spans="1:65" s="2" customFormat="1" ht="68.25">
      <c r="A876" s="36"/>
      <c r="B876" s="37"/>
      <c r="C876" s="38"/>
      <c r="D876" s="194" t="s">
        <v>213</v>
      </c>
      <c r="E876" s="38"/>
      <c r="F876" s="225" t="s">
        <v>1169</v>
      </c>
      <c r="G876" s="38"/>
      <c r="H876" s="38"/>
      <c r="I876" s="189"/>
      <c r="J876" s="38"/>
      <c r="K876" s="38"/>
      <c r="L876" s="41"/>
      <c r="M876" s="190"/>
      <c r="N876" s="191"/>
      <c r="O876" s="66"/>
      <c r="P876" s="66"/>
      <c r="Q876" s="66"/>
      <c r="R876" s="66"/>
      <c r="S876" s="66"/>
      <c r="T876" s="66"/>
      <c r="U876" s="67"/>
      <c r="V876" s="36"/>
      <c r="W876" s="36"/>
      <c r="X876" s="36"/>
      <c r="Y876" s="36"/>
      <c r="Z876" s="36"/>
      <c r="AA876" s="36"/>
      <c r="AB876" s="36"/>
      <c r="AC876" s="36"/>
      <c r="AD876" s="36"/>
      <c r="AE876" s="36"/>
      <c r="AT876" s="19" t="s">
        <v>213</v>
      </c>
      <c r="AU876" s="19" t="s">
        <v>82</v>
      </c>
    </row>
    <row r="877" spans="1:65" s="14" customFormat="1" ht="11.25">
      <c r="B877" s="203"/>
      <c r="C877" s="204"/>
      <c r="D877" s="194" t="s">
        <v>174</v>
      </c>
      <c r="E877" s="205" t="s">
        <v>19</v>
      </c>
      <c r="F877" s="206" t="s">
        <v>1215</v>
      </c>
      <c r="G877" s="204"/>
      <c r="H877" s="207">
        <v>6.516</v>
      </c>
      <c r="I877" s="208"/>
      <c r="J877" s="204"/>
      <c r="K877" s="204"/>
      <c r="L877" s="209"/>
      <c r="M877" s="210"/>
      <c r="N877" s="211"/>
      <c r="O877" s="211"/>
      <c r="P877" s="211"/>
      <c r="Q877" s="211"/>
      <c r="R877" s="211"/>
      <c r="S877" s="211"/>
      <c r="T877" s="211"/>
      <c r="U877" s="212"/>
      <c r="AT877" s="213" t="s">
        <v>174</v>
      </c>
      <c r="AU877" s="213" t="s">
        <v>82</v>
      </c>
      <c r="AV877" s="14" t="s">
        <v>82</v>
      </c>
      <c r="AW877" s="14" t="s">
        <v>33</v>
      </c>
      <c r="AX877" s="14" t="s">
        <v>72</v>
      </c>
      <c r="AY877" s="213" t="s">
        <v>161</v>
      </c>
    </row>
    <row r="878" spans="1:65" s="16" customFormat="1" ht="11.25">
      <c r="B878" s="226"/>
      <c r="C878" s="227"/>
      <c r="D878" s="194" t="s">
        <v>174</v>
      </c>
      <c r="E878" s="228" t="s">
        <v>19</v>
      </c>
      <c r="F878" s="229" t="s">
        <v>1216</v>
      </c>
      <c r="G878" s="227"/>
      <c r="H878" s="230">
        <v>6.516</v>
      </c>
      <c r="I878" s="231"/>
      <c r="J878" s="227"/>
      <c r="K878" s="227"/>
      <c r="L878" s="232"/>
      <c r="M878" s="233"/>
      <c r="N878" s="234"/>
      <c r="O878" s="234"/>
      <c r="P878" s="234"/>
      <c r="Q878" s="234"/>
      <c r="R878" s="234"/>
      <c r="S878" s="234"/>
      <c r="T878" s="234"/>
      <c r="U878" s="235"/>
      <c r="AT878" s="236" t="s">
        <v>174</v>
      </c>
      <c r="AU878" s="236" t="s">
        <v>82</v>
      </c>
      <c r="AV878" s="16" t="s">
        <v>85</v>
      </c>
      <c r="AW878" s="16" t="s">
        <v>33</v>
      </c>
      <c r="AX878" s="16" t="s">
        <v>72</v>
      </c>
      <c r="AY878" s="236" t="s">
        <v>161</v>
      </c>
    </row>
    <row r="879" spans="1:65" s="14" customFormat="1" ht="11.25">
      <c r="B879" s="203"/>
      <c r="C879" s="204"/>
      <c r="D879" s="194" t="s">
        <v>174</v>
      </c>
      <c r="E879" s="205" t="s">
        <v>19</v>
      </c>
      <c r="F879" s="206" t="s">
        <v>1217</v>
      </c>
      <c r="G879" s="204"/>
      <c r="H879" s="207">
        <v>2.472</v>
      </c>
      <c r="I879" s="208"/>
      <c r="J879" s="204"/>
      <c r="K879" s="204"/>
      <c r="L879" s="209"/>
      <c r="M879" s="210"/>
      <c r="N879" s="211"/>
      <c r="O879" s="211"/>
      <c r="P879" s="211"/>
      <c r="Q879" s="211"/>
      <c r="R879" s="211"/>
      <c r="S879" s="211"/>
      <c r="T879" s="211"/>
      <c r="U879" s="212"/>
      <c r="AT879" s="213" t="s">
        <v>174</v>
      </c>
      <c r="AU879" s="213" t="s">
        <v>82</v>
      </c>
      <c r="AV879" s="14" t="s">
        <v>82</v>
      </c>
      <c r="AW879" s="14" t="s">
        <v>33</v>
      </c>
      <c r="AX879" s="14" t="s">
        <v>72</v>
      </c>
      <c r="AY879" s="213" t="s">
        <v>161</v>
      </c>
    </row>
    <row r="880" spans="1:65" s="14" customFormat="1" ht="11.25">
      <c r="B880" s="203"/>
      <c r="C880" s="204"/>
      <c r="D880" s="194" t="s">
        <v>174</v>
      </c>
      <c r="E880" s="205" t="s">
        <v>19</v>
      </c>
      <c r="F880" s="206" t="s">
        <v>1218</v>
      </c>
      <c r="G880" s="204"/>
      <c r="H880" s="207">
        <v>2.7320000000000002</v>
      </c>
      <c r="I880" s="208"/>
      <c r="J880" s="204"/>
      <c r="K880" s="204"/>
      <c r="L880" s="209"/>
      <c r="M880" s="210"/>
      <c r="N880" s="211"/>
      <c r="O880" s="211"/>
      <c r="P880" s="211"/>
      <c r="Q880" s="211"/>
      <c r="R880" s="211"/>
      <c r="S880" s="211"/>
      <c r="T880" s="211"/>
      <c r="U880" s="212"/>
      <c r="AT880" s="213" t="s">
        <v>174</v>
      </c>
      <c r="AU880" s="213" t="s">
        <v>82</v>
      </c>
      <c r="AV880" s="14" t="s">
        <v>82</v>
      </c>
      <c r="AW880" s="14" t="s">
        <v>33</v>
      </c>
      <c r="AX880" s="14" t="s">
        <v>72</v>
      </c>
      <c r="AY880" s="213" t="s">
        <v>161</v>
      </c>
    </row>
    <row r="881" spans="1:65" s="14" customFormat="1" ht="11.25">
      <c r="B881" s="203"/>
      <c r="C881" s="204"/>
      <c r="D881" s="194" t="s">
        <v>174</v>
      </c>
      <c r="E881" s="205" t="s">
        <v>19</v>
      </c>
      <c r="F881" s="206" t="s">
        <v>1219</v>
      </c>
      <c r="G881" s="204"/>
      <c r="H881" s="207">
        <v>4.742</v>
      </c>
      <c r="I881" s="208"/>
      <c r="J881" s="204"/>
      <c r="K881" s="204"/>
      <c r="L881" s="209"/>
      <c r="M881" s="210"/>
      <c r="N881" s="211"/>
      <c r="O881" s="211"/>
      <c r="P881" s="211"/>
      <c r="Q881" s="211"/>
      <c r="R881" s="211"/>
      <c r="S881" s="211"/>
      <c r="T881" s="211"/>
      <c r="U881" s="212"/>
      <c r="AT881" s="213" t="s">
        <v>174</v>
      </c>
      <c r="AU881" s="213" t="s">
        <v>82</v>
      </c>
      <c r="AV881" s="14" t="s">
        <v>82</v>
      </c>
      <c r="AW881" s="14" t="s">
        <v>33</v>
      </c>
      <c r="AX881" s="14" t="s">
        <v>72</v>
      </c>
      <c r="AY881" s="213" t="s">
        <v>161</v>
      </c>
    </row>
    <row r="882" spans="1:65" s="16" customFormat="1" ht="11.25">
      <c r="B882" s="226"/>
      <c r="C882" s="227"/>
      <c r="D882" s="194" t="s">
        <v>174</v>
      </c>
      <c r="E882" s="228" t="s">
        <v>19</v>
      </c>
      <c r="F882" s="229" t="s">
        <v>1220</v>
      </c>
      <c r="G882" s="227"/>
      <c r="H882" s="230">
        <v>9.9459999999999997</v>
      </c>
      <c r="I882" s="231"/>
      <c r="J882" s="227"/>
      <c r="K882" s="227"/>
      <c r="L882" s="232"/>
      <c r="M882" s="233"/>
      <c r="N882" s="234"/>
      <c r="O882" s="234"/>
      <c r="P882" s="234"/>
      <c r="Q882" s="234"/>
      <c r="R882" s="234"/>
      <c r="S882" s="234"/>
      <c r="T882" s="234"/>
      <c r="U882" s="235"/>
      <c r="AT882" s="236" t="s">
        <v>174</v>
      </c>
      <c r="AU882" s="236" t="s">
        <v>82</v>
      </c>
      <c r="AV882" s="16" t="s">
        <v>85</v>
      </c>
      <c r="AW882" s="16" t="s">
        <v>33</v>
      </c>
      <c r="AX882" s="16" t="s">
        <v>72</v>
      </c>
      <c r="AY882" s="236" t="s">
        <v>161</v>
      </c>
    </row>
    <row r="883" spans="1:65" s="15" customFormat="1" ht="11.25">
      <c r="B883" s="214"/>
      <c r="C883" s="215"/>
      <c r="D883" s="194" t="s">
        <v>174</v>
      </c>
      <c r="E883" s="216" t="s">
        <v>19</v>
      </c>
      <c r="F883" s="217" t="s">
        <v>239</v>
      </c>
      <c r="G883" s="215"/>
      <c r="H883" s="218">
        <v>16.462</v>
      </c>
      <c r="I883" s="219"/>
      <c r="J883" s="215"/>
      <c r="K883" s="215"/>
      <c r="L883" s="220"/>
      <c r="M883" s="221"/>
      <c r="N883" s="222"/>
      <c r="O883" s="222"/>
      <c r="P883" s="222"/>
      <c r="Q883" s="222"/>
      <c r="R883" s="222"/>
      <c r="S883" s="222"/>
      <c r="T883" s="222"/>
      <c r="U883" s="223"/>
      <c r="AT883" s="224" t="s">
        <v>174</v>
      </c>
      <c r="AU883" s="224" t="s">
        <v>82</v>
      </c>
      <c r="AV883" s="15" t="s">
        <v>170</v>
      </c>
      <c r="AW883" s="15" t="s">
        <v>33</v>
      </c>
      <c r="AX883" s="15" t="s">
        <v>80</v>
      </c>
      <c r="AY883" s="224" t="s">
        <v>161</v>
      </c>
    </row>
    <row r="884" spans="1:65" s="2" customFormat="1" ht="21.75" customHeight="1">
      <c r="A884" s="36"/>
      <c r="B884" s="37"/>
      <c r="C884" s="237" t="s">
        <v>1221</v>
      </c>
      <c r="D884" s="237" t="s">
        <v>250</v>
      </c>
      <c r="E884" s="238" t="s">
        <v>1171</v>
      </c>
      <c r="F884" s="239" t="s">
        <v>1172</v>
      </c>
      <c r="G884" s="240" t="s">
        <v>168</v>
      </c>
      <c r="H884" s="241">
        <v>16.791</v>
      </c>
      <c r="I884" s="242"/>
      <c r="J884" s="243">
        <f>ROUND(I884*H884,1)</f>
        <v>0</v>
      </c>
      <c r="K884" s="239" t="s">
        <v>169</v>
      </c>
      <c r="L884" s="244"/>
      <c r="M884" s="245" t="s">
        <v>19</v>
      </c>
      <c r="N884" s="246" t="s">
        <v>43</v>
      </c>
      <c r="O884" s="66"/>
      <c r="P884" s="183">
        <f>O884*H884</f>
        <v>0</v>
      </c>
      <c r="Q884" s="183">
        <v>8.9999999999999998E-4</v>
      </c>
      <c r="R884" s="183">
        <f>Q884*H884</f>
        <v>1.5111899999999999E-2</v>
      </c>
      <c r="S884" s="183">
        <v>0</v>
      </c>
      <c r="T884" s="183">
        <f>S884*H884</f>
        <v>0</v>
      </c>
      <c r="U884" s="184" t="s">
        <v>19</v>
      </c>
      <c r="V884" s="36"/>
      <c r="W884" s="36"/>
      <c r="X884" s="36"/>
      <c r="Y884" s="36"/>
      <c r="Z884" s="36"/>
      <c r="AA884" s="36"/>
      <c r="AB884" s="36"/>
      <c r="AC884" s="36"/>
      <c r="AD884" s="36"/>
      <c r="AE884" s="36"/>
      <c r="AR884" s="185" t="s">
        <v>406</v>
      </c>
      <c r="AT884" s="185" t="s">
        <v>250</v>
      </c>
      <c r="AU884" s="185" t="s">
        <v>82</v>
      </c>
      <c r="AY884" s="19" t="s">
        <v>161</v>
      </c>
      <c r="BE884" s="186">
        <f>IF(N884="základní",J884,0)</f>
        <v>0</v>
      </c>
      <c r="BF884" s="186">
        <f>IF(N884="snížená",J884,0)</f>
        <v>0</v>
      </c>
      <c r="BG884" s="186">
        <f>IF(N884="zákl. přenesená",J884,0)</f>
        <v>0</v>
      </c>
      <c r="BH884" s="186">
        <f>IF(N884="sníž. přenesená",J884,0)</f>
        <v>0</v>
      </c>
      <c r="BI884" s="186">
        <f>IF(N884="nulová",J884,0)</f>
        <v>0</v>
      </c>
      <c r="BJ884" s="19" t="s">
        <v>80</v>
      </c>
      <c r="BK884" s="186">
        <f>ROUND(I884*H884,1)</f>
        <v>0</v>
      </c>
      <c r="BL884" s="19" t="s">
        <v>268</v>
      </c>
      <c r="BM884" s="185" t="s">
        <v>1222</v>
      </c>
    </row>
    <row r="885" spans="1:65" s="14" customFormat="1" ht="11.25">
      <c r="B885" s="203"/>
      <c r="C885" s="204"/>
      <c r="D885" s="194" t="s">
        <v>174</v>
      </c>
      <c r="E885" s="205" t="s">
        <v>19</v>
      </c>
      <c r="F885" s="206" t="s">
        <v>1223</v>
      </c>
      <c r="G885" s="204"/>
      <c r="H885" s="207">
        <v>16.791</v>
      </c>
      <c r="I885" s="208"/>
      <c r="J885" s="204"/>
      <c r="K885" s="204"/>
      <c r="L885" s="209"/>
      <c r="M885" s="210"/>
      <c r="N885" s="211"/>
      <c r="O885" s="211"/>
      <c r="P885" s="211"/>
      <c r="Q885" s="211"/>
      <c r="R885" s="211"/>
      <c r="S885" s="211"/>
      <c r="T885" s="211"/>
      <c r="U885" s="212"/>
      <c r="AT885" s="213" t="s">
        <v>174</v>
      </c>
      <c r="AU885" s="213" t="s">
        <v>82</v>
      </c>
      <c r="AV885" s="14" t="s">
        <v>82</v>
      </c>
      <c r="AW885" s="14" t="s">
        <v>33</v>
      </c>
      <c r="AX885" s="14" t="s">
        <v>80</v>
      </c>
      <c r="AY885" s="213" t="s">
        <v>161</v>
      </c>
    </row>
    <row r="886" spans="1:65" s="2" customFormat="1" ht="33" customHeight="1">
      <c r="A886" s="36"/>
      <c r="B886" s="37"/>
      <c r="C886" s="174" t="s">
        <v>1224</v>
      </c>
      <c r="D886" s="174" t="s">
        <v>165</v>
      </c>
      <c r="E886" s="175" t="s">
        <v>1225</v>
      </c>
      <c r="F886" s="176" t="s">
        <v>1226</v>
      </c>
      <c r="G886" s="177" t="s">
        <v>168</v>
      </c>
      <c r="H886" s="178">
        <v>17.2</v>
      </c>
      <c r="I886" s="179"/>
      <c r="J886" s="180">
        <f>ROUND(I886*H886,1)</f>
        <v>0</v>
      </c>
      <c r="K886" s="176" t="s">
        <v>19</v>
      </c>
      <c r="L886" s="41"/>
      <c r="M886" s="181" t="s">
        <v>19</v>
      </c>
      <c r="N886" s="182" t="s">
        <v>43</v>
      </c>
      <c r="O886" s="66"/>
      <c r="P886" s="183">
        <f>O886*H886</f>
        <v>0</v>
      </c>
      <c r="Q886" s="183">
        <v>0</v>
      </c>
      <c r="R886" s="183">
        <f>Q886*H886</f>
        <v>0</v>
      </c>
      <c r="S886" s="183">
        <v>0</v>
      </c>
      <c r="T886" s="183">
        <f>S886*H886</f>
        <v>0</v>
      </c>
      <c r="U886" s="184" t="s">
        <v>19</v>
      </c>
      <c r="V886" s="36"/>
      <c r="W886" s="36"/>
      <c r="X886" s="36"/>
      <c r="Y886" s="36"/>
      <c r="Z886" s="36"/>
      <c r="AA886" s="36"/>
      <c r="AB886" s="36"/>
      <c r="AC886" s="36"/>
      <c r="AD886" s="36"/>
      <c r="AE886" s="36"/>
      <c r="AR886" s="185" t="s">
        <v>268</v>
      </c>
      <c r="AT886" s="185" t="s">
        <v>165</v>
      </c>
      <c r="AU886" s="185" t="s">
        <v>82</v>
      </c>
      <c r="AY886" s="19" t="s">
        <v>161</v>
      </c>
      <c r="BE886" s="186">
        <f>IF(N886="základní",J886,0)</f>
        <v>0</v>
      </c>
      <c r="BF886" s="186">
        <f>IF(N886="snížená",J886,0)</f>
        <v>0</v>
      </c>
      <c r="BG886" s="186">
        <f>IF(N886="zákl. přenesená",J886,0)</f>
        <v>0</v>
      </c>
      <c r="BH886" s="186">
        <f>IF(N886="sníž. přenesená",J886,0)</f>
        <v>0</v>
      </c>
      <c r="BI886" s="186">
        <f>IF(N886="nulová",J886,0)</f>
        <v>0</v>
      </c>
      <c r="BJ886" s="19" t="s">
        <v>80</v>
      </c>
      <c r="BK886" s="186">
        <f>ROUND(I886*H886,1)</f>
        <v>0</v>
      </c>
      <c r="BL886" s="19" t="s">
        <v>268</v>
      </c>
      <c r="BM886" s="185" t="s">
        <v>1227</v>
      </c>
    </row>
    <row r="887" spans="1:65" s="14" customFormat="1" ht="11.25">
      <c r="B887" s="203"/>
      <c r="C887" s="204"/>
      <c r="D887" s="194" t="s">
        <v>174</v>
      </c>
      <c r="E887" s="205" t="s">
        <v>19</v>
      </c>
      <c r="F887" s="206" t="s">
        <v>1228</v>
      </c>
      <c r="G887" s="204"/>
      <c r="H887" s="207">
        <v>17.2</v>
      </c>
      <c r="I887" s="208"/>
      <c r="J887" s="204"/>
      <c r="K887" s="204"/>
      <c r="L887" s="209"/>
      <c r="M887" s="210"/>
      <c r="N887" s="211"/>
      <c r="O887" s="211"/>
      <c r="P887" s="211"/>
      <c r="Q887" s="211"/>
      <c r="R887" s="211"/>
      <c r="S887" s="211"/>
      <c r="T887" s="211"/>
      <c r="U887" s="212"/>
      <c r="AT887" s="213" t="s">
        <v>174</v>
      </c>
      <c r="AU887" s="213" t="s">
        <v>82</v>
      </c>
      <c r="AV887" s="14" t="s">
        <v>82</v>
      </c>
      <c r="AW887" s="14" t="s">
        <v>33</v>
      </c>
      <c r="AX887" s="14" t="s">
        <v>80</v>
      </c>
      <c r="AY887" s="213" t="s">
        <v>161</v>
      </c>
    </row>
    <row r="888" spans="1:65" s="2" customFormat="1" ht="16.5" customHeight="1">
      <c r="A888" s="36"/>
      <c r="B888" s="37"/>
      <c r="C888" s="174" t="s">
        <v>1229</v>
      </c>
      <c r="D888" s="174" t="s">
        <v>165</v>
      </c>
      <c r="E888" s="175" t="s">
        <v>1230</v>
      </c>
      <c r="F888" s="176" t="s">
        <v>1231</v>
      </c>
      <c r="G888" s="177" t="s">
        <v>193</v>
      </c>
      <c r="H888" s="178">
        <v>30.061</v>
      </c>
      <c r="I888" s="179"/>
      <c r="J888" s="180">
        <f>ROUND(I888*H888,1)</f>
        <v>0</v>
      </c>
      <c r="K888" s="176" t="s">
        <v>169</v>
      </c>
      <c r="L888" s="41"/>
      <c r="M888" s="181" t="s">
        <v>19</v>
      </c>
      <c r="N888" s="182" t="s">
        <v>43</v>
      </c>
      <c r="O888" s="66"/>
      <c r="P888" s="183">
        <f>O888*H888</f>
        <v>0</v>
      </c>
      <c r="Q888" s="183">
        <v>0</v>
      </c>
      <c r="R888" s="183">
        <f>Q888*H888</f>
        <v>0</v>
      </c>
      <c r="S888" s="183">
        <v>0</v>
      </c>
      <c r="T888" s="183">
        <f>S888*H888</f>
        <v>0</v>
      </c>
      <c r="U888" s="184" t="s">
        <v>19</v>
      </c>
      <c r="V888" s="36"/>
      <c r="W888" s="36"/>
      <c r="X888" s="36"/>
      <c r="Y888" s="36"/>
      <c r="Z888" s="36"/>
      <c r="AA888" s="36"/>
      <c r="AB888" s="36"/>
      <c r="AC888" s="36"/>
      <c r="AD888" s="36"/>
      <c r="AE888" s="36"/>
      <c r="AR888" s="185" t="s">
        <v>268</v>
      </c>
      <c r="AT888" s="185" t="s">
        <v>165</v>
      </c>
      <c r="AU888" s="185" t="s">
        <v>82</v>
      </c>
      <c r="AY888" s="19" t="s">
        <v>161</v>
      </c>
      <c r="BE888" s="186">
        <f>IF(N888="základní",J888,0)</f>
        <v>0</v>
      </c>
      <c r="BF888" s="186">
        <f>IF(N888="snížená",J888,0)</f>
        <v>0</v>
      </c>
      <c r="BG888" s="186">
        <f>IF(N888="zákl. přenesená",J888,0)</f>
        <v>0</v>
      </c>
      <c r="BH888" s="186">
        <f>IF(N888="sníž. přenesená",J888,0)</f>
        <v>0</v>
      </c>
      <c r="BI888" s="186">
        <f>IF(N888="nulová",J888,0)</f>
        <v>0</v>
      </c>
      <c r="BJ888" s="19" t="s">
        <v>80</v>
      </c>
      <c r="BK888" s="186">
        <f>ROUND(I888*H888,1)</f>
        <v>0</v>
      </c>
      <c r="BL888" s="19" t="s">
        <v>268</v>
      </c>
      <c r="BM888" s="185" t="s">
        <v>1232</v>
      </c>
    </row>
    <row r="889" spans="1:65" s="2" customFormat="1" ht="11.25">
      <c r="A889" s="36"/>
      <c r="B889" s="37"/>
      <c r="C889" s="38"/>
      <c r="D889" s="187" t="s">
        <v>172</v>
      </c>
      <c r="E889" s="38"/>
      <c r="F889" s="188" t="s">
        <v>1233</v>
      </c>
      <c r="G889" s="38"/>
      <c r="H889" s="38"/>
      <c r="I889" s="189"/>
      <c r="J889" s="38"/>
      <c r="K889" s="38"/>
      <c r="L889" s="41"/>
      <c r="M889" s="190"/>
      <c r="N889" s="191"/>
      <c r="O889" s="66"/>
      <c r="P889" s="66"/>
      <c r="Q889" s="66"/>
      <c r="R889" s="66"/>
      <c r="S889" s="66"/>
      <c r="T889" s="66"/>
      <c r="U889" s="67"/>
      <c r="V889" s="36"/>
      <c r="W889" s="36"/>
      <c r="X889" s="36"/>
      <c r="Y889" s="36"/>
      <c r="Z889" s="36"/>
      <c r="AA889" s="36"/>
      <c r="AB889" s="36"/>
      <c r="AC889" s="36"/>
      <c r="AD889" s="36"/>
      <c r="AE889" s="36"/>
      <c r="AT889" s="19" t="s">
        <v>172</v>
      </c>
      <c r="AU889" s="19" t="s">
        <v>82</v>
      </c>
    </row>
    <row r="890" spans="1:65" s="2" customFormat="1" ht="68.25">
      <c r="A890" s="36"/>
      <c r="B890" s="37"/>
      <c r="C890" s="38"/>
      <c r="D890" s="194" t="s">
        <v>213</v>
      </c>
      <c r="E890" s="38"/>
      <c r="F890" s="225" t="s">
        <v>1234</v>
      </c>
      <c r="G890" s="38"/>
      <c r="H890" s="38"/>
      <c r="I890" s="189"/>
      <c r="J890" s="38"/>
      <c r="K890" s="38"/>
      <c r="L890" s="41"/>
      <c r="M890" s="190"/>
      <c r="N890" s="191"/>
      <c r="O890" s="66"/>
      <c r="P890" s="66"/>
      <c r="Q890" s="66"/>
      <c r="R890" s="66"/>
      <c r="S890" s="66"/>
      <c r="T890" s="66"/>
      <c r="U890" s="67"/>
      <c r="V890" s="36"/>
      <c r="W890" s="36"/>
      <c r="X890" s="36"/>
      <c r="Y890" s="36"/>
      <c r="Z890" s="36"/>
      <c r="AA890" s="36"/>
      <c r="AB890" s="36"/>
      <c r="AC890" s="36"/>
      <c r="AD890" s="36"/>
      <c r="AE890" s="36"/>
      <c r="AT890" s="19" t="s">
        <v>213</v>
      </c>
      <c r="AU890" s="19" t="s">
        <v>82</v>
      </c>
    </row>
    <row r="891" spans="1:65" s="14" customFormat="1" ht="11.25">
      <c r="B891" s="203"/>
      <c r="C891" s="204"/>
      <c r="D891" s="194" t="s">
        <v>174</v>
      </c>
      <c r="E891" s="205" t="s">
        <v>19</v>
      </c>
      <c r="F891" s="206" t="s">
        <v>1235</v>
      </c>
      <c r="G891" s="204"/>
      <c r="H891" s="207">
        <v>10.413</v>
      </c>
      <c r="I891" s="208"/>
      <c r="J891" s="204"/>
      <c r="K891" s="204"/>
      <c r="L891" s="209"/>
      <c r="M891" s="210"/>
      <c r="N891" s="211"/>
      <c r="O891" s="211"/>
      <c r="P891" s="211"/>
      <c r="Q891" s="211"/>
      <c r="R891" s="211"/>
      <c r="S891" s="211"/>
      <c r="T891" s="211"/>
      <c r="U891" s="212"/>
      <c r="AT891" s="213" t="s">
        <v>174</v>
      </c>
      <c r="AU891" s="213" t="s">
        <v>82</v>
      </c>
      <c r="AV891" s="14" t="s">
        <v>82</v>
      </c>
      <c r="AW891" s="14" t="s">
        <v>33</v>
      </c>
      <c r="AX891" s="14" t="s">
        <v>72</v>
      </c>
      <c r="AY891" s="213" t="s">
        <v>161</v>
      </c>
    </row>
    <row r="892" spans="1:65" s="16" customFormat="1" ht="11.25">
      <c r="B892" s="226"/>
      <c r="C892" s="227"/>
      <c r="D892" s="194" t="s">
        <v>174</v>
      </c>
      <c r="E892" s="228" t="s">
        <v>19</v>
      </c>
      <c r="F892" s="229" t="s">
        <v>1236</v>
      </c>
      <c r="G892" s="227"/>
      <c r="H892" s="230">
        <v>10.413</v>
      </c>
      <c r="I892" s="231"/>
      <c r="J892" s="227"/>
      <c r="K892" s="227"/>
      <c r="L892" s="232"/>
      <c r="M892" s="233"/>
      <c r="N892" s="234"/>
      <c r="O892" s="234"/>
      <c r="P892" s="234"/>
      <c r="Q892" s="234"/>
      <c r="R892" s="234"/>
      <c r="S892" s="234"/>
      <c r="T892" s="234"/>
      <c r="U892" s="235"/>
      <c r="AT892" s="236" t="s">
        <v>174</v>
      </c>
      <c r="AU892" s="236" t="s">
        <v>82</v>
      </c>
      <c r="AV892" s="16" t="s">
        <v>85</v>
      </c>
      <c r="AW892" s="16" t="s">
        <v>33</v>
      </c>
      <c r="AX892" s="16" t="s">
        <v>72</v>
      </c>
      <c r="AY892" s="236" t="s">
        <v>161</v>
      </c>
    </row>
    <row r="893" spans="1:65" s="14" customFormat="1" ht="11.25">
      <c r="B893" s="203"/>
      <c r="C893" s="204"/>
      <c r="D893" s="194" t="s">
        <v>174</v>
      </c>
      <c r="E893" s="205" t="s">
        <v>19</v>
      </c>
      <c r="F893" s="206" t="s">
        <v>1237</v>
      </c>
      <c r="G893" s="204"/>
      <c r="H893" s="207">
        <v>4.6280000000000001</v>
      </c>
      <c r="I893" s="208"/>
      <c r="J893" s="204"/>
      <c r="K893" s="204"/>
      <c r="L893" s="209"/>
      <c r="M893" s="210"/>
      <c r="N893" s="211"/>
      <c r="O893" s="211"/>
      <c r="P893" s="211"/>
      <c r="Q893" s="211"/>
      <c r="R893" s="211"/>
      <c r="S893" s="211"/>
      <c r="T893" s="211"/>
      <c r="U893" s="212"/>
      <c r="AT893" s="213" t="s">
        <v>174</v>
      </c>
      <c r="AU893" s="213" t="s">
        <v>82</v>
      </c>
      <c r="AV893" s="14" t="s">
        <v>82</v>
      </c>
      <c r="AW893" s="14" t="s">
        <v>33</v>
      </c>
      <c r="AX893" s="14" t="s">
        <v>72</v>
      </c>
      <c r="AY893" s="213" t="s">
        <v>161</v>
      </c>
    </row>
    <row r="894" spans="1:65" s="14" customFormat="1" ht="11.25">
      <c r="B894" s="203"/>
      <c r="C894" s="204"/>
      <c r="D894" s="194" t="s">
        <v>174</v>
      </c>
      <c r="E894" s="205" t="s">
        <v>19</v>
      </c>
      <c r="F894" s="206" t="s">
        <v>1238</v>
      </c>
      <c r="G894" s="204"/>
      <c r="H894" s="207">
        <v>6.0679999999999996</v>
      </c>
      <c r="I894" s="208"/>
      <c r="J894" s="204"/>
      <c r="K894" s="204"/>
      <c r="L894" s="209"/>
      <c r="M894" s="210"/>
      <c r="N894" s="211"/>
      <c r="O894" s="211"/>
      <c r="P894" s="211"/>
      <c r="Q894" s="211"/>
      <c r="R894" s="211"/>
      <c r="S894" s="211"/>
      <c r="T894" s="211"/>
      <c r="U894" s="212"/>
      <c r="AT894" s="213" t="s">
        <v>174</v>
      </c>
      <c r="AU894" s="213" t="s">
        <v>82</v>
      </c>
      <c r="AV894" s="14" t="s">
        <v>82</v>
      </c>
      <c r="AW894" s="14" t="s">
        <v>33</v>
      </c>
      <c r="AX894" s="14" t="s">
        <v>72</v>
      </c>
      <c r="AY894" s="213" t="s">
        <v>161</v>
      </c>
    </row>
    <row r="895" spans="1:65" s="14" customFormat="1" ht="11.25">
      <c r="B895" s="203"/>
      <c r="C895" s="204"/>
      <c r="D895" s="194" t="s">
        <v>174</v>
      </c>
      <c r="E895" s="205" t="s">
        <v>19</v>
      </c>
      <c r="F895" s="206" t="s">
        <v>1239</v>
      </c>
      <c r="G895" s="204"/>
      <c r="H895" s="207">
        <v>8.952</v>
      </c>
      <c r="I895" s="208"/>
      <c r="J895" s="204"/>
      <c r="K895" s="204"/>
      <c r="L895" s="209"/>
      <c r="M895" s="210"/>
      <c r="N895" s="211"/>
      <c r="O895" s="211"/>
      <c r="P895" s="211"/>
      <c r="Q895" s="211"/>
      <c r="R895" s="211"/>
      <c r="S895" s="211"/>
      <c r="T895" s="211"/>
      <c r="U895" s="212"/>
      <c r="AT895" s="213" t="s">
        <v>174</v>
      </c>
      <c r="AU895" s="213" t="s">
        <v>82</v>
      </c>
      <c r="AV895" s="14" t="s">
        <v>82</v>
      </c>
      <c r="AW895" s="14" t="s">
        <v>33</v>
      </c>
      <c r="AX895" s="14" t="s">
        <v>72</v>
      </c>
      <c r="AY895" s="213" t="s">
        <v>161</v>
      </c>
    </row>
    <row r="896" spans="1:65" s="16" customFormat="1" ht="11.25">
      <c r="B896" s="226"/>
      <c r="C896" s="227"/>
      <c r="D896" s="194" t="s">
        <v>174</v>
      </c>
      <c r="E896" s="228" t="s">
        <v>19</v>
      </c>
      <c r="F896" s="229" t="s">
        <v>1240</v>
      </c>
      <c r="G896" s="227"/>
      <c r="H896" s="230">
        <v>19.648</v>
      </c>
      <c r="I896" s="231"/>
      <c r="J896" s="227"/>
      <c r="K896" s="227"/>
      <c r="L896" s="232"/>
      <c r="M896" s="233"/>
      <c r="N896" s="234"/>
      <c r="O896" s="234"/>
      <c r="P896" s="234"/>
      <c r="Q896" s="234"/>
      <c r="R896" s="234"/>
      <c r="S896" s="234"/>
      <c r="T896" s="234"/>
      <c r="U896" s="235"/>
      <c r="AT896" s="236" t="s">
        <v>174</v>
      </c>
      <c r="AU896" s="236" t="s">
        <v>82</v>
      </c>
      <c r="AV896" s="16" t="s">
        <v>85</v>
      </c>
      <c r="AW896" s="16" t="s">
        <v>33</v>
      </c>
      <c r="AX896" s="16" t="s">
        <v>72</v>
      </c>
      <c r="AY896" s="236" t="s">
        <v>161</v>
      </c>
    </row>
    <row r="897" spans="1:65" s="15" customFormat="1" ht="11.25">
      <c r="B897" s="214"/>
      <c r="C897" s="215"/>
      <c r="D897" s="194" t="s">
        <v>174</v>
      </c>
      <c r="E897" s="216" t="s">
        <v>19</v>
      </c>
      <c r="F897" s="217" t="s">
        <v>239</v>
      </c>
      <c r="G897" s="215"/>
      <c r="H897" s="218">
        <v>30.061</v>
      </c>
      <c r="I897" s="219"/>
      <c r="J897" s="215"/>
      <c r="K897" s="215"/>
      <c r="L897" s="220"/>
      <c r="M897" s="221"/>
      <c r="N897" s="222"/>
      <c r="O897" s="222"/>
      <c r="P897" s="222"/>
      <c r="Q897" s="222"/>
      <c r="R897" s="222"/>
      <c r="S897" s="222"/>
      <c r="T897" s="222"/>
      <c r="U897" s="223"/>
      <c r="AT897" s="224" t="s">
        <v>174</v>
      </c>
      <c r="AU897" s="224" t="s">
        <v>82</v>
      </c>
      <c r="AV897" s="15" t="s">
        <v>170</v>
      </c>
      <c r="AW897" s="15" t="s">
        <v>33</v>
      </c>
      <c r="AX897" s="15" t="s">
        <v>80</v>
      </c>
      <c r="AY897" s="224" t="s">
        <v>161</v>
      </c>
    </row>
    <row r="898" spans="1:65" s="2" customFormat="1" ht="16.5" customHeight="1">
      <c r="A898" s="36"/>
      <c r="B898" s="37"/>
      <c r="C898" s="237" t="s">
        <v>1241</v>
      </c>
      <c r="D898" s="237" t="s">
        <v>250</v>
      </c>
      <c r="E898" s="238" t="s">
        <v>1242</v>
      </c>
      <c r="F898" s="239" t="s">
        <v>1243</v>
      </c>
      <c r="G898" s="240" t="s">
        <v>168</v>
      </c>
      <c r="H898" s="241">
        <v>1.26</v>
      </c>
      <c r="I898" s="242"/>
      <c r="J898" s="243">
        <f>ROUND(I898*H898,1)</f>
        <v>0</v>
      </c>
      <c r="K898" s="239" t="s">
        <v>169</v>
      </c>
      <c r="L898" s="244"/>
      <c r="M898" s="245" t="s">
        <v>19</v>
      </c>
      <c r="N898" s="246" t="s">
        <v>43</v>
      </c>
      <c r="O898" s="66"/>
      <c r="P898" s="183">
        <f>O898*H898</f>
        <v>0</v>
      </c>
      <c r="Q898" s="183">
        <v>2.2950000000000002E-2</v>
      </c>
      <c r="R898" s="183">
        <f>Q898*H898</f>
        <v>2.8917000000000002E-2</v>
      </c>
      <c r="S898" s="183">
        <v>0</v>
      </c>
      <c r="T898" s="183">
        <f>S898*H898</f>
        <v>0</v>
      </c>
      <c r="U898" s="184" t="s">
        <v>19</v>
      </c>
      <c r="V898" s="36"/>
      <c r="W898" s="36"/>
      <c r="X898" s="36"/>
      <c r="Y898" s="36"/>
      <c r="Z898" s="36"/>
      <c r="AA898" s="36"/>
      <c r="AB898" s="36"/>
      <c r="AC898" s="36"/>
      <c r="AD898" s="36"/>
      <c r="AE898" s="36"/>
      <c r="AR898" s="185" t="s">
        <v>406</v>
      </c>
      <c r="AT898" s="185" t="s">
        <v>250</v>
      </c>
      <c r="AU898" s="185" t="s">
        <v>82</v>
      </c>
      <c r="AY898" s="19" t="s">
        <v>161</v>
      </c>
      <c r="BE898" s="186">
        <f>IF(N898="základní",J898,0)</f>
        <v>0</v>
      </c>
      <c r="BF898" s="186">
        <f>IF(N898="snížená",J898,0)</f>
        <v>0</v>
      </c>
      <c r="BG898" s="186">
        <f>IF(N898="zákl. přenesená",J898,0)</f>
        <v>0</v>
      </c>
      <c r="BH898" s="186">
        <f>IF(N898="sníž. přenesená",J898,0)</f>
        <v>0</v>
      </c>
      <c r="BI898" s="186">
        <f>IF(N898="nulová",J898,0)</f>
        <v>0</v>
      </c>
      <c r="BJ898" s="19" t="s">
        <v>80</v>
      </c>
      <c r="BK898" s="186">
        <f>ROUND(I898*H898,1)</f>
        <v>0</v>
      </c>
      <c r="BL898" s="19" t="s">
        <v>268</v>
      </c>
      <c r="BM898" s="185" t="s">
        <v>1244</v>
      </c>
    </row>
    <row r="899" spans="1:65" s="14" customFormat="1" ht="11.25">
      <c r="B899" s="203"/>
      <c r="C899" s="204"/>
      <c r="D899" s="194" t="s">
        <v>174</v>
      </c>
      <c r="E899" s="205" t="s">
        <v>19</v>
      </c>
      <c r="F899" s="206" t="s">
        <v>1245</v>
      </c>
      <c r="G899" s="204"/>
      <c r="H899" s="207">
        <v>1.26</v>
      </c>
      <c r="I899" s="208"/>
      <c r="J899" s="204"/>
      <c r="K899" s="204"/>
      <c r="L899" s="209"/>
      <c r="M899" s="210"/>
      <c r="N899" s="211"/>
      <c r="O899" s="211"/>
      <c r="P899" s="211"/>
      <c r="Q899" s="211"/>
      <c r="R899" s="211"/>
      <c r="S899" s="211"/>
      <c r="T899" s="211"/>
      <c r="U899" s="212"/>
      <c r="AT899" s="213" t="s">
        <v>174</v>
      </c>
      <c r="AU899" s="213" t="s">
        <v>82</v>
      </c>
      <c r="AV899" s="14" t="s">
        <v>82</v>
      </c>
      <c r="AW899" s="14" t="s">
        <v>33</v>
      </c>
      <c r="AX899" s="14" t="s">
        <v>80</v>
      </c>
      <c r="AY899" s="213" t="s">
        <v>161</v>
      </c>
    </row>
    <row r="900" spans="1:65" s="2" customFormat="1" ht="16.5" customHeight="1">
      <c r="A900" s="36"/>
      <c r="B900" s="37"/>
      <c r="C900" s="237" t="s">
        <v>1246</v>
      </c>
      <c r="D900" s="237" t="s">
        <v>250</v>
      </c>
      <c r="E900" s="238" t="s">
        <v>1247</v>
      </c>
      <c r="F900" s="239" t="s">
        <v>1248</v>
      </c>
      <c r="G900" s="240" t="s">
        <v>843</v>
      </c>
      <c r="H900" s="241">
        <v>5.1999999999999998E-2</v>
      </c>
      <c r="I900" s="242"/>
      <c r="J900" s="243">
        <f>ROUND(I900*H900,1)</f>
        <v>0</v>
      </c>
      <c r="K900" s="239" t="s">
        <v>169</v>
      </c>
      <c r="L900" s="244"/>
      <c r="M900" s="245" t="s">
        <v>19</v>
      </c>
      <c r="N900" s="246" t="s">
        <v>43</v>
      </c>
      <c r="O900" s="66"/>
      <c r="P900" s="183">
        <f>O900*H900</f>
        <v>0</v>
      </c>
      <c r="Q900" s="183">
        <v>0.44</v>
      </c>
      <c r="R900" s="183">
        <f>Q900*H900</f>
        <v>2.2879999999999998E-2</v>
      </c>
      <c r="S900" s="183">
        <v>0</v>
      </c>
      <c r="T900" s="183">
        <f>S900*H900</f>
        <v>0</v>
      </c>
      <c r="U900" s="184" t="s">
        <v>19</v>
      </c>
      <c r="V900" s="36"/>
      <c r="W900" s="36"/>
      <c r="X900" s="36"/>
      <c r="Y900" s="36"/>
      <c r="Z900" s="36"/>
      <c r="AA900" s="36"/>
      <c r="AB900" s="36"/>
      <c r="AC900" s="36"/>
      <c r="AD900" s="36"/>
      <c r="AE900" s="36"/>
      <c r="AR900" s="185" t="s">
        <v>406</v>
      </c>
      <c r="AT900" s="185" t="s">
        <v>250</v>
      </c>
      <c r="AU900" s="185" t="s">
        <v>82</v>
      </c>
      <c r="AY900" s="19" t="s">
        <v>161</v>
      </c>
      <c r="BE900" s="186">
        <f>IF(N900="základní",J900,0)</f>
        <v>0</v>
      </c>
      <c r="BF900" s="186">
        <f>IF(N900="snížená",J900,0)</f>
        <v>0</v>
      </c>
      <c r="BG900" s="186">
        <f>IF(N900="zákl. přenesená",J900,0)</f>
        <v>0</v>
      </c>
      <c r="BH900" s="186">
        <f>IF(N900="sníž. přenesená",J900,0)</f>
        <v>0</v>
      </c>
      <c r="BI900" s="186">
        <f>IF(N900="nulová",J900,0)</f>
        <v>0</v>
      </c>
      <c r="BJ900" s="19" t="s">
        <v>80</v>
      </c>
      <c r="BK900" s="186">
        <f>ROUND(I900*H900,1)</f>
        <v>0</v>
      </c>
      <c r="BL900" s="19" t="s">
        <v>268</v>
      </c>
      <c r="BM900" s="185" t="s">
        <v>1249</v>
      </c>
    </row>
    <row r="901" spans="1:65" s="14" customFormat="1" ht="11.25">
      <c r="B901" s="203"/>
      <c r="C901" s="204"/>
      <c r="D901" s="194" t="s">
        <v>174</v>
      </c>
      <c r="E901" s="205" t="s">
        <v>19</v>
      </c>
      <c r="F901" s="206" t="s">
        <v>1250</v>
      </c>
      <c r="G901" s="204"/>
      <c r="H901" s="207">
        <v>1.2E-2</v>
      </c>
      <c r="I901" s="208"/>
      <c r="J901" s="204"/>
      <c r="K901" s="204"/>
      <c r="L901" s="209"/>
      <c r="M901" s="210"/>
      <c r="N901" s="211"/>
      <c r="O901" s="211"/>
      <c r="P901" s="211"/>
      <c r="Q901" s="211"/>
      <c r="R901" s="211"/>
      <c r="S901" s="211"/>
      <c r="T901" s="211"/>
      <c r="U901" s="212"/>
      <c r="AT901" s="213" t="s">
        <v>174</v>
      </c>
      <c r="AU901" s="213" t="s">
        <v>82</v>
      </c>
      <c r="AV901" s="14" t="s">
        <v>82</v>
      </c>
      <c r="AW901" s="14" t="s">
        <v>33</v>
      </c>
      <c r="AX901" s="14" t="s">
        <v>72</v>
      </c>
      <c r="AY901" s="213" t="s">
        <v>161</v>
      </c>
    </row>
    <row r="902" spans="1:65" s="14" customFormat="1" ht="11.25">
      <c r="B902" s="203"/>
      <c r="C902" s="204"/>
      <c r="D902" s="194" t="s">
        <v>174</v>
      </c>
      <c r="E902" s="205" t="s">
        <v>19</v>
      </c>
      <c r="F902" s="206" t="s">
        <v>1251</v>
      </c>
      <c r="G902" s="204"/>
      <c r="H902" s="207">
        <v>1.6E-2</v>
      </c>
      <c r="I902" s="208"/>
      <c r="J902" s="204"/>
      <c r="K902" s="204"/>
      <c r="L902" s="209"/>
      <c r="M902" s="210"/>
      <c r="N902" s="211"/>
      <c r="O902" s="211"/>
      <c r="P902" s="211"/>
      <c r="Q902" s="211"/>
      <c r="R902" s="211"/>
      <c r="S902" s="211"/>
      <c r="T902" s="211"/>
      <c r="U902" s="212"/>
      <c r="AT902" s="213" t="s">
        <v>174</v>
      </c>
      <c r="AU902" s="213" t="s">
        <v>82</v>
      </c>
      <c r="AV902" s="14" t="s">
        <v>82</v>
      </c>
      <c r="AW902" s="14" t="s">
        <v>33</v>
      </c>
      <c r="AX902" s="14" t="s">
        <v>72</v>
      </c>
      <c r="AY902" s="213" t="s">
        <v>161</v>
      </c>
    </row>
    <row r="903" spans="1:65" s="14" customFormat="1" ht="11.25">
      <c r="B903" s="203"/>
      <c r="C903" s="204"/>
      <c r="D903" s="194" t="s">
        <v>174</v>
      </c>
      <c r="E903" s="205" t="s">
        <v>19</v>
      </c>
      <c r="F903" s="206" t="s">
        <v>1252</v>
      </c>
      <c r="G903" s="204"/>
      <c r="H903" s="207">
        <v>2.4E-2</v>
      </c>
      <c r="I903" s="208"/>
      <c r="J903" s="204"/>
      <c r="K903" s="204"/>
      <c r="L903" s="209"/>
      <c r="M903" s="210"/>
      <c r="N903" s="211"/>
      <c r="O903" s="211"/>
      <c r="P903" s="211"/>
      <c r="Q903" s="211"/>
      <c r="R903" s="211"/>
      <c r="S903" s="211"/>
      <c r="T903" s="211"/>
      <c r="U903" s="212"/>
      <c r="AT903" s="213" t="s">
        <v>174</v>
      </c>
      <c r="AU903" s="213" t="s">
        <v>82</v>
      </c>
      <c r="AV903" s="14" t="s">
        <v>82</v>
      </c>
      <c r="AW903" s="14" t="s">
        <v>33</v>
      </c>
      <c r="AX903" s="14" t="s">
        <v>72</v>
      </c>
      <c r="AY903" s="213" t="s">
        <v>161</v>
      </c>
    </row>
    <row r="904" spans="1:65" s="15" customFormat="1" ht="11.25">
      <c r="B904" s="214"/>
      <c r="C904" s="215"/>
      <c r="D904" s="194" t="s">
        <v>174</v>
      </c>
      <c r="E904" s="216" t="s">
        <v>19</v>
      </c>
      <c r="F904" s="217" t="s">
        <v>239</v>
      </c>
      <c r="G904" s="215"/>
      <c r="H904" s="218">
        <v>5.1999999999999998E-2</v>
      </c>
      <c r="I904" s="219"/>
      <c r="J904" s="215"/>
      <c r="K904" s="215"/>
      <c r="L904" s="220"/>
      <c r="M904" s="221"/>
      <c r="N904" s="222"/>
      <c r="O904" s="222"/>
      <c r="P904" s="222"/>
      <c r="Q904" s="222"/>
      <c r="R904" s="222"/>
      <c r="S904" s="222"/>
      <c r="T904" s="222"/>
      <c r="U904" s="223"/>
      <c r="AT904" s="224" t="s">
        <v>174</v>
      </c>
      <c r="AU904" s="224" t="s">
        <v>82</v>
      </c>
      <c r="AV904" s="15" t="s">
        <v>170</v>
      </c>
      <c r="AW904" s="15" t="s">
        <v>33</v>
      </c>
      <c r="AX904" s="15" t="s">
        <v>80</v>
      </c>
      <c r="AY904" s="224" t="s">
        <v>161</v>
      </c>
    </row>
    <row r="905" spans="1:65" s="2" customFormat="1" ht="16.5" customHeight="1">
      <c r="A905" s="36"/>
      <c r="B905" s="37"/>
      <c r="C905" s="237" t="s">
        <v>1253</v>
      </c>
      <c r="D905" s="237" t="s">
        <v>250</v>
      </c>
      <c r="E905" s="238" t="s">
        <v>1254</v>
      </c>
      <c r="F905" s="239" t="s">
        <v>1255</v>
      </c>
      <c r="G905" s="240" t="s">
        <v>1256</v>
      </c>
      <c r="H905" s="241">
        <v>1</v>
      </c>
      <c r="I905" s="242"/>
      <c r="J905" s="243">
        <f>ROUND(I905*H905,1)</f>
        <v>0</v>
      </c>
      <c r="K905" s="239" t="s">
        <v>19</v>
      </c>
      <c r="L905" s="244"/>
      <c r="M905" s="245" t="s">
        <v>19</v>
      </c>
      <c r="N905" s="246" t="s">
        <v>43</v>
      </c>
      <c r="O905" s="66"/>
      <c r="P905" s="183">
        <f>O905*H905</f>
        <v>0</v>
      </c>
      <c r="Q905" s="183">
        <v>0</v>
      </c>
      <c r="R905" s="183">
        <f>Q905*H905</f>
        <v>0</v>
      </c>
      <c r="S905" s="183">
        <v>0</v>
      </c>
      <c r="T905" s="183">
        <f>S905*H905</f>
        <v>0</v>
      </c>
      <c r="U905" s="184" t="s">
        <v>19</v>
      </c>
      <c r="V905" s="36"/>
      <c r="W905" s="36"/>
      <c r="X905" s="36"/>
      <c r="Y905" s="36"/>
      <c r="Z905" s="36"/>
      <c r="AA905" s="36"/>
      <c r="AB905" s="36"/>
      <c r="AC905" s="36"/>
      <c r="AD905" s="36"/>
      <c r="AE905" s="36"/>
      <c r="AR905" s="185" t="s">
        <v>406</v>
      </c>
      <c r="AT905" s="185" t="s">
        <v>250</v>
      </c>
      <c r="AU905" s="185" t="s">
        <v>82</v>
      </c>
      <c r="AY905" s="19" t="s">
        <v>161</v>
      </c>
      <c r="BE905" s="186">
        <f>IF(N905="základní",J905,0)</f>
        <v>0</v>
      </c>
      <c r="BF905" s="186">
        <f>IF(N905="snížená",J905,0)</f>
        <v>0</v>
      </c>
      <c r="BG905" s="186">
        <f>IF(N905="zákl. přenesená",J905,0)</f>
        <v>0</v>
      </c>
      <c r="BH905" s="186">
        <f>IF(N905="sníž. přenesená",J905,0)</f>
        <v>0</v>
      </c>
      <c r="BI905" s="186">
        <f>IF(N905="nulová",J905,0)</f>
        <v>0</v>
      </c>
      <c r="BJ905" s="19" t="s">
        <v>80</v>
      </c>
      <c r="BK905" s="186">
        <f>ROUND(I905*H905,1)</f>
        <v>0</v>
      </c>
      <c r="BL905" s="19" t="s">
        <v>268</v>
      </c>
      <c r="BM905" s="185" t="s">
        <v>1257</v>
      </c>
    </row>
    <row r="906" spans="1:65" s="2" customFormat="1" ht="16.5" customHeight="1">
      <c r="A906" s="36"/>
      <c r="B906" s="37"/>
      <c r="C906" s="174" t="s">
        <v>1258</v>
      </c>
      <c r="D906" s="174" t="s">
        <v>165</v>
      </c>
      <c r="E906" s="175" t="s">
        <v>1259</v>
      </c>
      <c r="F906" s="176" t="s">
        <v>1260</v>
      </c>
      <c r="G906" s="177" t="s">
        <v>168</v>
      </c>
      <c r="H906" s="178">
        <v>3.8780000000000001</v>
      </c>
      <c r="I906" s="179"/>
      <c r="J906" s="180">
        <f>ROUND(I906*H906,1)</f>
        <v>0</v>
      </c>
      <c r="K906" s="176" t="s">
        <v>169</v>
      </c>
      <c r="L906" s="41"/>
      <c r="M906" s="181" t="s">
        <v>19</v>
      </c>
      <c r="N906" s="182" t="s">
        <v>43</v>
      </c>
      <c r="O906" s="66"/>
      <c r="P906" s="183">
        <f>O906*H906</f>
        <v>0</v>
      </c>
      <c r="Q906" s="183">
        <v>0</v>
      </c>
      <c r="R906" s="183">
        <f>Q906*H906</f>
        <v>0</v>
      </c>
      <c r="S906" s="183">
        <v>0</v>
      </c>
      <c r="T906" s="183">
        <f>S906*H906</f>
        <v>0</v>
      </c>
      <c r="U906" s="184" t="s">
        <v>19</v>
      </c>
      <c r="V906" s="36"/>
      <c r="W906" s="36"/>
      <c r="X906" s="36"/>
      <c r="Y906" s="36"/>
      <c r="Z906" s="36"/>
      <c r="AA906" s="36"/>
      <c r="AB906" s="36"/>
      <c r="AC906" s="36"/>
      <c r="AD906" s="36"/>
      <c r="AE906" s="36"/>
      <c r="AR906" s="185" t="s">
        <v>268</v>
      </c>
      <c r="AT906" s="185" t="s">
        <v>165</v>
      </c>
      <c r="AU906" s="185" t="s">
        <v>82</v>
      </c>
      <c r="AY906" s="19" t="s">
        <v>161</v>
      </c>
      <c r="BE906" s="186">
        <f>IF(N906="základní",J906,0)</f>
        <v>0</v>
      </c>
      <c r="BF906" s="186">
        <f>IF(N906="snížená",J906,0)</f>
        <v>0</v>
      </c>
      <c r="BG906" s="186">
        <f>IF(N906="zákl. přenesená",J906,0)</f>
        <v>0</v>
      </c>
      <c r="BH906" s="186">
        <f>IF(N906="sníž. přenesená",J906,0)</f>
        <v>0</v>
      </c>
      <c r="BI906" s="186">
        <f>IF(N906="nulová",J906,0)</f>
        <v>0</v>
      </c>
      <c r="BJ906" s="19" t="s">
        <v>80</v>
      </c>
      <c r="BK906" s="186">
        <f>ROUND(I906*H906,1)</f>
        <v>0</v>
      </c>
      <c r="BL906" s="19" t="s">
        <v>268</v>
      </c>
      <c r="BM906" s="185" t="s">
        <v>1261</v>
      </c>
    </row>
    <row r="907" spans="1:65" s="2" customFormat="1" ht="11.25">
      <c r="A907" s="36"/>
      <c r="B907" s="37"/>
      <c r="C907" s="38"/>
      <c r="D907" s="187" t="s">
        <v>172</v>
      </c>
      <c r="E907" s="38"/>
      <c r="F907" s="188" t="s">
        <v>1262</v>
      </c>
      <c r="G907" s="38"/>
      <c r="H907" s="38"/>
      <c r="I907" s="189"/>
      <c r="J907" s="38"/>
      <c r="K907" s="38"/>
      <c r="L907" s="41"/>
      <c r="M907" s="190"/>
      <c r="N907" s="191"/>
      <c r="O907" s="66"/>
      <c r="P907" s="66"/>
      <c r="Q907" s="66"/>
      <c r="R907" s="66"/>
      <c r="S907" s="66"/>
      <c r="T907" s="66"/>
      <c r="U907" s="67"/>
      <c r="V907" s="36"/>
      <c r="W907" s="36"/>
      <c r="X907" s="36"/>
      <c r="Y907" s="36"/>
      <c r="Z907" s="36"/>
      <c r="AA907" s="36"/>
      <c r="AB907" s="36"/>
      <c r="AC907" s="36"/>
      <c r="AD907" s="36"/>
      <c r="AE907" s="36"/>
      <c r="AT907" s="19" t="s">
        <v>172</v>
      </c>
      <c r="AU907" s="19" t="s">
        <v>82</v>
      </c>
    </row>
    <row r="908" spans="1:65" s="2" customFormat="1" ht="48.75">
      <c r="A908" s="36"/>
      <c r="B908" s="37"/>
      <c r="C908" s="38"/>
      <c r="D908" s="194" t="s">
        <v>213</v>
      </c>
      <c r="E908" s="38"/>
      <c r="F908" s="225" t="s">
        <v>1263</v>
      </c>
      <c r="G908" s="38"/>
      <c r="H908" s="38"/>
      <c r="I908" s="189"/>
      <c r="J908" s="38"/>
      <c r="K908" s="38"/>
      <c r="L908" s="41"/>
      <c r="M908" s="190"/>
      <c r="N908" s="191"/>
      <c r="O908" s="66"/>
      <c r="P908" s="66"/>
      <c r="Q908" s="66"/>
      <c r="R908" s="66"/>
      <c r="S908" s="66"/>
      <c r="T908" s="66"/>
      <c r="U908" s="67"/>
      <c r="V908" s="36"/>
      <c r="W908" s="36"/>
      <c r="X908" s="36"/>
      <c r="Y908" s="36"/>
      <c r="Z908" s="36"/>
      <c r="AA908" s="36"/>
      <c r="AB908" s="36"/>
      <c r="AC908" s="36"/>
      <c r="AD908" s="36"/>
      <c r="AE908" s="36"/>
      <c r="AT908" s="19" t="s">
        <v>213</v>
      </c>
      <c r="AU908" s="19" t="s">
        <v>82</v>
      </c>
    </row>
    <row r="909" spans="1:65" s="14" customFormat="1" ht="11.25">
      <c r="B909" s="203"/>
      <c r="C909" s="204"/>
      <c r="D909" s="194" t="s">
        <v>174</v>
      </c>
      <c r="E909" s="205" t="s">
        <v>19</v>
      </c>
      <c r="F909" s="206" t="s">
        <v>1264</v>
      </c>
      <c r="G909" s="204"/>
      <c r="H909" s="207">
        <v>3.8780000000000001</v>
      </c>
      <c r="I909" s="208"/>
      <c r="J909" s="204"/>
      <c r="K909" s="204"/>
      <c r="L909" s="209"/>
      <c r="M909" s="210"/>
      <c r="N909" s="211"/>
      <c r="O909" s="211"/>
      <c r="P909" s="211"/>
      <c r="Q909" s="211"/>
      <c r="R909" s="211"/>
      <c r="S909" s="211"/>
      <c r="T909" s="211"/>
      <c r="U909" s="212"/>
      <c r="AT909" s="213" t="s">
        <v>174</v>
      </c>
      <c r="AU909" s="213" t="s">
        <v>82</v>
      </c>
      <c r="AV909" s="14" t="s">
        <v>82</v>
      </c>
      <c r="AW909" s="14" t="s">
        <v>33</v>
      </c>
      <c r="AX909" s="14" t="s">
        <v>72</v>
      </c>
      <c r="AY909" s="213" t="s">
        <v>161</v>
      </c>
    </row>
    <row r="910" spans="1:65" s="16" customFormat="1" ht="11.25">
      <c r="B910" s="226"/>
      <c r="C910" s="227"/>
      <c r="D910" s="194" t="s">
        <v>174</v>
      </c>
      <c r="E910" s="228" t="s">
        <v>19</v>
      </c>
      <c r="F910" s="229" t="s">
        <v>1265</v>
      </c>
      <c r="G910" s="227"/>
      <c r="H910" s="230">
        <v>3.8780000000000001</v>
      </c>
      <c r="I910" s="231"/>
      <c r="J910" s="227"/>
      <c r="K910" s="227"/>
      <c r="L910" s="232"/>
      <c r="M910" s="233"/>
      <c r="N910" s="234"/>
      <c r="O910" s="234"/>
      <c r="P910" s="234"/>
      <c r="Q910" s="234"/>
      <c r="R910" s="234"/>
      <c r="S910" s="234"/>
      <c r="T910" s="234"/>
      <c r="U910" s="235"/>
      <c r="AT910" s="236" t="s">
        <v>174</v>
      </c>
      <c r="AU910" s="236" t="s">
        <v>82</v>
      </c>
      <c r="AV910" s="16" t="s">
        <v>85</v>
      </c>
      <c r="AW910" s="16" t="s">
        <v>33</v>
      </c>
      <c r="AX910" s="16" t="s">
        <v>72</v>
      </c>
      <c r="AY910" s="236" t="s">
        <v>161</v>
      </c>
    </row>
    <row r="911" spans="1:65" s="15" customFormat="1" ht="11.25">
      <c r="B911" s="214"/>
      <c r="C911" s="215"/>
      <c r="D911" s="194" t="s">
        <v>174</v>
      </c>
      <c r="E911" s="216" t="s">
        <v>19</v>
      </c>
      <c r="F911" s="217" t="s">
        <v>239</v>
      </c>
      <c r="G911" s="215"/>
      <c r="H911" s="218">
        <v>3.8780000000000001</v>
      </c>
      <c r="I911" s="219"/>
      <c r="J911" s="215"/>
      <c r="K911" s="215"/>
      <c r="L911" s="220"/>
      <c r="M911" s="221"/>
      <c r="N911" s="222"/>
      <c r="O911" s="222"/>
      <c r="P911" s="222"/>
      <c r="Q911" s="222"/>
      <c r="R911" s="222"/>
      <c r="S911" s="222"/>
      <c r="T911" s="222"/>
      <c r="U911" s="223"/>
      <c r="AT911" s="224" t="s">
        <v>174</v>
      </c>
      <c r="AU911" s="224" t="s">
        <v>82</v>
      </c>
      <c r="AV911" s="15" t="s">
        <v>170</v>
      </c>
      <c r="AW911" s="15" t="s">
        <v>33</v>
      </c>
      <c r="AX911" s="15" t="s">
        <v>80</v>
      </c>
      <c r="AY911" s="224" t="s">
        <v>161</v>
      </c>
    </row>
    <row r="912" spans="1:65" s="2" customFormat="1" ht="21.75" customHeight="1">
      <c r="A912" s="36"/>
      <c r="B912" s="37"/>
      <c r="C912" s="237" t="s">
        <v>1266</v>
      </c>
      <c r="D912" s="237" t="s">
        <v>250</v>
      </c>
      <c r="E912" s="238" t="s">
        <v>1267</v>
      </c>
      <c r="F912" s="239" t="s">
        <v>1268</v>
      </c>
      <c r="G912" s="240" t="s">
        <v>168</v>
      </c>
      <c r="H912" s="241">
        <v>4.266</v>
      </c>
      <c r="I912" s="242"/>
      <c r="J912" s="243">
        <f>ROUND(I912*H912,1)</f>
        <v>0</v>
      </c>
      <c r="K912" s="239" t="s">
        <v>19</v>
      </c>
      <c r="L912" s="244"/>
      <c r="M912" s="245" t="s">
        <v>19</v>
      </c>
      <c r="N912" s="246" t="s">
        <v>43</v>
      </c>
      <c r="O912" s="66"/>
      <c r="P912" s="183">
        <f>O912*H912</f>
        <v>0</v>
      </c>
      <c r="Q912" s="183">
        <v>1.0800000000000001E-2</v>
      </c>
      <c r="R912" s="183">
        <f>Q912*H912</f>
        <v>4.6072800000000004E-2</v>
      </c>
      <c r="S912" s="183">
        <v>0</v>
      </c>
      <c r="T912" s="183">
        <f>S912*H912</f>
        <v>0</v>
      </c>
      <c r="U912" s="184" t="s">
        <v>19</v>
      </c>
      <c r="V912" s="36"/>
      <c r="W912" s="36"/>
      <c r="X912" s="36"/>
      <c r="Y912" s="36"/>
      <c r="Z912" s="36"/>
      <c r="AA912" s="36"/>
      <c r="AB912" s="36"/>
      <c r="AC912" s="36"/>
      <c r="AD912" s="36"/>
      <c r="AE912" s="36"/>
      <c r="AR912" s="185" t="s">
        <v>406</v>
      </c>
      <c r="AT912" s="185" t="s">
        <v>250</v>
      </c>
      <c r="AU912" s="185" t="s">
        <v>82</v>
      </c>
      <c r="AY912" s="19" t="s">
        <v>161</v>
      </c>
      <c r="BE912" s="186">
        <f>IF(N912="základní",J912,0)</f>
        <v>0</v>
      </c>
      <c r="BF912" s="186">
        <f>IF(N912="snížená",J912,0)</f>
        <v>0</v>
      </c>
      <c r="BG912" s="186">
        <f>IF(N912="zákl. přenesená",J912,0)</f>
        <v>0</v>
      </c>
      <c r="BH912" s="186">
        <f>IF(N912="sníž. přenesená",J912,0)</f>
        <v>0</v>
      </c>
      <c r="BI912" s="186">
        <f>IF(N912="nulová",J912,0)</f>
        <v>0</v>
      </c>
      <c r="BJ912" s="19" t="s">
        <v>80</v>
      </c>
      <c r="BK912" s="186">
        <f>ROUND(I912*H912,1)</f>
        <v>0</v>
      </c>
      <c r="BL912" s="19" t="s">
        <v>268</v>
      </c>
      <c r="BM912" s="185" t="s">
        <v>1269</v>
      </c>
    </row>
    <row r="913" spans="1:65" s="14" customFormat="1" ht="11.25">
      <c r="B913" s="203"/>
      <c r="C913" s="204"/>
      <c r="D913" s="194" t="s">
        <v>174</v>
      </c>
      <c r="E913" s="205" t="s">
        <v>19</v>
      </c>
      <c r="F913" s="206" t="s">
        <v>1270</v>
      </c>
      <c r="G913" s="204"/>
      <c r="H913" s="207">
        <v>4.266</v>
      </c>
      <c r="I913" s="208"/>
      <c r="J913" s="204"/>
      <c r="K913" s="204"/>
      <c r="L913" s="209"/>
      <c r="M913" s="210"/>
      <c r="N913" s="211"/>
      <c r="O913" s="211"/>
      <c r="P913" s="211"/>
      <c r="Q913" s="211"/>
      <c r="R913" s="211"/>
      <c r="S913" s="211"/>
      <c r="T913" s="211"/>
      <c r="U913" s="212"/>
      <c r="AT913" s="213" t="s">
        <v>174</v>
      </c>
      <c r="AU913" s="213" t="s">
        <v>82</v>
      </c>
      <c r="AV913" s="14" t="s">
        <v>82</v>
      </c>
      <c r="AW913" s="14" t="s">
        <v>33</v>
      </c>
      <c r="AX913" s="14" t="s">
        <v>80</v>
      </c>
      <c r="AY913" s="213" t="s">
        <v>161</v>
      </c>
    </row>
    <row r="914" spans="1:65" s="2" customFormat="1" ht="16.5" customHeight="1">
      <c r="A914" s="36"/>
      <c r="B914" s="37"/>
      <c r="C914" s="237" t="s">
        <v>1271</v>
      </c>
      <c r="D914" s="237" t="s">
        <v>250</v>
      </c>
      <c r="E914" s="238" t="s">
        <v>1254</v>
      </c>
      <c r="F914" s="239" t="s">
        <v>1255</v>
      </c>
      <c r="G914" s="240" t="s">
        <v>1256</v>
      </c>
      <c r="H914" s="241">
        <v>1</v>
      </c>
      <c r="I914" s="242"/>
      <c r="J914" s="243">
        <f>ROUND(I914*H914,1)</f>
        <v>0</v>
      </c>
      <c r="K914" s="239" t="s">
        <v>19</v>
      </c>
      <c r="L914" s="244"/>
      <c r="M914" s="245" t="s">
        <v>19</v>
      </c>
      <c r="N914" s="246" t="s">
        <v>43</v>
      </c>
      <c r="O914" s="66"/>
      <c r="P914" s="183">
        <f>O914*H914</f>
        <v>0</v>
      </c>
      <c r="Q914" s="183">
        <v>0</v>
      </c>
      <c r="R914" s="183">
        <f>Q914*H914</f>
        <v>0</v>
      </c>
      <c r="S914" s="183">
        <v>0</v>
      </c>
      <c r="T914" s="183">
        <f>S914*H914</f>
        <v>0</v>
      </c>
      <c r="U914" s="184" t="s">
        <v>19</v>
      </c>
      <c r="V914" s="36"/>
      <c r="W914" s="36"/>
      <c r="X914" s="36"/>
      <c r="Y914" s="36"/>
      <c r="Z914" s="36"/>
      <c r="AA914" s="36"/>
      <c r="AB914" s="36"/>
      <c r="AC914" s="36"/>
      <c r="AD914" s="36"/>
      <c r="AE914" s="36"/>
      <c r="AR914" s="185" t="s">
        <v>406</v>
      </c>
      <c r="AT914" s="185" t="s">
        <v>250</v>
      </c>
      <c r="AU914" s="185" t="s">
        <v>82</v>
      </c>
      <c r="AY914" s="19" t="s">
        <v>161</v>
      </c>
      <c r="BE914" s="186">
        <f>IF(N914="základní",J914,0)</f>
        <v>0</v>
      </c>
      <c r="BF914" s="186">
        <f>IF(N914="snížená",J914,0)</f>
        <v>0</v>
      </c>
      <c r="BG914" s="186">
        <f>IF(N914="zákl. přenesená",J914,0)</f>
        <v>0</v>
      </c>
      <c r="BH914" s="186">
        <f>IF(N914="sníž. přenesená",J914,0)</f>
        <v>0</v>
      </c>
      <c r="BI914" s="186">
        <f>IF(N914="nulová",J914,0)</f>
        <v>0</v>
      </c>
      <c r="BJ914" s="19" t="s">
        <v>80</v>
      </c>
      <c r="BK914" s="186">
        <f>ROUND(I914*H914,1)</f>
        <v>0</v>
      </c>
      <c r="BL914" s="19" t="s">
        <v>268</v>
      </c>
      <c r="BM914" s="185" t="s">
        <v>1272</v>
      </c>
    </row>
    <row r="915" spans="1:65" s="2" customFormat="1" ht="16.5" customHeight="1">
      <c r="A915" s="36"/>
      <c r="B915" s="37"/>
      <c r="C915" s="174" t="s">
        <v>1273</v>
      </c>
      <c r="D915" s="174" t="s">
        <v>165</v>
      </c>
      <c r="E915" s="175" t="s">
        <v>1274</v>
      </c>
      <c r="F915" s="176" t="s">
        <v>1275</v>
      </c>
      <c r="G915" s="177" t="s">
        <v>193</v>
      </c>
      <c r="H915" s="178">
        <v>25.02</v>
      </c>
      <c r="I915" s="179"/>
      <c r="J915" s="180">
        <f>ROUND(I915*H915,1)</f>
        <v>0</v>
      </c>
      <c r="K915" s="176" t="s">
        <v>169</v>
      </c>
      <c r="L915" s="41"/>
      <c r="M915" s="181" t="s">
        <v>19</v>
      </c>
      <c r="N915" s="182" t="s">
        <v>43</v>
      </c>
      <c r="O915" s="66"/>
      <c r="P915" s="183">
        <f>O915*H915</f>
        <v>0</v>
      </c>
      <c r="Q915" s="183">
        <v>0</v>
      </c>
      <c r="R915" s="183">
        <f>Q915*H915</f>
        <v>0</v>
      </c>
      <c r="S915" s="183">
        <v>0</v>
      </c>
      <c r="T915" s="183">
        <f>S915*H915</f>
        <v>0</v>
      </c>
      <c r="U915" s="184" t="s">
        <v>19</v>
      </c>
      <c r="V915" s="36"/>
      <c r="W915" s="36"/>
      <c r="X915" s="36"/>
      <c r="Y915" s="36"/>
      <c r="Z915" s="36"/>
      <c r="AA915" s="36"/>
      <c r="AB915" s="36"/>
      <c r="AC915" s="36"/>
      <c r="AD915" s="36"/>
      <c r="AE915" s="36"/>
      <c r="AR915" s="185" t="s">
        <v>268</v>
      </c>
      <c r="AT915" s="185" t="s">
        <v>165</v>
      </c>
      <c r="AU915" s="185" t="s">
        <v>82</v>
      </c>
      <c r="AY915" s="19" t="s">
        <v>161</v>
      </c>
      <c r="BE915" s="186">
        <f>IF(N915="základní",J915,0)</f>
        <v>0</v>
      </c>
      <c r="BF915" s="186">
        <f>IF(N915="snížená",J915,0)</f>
        <v>0</v>
      </c>
      <c r="BG915" s="186">
        <f>IF(N915="zákl. přenesená",J915,0)</f>
        <v>0</v>
      </c>
      <c r="BH915" s="186">
        <f>IF(N915="sníž. přenesená",J915,0)</f>
        <v>0</v>
      </c>
      <c r="BI915" s="186">
        <f>IF(N915="nulová",J915,0)</f>
        <v>0</v>
      </c>
      <c r="BJ915" s="19" t="s">
        <v>80</v>
      </c>
      <c r="BK915" s="186">
        <f>ROUND(I915*H915,1)</f>
        <v>0</v>
      </c>
      <c r="BL915" s="19" t="s">
        <v>268</v>
      </c>
      <c r="BM915" s="185" t="s">
        <v>1276</v>
      </c>
    </row>
    <row r="916" spans="1:65" s="2" customFormat="1" ht="11.25">
      <c r="A916" s="36"/>
      <c r="B916" s="37"/>
      <c r="C916" s="38"/>
      <c r="D916" s="187" t="s">
        <v>172</v>
      </c>
      <c r="E916" s="38"/>
      <c r="F916" s="188" t="s">
        <v>1277</v>
      </c>
      <c r="G916" s="38"/>
      <c r="H916" s="38"/>
      <c r="I916" s="189"/>
      <c r="J916" s="38"/>
      <c r="K916" s="38"/>
      <c r="L916" s="41"/>
      <c r="M916" s="190"/>
      <c r="N916" s="191"/>
      <c r="O916" s="66"/>
      <c r="P916" s="66"/>
      <c r="Q916" s="66"/>
      <c r="R916" s="66"/>
      <c r="S916" s="66"/>
      <c r="T916" s="66"/>
      <c r="U916" s="67"/>
      <c r="V916" s="36"/>
      <c r="W916" s="36"/>
      <c r="X916" s="36"/>
      <c r="Y916" s="36"/>
      <c r="Z916" s="36"/>
      <c r="AA916" s="36"/>
      <c r="AB916" s="36"/>
      <c r="AC916" s="36"/>
      <c r="AD916" s="36"/>
      <c r="AE916" s="36"/>
      <c r="AT916" s="19" t="s">
        <v>172</v>
      </c>
      <c r="AU916" s="19" t="s">
        <v>82</v>
      </c>
    </row>
    <row r="917" spans="1:65" s="2" customFormat="1" ht="48.75">
      <c r="A917" s="36"/>
      <c r="B917" s="37"/>
      <c r="C917" s="38"/>
      <c r="D917" s="194" t="s">
        <v>213</v>
      </c>
      <c r="E917" s="38"/>
      <c r="F917" s="225" t="s">
        <v>1263</v>
      </c>
      <c r="G917" s="38"/>
      <c r="H917" s="38"/>
      <c r="I917" s="189"/>
      <c r="J917" s="38"/>
      <c r="K917" s="38"/>
      <c r="L917" s="41"/>
      <c r="M917" s="190"/>
      <c r="N917" s="191"/>
      <c r="O917" s="66"/>
      <c r="P917" s="66"/>
      <c r="Q917" s="66"/>
      <c r="R917" s="66"/>
      <c r="S917" s="66"/>
      <c r="T917" s="66"/>
      <c r="U917" s="67"/>
      <c r="V917" s="36"/>
      <c r="W917" s="36"/>
      <c r="X917" s="36"/>
      <c r="Y917" s="36"/>
      <c r="Z917" s="36"/>
      <c r="AA917" s="36"/>
      <c r="AB917" s="36"/>
      <c r="AC917" s="36"/>
      <c r="AD917" s="36"/>
      <c r="AE917" s="36"/>
      <c r="AT917" s="19" t="s">
        <v>213</v>
      </c>
      <c r="AU917" s="19" t="s">
        <v>82</v>
      </c>
    </row>
    <row r="918" spans="1:65" s="14" customFormat="1" ht="11.25">
      <c r="B918" s="203"/>
      <c r="C918" s="204"/>
      <c r="D918" s="194" t="s">
        <v>174</v>
      </c>
      <c r="E918" s="205" t="s">
        <v>19</v>
      </c>
      <c r="F918" s="206" t="s">
        <v>1278</v>
      </c>
      <c r="G918" s="204"/>
      <c r="H918" s="207">
        <v>25.02</v>
      </c>
      <c r="I918" s="208"/>
      <c r="J918" s="204"/>
      <c r="K918" s="204"/>
      <c r="L918" s="209"/>
      <c r="M918" s="210"/>
      <c r="N918" s="211"/>
      <c r="O918" s="211"/>
      <c r="P918" s="211"/>
      <c r="Q918" s="211"/>
      <c r="R918" s="211"/>
      <c r="S918" s="211"/>
      <c r="T918" s="211"/>
      <c r="U918" s="212"/>
      <c r="AT918" s="213" t="s">
        <v>174</v>
      </c>
      <c r="AU918" s="213" t="s">
        <v>82</v>
      </c>
      <c r="AV918" s="14" t="s">
        <v>82</v>
      </c>
      <c r="AW918" s="14" t="s">
        <v>33</v>
      </c>
      <c r="AX918" s="14" t="s">
        <v>80</v>
      </c>
      <c r="AY918" s="213" t="s">
        <v>161</v>
      </c>
    </row>
    <row r="919" spans="1:65" s="2" customFormat="1" ht="16.5" customHeight="1">
      <c r="A919" s="36"/>
      <c r="B919" s="37"/>
      <c r="C919" s="237" t="s">
        <v>1279</v>
      </c>
      <c r="D919" s="237" t="s">
        <v>250</v>
      </c>
      <c r="E919" s="238" t="s">
        <v>1242</v>
      </c>
      <c r="F919" s="239" t="s">
        <v>1243</v>
      </c>
      <c r="G919" s="240" t="s">
        <v>168</v>
      </c>
      <c r="H919" s="241">
        <v>3.8530000000000002</v>
      </c>
      <c r="I919" s="242"/>
      <c r="J919" s="243">
        <f>ROUND(I919*H919,1)</f>
        <v>0</v>
      </c>
      <c r="K919" s="239" t="s">
        <v>169</v>
      </c>
      <c r="L919" s="244"/>
      <c r="M919" s="245" t="s">
        <v>19</v>
      </c>
      <c r="N919" s="246" t="s">
        <v>43</v>
      </c>
      <c r="O919" s="66"/>
      <c r="P919" s="183">
        <f>O919*H919</f>
        <v>0</v>
      </c>
      <c r="Q919" s="183">
        <v>2.2950000000000002E-2</v>
      </c>
      <c r="R919" s="183">
        <f>Q919*H919</f>
        <v>8.8426350000000015E-2</v>
      </c>
      <c r="S919" s="183">
        <v>0</v>
      </c>
      <c r="T919" s="183">
        <f>S919*H919</f>
        <v>0</v>
      </c>
      <c r="U919" s="184" t="s">
        <v>19</v>
      </c>
      <c r="V919" s="36"/>
      <c r="W919" s="36"/>
      <c r="X919" s="36"/>
      <c r="Y919" s="36"/>
      <c r="Z919" s="36"/>
      <c r="AA919" s="36"/>
      <c r="AB919" s="36"/>
      <c r="AC919" s="36"/>
      <c r="AD919" s="36"/>
      <c r="AE919" s="36"/>
      <c r="AR919" s="185" t="s">
        <v>406</v>
      </c>
      <c r="AT919" s="185" t="s">
        <v>250</v>
      </c>
      <c r="AU919" s="185" t="s">
        <v>82</v>
      </c>
      <c r="AY919" s="19" t="s">
        <v>161</v>
      </c>
      <c r="BE919" s="186">
        <f>IF(N919="základní",J919,0)</f>
        <v>0</v>
      </c>
      <c r="BF919" s="186">
        <f>IF(N919="snížená",J919,0)</f>
        <v>0</v>
      </c>
      <c r="BG919" s="186">
        <f>IF(N919="zákl. přenesená",J919,0)</f>
        <v>0</v>
      </c>
      <c r="BH919" s="186">
        <f>IF(N919="sníž. přenesená",J919,0)</f>
        <v>0</v>
      </c>
      <c r="BI919" s="186">
        <f>IF(N919="nulová",J919,0)</f>
        <v>0</v>
      </c>
      <c r="BJ919" s="19" t="s">
        <v>80</v>
      </c>
      <c r="BK919" s="186">
        <f>ROUND(I919*H919,1)</f>
        <v>0</v>
      </c>
      <c r="BL919" s="19" t="s">
        <v>268</v>
      </c>
      <c r="BM919" s="185" t="s">
        <v>1280</v>
      </c>
    </row>
    <row r="920" spans="1:65" s="14" customFormat="1" ht="11.25">
      <c r="B920" s="203"/>
      <c r="C920" s="204"/>
      <c r="D920" s="194" t="s">
        <v>174</v>
      </c>
      <c r="E920" s="205" t="s">
        <v>19</v>
      </c>
      <c r="F920" s="206" t="s">
        <v>1281</v>
      </c>
      <c r="G920" s="204"/>
      <c r="H920" s="207">
        <v>3.8530000000000002</v>
      </c>
      <c r="I920" s="208"/>
      <c r="J920" s="204"/>
      <c r="K920" s="204"/>
      <c r="L920" s="209"/>
      <c r="M920" s="210"/>
      <c r="N920" s="211"/>
      <c r="O920" s="211"/>
      <c r="P920" s="211"/>
      <c r="Q920" s="211"/>
      <c r="R920" s="211"/>
      <c r="S920" s="211"/>
      <c r="T920" s="211"/>
      <c r="U920" s="212"/>
      <c r="AT920" s="213" t="s">
        <v>174</v>
      </c>
      <c r="AU920" s="213" t="s">
        <v>82</v>
      </c>
      <c r="AV920" s="14" t="s">
        <v>82</v>
      </c>
      <c r="AW920" s="14" t="s">
        <v>33</v>
      </c>
      <c r="AX920" s="14" t="s">
        <v>80</v>
      </c>
      <c r="AY920" s="213" t="s">
        <v>161</v>
      </c>
    </row>
    <row r="921" spans="1:65" s="2" customFormat="1" ht="16.5" customHeight="1">
      <c r="A921" s="36"/>
      <c r="B921" s="37"/>
      <c r="C921" s="237" t="s">
        <v>1282</v>
      </c>
      <c r="D921" s="237" t="s">
        <v>250</v>
      </c>
      <c r="E921" s="238" t="s">
        <v>1254</v>
      </c>
      <c r="F921" s="239" t="s">
        <v>1255</v>
      </c>
      <c r="G921" s="240" t="s">
        <v>1256</v>
      </c>
      <c r="H921" s="241">
        <v>1</v>
      </c>
      <c r="I921" s="242"/>
      <c r="J921" s="243">
        <f>ROUND(I921*H921,1)</f>
        <v>0</v>
      </c>
      <c r="K921" s="239" t="s">
        <v>19</v>
      </c>
      <c r="L921" s="244"/>
      <c r="M921" s="245" t="s">
        <v>19</v>
      </c>
      <c r="N921" s="246" t="s">
        <v>43</v>
      </c>
      <c r="O921" s="66"/>
      <c r="P921" s="183">
        <f>O921*H921</f>
        <v>0</v>
      </c>
      <c r="Q921" s="183">
        <v>0</v>
      </c>
      <c r="R921" s="183">
        <f>Q921*H921</f>
        <v>0</v>
      </c>
      <c r="S921" s="183">
        <v>0</v>
      </c>
      <c r="T921" s="183">
        <f>S921*H921</f>
        <v>0</v>
      </c>
      <c r="U921" s="184" t="s">
        <v>19</v>
      </c>
      <c r="V921" s="36"/>
      <c r="W921" s="36"/>
      <c r="X921" s="36"/>
      <c r="Y921" s="36"/>
      <c r="Z921" s="36"/>
      <c r="AA921" s="36"/>
      <c r="AB921" s="36"/>
      <c r="AC921" s="36"/>
      <c r="AD921" s="36"/>
      <c r="AE921" s="36"/>
      <c r="AR921" s="185" t="s">
        <v>406</v>
      </c>
      <c r="AT921" s="185" t="s">
        <v>250</v>
      </c>
      <c r="AU921" s="185" t="s">
        <v>82</v>
      </c>
      <c r="AY921" s="19" t="s">
        <v>161</v>
      </c>
      <c r="BE921" s="186">
        <f>IF(N921="základní",J921,0)</f>
        <v>0</v>
      </c>
      <c r="BF921" s="186">
        <f>IF(N921="snížená",J921,0)</f>
        <v>0</v>
      </c>
      <c r="BG921" s="186">
        <f>IF(N921="zákl. přenesená",J921,0)</f>
        <v>0</v>
      </c>
      <c r="BH921" s="186">
        <f>IF(N921="sníž. přenesená",J921,0)</f>
        <v>0</v>
      </c>
      <c r="BI921" s="186">
        <f>IF(N921="nulová",J921,0)</f>
        <v>0</v>
      </c>
      <c r="BJ921" s="19" t="s">
        <v>80</v>
      </c>
      <c r="BK921" s="186">
        <f>ROUND(I921*H921,1)</f>
        <v>0</v>
      </c>
      <c r="BL921" s="19" t="s">
        <v>268</v>
      </c>
      <c r="BM921" s="185" t="s">
        <v>1283</v>
      </c>
    </row>
    <row r="922" spans="1:65" s="2" customFormat="1" ht="21.75" customHeight="1">
      <c r="A922" s="36"/>
      <c r="B922" s="37"/>
      <c r="C922" s="174" t="s">
        <v>1284</v>
      </c>
      <c r="D922" s="174" t="s">
        <v>165</v>
      </c>
      <c r="E922" s="175" t="s">
        <v>1285</v>
      </c>
      <c r="F922" s="176" t="s">
        <v>1286</v>
      </c>
      <c r="G922" s="177" t="s">
        <v>168</v>
      </c>
      <c r="H922" s="178">
        <v>5.63</v>
      </c>
      <c r="I922" s="179"/>
      <c r="J922" s="180">
        <f>ROUND(I922*H922,1)</f>
        <v>0</v>
      </c>
      <c r="K922" s="176" t="s">
        <v>169</v>
      </c>
      <c r="L922" s="41"/>
      <c r="M922" s="181" t="s">
        <v>19</v>
      </c>
      <c r="N922" s="182" t="s">
        <v>43</v>
      </c>
      <c r="O922" s="66"/>
      <c r="P922" s="183">
        <f>O922*H922</f>
        <v>0</v>
      </c>
      <c r="Q922" s="183">
        <v>0</v>
      </c>
      <c r="R922" s="183">
        <f>Q922*H922</f>
        <v>0</v>
      </c>
      <c r="S922" s="183">
        <v>0</v>
      </c>
      <c r="T922" s="183">
        <f>S922*H922</f>
        <v>0</v>
      </c>
      <c r="U922" s="184" t="s">
        <v>19</v>
      </c>
      <c r="V922" s="36"/>
      <c r="W922" s="36"/>
      <c r="X922" s="36"/>
      <c r="Y922" s="36"/>
      <c r="Z922" s="36"/>
      <c r="AA922" s="36"/>
      <c r="AB922" s="36"/>
      <c r="AC922" s="36"/>
      <c r="AD922" s="36"/>
      <c r="AE922" s="36"/>
      <c r="AR922" s="185" t="s">
        <v>268</v>
      </c>
      <c r="AT922" s="185" t="s">
        <v>165</v>
      </c>
      <c r="AU922" s="185" t="s">
        <v>82</v>
      </c>
      <c r="AY922" s="19" t="s">
        <v>161</v>
      </c>
      <c r="BE922" s="186">
        <f>IF(N922="základní",J922,0)</f>
        <v>0</v>
      </c>
      <c r="BF922" s="186">
        <f>IF(N922="snížená",J922,0)</f>
        <v>0</v>
      </c>
      <c r="BG922" s="186">
        <f>IF(N922="zákl. přenesená",J922,0)</f>
        <v>0</v>
      </c>
      <c r="BH922" s="186">
        <f>IF(N922="sníž. přenesená",J922,0)</f>
        <v>0</v>
      </c>
      <c r="BI922" s="186">
        <f>IF(N922="nulová",J922,0)</f>
        <v>0</v>
      </c>
      <c r="BJ922" s="19" t="s">
        <v>80</v>
      </c>
      <c r="BK922" s="186">
        <f>ROUND(I922*H922,1)</f>
        <v>0</v>
      </c>
      <c r="BL922" s="19" t="s">
        <v>268</v>
      </c>
      <c r="BM922" s="185" t="s">
        <v>1287</v>
      </c>
    </row>
    <row r="923" spans="1:65" s="2" customFormat="1" ht="11.25">
      <c r="A923" s="36"/>
      <c r="B923" s="37"/>
      <c r="C923" s="38"/>
      <c r="D923" s="187" t="s">
        <v>172</v>
      </c>
      <c r="E923" s="38"/>
      <c r="F923" s="188" t="s">
        <v>1288</v>
      </c>
      <c r="G923" s="38"/>
      <c r="H923" s="38"/>
      <c r="I923" s="189"/>
      <c r="J923" s="38"/>
      <c r="K923" s="38"/>
      <c r="L923" s="41"/>
      <c r="M923" s="190"/>
      <c r="N923" s="191"/>
      <c r="O923" s="66"/>
      <c r="P923" s="66"/>
      <c r="Q923" s="66"/>
      <c r="R923" s="66"/>
      <c r="S923" s="66"/>
      <c r="T923" s="66"/>
      <c r="U923" s="67"/>
      <c r="V923" s="36"/>
      <c r="W923" s="36"/>
      <c r="X923" s="36"/>
      <c r="Y923" s="36"/>
      <c r="Z923" s="36"/>
      <c r="AA923" s="36"/>
      <c r="AB923" s="36"/>
      <c r="AC923" s="36"/>
      <c r="AD923" s="36"/>
      <c r="AE923" s="36"/>
      <c r="AT923" s="19" t="s">
        <v>172</v>
      </c>
      <c r="AU923" s="19" t="s">
        <v>82</v>
      </c>
    </row>
    <row r="924" spans="1:65" s="2" customFormat="1" ht="68.25">
      <c r="A924" s="36"/>
      <c r="B924" s="37"/>
      <c r="C924" s="38"/>
      <c r="D924" s="194" t="s">
        <v>213</v>
      </c>
      <c r="E924" s="38"/>
      <c r="F924" s="225" t="s">
        <v>1289</v>
      </c>
      <c r="G924" s="38"/>
      <c r="H924" s="38"/>
      <c r="I924" s="189"/>
      <c r="J924" s="38"/>
      <c r="K924" s="38"/>
      <c r="L924" s="41"/>
      <c r="M924" s="190"/>
      <c r="N924" s="191"/>
      <c r="O924" s="66"/>
      <c r="P924" s="66"/>
      <c r="Q924" s="66"/>
      <c r="R924" s="66"/>
      <c r="S924" s="66"/>
      <c r="T924" s="66"/>
      <c r="U924" s="67"/>
      <c r="V924" s="36"/>
      <c r="W924" s="36"/>
      <c r="X924" s="36"/>
      <c r="Y924" s="36"/>
      <c r="Z924" s="36"/>
      <c r="AA924" s="36"/>
      <c r="AB924" s="36"/>
      <c r="AC924" s="36"/>
      <c r="AD924" s="36"/>
      <c r="AE924" s="36"/>
      <c r="AT924" s="19" t="s">
        <v>213</v>
      </c>
      <c r="AU924" s="19" t="s">
        <v>82</v>
      </c>
    </row>
    <row r="925" spans="1:65" s="14" customFormat="1" ht="11.25">
      <c r="B925" s="203"/>
      <c r="C925" s="204"/>
      <c r="D925" s="194" t="s">
        <v>174</v>
      </c>
      <c r="E925" s="205" t="s">
        <v>19</v>
      </c>
      <c r="F925" s="206" t="s">
        <v>1290</v>
      </c>
      <c r="G925" s="204"/>
      <c r="H925" s="207">
        <v>5.63</v>
      </c>
      <c r="I925" s="208"/>
      <c r="J925" s="204"/>
      <c r="K925" s="204"/>
      <c r="L925" s="209"/>
      <c r="M925" s="210"/>
      <c r="N925" s="211"/>
      <c r="O925" s="211"/>
      <c r="P925" s="211"/>
      <c r="Q925" s="211"/>
      <c r="R925" s="211"/>
      <c r="S925" s="211"/>
      <c r="T925" s="211"/>
      <c r="U925" s="212"/>
      <c r="AT925" s="213" t="s">
        <v>174</v>
      </c>
      <c r="AU925" s="213" t="s">
        <v>82</v>
      </c>
      <c r="AV925" s="14" t="s">
        <v>82</v>
      </c>
      <c r="AW925" s="14" t="s">
        <v>33</v>
      </c>
      <c r="AX925" s="14" t="s">
        <v>72</v>
      </c>
      <c r="AY925" s="213" t="s">
        <v>161</v>
      </c>
    </row>
    <row r="926" spans="1:65" s="16" customFormat="1" ht="11.25">
      <c r="B926" s="226"/>
      <c r="C926" s="227"/>
      <c r="D926" s="194" t="s">
        <v>174</v>
      </c>
      <c r="E926" s="228" t="s">
        <v>19</v>
      </c>
      <c r="F926" s="229" t="s">
        <v>1291</v>
      </c>
      <c r="G926" s="227"/>
      <c r="H926" s="230">
        <v>5.63</v>
      </c>
      <c r="I926" s="231"/>
      <c r="J926" s="227"/>
      <c r="K926" s="227"/>
      <c r="L926" s="232"/>
      <c r="M926" s="233"/>
      <c r="N926" s="234"/>
      <c r="O926" s="234"/>
      <c r="P926" s="234"/>
      <c r="Q926" s="234"/>
      <c r="R926" s="234"/>
      <c r="S926" s="234"/>
      <c r="T926" s="234"/>
      <c r="U926" s="235"/>
      <c r="AT926" s="236" t="s">
        <v>174</v>
      </c>
      <c r="AU926" s="236" t="s">
        <v>82</v>
      </c>
      <c r="AV926" s="16" t="s">
        <v>85</v>
      </c>
      <c r="AW926" s="16" t="s">
        <v>33</v>
      </c>
      <c r="AX926" s="16" t="s">
        <v>72</v>
      </c>
      <c r="AY926" s="236" t="s">
        <v>161</v>
      </c>
    </row>
    <row r="927" spans="1:65" s="15" customFormat="1" ht="11.25">
      <c r="B927" s="214"/>
      <c r="C927" s="215"/>
      <c r="D927" s="194" t="s">
        <v>174</v>
      </c>
      <c r="E927" s="216" t="s">
        <v>19</v>
      </c>
      <c r="F927" s="217" t="s">
        <v>239</v>
      </c>
      <c r="G927" s="215"/>
      <c r="H927" s="218">
        <v>5.63</v>
      </c>
      <c r="I927" s="219"/>
      <c r="J927" s="215"/>
      <c r="K927" s="215"/>
      <c r="L927" s="220"/>
      <c r="M927" s="221"/>
      <c r="N927" s="222"/>
      <c r="O927" s="222"/>
      <c r="P927" s="222"/>
      <c r="Q927" s="222"/>
      <c r="R927" s="222"/>
      <c r="S927" s="222"/>
      <c r="T927" s="222"/>
      <c r="U927" s="223"/>
      <c r="AT927" s="224" t="s">
        <v>174</v>
      </c>
      <c r="AU927" s="224" t="s">
        <v>82</v>
      </c>
      <c r="AV927" s="15" t="s">
        <v>170</v>
      </c>
      <c r="AW927" s="15" t="s">
        <v>33</v>
      </c>
      <c r="AX927" s="15" t="s">
        <v>80</v>
      </c>
      <c r="AY927" s="224" t="s">
        <v>161</v>
      </c>
    </row>
    <row r="928" spans="1:65" s="2" customFormat="1" ht="21.75" customHeight="1">
      <c r="A928" s="36"/>
      <c r="B928" s="37"/>
      <c r="C928" s="237" t="s">
        <v>1292</v>
      </c>
      <c r="D928" s="237" t="s">
        <v>250</v>
      </c>
      <c r="E928" s="238" t="s">
        <v>1267</v>
      </c>
      <c r="F928" s="239" t="s">
        <v>1268</v>
      </c>
      <c r="G928" s="240" t="s">
        <v>168</v>
      </c>
      <c r="H928" s="241">
        <v>6.1929999999999996</v>
      </c>
      <c r="I928" s="242"/>
      <c r="J928" s="243">
        <f>ROUND(I928*H928,1)</f>
        <v>0</v>
      </c>
      <c r="K928" s="239" t="s">
        <v>19</v>
      </c>
      <c r="L928" s="244"/>
      <c r="M928" s="245" t="s">
        <v>19</v>
      </c>
      <c r="N928" s="246" t="s">
        <v>43</v>
      </c>
      <c r="O928" s="66"/>
      <c r="P928" s="183">
        <f>O928*H928</f>
        <v>0</v>
      </c>
      <c r="Q928" s="183">
        <v>1.0800000000000001E-2</v>
      </c>
      <c r="R928" s="183">
        <f>Q928*H928</f>
        <v>6.6884399999999997E-2</v>
      </c>
      <c r="S928" s="183">
        <v>0</v>
      </c>
      <c r="T928" s="183">
        <f>S928*H928</f>
        <v>0</v>
      </c>
      <c r="U928" s="184" t="s">
        <v>19</v>
      </c>
      <c r="V928" s="36"/>
      <c r="W928" s="36"/>
      <c r="X928" s="36"/>
      <c r="Y928" s="36"/>
      <c r="Z928" s="36"/>
      <c r="AA928" s="36"/>
      <c r="AB928" s="36"/>
      <c r="AC928" s="36"/>
      <c r="AD928" s="36"/>
      <c r="AE928" s="36"/>
      <c r="AR928" s="185" t="s">
        <v>406</v>
      </c>
      <c r="AT928" s="185" t="s">
        <v>250</v>
      </c>
      <c r="AU928" s="185" t="s">
        <v>82</v>
      </c>
      <c r="AY928" s="19" t="s">
        <v>161</v>
      </c>
      <c r="BE928" s="186">
        <f>IF(N928="základní",J928,0)</f>
        <v>0</v>
      </c>
      <c r="BF928" s="186">
        <f>IF(N928="snížená",J928,0)</f>
        <v>0</v>
      </c>
      <c r="BG928" s="186">
        <f>IF(N928="zákl. přenesená",J928,0)</f>
        <v>0</v>
      </c>
      <c r="BH928" s="186">
        <f>IF(N928="sníž. přenesená",J928,0)</f>
        <v>0</v>
      </c>
      <c r="BI928" s="186">
        <f>IF(N928="nulová",J928,0)</f>
        <v>0</v>
      </c>
      <c r="BJ928" s="19" t="s">
        <v>80</v>
      </c>
      <c r="BK928" s="186">
        <f>ROUND(I928*H928,1)</f>
        <v>0</v>
      </c>
      <c r="BL928" s="19" t="s">
        <v>268</v>
      </c>
      <c r="BM928" s="185" t="s">
        <v>1293</v>
      </c>
    </row>
    <row r="929" spans="1:65" s="14" customFormat="1" ht="11.25">
      <c r="B929" s="203"/>
      <c r="C929" s="204"/>
      <c r="D929" s="194" t="s">
        <v>174</v>
      </c>
      <c r="E929" s="205" t="s">
        <v>19</v>
      </c>
      <c r="F929" s="206" t="s">
        <v>1294</v>
      </c>
      <c r="G929" s="204"/>
      <c r="H929" s="207">
        <v>6.1929999999999996</v>
      </c>
      <c r="I929" s="208"/>
      <c r="J929" s="204"/>
      <c r="K929" s="204"/>
      <c r="L929" s="209"/>
      <c r="M929" s="210"/>
      <c r="N929" s="211"/>
      <c r="O929" s="211"/>
      <c r="P929" s="211"/>
      <c r="Q929" s="211"/>
      <c r="R929" s="211"/>
      <c r="S929" s="211"/>
      <c r="T929" s="211"/>
      <c r="U929" s="212"/>
      <c r="AT929" s="213" t="s">
        <v>174</v>
      </c>
      <c r="AU929" s="213" t="s">
        <v>82</v>
      </c>
      <c r="AV929" s="14" t="s">
        <v>82</v>
      </c>
      <c r="AW929" s="14" t="s">
        <v>33</v>
      </c>
      <c r="AX929" s="14" t="s">
        <v>80</v>
      </c>
      <c r="AY929" s="213" t="s">
        <v>161</v>
      </c>
    </row>
    <row r="930" spans="1:65" s="2" customFormat="1" ht="16.5" customHeight="1">
      <c r="A930" s="36"/>
      <c r="B930" s="37"/>
      <c r="C930" s="237" t="s">
        <v>1295</v>
      </c>
      <c r="D930" s="237" t="s">
        <v>250</v>
      </c>
      <c r="E930" s="238" t="s">
        <v>1254</v>
      </c>
      <c r="F930" s="239" t="s">
        <v>1255</v>
      </c>
      <c r="G930" s="240" t="s">
        <v>1256</v>
      </c>
      <c r="H930" s="241">
        <v>1</v>
      </c>
      <c r="I930" s="242"/>
      <c r="J930" s="243">
        <f>ROUND(I930*H930,1)</f>
        <v>0</v>
      </c>
      <c r="K930" s="239" t="s">
        <v>19</v>
      </c>
      <c r="L930" s="244"/>
      <c r="M930" s="245" t="s">
        <v>19</v>
      </c>
      <c r="N930" s="246" t="s">
        <v>43</v>
      </c>
      <c r="O930" s="66"/>
      <c r="P930" s="183">
        <f>O930*H930</f>
        <v>0</v>
      </c>
      <c r="Q930" s="183">
        <v>0</v>
      </c>
      <c r="R930" s="183">
        <f>Q930*H930</f>
        <v>0</v>
      </c>
      <c r="S930" s="183">
        <v>0</v>
      </c>
      <c r="T930" s="183">
        <f>S930*H930</f>
        <v>0</v>
      </c>
      <c r="U930" s="184" t="s">
        <v>19</v>
      </c>
      <c r="V930" s="36"/>
      <c r="W930" s="36"/>
      <c r="X930" s="36"/>
      <c r="Y930" s="36"/>
      <c r="Z930" s="36"/>
      <c r="AA930" s="36"/>
      <c r="AB930" s="36"/>
      <c r="AC930" s="36"/>
      <c r="AD930" s="36"/>
      <c r="AE930" s="36"/>
      <c r="AR930" s="185" t="s">
        <v>406</v>
      </c>
      <c r="AT930" s="185" t="s">
        <v>250</v>
      </c>
      <c r="AU930" s="185" t="s">
        <v>82</v>
      </c>
      <c r="AY930" s="19" t="s">
        <v>161</v>
      </c>
      <c r="BE930" s="186">
        <f>IF(N930="základní",J930,0)</f>
        <v>0</v>
      </c>
      <c r="BF930" s="186">
        <f>IF(N930="snížená",J930,0)</f>
        <v>0</v>
      </c>
      <c r="BG930" s="186">
        <f>IF(N930="zákl. přenesená",J930,0)</f>
        <v>0</v>
      </c>
      <c r="BH930" s="186">
        <f>IF(N930="sníž. přenesená",J930,0)</f>
        <v>0</v>
      </c>
      <c r="BI930" s="186">
        <f>IF(N930="nulová",J930,0)</f>
        <v>0</v>
      </c>
      <c r="BJ930" s="19" t="s">
        <v>80</v>
      </c>
      <c r="BK930" s="186">
        <f>ROUND(I930*H930,1)</f>
        <v>0</v>
      </c>
      <c r="BL930" s="19" t="s">
        <v>268</v>
      </c>
      <c r="BM930" s="185" t="s">
        <v>1296</v>
      </c>
    </row>
    <row r="931" spans="1:65" s="2" customFormat="1" ht="33" customHeight="1">
      <c r="A931" s="36"/>
      <c r="B931" s="37"/>
      <c r="C931" s="174" t="s">
        <v>1297</v>
      </c>
      <c r="D931" s="174" t="s">
        <v>165</v>
      </c>
      <c r="E931" s="175" t="s">
        <v>1298</v>
      </c>
      <c r="F931" s="176" t="s">
        <v>1299</v>
      </c>
      <c r="G931" s="177" t="s">
        <v>185</v>
      </c>
      <c r="H931" s="178">
        <v>69</v>
      </c>
      <c r="I931" s="179"/>
      <c r="J931" s="180">
        <f>ROUND(I931*H931,1)</f>
        <v>0</v>
      </c>
      <c r="K931" s="176" t="s">
        <v>169</v>
      </c>
      <c r="L931" s="41"/>
      <c r="M931" s="181" t="s">
        <v>19</v>
      </c>
      <c r="N931" s="182" t="s">
        <v>43</v>
      </c>
      <c r="O931" s="66"/>
      <c r="P931" s="183">
        <f>O931*H931</f>
        <v>0</v>
      </c>
      <c r="Q931" s="183">
        <v>2.3400000000000001E-3</v>
      </c>
      <c r="R931" s="183">
        <f>Q931*H931</f>
        <v>0.16145999999999999</v>
      </c>
      <c r="S931" s="183">
        <v>0</v>
      </c>
      <c r="T931" s="183">
        <f>S931*H931</f>
        <v>0</v>
      </c>
      <c r="U931" s="184" t="s">
        <v>19</v>
      </c>
      <c r="V931" s="36"/>
      <c r="W931" s="36"/>
      <c r="X931" s="36"/>
      <c r="Y931" s="36"/>
      <c r="Z931" s="36"/>
      <c r="AA931" s="36"/>
      <c r="AB931" s="36"/>
      <c r="AC931" s="36"/>
      <c r="AD931" s="36"/>
      <c r="AE931" s="36"/>
      <c r="AR931" s="185" t="s">
        <v>268</v>
      </c>
      <c r="AT931" s="185" t="s">
        <v>165</v>
      </c>
      <c r="AU931" s="185" t="s">
        <v>82</v>
      </c>
      <c r="AY931" s="19" t="s">
        <v>161</v>
      </c>
      <c r="BE931" s="186">
        <f>IF(N931="základní",J931,0)</f>
        <v>0</v>
      </c>
      <c r="BF931" s="186">
        <f>IF(N931="snížená",J931,0)</f>
        <v>0</v>
      </c>
      <c r="BG931" s="186">
        <f>IF(N931="zákl. přenesená",J931,0)</f>
        <v>0</v>
      </c>
      <c r="BH931" s="186">
        <f>IF(N931="sníž. přenesená",J931,0)</f>
        <v>0</v>
      </c>
      <c r="BI931" s="186">
        <f>IF(N931="nulová",J931,0)</f>
        <v>0</v>
      </c>
      <c r="BJ931" s="19" t="s">
        <v>80</v>
      </c>
      <c r="BK931" s="186">
        <f>ROUND(I931*H931,1)</f>
        <v>0</v>
      </c>
      <c r="BL931" s="19" t="s">
        <v>268</v>
      </c>
      <c r="BM931" s="185" t="s">
        <v>1300</v>
      </c>
    </row>
    <row r="932" spans="1:65" s="2" customFormat="1" ht="11.25">
      <c r="A932" s="36"/>
      <c r="B932" s="37"/>
      <c r="C932" s="38"/>
      <c r="D932" s="187" t="s">
        <v>172</v>
      </c>
      <c r="E932" s="38"/>
      <c r="F932" s="188" t="s">
        <v>1301</v>
      </c>
      <c r="G932" s="38"/>
      <c r="H932" s="38"/>
      <c r="I932" s="189"/>
      <c r="J932" s="38"/>
      <c r="K932" s="38"/>
      <c r="L932" s="41"/>
      <c r="M932" s="190"/>
      <c r="N932" s="191"/>
      <c r="O932" s="66"/>
      <c r="P932" s="66"/>
      <c r="Q932" s="66"/>
      <c r="R932" s="66"/>
      <c r="S932" s="66"/>
      <c r="T932" s="66"/>
      <c r="U932" s="67"/>
      <c r="V932" s="36"/>
      <c r="W932" s="36"/>
      <c r="X932" s="36"/>
      <c r="Y932" s="36"/>
      <c r="Z932" s="36"/>
      <c r="AA932" s="36"/>
      <c r="AB932" s="36"/>
      <c r="AC932" s="36"/>
      <c r="AD932" s="36"/>
      <c r="AE932" s="36"/>
      <c r="AT932" s="19" t="s">
        <v>172</v>
      </c>
      <c r="AU932" s="19" t="s">
        <v>82</v>
      </c>
    </row>
    <row r="933" spans="1:65" s="2" customFormat="1" ht="68.25">
      <c r="A933" s="36"/>
      <c r="B933" s="37"/>
      <c r="C933" s="38"/>
      <c r="D933" s="194" t="s">
        <v>213</v>
      </c>
      <c r="E933" s="38"/>
      <c r="F933" s="225" t="s">
        <v>1302</v>
      </c>
      <c r="G933" s="38"/>
      <c r="H933" s="38"/>
      <c r="I933" s="189"/>
      <c r="J933" s="38"/>
      <c r="K933" s="38"/>
      <c r="L933" s="41"/>
      <c r="M933" s="190"/>
      <c r="N933" s="191"/>
      <c r="O933" s="66"/>
      <c r="P933" s="66"/>
      <c r="Q933" s="66"/>
      <c r="R933" s="66"/>
      <c r="S933" s="66"/>
      <c r="T933" s="66"/>
      <c r="U933" s="67"/>
      <c r="V933" s="36"/>
      <c r="W933" s="36"/>
      <c r="X933" s="36"/>
      <c r="Y933" s="36"/>
      <c r="Z933" s="36"/>
      <c r="AA933" s="36"/>
      <c r="AB933" s="36"/>
      <c r="AC933" s="36"/>
      <c r="AD933" s="36"/>
      <c r="AE933" s="36"/>
      <c r="AT933" s="19" t="s">
        <v>213</v>
      </c>
      <c r="AU933" s="19" t="s">
        <v>82</v>
      </c>
    </row>
    <row r="934" spans="1:65" s="14" customFormat="1" ht="11.25">
      <c r="B934" s="203"/>
      <c r="C934" s="204"/>
      <c r="D934" s="194" t="s">
        <v>174</v>
      </c>
      <c r="E934" s="205" t="s">
        <v>19</v>
      </c>
      <c r="F934" s="206" t="s">
        <v>1303</v>
      </c>
      <c r="G934" s="204"/>
      <c r="H934" s="207">
        <v>69</v>
      </c>
      <c r="I934" s="208"/>
      <c r="J934" s="204"/>
      <c r="K934" s="204"/>
      <c r="L934" s="209"/>
      <c r="M934" s="210"/>
      <c r="N934" s="211"/>
      <c r="O934" s="211"/>
      <c r="P934" s="211"/>
      <c r="Q934" s="211"/>
      <c r="R934" s="211"/>
      <c r="S934" s="211"/>
      <c r="T934" s="211"/>
      <c r="U934" s="212"/>
      <c r="AT934" s="213" t="s">
        <v>174</v>
      </c>
      <c r="AU934" s="213" t="s">
        <v>82</v>
      </c>
      <c r="AV934" s="14" t="s">
        <v>82</v>
      </c>
      <c r="AW934" s="14" t="s">
        <v>33</v>
      </c>
      <c r="AX934" s="14" t="s">
        <v>80</v>
      </c>
      <c r="AY934" s="213" t="s">
        <v>161</v>
      </c>
    </row>
    <row r="935" spans="1:65" s="2" customFormat="1" ht="16.5" customHeight="1">
      <c r="A935" s="36"/>
      <c r="B935" s="37"/>
      <c r="C935" s="237" t="s">
        <v>1304</v>
      </c>
      <c r="D935" s="237" t="s">
        <v>250</v>
      </c>
      <c r="E935" s="238" t="s">
        <v>1305</v>
      </c>
      <c r="F935" s="239" t="s">
        <v>1306</v>
      </c>
      <c r="G935" s="240" t="s">
        <v>185</v>
      </c>
      <c r="H935" s="241">
        <v>69</v>
      </c>
      <c r="I935" s="242"/>
      <c r="J935" s="243">
        <f>ROUND(I935*H935,1)</f>
        <v>0</v>
      </c>
      <c r="K935" s="239" t="s">
        <v>19</v>
      </c>
      <c r="L935" s="244"/>
      <c r="M935" s="245" t="s">
        <v>19</v>
      </c>
      <c r="N935" s="246" t="s">
        <v>43</v>
      </c>
      <c r="O935" s="66"/>
      <c r="P935" s="183">
        <f>O935*H935</f>
        <v>0</v>
      </c>
      <c r="Q935" s="183">
        <v>1.3999999999999999E-4</v>
      </c>
      <c r="R935" s="183">
        <f>Q935*H935</f>
        <v>9.6599999999999984E-3</v>
      </c>
      <c r="S935" s="183">
        <v>0</v>
      </c>
      <c r="T935" s="183">
        <f>S935*H935</f>
        <v>0</v>
      </c>
      <c r="U935" s="184" t="s">
        <v>19</v>
      </c>
      <c r="V935" s="36"/>
      <c r="W935" s="36"/>
      <c r="X935" s="36"/>
      <c r="Y935" s="36"/>
      <c r="Z935" s="36"/>
      <c r="AA935" s="36"/>
      <c r="AB935" s="36"/>
      <c r="AC935" s="36"/>
      <c r="AD935" s="36"/>
      <c r="AE935" s="36"/>
      <c r="AR935" s="185" t="s">
        <v>406</v>
      </c>
      <c r="AT935" s="185" t="s">
        <v>250</v>
      </c>
      <c r="AU935" s="185" t="s">
        <v>82</v>
      </c>
      <c r="AY935" s="19" t="s">
        <v>161</v>
      </c>
      <c r="BE935" s="186">
        <f>IF(N935="základní",J935,0)</f>
        <v>0</v>
      </c>
      <c r="BF935" s="186">
        <f>IF(N935="snížená",J935,0)</f>
        <v>0</v>
      </c>
      <c r="BG935" s="186">
        <f>IF(N935="zákl. přenesená",J935,0)</f>
        <v>0</v>
      </c>
      <c r="BH935" s="186">
        <f>IF(N935="sníž. přenesená",J935,0)</f>
        <v>0</v>
      </c>
      <c r="BI935" s="186">
        <f>IF(N935="nulová",J935,0)</f>
        <v>0</v>
      </c>
      <c r="BJ935" s="19" t="s">
        <v>80</v>
      </c>
      <c r="BK935" s="186">
        <f>ROUND(I935*H935,1)</f>
        <v>0</v>
      </c>
      <c r="BL935" s="19" t="s">
        <v>268</v>
      </c>
      <c r="BM935" s="185" t="s">
        <v>1307</v>
      </c>
    </row>
    <row r="936" spans="1:65" s="2" customFormat="1" ht="24.2" customHeight="1">
      <c r="A936" s="36"/>
      <c r="B936" s="37"/>
      <c r="C936" s="174" t="s">
        <v>1308</v>
      </c>
      <c r="D936" s="174" t="s">
        <v>165</v>
      </c>
      <c r="E936" s="175" t="s">
        <v>1309</v>
      </c>
      <c r="F936" s="176" t="s">
        <v>1310</v>
      </c>
      <c r="G936" s="177" t="s">
        <v>185</v>
      </c>
      <c r="H936" s="178">
        <v>138</v>
      </c>
      <c r="I936" s="179"/>
      <c r="J936" s="180">
        <f>ROUND(I936*H936,1)</f>
        <v>0</v>
      </c>
      <c r="K936" s="176" t="s">
        <v>169</v>
      </c>
      <c r="L936" s="41"/>
      <c r="M936" s="181" t="s">
        <v>19</v>
      </c>
      <c r="N936" s="182" t="s">
        <v>43</v>
      </c>
      <c r="O936" s="66"/>
      <c r="P936" s="183">
        <f>O936*H936</f>
        <v>0</v>
      </c>
      <c r="Q936" s="183">
        <v>1.42788E-5</v>
      </c>
      <c r="R936" s="183">
        <f>Q936*H936</f>
        <v>1.9704744E-3</v>
      </c>
      <c r="S936" s="183">
        <v>0</v>
      </c>
      <c r="T936" s="183">
        <f>S936*H936</f>
        <v>0</v>
      </c>
      <c r="U936" s="184" t="s">
        <v>19</v>
      </c>
      <c r="V936" s="36"/>
      <c r="W936" s="36"/>
      <c r="X936" s="36"/>
      <c r="Y936" s="36"/>
      <c r="Z936" s="36"/>
      <c r="AA936" s="36"/>
      <c r="AB936" s="36"/>
      <c r="AC936" s="36"/>
      <c r="AD936" s="36"/>
      <c r="AE936" s="36"/>
      <c r="AR936" s="185" t="s">
        <v>268</v>
      </c>
      <c r="AT936" s="185" t="s">
        <v>165</v>
      </c>
      <c r="AU936" s="185" t="s">
        <v>82</v>
      </c>
      <c r="AY936" s="19" t="s">
        <v>161</v>
      </c>
      <c r="BE936" s="186">
        <f>IF(N936="základní",J936,0)</f>
        <v>0</v>
      </c>
      <c r="BF936" s="186">
        <f>IF(N936="snížená",J936,0)</f>
        <v>0</v>
      </c>
      <c r="BG936" s="186">
        <f>IF(N936="zákl. přenesená",J936,0)</f>
        <v>0</v>
      </c>
      <c r="BH936" s="186">
        <f>IF(N936="sníž. přenesená",J936,0)</f>
        <v>0</v>
      </c>
      <c r="BI936" s="186">
        <f>IF(N936="nulová",J936,0)</f>
        <v>0</v>
      </c>
      <c r="BJ936" s="19" t="s">
        <v>80</v>
      </c>
      <c r="BK936" s="186">
        <f>ROUND(I936*H936,1)</f>
        <v>0</v>
      </c>
      <c r="BL936" s="19" t="s">
        <v>268</v>
      </c>
      <c r="BM936" s="185" t="s">
        <v>1311</v>
      </c>
    </row>
    <row r="937" spans="1:65" s="2" customFormat="1" ht="11.25">
      <c r="A937" s="36"/>
      <c r="B937" s="37"/>
      <c r="C937" s="38"/>
      <c r="D937" s="187" t="s">
        <v>172</v>
      </c>
      <c r="E937" s="38"/>
      <c r="F937" s="188" t="s">
        <v>1312</v>
      </c>
      <c r="G937" s="38"/>
      <c r="H937" s="38"/>
      <c r="I937" s="189"/>
      <c r="J937" s="38"/>
      <c r="K937" s="38"/>
      <c r="L937" s="41"/>
      <c r="M937" s="190"/>
      <c r="N937" s="191"/>
      <c r="O937" s="66"/>
      <c r="P937" s="66"/>
      <c r="Q937" s="66"/>
      <c r="R937" s="66"/>
      <c r="S937" s="66"/>
      <c r="T937" s="66"/>
      <c r="U937" s="67"/>
      <c r="V937" s="36"/>
      <c r="W937" s="36"/>
      <c r="X937" s="36"/>
      <c r="Y937" s="36"/>
      <c r="Z937" s="36"/>
      <c r="AA937" s="36"/>
      <c r="AB937" s="36"/>
      <c r="AC937" s="36"/>
      <c r="AD937" s="36"/>
      <c r="AE937" s="36"/>
      <c r="AT937" s="19" t="s">
        <v>172</v>
      </c>
      <c r="AU937" s="19" t="s">
        <v>82</v>
      </c>
    </row>
    <row r="938" spans="1:65" s="2" customFormat="1" ht="87.75">
      <c r="A938" s="36"/>
      <c r="B938" s="37"/>
      <c r="C938" s="38"/>
      <c r="D938" s="194" t="s">
        <v>213</v>
      </c>
      <c r="E938" s="38"/>
      <c r="F938" s="225" t="s">
        <v>1313</v>
      </c>
      <c r="G938" s="38"/>
      <c r="H938" s="38"/>
      <c r="I938" s="189"/>
      <c r="J938" s="38"/>
      <c r="K938" s="38"/>
      <c r="L938" s="41"/>
      <c r="M938" s="190"/>
      <c r="N938" s="191"/>
      <c r="O938" s="66"/>
      <c r="P938" s="66"/>
      <c r="Q938" s="66"/>
      <c r="R938" s="66"/>
      <c r="S938" s="66"/>
      <c r="T938" s="66"/>
      <c r="U938" s="67"/>
      <c r="V938" s="36"/>
      <c r="W938" s="36"/>
      <c r="X938" s="36"/>
      <c r="Y938" s="36"/>
      <c r="Z938" s="36"/>
      <c r="AA938" s="36"/>
      <c r="AB938" s="36"/>
      <c r="AC938" s="36"/>
      <c r="AD938" s="36"/>
      <c r="AE938" s="36"/>
      <c r="AT938" s="19" t="s">
        <v>213</v>
      </c>
      <c r="AU938" s="19" t="s">
        <v>82</v>
      </c>
    </row>
    <row r="939" spans="1:65" s="14" customFormat="1" ht="11.25">
      <c r="B939" s="203"/>
      <c r="C939" s="204"/>
      <c r="D939" s="194" t="s">
        <v>174</v>
      </c>
      <c r="E939" s="205" t="s">
        <v>19</v>
      </c>
      <c r="F939" s="206" t="s">
        <v>1314</v>
      </c>
      <c r="G939" s="204"/>
      <c r="H939" s="207">
        <v>138</v>
      </c>
      <c r="I939" s="208"/>
      <c r="J939" s="204"/>
      <c r="K939" s="204"/>
      <c r="L939" s="209"/>
      <c r="M939" s="210"/>
      <c r="N939" s="211"/>
      <c r="O939" s="211"/>
      <c r="P939" s="211"/>
      <c r="Q939" s="211"/>
      <c r="R939" s="211"/>
      <c r="S939" s="211"/>
      <c r="T939" s="211"/>
      <c r="U939" s="212"/>
      <c r="AT939" s="213" t="s">
        <v>174</v>
      </c>
      <c r="AU939" s="213" t="s">
        <v>82</v>
      </c>
      <c r="AV939" s="14" t="s">
        <v>82</v>
      </c>
      <c r="AW939" s="14" t="s">
        <v>33</v>
      </c>
      <c r="AX939" s="14" t="s">
        <v>80</v>
      </c>
      <c r="AY939" s="213" t="s">
        <v>161</v>
      </c>
    </row>
    <row r="940" spans="1:65" s="2" customFormat="1" ht="21.75" customHeight="1">
      <c r="A940" s="36"/>
      <c r="B940" s="37"/>
      <c r="C940" s="174" t="s">
        <v>1315</v>
      </c>
      <c r="D940" s="174" t="s">
        <v>165</v>
      </c>
      <c r="E940" s="175" t="s">
        <v>1316</v>
      </c>
      <c r="F940" s="176" t="s">
        <v>1317</v>
      </c>
      <c r="G940" s="177" t="s">
        <v>185</v>
      </c>
      <c r="H940" s="178">
        <v>138</v>
      </c>
      <c r="I940" s="179"/>
      <c r="J940" s="180">
        <f>ROUND(I940*H940,1)</f>
        <v>0</v>
      </c>
      <c r="K940" s="176" t="s">
        <v>169</v>
      </c>
      <c r="L940" s="41"/>
      <c r="M940" s="181" t="s">
        <v>19</v>
      </c>
      <c r="N940" s="182" t="s">
        <v>43</v>
      </c>
      <c r="O940" s="66"/>
      <c r="P940" s="183">
        <f>O940*H940</f>
        <v>0</v>
      </c>
      <c r="Q940" s="183">
        <v>1.2999999999999999E-4</v>
      </c>
      <c r="R940" s="183">
        <f>Q940*H940</f>
        <v>1.7939999999999998E-2</v>
      </c>
      <c r="S940" s="183">
        <v>0</v>
      </c>
      <c r="T940" s="183">
        <f>S940*H940</f>
        <v>0</v>
      </c>
      <c r="U940" s="184" t="s">
        <v>19</v>
      </c>
      <c r="V940" s="36"/>
      <c r="W940" s="36"/>
      <c r="X940" s="36"/>
      <c r="Y940" s="36"/>
      <c r="Z940" s="36"/>
      <c r="AA940" s="36"/>
      <c r="AB940" s="36"/>
      <c r="AC940" s="36"/>
      <c r="AD940" s="36"/>
      <c r="AE940" s="36"/>
      <c r="AR940" s="185" t="s">
        <v>268</v>
      </c>
      <c r="AT940" s="185" t="s">
        <v>165</v>
      </c>
      <c r="AU940" s="185" t="s">
        <v>82</v>
      </c>
      <c r="AY940" s="19" t="s">
        <v>161</v>
      </c>
      <c r="BE940" s="186">
        <f>IF(N940="základní",J940,0)</f>
        <v>0</v>
      </c>
      <c r="BF940" s="186">
        <f>IF(N940="snížená",J940,0)</f>
        <v>0</v>
      </c>
      <c r="BG940" s="186">
        <f>IF(N940="zákl. přenesená",J940,0)</f>
        <v>0</v>
      </c>
      <c r="BH940" s="186">
        <f>IF(N940="sníž. přenesená",J940,0)</f>
        <v>0</v>
      </c>
      <c r="BI940" s="186">
        <f>IF(N940="nulová",J940,0)</f>
        <v>0</v>
      </c>
      <c r="BJ940" s="19" t="s">
        <v>80</v>
      </c>
      <c r="BK940" s="186">
        <f>ROUND(I940*H940,1)</f>
        <v>0</v>
      </c>
      <c r="BL940" s="19" t="s">
        <v>268</v>
      </c>
      <c r="BM940" s="185" t="s">
        <v>1318</v>
      </c>
    </row>
    <row r="941" spans="1:65" s="2" customFormat="1" ht="11.25">
      <c r="A941" s="36"/>
      <c r="B941" s="37"/>
      <c r="C941" s="38"/>
      <c r="D941" s="187" t="s">
        <v>172</v>
      </c>
      <c r="E941" s="38"/>
      <c r="F941" s="188" t="s">
        <v>1319</v>
      </c>
      <c r="G941" s="38"/>
      <c r="H941" s="38"/>
      <c r="I941" s="189"/>
      <c r="J941" s="38"/>
      <c r="K941" s="38"/>
      <c r="L941" s="41"/>
      <c r="M941" s="190"/>
      <c r="N941" s="191"/>
      <c r="O941" s="66"/>
      <c r="P941" s="66"/>
      <c r="Q941" s="66"/>
      <c r="R941" s="66"/>
      <c r="S941" s="66"/>
      <c r="T941" s="66"/>
      <c r="U941" s="67"/>
      <c r="V941" s="36"/>
      <c r="W941" s="36"/>
      <c r="X941" s="36"/>
      <c r="Y941" s="36"/>
      <c r="Z941" s="36"/>
      <c r="AA941" s="36"/>
      <c r="AB941" s="36"/>
      <c r="AC941" s="36"/>
      <c r="AD941" s="36"/>
      <c r="AE941" s="36"/>
      <c r="AT941" s="19" t="s">
        <v>172</v>
      </c>
      <c r="AU941" s="19" t="s">
        <v>82</v>
      </c>
    </row>
    <row r="942" spans="1:65" s="2" customFormat="1" ht="87.75">
      <c r="A942" s="36"/>
      <c r="B942" s="37"/>
      <c r="C942" s="38"/>
      <c r="D942" s="194" t="s">
        <v>213</v>
      </c>
      <c r="E942" s="38"/>
      <c r="F942" s="225" t="s">
        <v>1313</v>
      </c>
      <c r="G942" s="38"/>
      <c r="H942" s="38"/>
      <c r="I942" s="189"/>
      <c r="J942" s="38"/>
      <c r="K942" s="38"/>
      <c r="L942" s="41"/>
      <c r="M942" s="190"/>
      <c r="N942" s="191"/>
      <c r="O942" s="66"/>
      <c r="P942" s="66"/>
      <c r="Q942" s="66"/>
      <c r="R942" s="66"/>
      <c r="S942" s="66"/>
      <c r="T942" s="66"/>
      <c r="U942" s="67"/>
      <c r="V942" s="36"/>
      <c r="W942" s="36"/>
      <c r="X942" s="36"/>
      <c r="Y942" s="36"/>
      <c r="Z942" s="36"/>
      <c r="AA942" s="36"/>
      <c r="AB942" s="36"/>
      <c r="AC942" s="36"/>
      <c r="AD942" s="36"/>
      <c r="AE942" s="36"/>
      <c r="AT942" s="19" t="s">
        <v>213</v>
      </c>
      <c r="AU942" s="19" t="s">
        <v>82</v>
      </c>
    </row>
    <row r="943" spans="1:65" s="2" customFormat="1" ht="24.2" customHeight="1">
      <c r="A943" s="36"/>
      <c r="B943" s="37"/>
      <c r="C943" s="174" t="s">
        <v>1320</v>
      </c>
      <c r="D943" s="174" t="s">
        <v>165</v>
      </c>
      <c r="E943" s="175" t="s">
        <v>1144</v>
      </c>
      <c r="F943" s="176" t="s">
        <v>1145</v>
      </c>
      <c r="G943" s="177" t="s">
        <v>672</v>
      </c>
      <c r="H943" s="247"/>
      <c r="I943" s="179"/>
      <c r="J943" s="180">
        <f>ROUND(I943*H943,1)</f>
        <v>0</v>
      </c>
      <c r="K943" s="176" t="s">
        <v>169</v>
      </c>
      <c r="L943" s="41"/>
      <c r="M943" s="181" t="s">
        <v>19</v>
      </c>
      <c r="N943" s="182" t="s">
        <v>43</v>
      </c>
      <c r="O943" s="66"/>
      <c r="P943" s="183">
        <f>O943*H943</f>
        <v>0</v>
      </c>
      <c r="Q943" s="183">
        <v>0</v>
      </c>
      <c r="R943" s="183">
        <f>Q943*H943</f>
        <v>0</v>
      </c>
      <c r="S943" s="183">
        <v>0</v>
      </c>
      <c r="T943" s="183">
        <f>S943*H943</f>
        <v>0</v>
      </c>
      <c r="U943" s="184" t="s">
        <v>19</v>
      </c>
      <c r="V943" s="36"/>
      <c r="W943" s="36"/>
      <c r="X943" s="36"/>
      <c r="Y943" s="36"/>
      <c r="Z943" s="36"/>
      <c r="AA943" s="36"/>
      <c r="AB943" s="36"/>
      <c r="AC943" s="36"/>
      <c r="AD943" s="36"/>
      <c r="AE943" s="36"/>
      <c r="AR943" s="185" t="s">
        <v>268</v>
      </c>
      <c r="AT943" s="185" t="s">
        <v>165</v>
      </c>
      <c r="AU943" s="185" t="s">
        <v>82</v>
      </c>
      <c r="AY943" s="19" t="s">
        <v>161</v>
      </c>
      <c r="BE943" s="186">
        <f>IF(N943="základní",J943,0)</f>
        <v>0</v>
      </c>
      <c r="BF943" s="186">
        <f>IF(N943="snížená",J943,0)</f>
        <v>0</v>
      </c>
      <c r="BG943" s="186">
        <f>IF(N943="zákl. přenesená",J943,0)</f>
        <v>0</v>
      </c>
      <c r="BH943" s="186">
        <f>IF(N943="sníž. přenesená",J943,0)</f>
        <v>0</v>
      </c>
      <c r="BI943" s="186">
        <f>IF(N943="nulová",J943,0)</f>
        <v>0</v>
      </c>
      <c r="BJ943" s="19" t="s">
        <v>80</v>
      </c>
      <c r="BK943" s="186">
        <f>ROUND(I943*H943,1)</f>
        <v>0</v>
      </c>
      <c r="BL943" s="19" t="s">
        <v>268</v>
      </c>
      <c r="BM943" s="185" t="s">
        <v>1321</v>
      </c>
    </row>
    <row r="944" spans="1:65" s="2" customFormat="1" ht="11.25">
      <c r="A944" s="36"/>
      <c r="B944" s="37"/>
      <c r="C944" s="38"/>
      <c r="D944" s="187" t="s">
        <v>172</v>
      </c>
      <c r="E944" s="38"/>
      <c r="F944" s="188" t="s">
        <v>1147</v>
      </c>
      <c r="G944" s="38"/>
      <c r="H944" s="38"/>
      <c r="I944" s="189"/>
      <c r="J944" s="38"/>
      <c r="K944" s="38"/>
      <c r="L944" s="41"/>
      <c r="M944" s="190"/>
      <c r="N944" s="191"/>
      <c r="O944" s="66"/>
      <c r="P944" s="66"/>
      <c r="Q944" s="66"/>
      <c r="R944" s="66"/>
      <c r="S944" s="66"/>
      <c r="T944" s="66"/>
      <c r="U944" s="67"/>
      <c r="V944" s="36"/>
      <c r="W944" s="36"/>
      <c r="X944" s="36"/>
      <c r="Y944" s="36"/>
      <c r="Z944" s="36"/>
      <c r="AA944" s="36"/>
      <c r="AB944" s="36"/>
      <c r="AC944" s="36"/>
      <c r="AD944" s="36"/>
      <c r="AE944" s="36"/>
      <c r="AT944" s="19" t="s">
        <v>172</v>
      </c>
      <c r="AU944" s="19" t="s">
        <v>82</v>
      </c>
    </row>
    <row r="945" spans="1:65" s="2" customFormat="1" ht="78">
      <c r="A945" s="36"/>
      <c r="B945" s="37"/>
      <c r="C945" s="38"/>
      <c r="D945" s="194" t="s">
        <v>213</v>
      </c>
      <c r="E945" s="38"/>
      <c r="F945" s="225" t="s">
        <v>1148</v>
      </c>
      <c r="G945" s="38"/>
      <c r="H945" s="38"/>
      <c r="I945" s="189"/>
      <c r="J945" s="38"/>
      <c r="K945" s="38"/>
      <c r="L945" s="41"/>
      <c r="M945" s="190"/>
      <c r="N945" s="191"/>
      <c r="O945" s="66"/>
      <c r="P945" s="66"/>
      <c r="Q945" s="66"/>
      <c r="R945" s="66"/>
      <c r="S945" s="66"/>
      <c r="T945" s="66"/>
      <c r="U945" s="67"/>
      <c r="V945" s="36"/>
      <c r="W945" s="36"/>
      <c r="X945" s="36"/>
      <c r="Y945" s="36"/>
      <c r="Z945" s="36"/>
      <c r="AA945" s="36"/>
      <c r="AB945" s="36"/>
      <c r="AC945" s="36"/>
      <c r="AD945" s="36"/>
      <c r="AE945" s="36"/>
      <c r="AT945" s="19" t="s">
        <v>213</v>
      </c>
      <c r="AU945" s="19" t="s">
        <v>82</v>
      </c>
    </row>
    <row r="946" spans="1:65" s="12" customFormat="1" ht="22.9" customHeight="1">
      <c r="B946" s="158"/>
      <c r="C946" s="159"/>
      <c r="D946" s="160" t="s">
        <v>71</v>
      </c>
      <c r="E946" s="172" t="s">
        <v>1322</v>
      </c>
      <c r="F946" s="172" t="s">
        <v>1323</v>
      </c>
      <c r="G946" s="159"/>
      <c r="H946" s="159"/>
      <c r="I946" s="162"/>
      <c r="J946" s="173">
        <f>BK946</f>
        <v>0</v>
      </c>
      <c r="K946" s="159"/>
      <c r="L946" s="164"/>
      <c r="M946" s="165"/>
      <c r="N946" s="166"/>
      <c r="O946" s="166"/>
      <c r="P946" s="167">
        <f>SUM(P947:P970)</f>
        <v>0</v>
      </c>
      <c r="Q946" s="166"/>
      <c r="R946" s="167">
        <f>SUM(R947:R970)</f>
        <v>0.36207989079999997</v>
      </c>
      <c r="S946" s="166"/>
      <c r="T946" s="167">
        <f>SUM(T947:T970)</f>
        <v>0</v>
      </c>
      <c r="U946" s="168"/>
      <c r="AR946" s="169" t="s">
        <v>82</v>
      </c>
      <c r="AT946" s="170" t="s">
        <v>71</v>
      </c>
      <c r="AU946" s="170" t="s">
        <v>80</v>
      </c>
      <c r="AY946" s="169" t="s">
        <v>161</v>
      </c>
      <c r="BK946" s="171">
        <f>SUM(BK947:BK970)</f>
        <v>0</v>
      </c>
    </row>
    <row r="947" spans="1:65" s="2" customFormat="1" ht="21.75" customHeight="1">
      <c r="A947" s="36"/>
      <c r="B947" s="37"/>
      <c r="C947" s="174" t="s">
        <v>1324</v>
      </c>
      <c r="D947" s="174" t="s">
        <v>165</v>
      </c>
      <c r="E947" s="175" t="s">
        <v>1325</v>
      </c>
      <c r="F947" s="176" t="s">
        <v>1326</v>
      </c>
      <c r="G947" s="177" t="s">
        <v>193</v>
      </c>
      <c r="H947" s="178">
        <v>12.36</v>
      </c>
      <c r="I947" s="179"/>
      <c r="J947" s="180">
        <f>ROUND(I947*H947,1)</f>
        <v>0</v>
      </c>
      <c r="K947" s="176" t="s">
        <v>169</v>
      </c>
      <c r="L947" s="41"/>
      <c r="M947" s="181" t="s">
        <v>19</v>
      </c>
      <c r="N947" s="182" t="s">
        <v>43</v>
      </c>
      <c r="O947" s="66"/>
      <c r="P947" s="183">
        <f>O947*H947</f>
        <v>0</v>
      </c>
      <c r="Q947" s="183">
        <v>3.9599999999999998E-4</v>
      </c>
      <c r="R947" s="183">
        <f>Q947*H947</f>
        <v>4.8945599999999992E-3</v>
      </c>
      <c r="S947" s="183">
        <v>0</v>
      </c>
      <c r="T947" s="183">
        <f>S947*H947</f>
        <v>0</v>
      </c>
      <c r="U947" s="184" t="s">
        <v>19</v>
      </c>
      <c r="V947" s="36"/>
      <c r="W947" s="36"/>
      <c r="X947" s="36"/>
      <c r="Y947" s="36"/>
      <c r="Z947" s="36"/>
      <c r="AA947" s="36"/>
      <c r="AB947" s="36"/>
      <c r="AC947" s="36"/>
      <c r="AD947" s="36"/>
      <c r="AE947" s="36"/>
      <c r="AR947" s="185" t="s">
        <v>268</v>
      </c>
      <c r="AT947" s="185" t="s">
        <v>165</v>
      </c>
      <c r="AU947" s="185" t="s">
        <v>82</v>
      </c>
      <c r="AY947" s="19" t="s">
        <v>161</v>
      </c>
      <c r="BE947" s="186">
        <f>IF(N947="základní",J947,0)</f>
        <v>0</v>
      </c>
      <c r="BF947" s="186">
        <f>IF(N947="snížená",J947,0)</f>
        <v>0</v>
      </c>
      <c r="BG947" s="186">
        <f>IF(N947="zákl. přenesená",J947,0)</f>
        <v>0</v>
      </c>
      <c r="BH947" s="186">
        <f>IF(N947="sníž. přenesená",J947,0)</f>
        <v>0</v>
      </c>
      <c r="BI947" s="186">
        <f>IF(N947="nulová",J947,0)</f>
        <v>0</v>
      </c>
      <c r="BJ947" s="19" t="s">
        <v>80</v>
      </c>
      <c r="BK947" s="186">
        <f>ROUND(I947*H947,1)</f>
        <v>0</v>
      </c>
      <c r="BL947" s="19" t="s">
        <v>268</v>
      </c>
      <c r="BM947" s="185" t="s">
        <v>1327</v>
      </c>
    </row>
    <row r="948" spans="1:65" s="2" customFormat="1" ht="11.25">
      <c r="A948" s="36"/>
      <c r="B948" s="37"/>
      <c r="C948" s="38"/>
      <c r="D948" s="187" t="s">
        <v>172</v>
      </c>
      <c r="E948" s="38"/>
      <c r="F948" s="188" t="s">
        <v>1328</v>
      </c>
      <c r="G948" s="38"/>
      <c r="H948" s="38"/>
      <c r="I948" s="189"/>
      <c r="J948" s="38"/>
      <c r="K948" s="38"/>
      <c r="L948" s="41"/>
      <c r="M948" s="190"/>
      <c r="N948" s="191"/>
      <c r="O948" s="66"/>
      <c r="P948" s="66"/>
      <c r="Q948" s="66"/>
      <c r="R948" s="66"/>
      <c r="S948" s="66"/>
      <c r="T948" s="66"/>
      <c r="U948" s="67"/>
      <c r="V948" s="36"/>
      <c r="W948" s="36"/>
      <c r="X948" s="36"/>
      <c r="Y948" s="36"/>
      <c r="Z948" s="36"/>
      <c r="AA948" s="36"/>
      <c r="AB948" s="36"/>
      <c r="AC948" s="36"/>
      <c r="AD948" s="36"/>
      <c r="AE948" s="36"/>
      <c r="AT948" s="19" t="s">
        <v>172</v>
      </c>
      <c r="AU948" s="19" t="s">
        <v>82</v>
      </c>
    </row>
    <row r="949" spans="1:65" s="2" customFormat="1" ht="29.25">
      <c r="A949" s="36"/>
      <c r="B949" s="37"/>
      <c r="C949" s="38"/>
      <c r="D949" s="194" t="s">
        <v>213</v>
      </c>
      <c r="E949" s="38"/>
      <c r="F949" s="225" t="s">
        <v>1329</v>
      </c>
      <c r="G949" s="38"/>
      <c r="H949" s="38"/>
      <c r="I949" s="189"/>
      <c r="J949" s="38"/>
      <c r="K949" s="38"/>
      <c r="L949" s="41"/>
      <c r="M949" s="190"/>
      <c r="N949" s="191"/>
      <c r="O949" s="66"/>
      <c r="P949" s="66"/>
      <c r="Q949" s="66"/>
      <c r="R949" s="66"/>
      <c r="S949" s="66"/>
      <c r="T949" s="66"/>
      <c r="U949" s="67"/>
      <c r="V949" s="36"/>
      <c r="W949" s="36"/>
      <c r="X949" s="36"/>
      <c r="Y949" s="36"/>
      <c r="Z949" s="36"/>
      <c r="AA949" s="36"/>
      <c r="AB949" s="36"/>
      <c r="AC949" s="36"/>
      <c r="AD949" s="36"/>
      <c r="AE949" s="36"/>
      <c r="AT949" s="19" t="s">
        <v>213</v>
      </c>
      <c r="AU949" s="19" t="s">
        <v>82</v>
      </c>
    </row>
    <row r="950" spans="1:65" s="14" customFormat="1" ht="11.25">
      <c r="B950" s="203"/>
      <c r="C950" s="204"/>
      <c r="D950" s="194" t="s">
        <v>174</v>
      </c>
      <c r="E950" s="205" t="s">
        <v>19</v>
      </c>
      <c r="F950" s="206" t="s">
        <v>1330</v>
      </c>
      <c r="G950" s="204"/>
      <c r="H950" s="207">
        <v>12.36</v>
      </c>
      <c r="I950" s="208"/>
      <c r="J950" s="204"/>
      <c r="K950" s="204"/>
      <c r="L950" s="209"/>
      <c r="M950" s="210"/>
      <c r="N950" s="211"/>
      <c r="O950" s="211"/>
      <c r="P950" s="211"/>
      <c r="Q950" s="211"/>
      <c r="R950" s="211"/>
      <c r="S950" s="211"/>
      <c r="T950" s="211"/>
      <c r="U950" s="212"/>
      <c r="AT950" s="213" t="s">
        <v>174</v>
      </c>
      <c r="AU950" s="213" t="s">
        <v>82</v>
      </c>
      <c r="AV950" s="14" t="s">
        <v>82</v>
      </c>
      <c r="AW950" s="14" t="s">
        <v>33</v>
      </c>
      <c r="AX950" s="14" t="s">
        <v>80</v>
      </c>
      <c r="AY950" s="213" t="s">
        <v>161</v>
      </c>
    </row>
    <row r="951" spans="1:65" s="2" customFormat="1" ht="24.2" customHeight="1">
      <c r="A951" s="36"/>
      <c r="B951" s="37"/>
      <c r="C951" s="237" t="s">
        <v>1331</v>
      </c>
      <c r="D951" s="237" t="s">
        <v>250</v>
      </c>
      <c r="E951" s="238" t="s">
        <v>1332</v>
      </c>
      <c r="F951" s="239" t="s">
        <v>1333</v>
      </c>
      <c r="G951" s="240" t="s">
        <v>193</v>
      </c>
      <c r="H951" s="241">
        <v>12.36</v>
      </c>
      <c r="I951" s="242"/>
      <c r="J951" s="243">
        <f>ROUND(I951*H951,1)</f>
        <v>0</v>
      </c>
      <c r="K951" s="239" t="s">
        <v>19</v>
      </c>
      <c r="L951" s="244"/>
      <c r="M951" s="245" t="s">
        <v>19</v>
      </c>
      <c r="N951" s="246" t="s">
        <v>43</v>
      </c>
      <c r="O951" s="66"/>
      <c r="P951" s="183">
        <f>O951*H951</f>
        <v>0</v>
      </c>
      <c r="Q951" s="183">
        <v>0</v>
      </c>
      <c r="R951" s="183">
        <f>Q951*H951</f>
        <v>0</v>
      </c>
      <c r="S951" s="183">
        <v>0</v>
      </c>
      <c r="T951" s="183">
        <f>S951*H951</f>
        <v>0</v>
      </c>
      <c r="U951" s="184" t="s">
        <v>19</v>
      </c>
      <c r="V951" s="36"/>
      <c r="W951" s="36"/>
      <c r="X951" s="36"/>
      <c r="Y951" s="36"/>
      <c r="Z951" s="36"/>
      <c r="AA951" s="36"/>
      <c r="AB951" s="36"/>
      <c r="AC951" s="36"/>
      <c r="AD951" s="36"/>
      <c r="AE951" s="36"/>
      <c r="AR951" s="185" t="s">
        <v>406</v>
      </c>
      <c r="AT951" s="185" t="s">
        <v>250</v>
      </c>
      <c r="AU951" s="185" t="s">
        <v>82</v>
      </c>
      <c r="AY951" s="19" t="s">
        <v>161</v>
      </c>
      <c r="BE951" s="186">
        <f>IF(N951="základní",J951,0)</f>
        <v>0</v>
      </c>
      <c r="BF951" s="186">
        <f>IF(N951="snížená",J951,0)</f>
        <v>0</v>
      </c>
      <c r="BG951" s="186">
        <f>IF(N951="zákl. přenesená",J951,0)</f>
        <v>0</v>
      </c>
      <c r="BH951" s="186">
        <f>IF(N951="sníž. přenesená",J951,0)</f>
        <v>0</v>
      </c>
      <c r="BI951" s="186">
        <f>IF(N951="nulová",J951,0)</f>
        <v>0</v>
      </c>
      <c r="BJ951" s="19" t="s">
        <v>80</v>
      </c>
      <c r="BK951" s="186">
        <f>ROUND(I951*H951,1)</f>
        <v>0</v>
      </c>
      <c r="BL951" s="19" t="s">
        <v>268</v>
      </c>
      <c r="BM951" s="185" t="s">
        <v>1334</v>
      </c>
    </row>
    <row r="952" spans="1:65" s="2" customFormat="1" ht="16.5" customHeight="1">
      <c r="A952" s="36"/>
      <c r="B952" s="37"/>
      <c r="C952" s="174" t="s">
        <v>1335</v>
      </c>
      <c r="D952" s="174" t="s">
        <v>165</v>
      </c>
      <c r="E952" s="175" t="s">
        <v>1336</v>
      </c>
      <c r="F952" s="176" t="s">
        <v>1337</v>
      </c>
      <c r="G952" s="177" t="s">
        <v>873</v>
      </c>
      <c r="H952" s="178">
        <v>121.176</v>
      </c>
      <c r="I952" s="179"/>
      <c r="J952" s="180">
        <f>ROUND(I952*H952,1)</f>
        <v>0</v>
      </c>
      <c r="K952" s="176" t="s">
        <v>169</v>
      </c>
      <c r="L952" s="41"/>
      <c r="M952" s="181" t="s">
        <v>19</v>
      </c>
      <c r="N952" s="182" t="s">
        <v>43</v>
      </c>
      <c r="O952" s="66"/>
      <c r="P952" s="183">
        <f>O952*H952</f>
        <v>0</v>
      </c>
      <c r="Q952" s="183">
        <v>6.0612500000000003E-5</v>
      </c>
      <c r="R952" s="183">
        <f>Q952*H952</f>
        <v>7.3447803000000001E-3</v>
      </c>
      <c r="S952" s="183">
        <v>0</v>
      </c>
      <c r="T952" s="183">
        <f>S952*H952</f>
        <v>0</v>
      </c>
      <c r="U952" s="184" t="s">
        <v>19</v>
      </c>
      <c r="V952" s="36"/>
      <c r="W952" s="36"/>
      <c r="X952" s="36"/>
      <c r="Y952" s="36"/>
      <c r="Z952" s="36"/>
      <c r="AA952" s="36"/>
      <c r="AB952" s="36"/>
      <c r="AC952" s="36"/>
      <c r="AD952" s="36"/>
      <c r="AE952" s="36"/>
      <c r="AR952" s="185" t="s">
        <v>268</v>
      </c>
      <c r="AT952" s="185" t="s">
        <v>165</v>
      </c>
      <c r="AU952" s="185" t="s">
        <v>82</v>
      </c>
      <c r="AY952" s="19" t="s">
        <v>161</v>
      </c>
      <c r="BE952" s="186">
        <f>IF(N952="základní",J952,0)</f>
        <v>0</v>
      </c>
      <c r="BF952" s="186">
        <f>IF(N952="snížená",J952,0)</f>
        <v>0</v>
      </c>
      <c r="BG952" s="186">
        <f>IF(N952="zákl. přenesená",J952,0)</f>
        <v>0</v>
      </c>
      <c r="BH952" s="186">
        <f>IF(N952="sníž. přenesená",J952,0)</f>
        <v>0</v>
      </c>
      <c r="BI952" s="186">
        <f>IF(N952="nulová",J952,0)</f>
        <v>0</v>
      </c>
      <c r="BJ952" s="19" t="s">
        <v>80</v>
      </c>
      <c r="BK952" s="186">
        <f>ROUND(I952*H952,1)</f>
        <v>0</v>
      </c>
      <c r="BL952" s="19" t="s">
        <v>268</v>
      </c>
      <c r="BM952" s="185" t="s">
        <v>1338</v>
      </c>
    </row>
    <row r="953" spans="1:65" s="2" customFormat="1" ht="11.25">
      <c r="A953" s="36"/>
      <c r="B953" s="37"/>
      <c r="C953" s="38"/>
      <c r="D953" s="187" t="s">
        <v>172</v>
      </c>
      <c r="E953" s="38"/>
      <c r="F953" s="188" t="s">
        <v>1339</v>
      </c>
      <c r="G953" s="38"/>
      <c r="H953" s="38"/>
      <c r="I953" s="189"/>
      <c r="J953" s="38"/>
      <c r="K953" s="38"/>
      <c r="L953" s="41"/>
      <c r="M953" s="190"/>
      <c r="N953" s="191"/>
      <c r="O953" s="66"/>
      <c r="P953" s="66"/>
      <c r="Q953" s="66"/>
      <c r="R953" s="66"/>
      <c r="S953" s="66"/>
      <c r="T953" s="66"/>
      <c r="U953" s="67"/>
      <c r="V953" s="36"/>
      <c r="W953" s="36"/>
      <c r="X953" s="36"/>
      <c r="Y953" s="36"/>
      <c r="Z953" s="36"/>
      <c r="AA953" s="36"/>
      <c r="AB953" s="36"/>
      <c r="AC953" s="36"/>
      <c r="AD953" s="36"/>
      <c r="AE953" s="36"/>
      <c r="AT953" s="19" t="s">
        <v>172</v>
      </c>
      <c r="AU953" s="19" t="s">
        <v>82</v>
      </c>
    </row>
    <row r="954" spans="1:65" s="2" customFormat="1" ht="29.25">
      <c r="A954" s="36"/>
      <c r="B954" s="37"/>
      <c r="C954" s="38"/>
      <c r="D954" s="194" t="s">
        <v>213</v>
      </c>
      <c r="E954" s="38"/>
      <c r="F954" s="225" t="s">
        <v>876</v>
      </c>
      <c r="G954" s="38"/>
      <c r="H954" s="38"/>
      <c r="I954" s="189"/>
      <c r="J954" s="38"/>
      <c r="K954" s="38"/>
      <c r="L954" s="41"/>
      <c r="M954" s="190"/>
      <c r="N954" s="191"/>
      <c r="O954" s="66"/>
      <c r="P954" s="66"/>
      <c r="Q954" s="66"/>
      <c r="R954" s="66"/>
      <c r="S954" s="66"/>
      <c r="T954" s="66"/>
      <c r="U954" s="67"/>
      <c r="V954" s="36"/>
      <c r="W954" s="36"/>
      <c r="X954" s="36"/>
      <c r="Y954" s="36"/>
      <c r="Z954" s="36"/>
      <c r="AA954" s="36"/>
      <c r="AB954" s="36"/>
      <c r="AC954" s="36"/>
      <c r="AD954" s="36"/>
      <c r="AE954" s="36"/>
      <c r="AT954" s="19" t="s">
        <v>213</v>
      </c>
      <c r="AU954" s="19" t="s">
        <v>82</v>
      </c>
    </row>
    <row r="955" spans="1:65" s="14" customFormat="1" ht="11.25">
      <c r="B955" s="203"/>
      <c r="C955" s="204"/>
      <c r="D955" s="194" t="s">
        <v>174</v>
      </c>
      <c r="E955" s="205" t="s">
        <v>19</v>
      </c>
      <c r="F955" s="206" t="s">
        <v>1340</v>
      </c>
      <c r="G955" s="204"/>
      <c r="H955" s="207">
        <v>121.176</v>
      </c>
      <c r="I955" s="208"/>
      <c r="J955" s="204"/>
      <c r="K955" s="204"/>
      <c r="L955" s="209"/>
      <c r="M955" s="210"/>
      <c r="N955" s="211"/>
      <c r="O955" s="211"/>
      <c r="P955" s="211"/>
      <c r="Q955" s="211"/>
      <c r="R955" s="211"/>
      <c r="S955" s="211"/>
      <c r="T955" s="211"/>
      <c r="U955" s="212"/>
      <c r="AT955" s="213" t="s">
        <v>174</v>
      </c>
      <c r="AU955" s="213" t="s">
        <v>82</v>
      </c>
      <c r="AV955" s="14" t="s">
        <v>82</v>
      </c>
      <c r="AW955" s="14" t="s">
        <v>33</v>
      </c>
      <c r="AX955" s="14" t="s">
        <v>80</v>
      </c>
      <c r="AY955" s="213" t="s">
        <v>161</v>
      </c>
    </row>
    <row r="956" spans="1:65" s="2" customFormat="1" ht="16.5" customHeight="1">
      <c r="A956" s="36"/>
      <c r="B956" s="37"/>
      <c r="C956" s="237" t="s">
        <v>1341</v>
      </c>
      <c r="D956" s="237" t="s">
        <v>250</v>
      </c>
      <c r="E956" s="238" t="s">
        <v>1342</v>
      </c>
      <c r="F956" s="239" t="s">
        <v>1343</v>
      </c>
      <c r="G956" s="240" t="s">
        <v>210</v>
      </c>
      <c r="H956" s="241">
        <v>0.13300000000000001</v>
      </c>
      <c r="I956" s="242"/>
      <c r="J956" s="243">
        <f>ROUND(I956*H956,1)</f>
        <v>0</v>
      </c>
      <c r="K956" s="239" t="s">
        <v>169</v>
      </c>
      <c r="L956" s="244"/>
      <c r="M956" s="245" t="s">
        <v>19</v>
      </c>
      <c r="N956" s="246" t="s">
        <v>43</v>
      </c>
      <c r="O956" s="66"/>
      <c r="P956" s="183">
        <f>O956*H956</f>
        <v>0</v>
      </c>
      <c r="Q956" s="183">
        <v>1</v>
      </c>
      <c r="R956" s="183">
        <f>Q956*H956</f>
        <v>0.13300000000000001</v>
      </c>
      <c r="S956" s="183">
        <v>0</v>
      </c>
      <c r="T956" s="183">
        <f>S956*H956</f>
        <v>0</v>
      </c>
      <c r="U956" s="184" t="s">
        <v>19</v>
      </c>
      <c r="V956" s="36"/>
      <c r="W956" s="36"/>
      <c r="X956" s="36"/>
      <c r="Y956" s="36"/>
      <c r="Z956" s="36"/>
      <c r="AA956" s="36"/>
      <c r="AB956" s="36"/>
      <c r="AC956" s="36"/>
      <c r="AD956" s="36"/>
      <c r="AE956" s="36"/>
      <c r="AR956" s="185" t="s">
        <v>406</v>
      </c>
      <c r="AT956" s="185" t="s">
        <v>250</v>
      </c>
      <c r="AU956" s="185" t="s">
        <v>82</v>
      </c>
      <c r="AY956" s="19" t="s">
        <v>161</v>
      </c>
      <c r="BE956" s="186">
        <f>IF(N956="základní",J956,0)</f>
        <v>0</v>
      </c>
      <c r="BF956" s="186">
        <f>IF(N956="snížená",J956,0)</f>
        <v>0</v>
      </c>
      <c r="BG956" s="186">
        <f>IF(N956="zákl. přenesená",J956,0)</f>
        <v>0</v>
      </c>
      <c r="BH956" s="186">
        <f>IF(N956="sníž. přenesená",J956,0)</f>
        <v>0</v>
      </c>
      <c r="BI956" s="186">
        <f>IF(N956="nulová",J956,0)</f>
        <v>0</v>
      </c>
      <c r="BJ956" s="19" t="s">
        <v>80</v>
      </c>
      <c r="BK956" s="186">
        <f>ROUND(I956*H956,1)</f>
        <v>0</v>
      </c>
      <c r="BL956" s="19" t="s">
        <v>268</v>
      </c>
      <c r="BM956" s="185" t="s">
        <v>1344</v>
      </c>
    </row>
    <row r="957" spans="1:65" s="14" customFormat="1" ht="11.25">
      <c r="B957" s="203"/>
      <c r="C957" s="204"/>
      <c r="D957" s="194" t="s">
        <v>174</v>
      </c>
      <c r="E957" s="205" t="s">
        <v>19</v>
      </c>
      <c r="F957" s="206" t="s">
        <v>1345</v>
      </c>
      <c r="G957" s="204"/>
      <c r="H957" s="207">
        <v>0.13300000000000001</v>
      </c>
      <c r="I957" s="208"/>
      <c r="J957" s="204"/>
      <c r="K957" s="204"/>
      <c r="L957" s="209"/>
      <c r="M957" s="210"/>
      <c r="N957" s="211"/>
      <c r="O957" s="211"/>
      <c r="P957" s="211"/>
      <c r="Q957" s="211"/>
      <c r="R957" s="211"/>
      <c r="S957" s="211"/>
      <c r="T957" s="211"/>
      <c r="U957" s="212"/>
      <c r="AT957" s="213" t="s">
        <v>174</v>
      </c>
      <c r="AU957" s="213" t="s">
        <v>82</v>
      </c>
      <c r="AV957" s="14" t="s">
        <v>82</v>
      </c>
      <c r="AW957" s="14" t="s">
        <v>33</v>
      </c>
      <c r="AX957" s="14" t="s">
        <v>80</v>
      </c>
      <c r="AY957" s="213" t="s">
        <v>161</v>
      </c>
    </row>
    <row r="958" spans="1:65" s="2" customFormat="1" ht="16.5" customHeight="1">
      <c r="A958" s="36"/>
      <c r="B958" s="37"/>
      <c r="C958" s="174" t="s">
        <v>1346</v>
      </c>
      <c r="D958" s="174" t="s">
        <v>165</v>
      </c>
      <c r="E958" s="175" t="s">
        <v>1347</v>
      </c>
      <c r="F958" s="176" t="s">
        <v>1348</v>
      </c>
      <c r="G958" s="177" t="s">
        <v>185</v>
      </c>
      <c r="H958" s="178">
        <v>2</v>
      </c>
      <c r="I958" s="179"/>
      <c r="J958" s="180">
        <f>ROUND(I958*H958,1)</f>
        <v>0</v>
      </c>
      <c r="K958" s="176" t="s">
        <v>169</v>
      </c>
      <c r="L958" s="41"/>
      <c r="M958" s="181" t="s">
        <v>19</v>
      </c>
      <c r="N958" s="182" t="s">
        <v>43</v>
      </c>
      <c r="O958" s="66"/>
      <c r="P958" s="183">
        <f>O958*H958</f>
        <v>0</v>
      </c>
      <c r="Q958" s="183">
        <v>0</v>
      </c>
      <c r="R958" s="183">
        <f>Q958*H958</f>
        <v>0</v>
      </c>
      <c r="S958" s="183">
        <v>0</v>
      </c>
      <c r="T958" s="183">
        <f>S958*H958</f>
        <v>0</v>
      </c>
      <c r="U958" s="184" t="s">
        <v>19</v>
      </c>
      <c r="V958" s="36"/>
      <c r="W958" s="36"/>
      <c r="X958" s="36"/>
      <c r="Y958" s="36"/>
      <c r="Z958" s="36"/>
      <c r="AA958" s="36"/>
      <c r="AB958" s="36"/>
      <c r="AC958" s="36"/>
      <c r="AD958" s="36"/>
      <c r="AE958" s="36"/>
      <c r="AR958" s="185" t="s">
        <v>268</v>
      </c>
      <c r="AT958" s="185" t="s">
        <v>165</v>
      </c>
      <c r="AU958" s="185" t="s">
        <v>82</v>
      </c>
      <c r="AY958" s="19" t="s">
        <v>161</v>
      </c>
      <c r="BE958" s="186">
        <f>IF(N958="základní",J958,0)</f>
        <v>0</v>
      </c>
      <c r="BF958" s="186">
        <f>IF(N958="snížená",J958,0)</f>
        <v>0</v>
      </c>
      <c r="BG958" s="186">
        <f>IF(N958="zákl. přenesená",J958,0)</f>
        <v>0</v>
      </c>
      <c r="BH958" s="186">
        <f>IF(N958="sníž. přenesená",J958,0)</f>
        <v>0</v>
      </c>
      <c r="BI958" s="186">
        <f>IF(N958="nulová",J958,0)</f>
        <v>0</v>
      </c>
      <c r="BJ958" s="19" t="s">
        <v>80</v>
      </c>
      <c r="BK958" s="186">
        <f>ROUND(I958*H958,1)</f>
        <v>0</v>
      </c>
      <c r="BL958" s="19" t="s">
        <v>268</v>
      </c>
      <c r="BM958" s="185" t="s">
        <v>1349</v>
      </c>
    </row>
    <row r="959" spans="1:65" s="2" customFormat="1" ht="11.25">
      <c r="A959" s="36"/>
      <c r="B959" s="37"/>
      <c r="C959" s="38"/>
      <c r="D959" s="187" t="s">
        <v>172</v>
      </c>
      <c r="E959" s="38"/>
      <c r="F959" s="188" t="s">
        <v>1350</v>
      </c>
      <c r="G959" s="38"/>
      <c r="H959" s="38"/>
      <c r="I959" s="189"/>
      <c r="J959" s="38"/>
      <c r="K959" s="38"/>
      <c r="L959" s="41"/>
      <c r="M959" s="190"/>
      <c r="N959" s="191"/>
      <c r="O959" s="66"/>
      <c r="P959" s="66"/>
      <c r="Q959" s="66"/>
      <c r="R959" s="66"/>
      <c r="S959" s="66"/>
      <c r="T959" s="66"/>
      <c r="U959" s="67"/>
      <c r="V959" s="36"/>
      <c r="W959" s="36"/>
      <c r="X959" s="36"/>
      <c r="Y959" s="36"/>
      <c r="Z959" s="36"/>
      <c r="AA959" s="36"/>
      <c r="AB959" s="36"/>
      <c r="AC959" s="36"/>
      <c r="AD959" s="36"/>
      <c r="AE959" s="36"/>
      <c r="AT959" s="19" t="s">
        <v>172</v>
      </c>
      <c r="AU959" s="19" t="s">
        <v>82</v>
      </c>
    </row>
    <row r="960" spans="1:65" s="2" customFormat="1" ht="117">
      <c r="A960" s="36"/>
      <c r="B960" s="37"/>
      <c r="C960" s="38"/>
      <c r="D960" s="194" t="s">
        <v>213</v>
      </c>
      <c r="E960" s="38"/>
      <c r="F960" s="225" t="s">
        <v>1351</v>
      </c>
      <c r="G960" s="38"/>
      <c r="H960" s="38"/>
      <c r="I960" s="189"/>
      <c r="J960" s="38"/>
      <c r="K960" s="38"/>
      <c r="L960" s="41"/>
      <c r="M960" s="190"/>
      <c r="N960" s="191"/>
      <c r="O960" s="66"/>
      <c r="P960" s="66"/>
      <c r="Q960" s="66"/>
      <c r="R960" s="66"/>
      <c r="S960" s="66"/>
      <c r="T960" s="66"/>
      <c r="U960" s="67"/>
      <c r="V960" s="36"/>
      <c r="W960" s="36"/>
      <c r="X960" s="36"/>
      <c r="Y960" s="36"/>
      <c r="Z960" s="36"/>
      <c r="AA960" s="36"/>
      <c r="AB960" s="36"/>
      <c r="AC960" s="36"/>
      <c r="AD960" s="36"/>
      <c r="AE960" s="36"/>
      <c r="AT960" s="19" t="s">
        <v>213</v>
      </c>
      <c r="AU960" s="19" t="s">
        <v>82</v>
      </c>
    </row>
    <row r="961" spans="1:65" s="14" customFormat="1" ht="11.25">
      <c r="B961" s="203"/>
      <c r="C961" s="204"/>
      <c r="D961" s="194" t="s">
        <v>174</v>
      </c>
      <c r="E961" s="205" t="s">
        <v>19</v>
      </c>
      <c r="F961" s="206" t="s">
        <v>1352</v>
      </c>
      <c r="G961" s="204"/>
      <c r="H961" s="207">
        <v>2</v>
      </c>
      <c r="I961" s="208"/>
      <c r="J961" s="204"/>
      <c r="K961" s="204"/>
      <c r="L961" s="209"/>
      <c r="M961" s="210"/>
      <c r="N961" s="211"/>
      <c r="O961" s="211"/>
      <c r="P961" s="211"/>
      <c r="Q961" s="211"/>
      <c r="R961" s="211"/>
      <c r="S961" s="211"/>
      <c r="T961" s="211"/>
      <c r="U961" s="212"/>
      <c r="AT961" s="213" t="s">
        <v>174</v>
      </c>
      <c r="AU961" s="213" t="s">
        <v>82</v>
      </c>
      <c r="AV961" s="14" t="s">
        <v>82</v>
      </c>
      <c r="AW961" s="14" t="s">
        <v>33</v>
      </c>
      <c r="AX961" s="14" t="s">
        <v>80</v>
      </c>
      <c r="AY961" s="213" t="s">
        <v>161</v>
      </c>
    </row>
    <row r="962" spans="1:65" s="2" customFormat="1" ht="21.75" customHeight="1">
      <c r="A962" s="36"/>
      <c r="B962" s="37"/>
      <c r="C962" s="237" t="s">
        <v>1353</v>
      </c>
      <c r="D962" s="237" t="s">
        <v>250</v>
      </c>
      <c r="E962" s="238" t="s">
        <v>1354</v>
      </c>
      <c r="F962" s="239" t="s">
        <v>1355</v>
      </c>
      <c r="G962" s="240" t="s">
        <v>185</v>
      </c>
      <c r="H962" s="241">
        <v>2</v>
      </c>
      <c r="I962" s="242"/>
      <c r="J962" s="243">
        <f>ROUND(I962*H962,1)</f>
        <v>0</v>
      </c>
      <c r="K962" s="239" t="s">
        <v>19</v>
      </c>
      <c r="L962" s="244"/>
      <c r="M962" s="245" t="s">
        <v>19</v>
      </c>
      <c r="N962" s="246" t="s">
        <v>43</v>
      </c>
      <c r="O962" s="66"/>
      <c r="P962" s="183">
        <f>O962*H962</f>
        <v>0</v>
      </c>
      <c r="Q962" s="183">
        <v>7.6999999999999999E-2</v>
      </c>
      <c r="R962" s="183">
        <f>Q962*H962</f>
        <v>0.154</v>
      </c>
      <c r="S962" s="183">
        <v>0</v>
      </c>
      <c r="T962" s="183">
        <f>S962*H962</f>
        <v>0</v>
      </c>
      <c r="U962" s="184" t="s">
        <v>19</v>
      </c>
      <c r="V962" s="36"/>
      <c r="W962" s="36"/>
      <c r="X962" s="36"/>
      <c r="Y962" s="36"/>
      <c r="Z962" s="36"/>
      <c r="AA962" s="36"/>
      <c r="AB962" s="36"/>
      <c r="AC962" s="36"/>
      <c r="AD962" s="36"/>
      <c r="AE962" s="36"/>
      <c r="AR962" s="185" t="s">
        <v>406</v>
      </c>
      <c r="AT962" s="185" t="s">
        <v>250</v>
      </c>
      <c r="AU962" s="185" t="s">
        <v>82</v>
      </c>
      <c r="AY962" s="19" t="s">
        <v>161</v>
      </c>
      <c r="BE962" s="186">
        <f>IF(N962="základní",J962,0)</f>
        <v>0</v>
      </c>
      <c r="BF962" s="186">
        <f>IF(N962="snížená",J962,0)</f>
        <v>0</v>
      </c>
      <c r="BG962" s="186">
        <f>IF(N962="zákl. přenesená",J962,0)</f>
        <v>0</v>
      </c>
      <c r="BH962" s="186">
        <f>IF(N962="sníž. přenesená",J962,0)</f>
        <v>0</v>
      </c>
      <c r="BI962" s="186">
        <f>IF(N962="nulová",J962,0)</f>
        <v>0</v>
      </c>
      <c r="BJ962" s="19" t="s">
        <v>80</v>
      </c>
      <c r="BK962" s="186">
        <f>ROUND(I962*H962,1)</f>
        <v>0</v>
      </c>
      <c r="BL962" s="19" t="s">
        <v>268</v>
      </c>
      <c r="BM962" s="185" t="s">
        <v>1356</v>
      </c>
    </row>
    <row r="963" spans="1:65" s="2" customFormat="1" ht="24.2" customHeight="1">
      <c r="A963" s="36"/>
      <c r="B963" s="37"/>
      <c r="C963" s="174" t="s">
        <v>1357</v>
      </c>
      <c r="D963" s="174" t="s">
        <v>165</v>
      </c>
      <c r="E963" s="175" t="s">
        <v>1358</v>
      </c>
      <c r="F963" s="176" t="s">
        <v>1359</v>
      </c>
      <c r="G963" s="177" t="s">
        <v>168</v>
      </c>
      <c r="H963" s="178">
        <v>3.1320000000000001</v>
      </c>
      <c r="I963" s="179"/>
      <c r="J963" s="180">
        <f>ROUND(I963*H963,1)</f>
        <v>0</v>
      </c>
      <c r="K963" s="176" t="s">
        <v>169</v>
      </c>
      <c r="L963" s="41"/>
      <c r="M963" s="181" t="s">
        <v>19</v>
      </c>
      <c r="N963" s="182" t="s">
        <v>43</v>
      </c>
      <c r="O963" s="66"/>
      <c r="P963" s="183">
        <f>O963*H963</f>
        <v>0</v>
      </c>
      <c r="Q963" s="183">
        <v>2.68375E-4</v>
      </c>
      <c r="R963" s="183">
        <f>Q963*H963</f>
        <v>8.4055050000000008E-4</v>
      </c>
      <c r="S963" s="183">
        <v>0</v>
      </c>
      <c r="T963" s="183">
        <f>S963*H963</f>
        <v>0</v>
      </c>
      <c r="U963" s="184" t="s">
        <v>19</v>
      </c>
      <c r="V963" s="36"/>
      <c r="W963" s="36"/>
      <c r="X963" s="36"/>
      <c r="Y963" s="36"/>
      <c r="Z963" s="36"/>
      <c r="AA963" s="36"/>
      <c r="AB963" s="36"/>
      <c r="AC963" s="36"/>
      <c r="AD963" s="36"/>
      <c r="AE963" s="36"/>
      <c r="AR963" s="185" t="s">
        <v>268</v>
      </c>
      <c r="AT963" s="185" t="s">
        <v>165</v>
      </c>
      <c r="AU963" s="185" t="s">
        <v>82</v>
      </c>
      <c r="AY963" s="19" t="s">
        <v>161</v>
      </c>
      <c r="BE963" s="186">
        <f>IF(N963="základní",J963,0)</f>
        <v>0</v>
      </c>
      <c r="BF963" s="186">
        <f>IF(N963="snížená",J963,0)</f>
        <v>0</v>
      </c>
      <c r="BG963" s="186">
        <f>IF(N963="zákl. přenesená",J963,0)</f>
        <v>0</v>
      </c>
      <c r="BH963" s="186">
        <f>IF(N963="sníž. přenesená",J963,0)</f>
        <v>0</v>
      </c>
      <c r="BI963" s="186">
        <f>IF(N963="nulová",J963,0)</f>
        <v>0</v>
      </c>
      <c r="BJ963" s="19" t="s">
        <v>80</v>
      </c>
      <c r="BK963" s="186">
        <f>ROUND(I963*H963,1)</f>
        <v>0</v>
      </c>
      <c r="BL963" s="19" t="s">
        <v>268</v>
      </c>
      <c r="BM963" s="185" t="s">
        <v>1360</v>
      </c>
    </row>
    <row r="964" spans="1:65" s="2" customFormat="1" ht="11.25">
      <c r="A964" s="36"/>
      <c r="B964" s="37"/>
      <c r="C964" s="38"/>
      <c r="D964" s="187" t="s">
        <v>172</v>
      </c>
      <c r="E964" s="38"/>
      <c r="F964" s="188" t="s">
        <v>1361</v>
      </c>
      <c r="G964" s="38"/>
      <c r="H964" s="38"/>
      <c r="I964" s="189"/>
      <c r="J964" s="38"/>
      <c r="K964" s="38"/>
      <c r="L964" s="41"/>
      <c r="M964" s="190"/>
      <c r="N964" s="191"/>
      <c r="O964" s="66"/>
      <c r="P964" s="66"/>
      <c r="Q964" s="66"/>
      <c r="R964" s="66"/>
      <c r="S964" s="66"/>
      <c r="T964" s="66"/>
      <c r="U964" s="67"/>
      <c r="V964" s="36"/>
      <c r="W964" s="36"/>
      <c r="X964" s="36"/>
      <c r="Y964" s="36"/>
      <c r="Z964" s="36"/>
      <c r="AA964" s="36"/>
      <c r="AB964" s="36"/>
      <c r="AC964" s="36"/>
      <c r="AD964" s="36"/>
      <c r="AE964" s="36"/>
      <c r="AT964" s="19" t="s">
        <v>172</v>
      </c>
      <c r="AU964" s="19" t="s">
        <v>82</v>
      </c>
    </row>
    <row r="965" spans="1:65" s="2" customFormat="1" ht="87.75">
      <c r="A965" s="36"/>
      <c r="B965" s="37"/>
      <c r="C965" s="38"/>
      <c r="D965" s="194" t="s">
        <v>213</v>
      </c>
      <c r="E965" s="38"/>
      <c r="F965" s="225" t="s">
        <v>1362</v>
      </c>
      <c r="G965" s="38"/>
      <c r="H965" s="38"/>
      <c r="I965" s="189"/>
      <c r="J965" s="38"/>
      <c r="K965" s="38"/>
      <c r="L965" s="41"/>
      <c r="M965" s="190"/>
      <c r="N965" s="191"/>
      <c r="O965" s="66"/>
      <c r="P965" s="66"/>
      <c r="Q965" s="66"/>
      <c r="R965" s="66"/>
      <c r="S965" s="66"/>
      <c r="T965" s="66"/>
      <c r="U965" s="67"/>
      <c r="V965" s="36"/>
      <c r="W965" s="36"/>
      <c r="X965" s="36"/>
      <c r="Y965" s="36"/>
      <c r="Z965" s="36"/>
      <c r="AA965" s="36"/>
      <c r="AB965" s="36"/>
      <c r="AC965" s="36"/>
      <c r="AD965" s="36"/>
      <c r="AE965" s="36"/>
      <c r="AT965" s="19" t="s">
        <v>213</v>
      </c>
      <c r="AU965" s="19" t="s">
        <v>82</v>
      </c>
    </row>
    <row r="966" spans="1:65" s="14" customFormat="1" ht="11.25">
      <c r="B966" s="203"/>
      <c r="C966" s="204"/>
      <c r="D966" s="194" t="s">
        <v>174</v>
      </c>
      <c r="E966" s="205" t="s">
        <v>19</v>
      </c>
      <c r="F966" s="206" t="s">
        <v>1363</v>
      </c>
      <c r="G966" s="204"/>
      <c r="H966" s="207">
        <v>3.1320000000000001</v>
      </c>
      <c r="I966" s="208"/>
      <c r="J966" s="204"/>
      <c r="K966" s="204"/>
      <c r="L966" s="209"/>
      <c r="M966" s="210"/>
      <c r="N966" s="211"/>
      <c r="O966" s="211"/>
      <c r="P966" s="211"/>
      <c r="Q966" s="211"/>
      <c r="R966" s="211"/>
      <c r="S966" s="211"/>
      <c r="T966" s="211"/>
      <c r="U966" s="212"/>
      <c r="AT966" s="213" t="s">
        <v>174</v>
      </c>
      <c r="AU966" s="213" t="s">
        <v>82</v>
      </c>
      <c r="AV966" s="14" t="s">
        <v>82</v>
      </c>
      <c r="AW966" s="14" t="s">
        <v>33</v>
      </c>
      <c r="AX966" s="14" t="s">
        <v>80</v>
      </c>
      <c r="AY966" s="213" t="s">
        <v>161</v>
      </c>
    </row>
    <row r="967" spans="1:65" s="2" customFormat="1" ht="24.2" customHeight="1">
      <c r="A967" s="36"/>
      <c r="B967" s="37"/>
      <c r="C967" s="237" t="s">
        <v>1364</v>
      </c>
      <c r="D967" s="237" t="s">
        <v>250</v>
      </c>
      <c r="E967" s="238" t="s">
        <v>1365</v>
      </c>
      <c r="F967" s="239" t="s">
        <v>1366</v>
      </c>
      <c r="G967" s="240" t="s">
        <v>185</v>
      </c>
      <c r="H967" s="241">
        <v>1</v>
      </c>
      <c r="I967" s="242"/>
      <c r="J967" s="243">
        <f>ROUND(I967*H967,1)</f>
        <v>0</v>
      </c>
      <c r="K967" s="239" t="s">
        <v>19</v>
      </c>
      <c r="L967" s="244"/>
      <c r="M967" s="245" t="s">
        <v>19</v>
      </c>
      <c r="N967" s="246" t="s">
        <v>43</v>
      </c>
      <c r="O967" s="66"/>
      <c r="P967" s="183">
        <f>O967*H967</f>
        <v>0</v>
      </c>
      <c r="Q967" s="183">
        <v>6.2E-2</v>
      </c>
      <c r="R967" s="183">
        <f>Q967*H967</f>
        <v>6.2E-2</v>
      </c>
      <c r="S967" s="183">
        <v>0</v>
      </c>
      <c r="T967" s="183">
        <f>S967*H967</f>
        <v>0</v>
      </c>
      <c r="U967" s="184" t="s">
        <v>19</v>
      </c>
      <c r="V967" s="36"/>
      <c r="W967" s="36"/>
      <c r="X967" s="36"/>
      <c r="Y967" s="36"/>
      <c r="Z967" s="36"/>
      <c r="AA967" s="36"/>
      <c r="AB967" s="36"/>
      <c r="AC967" s="36"/>
      <c r="AD967" s="36"/>
      <c r="AE967" s="36"/>
      <c r="AR967" s="185" t="s">
        <v>406</v>
      </c>
      <c r="AT967" s="185" t="s">
        <v>250</v>
      </c>
      <c r="AU967" s="185" t="s">
        <v>82</v>
      </c>
      <c r="AY967" s="19" t="s">
        <v>161</v>
      </c>
      <c r="BE967" s="186">
        <f>IF(N967="základní",J967,0)</f>
        <v>0</v>
      </c>
      <c r="BF967" s="186">
        <f>IF(N967="snížená",J967,0)</f>
        <v>0</v>
      </c>
      <c r="BG967" s="186">
        <f>IF(N967="zákl. přenesená",J967,0)</f>
        <v>0</v>
      </c>
      <c r="BH967" s="186">
        <f>IF(N967="sníž. přenesená",J967,0)</f>
        <v>0</v>
      </c>
      <c r="BI967" s="186">
        <f>IF(N967="nulová",J967,0)</f>
        <v>0</v>
      </c>
      <c r="BJ967" s="19" t="s">
        <v>80</v>
      </c>
      <c r="BK967" s="186">
        <f>ROUND(I967*H967,1)</f>
        <v>0</v>
      </c>
      <c r="BL967" s="19" t="s">
        <v>268</v>
      </c>
      <c r="BM967" s="185" t="s">
        <v>1367</v>
      </c>
    </row>
    <row r="968" spans="1:65" s="2" customFormat="1" ht="24.2" customHeight="1">
      <c r="A968" s="36"/>
      <c r="B968" s="37"/>
      <c r="C968" s="174" t="s">
        <v>1368</v>
      </c>
      <c r="D968" s="174" t="s">
        <v>165</v>
      </c>
      <c r="E968" s="175" t="s">
        <v>1369</v>
      </c>
      <c r="F968" s="176" t="s">
        <v>1370</v>
      </c>
      <c r="G968" s="177" t="s">
        <v>672</v>
      </c>
      <c r="H968" s="247"/>
      <c r="I968" s="179"/>
      <c r="J968" s="180">
        <f>ROUND(I968*H968,1)</f>
        <v>0</v>
      </c>
      <c r="K968" s="176" t="s">
        <v>169</v>
      </c>
      <c r="L968" s="41"/>
      <c r="M968" s="181" t="s">
        <v>19</v>
      </c>
      <c r="N968" s="182" t="s">
        <v>43</v>
      </c>
      <c r="O968" s="66"/>
      <c r="P968" s="183">
        <f>O968*H968</f>
        <v>0</v>
      </c>
      <c r="Q968" s="183">
        <v>0</v>
      </c>
      <c r="R968" s="183">
        <f>Q968*H968</f>
        <v>0</v>
      </c>
      <c r="S968" s="183">
        <v>0</v>
      </c>
      <c r="T968" s="183">
        <f>S968*H968</f>
        <v>0</v>
      </c>
      <c r="U968" s="184" t="s">
        <v>19</v>
      </c>
      <c r="V968" s="36"/>
      <c r="W968" s="36"/>
      <c r="X968" s="36"/>
      <c r="Y968" s="36"/>
      <c r="Z968" s="36"/>
      <c r="AA968" s="36"/>
      <c r="AB968" s="36"/>
      <c r="AC968" s="36"/>
      <c r="AD968" s="36"/>
      <c r="AE968" s="36"/>
      <c r="AR968" s="185" t="s">
        <v>268</v>
      </c>
      <c r="AT968" s="185" t="s">
        <v>165</v>
      </c>
      <c r="AU968" s="185" t="s">
        <v>82</v>
      </c>
      <c r="AY968" s="19" t="s">
        <v>161</v>
      </c>
      <c r="BE968" s="186">
        <f>IF(N968="základní",J968,0)</f>
        <v>0</v>
      </c>
      <c r="BF968" s="186">
        <f>IF(N968="snížená",J968,0)</f>
        <v>0</v>
      </c>
      <c r="BG968" s="186">
        <f>IF(N968="zákl. přenesená",J968,0)</f>
        <v>0</v>
      </c>
      <c r="BH968" s="186">
        <f>IF(N968="sníž. přenesená",J968,0)</f>
        <v>0</v>
      </c>
      <c r="BI968" s="186">
        <f>IF(N968="nulová",J968,0)</f>
        <v>0</v>
      </c>
      <c r="BJ968" s="19" t="s">
        <v>80</v>
      </c>
      <c r="BK968" s="186">
        <f>ROUND(I968*H968,1)</f>
        <v>0</v>
      </c>
      <c r="BL968" s="19" t="s">
        <v>268</v>
      </c>
      <c r="BM968" s="185" t="s">
        <v>1371</v>
      </c>
    </row>
    <row r="969" spans="1:65" s="2" customFormat="1" ht="11.25">
      <c r="A969" s="36"/>
      <c r="B969" s="37"/>
      <c r="C969" s="38"/>
      <c r="D969" s="187" t="s">
        <v>172</v>
      </c>
      <c r="E969" s="38"/>
      <c r="F969" s="188" t="s">
        <v>1372</v>
      </c>
      <c r="G969" s="38"/>
      <c r="H969" s="38"/>
      <c r="I969" s="189"/>
      <c r="J969" s="38"/>
      <c r="K969" s="38"/>
      <c r="L969" s="41"/>
      <c r="M969" s="190"/>
      <c r="N969" s="191"/>
      <c r="O969" s="66"/>
      <c r="P969" s="66"/>
      <c r="Q969" s="66"/>
      <c r="R969" s="66"/>
      <c r="S969" s="66"/>
      <c r="T969" s="66"/>
      <c r="U969" s="67"/>
      <c r="V969" s="36"/>
      <c r="W969" s="36"/>
      <c r="X969" s="36"/>
      <c r="Y969" s="36"/>
      <c r="Z969" s="36"/>
      <c r="AA969" s="36"/>
      <c r="AB969" s="36"/>
      <c r="AC969" s="36"/>
      <c r="AD969" s="36"/>
      <c r="AE969" s="36"/>
      <c r="AT969" s="19" t="s">
        <v>172</v>
      </c>
      <c r="AU969" s="19" t="s">
        <v>82</v>
      </c>
    </row>
    <row r="970" spans="1:65" s="2" customFormat="1" ht="78">
      <c r="A970" s="36"/>
      <c r="B970" s="37"/>
      <c r="C970" s="38"/>
      <c r="D970" s="194" t="s">
        <v>213</v>
      </c>
      <c r="E970" s="38"/>
      <c r="F970" s="225" t="s">
        <v>1373</v>
      </c>
      <c r="G970" s="38"/>
      <c r="H970" s="38"/>
      <c r="I970" s="189"/>
      <c r="J970" s="38"/>
      <c r="K970" s="38"/>
      <c r="L970" s="41"/>
      <c r="M970" s="190"/>
      <c r="N970" s="191"/>
      <c r="O970" s="66"/>
      <c r="P970" s="66"/>
      <c r="Q970" s="66"/>
      <c r="R970" s="66"/>
      <c r="S970" s="66"/>
      <c r="T970" s="66"/>
      <c r="U970" s="67"/>
      <c r="V970" s="36"/>
      <c r="W970" s="36"/>
      <c r="X970" s="36"/>
      <c r="Y970" s="36"/>
      <c r="Z970" s="36"/>
      <c r="AA970" s="36"/>
      <c r="AB970" s="36"/>
      <c r="AC970" s="36"/>
      <c r="AD970" s="36"/>
      <c r="AE970" s="36"/>
      <c r="AT970" s="19" t="s">
        <v>213</v>
      </c>
      <c r="AU970" s="19" t="s">
        <v>82</v>
      </c>
    </row>
    <row r="971" spans="1:65" s="12" customFormat="1" ht="22.9" customHeight="1">
      <c r="B971" s="158"/>
      <c r="C971" s="159"/>
      <c r="D971" s="160" t="s">
        <v>71</v>
      </c>
      <c r="E971" s="172" t="s">
        <v>1374</v>
      </c>
      <c r="F971" s="172" t="s">
        <v>1375</v>
      </c>
      <c r="G971" s="159"/>
      <c r="H971" s="159"/>
      <c r="I971" s="162"/>
      <c r="J971" s="173">
        <f>BK971</f>
        <v>0</v>
      </c>
      <c r="K971" s="159"/>
      <c r="L971" s="164"/>
      <c r="M971" s="165"/>
      <c r="N971" s="166"/>
      <c r="O971" s="166"/>
      <c r="P971" s="167">
        <f>SUM(P972:P1013)</f>
        <v>0</v>
      </c>
      <c r="Q971" s="166"/>
      <c r="R971" s="167">
        <f>SUM(R972:R1013)</f>
        <v>1.354167635124</v>
      </c>
      <c r="S971" s="166"/>
      <c r="T971" s="167">
        <f>SUM(T972:T1013)</f>
        <v>0</v>
      </c>
      <c r="U971" s="168"/>
      <c r="AR971" s="169" t="s">
        <v>82</v>
      </c>
      <c r="AT971" s="170" t="s">
        <v>71</v>
      </c>
      <c r="AU971" s="170" t="s">
        <v>80</v>
      </c>
      <c r="AY971" s="169" t="s">
        <v>161</v>
      </c>
      <c r="BK971" s="171">
        <f>SUM(BK972:BK1013)</f>
        <v>0</v>
      </c>
    </row>
    <row r="972" spans="1:65" s="2" customFormat="1" ht="16.5" customHeight="1">
      <c r="A972" s="36"/>
      <c r="B972" s="37"/>
      <c r="C972" s="174" t="s">
        <v>1376</v>
      </c>
      <c r="D972" s="174" t="s">
        <v>165</v>
      </c>
      <c r="E972" s="175" t="s">
        <v>1377</v>
      </c>
      <c r="F972" s="176" t="s">
        <v>1378</v>
      </c>
      <c r="G972" s="177" t="s">
        <v>168</v>
      </c>
      <c r="H972" s="178">
        <v>179.143</v>
      </c>
      <c r="I972" s="179"/>
      <c r="J972" s="180">
        <f>ROUND(I972*H972,1)</f>
        <v>0</v>
      </c>
      <c r="K972" s="176" t="s">
        <v>169</v>
      </c>
      <c r="L972" s="41"/>
      <c r="M972" s="181" t="s">
        <v>19</v>
      </c>
      <c r="N972" s="182" t="s">
        <v>43</v>
      </c>
      <c r="O972" s="66"/>
      <c r="P972" s="183">
        <f>O972*H972</f>
        <v>0</v>
      </c>
      <c r="Q972" s="183">
        <v>7.6799999999999999E-7</v>
      </c>
      <c r="R972" s="183">
        <f>Q972*H972</f>
        <v>1.37581824E-4</v>
      </c>
      <c r="S972" s="183">
        <v>0</v>
      </c>
      <c r="T972" s="183">
        <f>S972*H972</f>
        <v>0</v>
      </c>
      <c r="U972" s="184" t="s">
        <v>19</v>
      </c>
      <c r="V972" s="36"/>
      <c r="W972" s="36"/>
      <c r="X972" s="36"/>
      <c r="Y972" s="36"/>
      <c r="Z972" s="36"/>
      <c r="AA972" s="36"/>
      <c r="AB972" s="36"/>
      <c r="AC972" s="36"/>
      <c r="AD972" s="36"/>
      <c r="AE972" s="36"/>
      <c r="AR972" s="185" t="s">
        <v>268</v>
      </c>
      <c r="AT972" s="185" t="s">
        <v>165</v>
      </c>
      <c r="AU972" s="185" t="s">
        <v>82</v>
      </c>
      <c r="AY972" s="19" t="s">
        <v>161</v>
      </c>
      <c r="BE972" s="186">
        <f>IF(N972="základní",J972,0)</f>
        <v>0</v>
      </c>
      <c r="BF972" s="186">
        <f>IF(N972="snížená",J972,0)</f>
        <v>0</v>
      </c>
      <c r="BG972" s="186">
        <f>IF(N972="zákl. přenesená",J972,0)</f>
        <v>0</v>
      </c>
      <c r="BH972" s="186">
        <f>IF(N972="sníž. přenesená",J972,0)</f>
        <v>0</v>
      </c>
      <c r="BI972" s="186">
        <f>IF(N972="nulová",J972,0)</f>
        <v>0</v>
      </c>
      <c r="BJ972" s="19" t="s">
        <v>80</v>
      </c>
      <c r="BK972" s="186">
        <f>ROUND(I972*H972,1)</f>
        <v>0</v>
      </c>
      <c r="BL972" s="19" t="s">
        <v>268</v>
      </c>
      <c r="BM972" s="185" t="s">
        <v>1379</v>
      </c>
    </row>
    <row r="973" spans="1:65" s="2" customFormat="1" ht="11.25">
      <c r="A973" s="36"/>
      <c r="B973" s="37"/>
      <c r="C973" s="38"/>
      <c r="D973" s="187" t="s">
        <v>172</v>
      </c>
      <c r="E973" s="38"/>
      <c r="F973" s="188" t="s">
        <v>1380</v>
      </c>
      <c r="G973" s="38"/>
      <c r="H973" s="38"/>
      <c r="I973" s="189"/>
      <c r="J973" s="38"/>
      <c r="K973" s="38"/>
      <c r="L973" s="41"/>
      <c r="M973" s="190"/>
      <c r="N973" s="191"/>
      <c r="O973" s="66"/>
      <c r="P973" s="66"/>
      <c r="Q973" s="66"/>
      <c r="R973" s="66"/>
      <c r="S973" s="66"/>
      <c r="T973" s="66"/>
      <c r="U973" s="67"/>
      <c r="V973" s="36"/>
      <c r="W973" s="36"/>
      <c r="X973" s="36"/>
      <c r="Y973" s="36"/>
      <c r="Z973" s="36"/>
      <c r="AA973" s="36"/>
      <c r="AB973" s="36"/>
      <c r="AC973" s="36"/>
      <c r="AD973" s="36"/>
      <c r="AE973" s="36"/>
      <c r="AT973" s="19" t="s">
        <v>172</v>
      </c>
      <c r="AU973" s="19" t="s">
        <v>82</v>
      </c>
    </row>
    <row r="974" spans="1:65" s="2" customFormat="1" ht="48.75">
      <c r="A974" s="36"/>
      <c r="B974" s="37"/>
      <c r="C974" s="38"/>
      <c r="D974" s="194" t="s">
        <v>213</v>
      </c>
      <c r="E974" s="38"/>
      <c r="F974" s="225" t="s">
        <v>1381</v>
      </c>
      <c r="G974" s="38"/>
      <c r="H974" s="38"/>
      <c r="I974" s="189"/>
      <c r="J974" s="38"/>
      <c r="K974" s="38"/>
      <c r="L974" s="41"/>
      <c r="M974" s="190"/>
      <c r="N974" s="191"/>
      <c r="O974" s="66"/>
      <c r="P974" s="66"/>
      <c r="Q974" s="66"/>
      <c r="R974" s="66"/>
      <c r="S974" s="66"/>
      <c r="T974" s="66"/>
      <c r="U974" s="67"/>
      <c r="V974" s="36"/>
      <c r="W974" s="36"/>
      <c r="X974" s="36"/>
      <c r="Y974" s="36"/>
      <c r="Z974" s="36"/>
      <c r="AA974" s="36"/>
      <c r="AB974" s="36"/>
      <c r="AC974" s="36"/>
      <c r="AD974" s="36"/>
      <c r="AE974" s="36"/>
      <c r="AT974" s="19" t="s">
        <v>213</v>
      </c>
      <c r="AU974" s="19" t="s">
        <v>82</v>
      </c>
    </row>
    <row r="975" spans="1:65" s="14" customFormat="1" ht="11.25">
      <c r="B975" s="203"/>
      <c r="C975" s="204"/>
      <c r="D975" s="194" t="s">
        <v>174</v>
      </c>
      <c r="E975" s="205" t="s">
        <v>19</v>
      </c>
      <c r="F975" s="206" t="s">
        <v>376</v>
      </c>
      <c r="G975" s="204"/>
      <c r="H975" s="207">
        <v>173.09299999999999</v>
      </c>
      <c r="I975" s="208"/>
      <c r="J975" s="204"/>
      <c r="K975" s="204"/>
      <c r="L975" s="209"/>
      <c r="M975" s="210"/>
      <c r="N975" s="211"/>
      <c r="O975" s="211"/>
      <c r="P975" s="211"/>
      <c r="Q975" s="211"/>
      <c r="R975" s="211"/>
      <c r="S975" s="211"/>
      <c r="T975" s="211"/>
      <c r="U975" s="212"/>
      <c r="AT975" s="213" t="s">
        <v>174</v>
      </c>
      <c r="AU975" s="213" t="s">
        <v>82</v>
      </c>
      <c r="AV975" s="14" t="s">
        <v>82</v>
      </c>
      <c r="AW975" s="14" t="s">
        <v>33</v>
      </c>
      <c r="AX975" s="14" t="s">
        <v>72</v>
      </c>
      <c r="AY975" s="213" t="s">
        <v>161</v>
      </c>
    </row>
    <row r="976" spans="1:65" s="14" customFormat="1" ht="11.25">
      <c r="B976" s="203"/>
      <c r="C976" s="204"/>
      <c r="D976" s="194" t="s">
        <v>174</v>
      </c>
      <c r="E976" s="205" t="s">
        <v>19</v>
      </c>
      <c r="F976" s="206" t="s">
        <v>1382</v>
      </c>
      <c r="G976" s="204"/>
      <c r="H976" s="207">
        <v>-1.27</v>
      </c>
      <c r="I976" s="208"/>
      <c r="J976" s="204"/>
      <c r="K976" s="204"/>
      <c r="L976" s="209"/>
      <c r="M976" s="210"/>
      <c r="N976" s="211"/>
      <c r="O976" s="211"/>
      <c r="P976" s="211"/>
      <c r="Q976" s="211"/>
      <c r="R976" s="211"/>
      <c r="S976" s="211"/>
      <c r="T976" s="211"/>
      <c r="U976" s="212"/>
      <c r="AT976" s="213" t="s">
        <v>174</v>
      </c>
      <c r="AU976" s="213" t="s">
        <v>82</v>
      </c>
      <c r="AV976" s="14" t="s">
        <v>82</v>
      </c>
      <c r="AW976" s="14" t="s">
        <v>33</v>
      </c>
      <c r="AX976" s="14" t="s">
        <v>72</v>
      </c>
      <c r="AY976" s="213" t="s">
        <v>161</v>
      </c>
    </row>
    <row r="977" spans="1:65" s="14" customFormat="1" ht="11.25">
      <c r="B977" s="203"/>
      <c r="C977" s="204"/>
      <c r="D977" s="194" t="s">
        <v>174</v>
      </c>
      <c r="E977" s="205" t="s">
        <v>19</v>
      </c>
      <c r="F977" s="206" t="s">
        <v>1383</v>
      </c>
      <c r="G977" s="204"/>
      <c r="H977" s="207">
        <v>0.53100000000000003</v>
      </c>
      <c r="I977" s="208"/>
      <c r="J977" s="204"/>
      <c r="K977" s="204"/>
      <c r="L977" s="209"/>
      <c r="M977" s="210"/>
      <c r="N977" s="211"/>
      <c r="O977" s="211"/>
      <c r="P977" s="211"/>
      <c r="Q977" s="211"/>
      <c r="R977" s="211"/>
      <c r="S977" s="211"/>
      <c r="T977" s="211"/>
      <c r="U977" s="212"/>
      <c r="AT977" s="213" t="s">
        <v>174</v>
      </c>
      <c r="AU977" s="213" t="s">
        <v>82</v>
      </c>
      <c r="AV977" s="14" t="s">
        <v>82</v>
      </c>
      <c r="AW977" s="14" t="s">
        <v>33</v>
      </c>
      <c r="AX977" s="14" t="s">
        <v>72</v>
      </c>
      <c r="AY977" s="213" t="s">
        <v>161</v>
      </c>
    </row>
    <row r="978" spans="1:65" s="14" customFormat="1" ht="11.25">
      <c r="B978" s="203"/>
      <c r="C978" s="204"/>
      <c r="D978" s="194" t="s">
        <v>174</v>
      </c>
      <c r="E978" s="205" t="s">
        <v>19</v>
      </c>
      <c r="F978" s="206" t="s">
        <v>1384</v>
      </c>
      <c r="G978" s="204"/>
      <c r="H978" s="207">
        <v>2.4809999999999999</v>
      </c>
      <c r="I978" s="208"/>
      <c r="J978" s="204"/>
      <c r="K978" s="204"/>
      <c r="L978" s="209"/>
      <c r="M978" s="210"/>
      <c r="N978" s="211"/>
      <c r="O978" s="211"/>
      <c r="P978" s="211"/>
      <c r="Q978" s="211"/>
      <c r="R978" s="211"/>
      <c r="S978" s="211"/>
      <c r="T978" s="211"/>
      <c r="U978" s="212"/>
      <c r="AT978" s="213" t="s">
        <v>174</v>
      </c>
      <c r="AU978" s="213" t="s">
        <v>82</v>
      </c>
      <c r="AV978" s="14" t="s">
        <v>82</v>
      </c>
      <c r="AW978" s="14" t="s">
        <v>33</v>
      </c>
      <c r="AX978" s="14" t="s">
        <v>72</v>
      </c>
      <c r="AY978" s="213" t="s">
        <v>161</v>
      </c>
    </row>
    <row r="979" spans="1:65" s="14" customFormat="1" ht="11.25">
      <c r="B979" s="203"/>
      <c r="C979" s="204"/>
      <c r="D979" s="194" t="s">
        <v>174</v>
      </c>
      <c r="E979" s="205" t="s">
        <v>19</v>
      </c>
      <c r="F979" s="206" t="s">
        <v>1385</v>
      </c>
      <c r="G979" s="204"/>
      <c r="H979" s="207">
        <v>4.3079999999999998</v>
      </c>
      <c r="I979" s="208"/>
      <c r="J979" s="204"/>
      <c r="K979" s="204"/>
      <c r="L979" s="209"/>
      <c r="M979" s="210"/>
      <c r="N979" s="211"/>
      <c r="O979" s="211"/>
      <c r="P979" s="211"/>
      <c r="Q979" s="211"/>
      <c r="R979" s="211"/>
      <c r="S979" s="211"/>
      <c r="T979" s="211"/>
      <c r="U979" s="212"/>
      <c r="AT979" s="213" t="s">
        <v>174</v>
      </c>
      <c r="AU979" s="213" t="s">
        <v>82</v>
      </c>
      <c r="AV979" s="14" t="s">
        <v>82</v>
      </c>
      <c r="AW979" s="14" t="s">
        <v>33</v>
      </c>
      <c r="AX979" s="14" t="s">
        <v>72</v>
      </c>
      <c r="AY979" s="213" t="s">
        <v>161</v>
      </c>
    </row>
    <row r="980" spans="1:65" s="15" customFormat="1" ht="11.25">
      <c r="B980" s="214"/>
      <c r="C980" s="215"/>
      <c r="D980" s="194" t="s">
        <v>174</v>
      </c>
      <c r="E980" s="216" t="s">
        <v>19</v>
      </c>
      <c r="F980" s="217" t="s">
        <v>239</v>
      </c>
      <c r="G980" s="215"/>
      <c r="H980" s="218">
        <v>179.143</v>
      </c>
      <c r="I980" s="219"/>
      <c r="J980" s="215"/>
      <c r="K980" s="215"/>
      <c r="L980" s="220"/>
      <c r="M980" s="221"/>
      <c r="N980" s="222"/>
      <c r="O980" s="222"/>
      <c r="P980" s="222"/>
      <c r="Q980" s="222"/>
      <c r="R980" s="222"/>
      <c r="S980" s="222"/>
      <c r="T980" s="222"/>
      <c r="U980" s="223"/>
      <c r="AT980" s="224" t="s">
        <v>174</v>
      </c>
      <c r="AU980" s="224" t="s">
        <v>82</v>
      </c>
      <c r="AV980" s="15" t="s">
        <v>170</v>
      </c>
      <c r="AW980" s="15" t="s">
        <v>33</v>
      </c>
      <c r="AX980" s="15" t="s">
        <v>80</v>
      </c>
      <c r="AY980" s="224" t="s">
        <v>161</v>
      </c>
    </row>
    <row r="981" spans="1:65" s="2" customFormat="1" ht="16.5" customHeight="1">
      <c r="A981" s="36"/>
      <c r="B981" s="37"/>
      <c r="C981" s="174" t="s">
        <v>1386</v>
      </c>
      <c r="D981" s="174" t="s">
        <v>165</v>
      </c>
      <c r="E981" s="175" t="s">
        <v>1387</v>
      </c>
      <c r="F981" s="176" t="s">
        <v>1388</v>
      </c>
      <c r="G981" s="177" t="s">
        <v>168</v>
      </c>
      <c r="H981" s="178">
        <v>179.143</v>
      </c>
      <c r="I981" s="179"/>
      <c r="J981" s="180">
        <f>ROUND(I981*H981,1)</f>
        <v>0</v>
      </c>
      <c r="K981" s="176" t="s">
        <v>169</v>
      </c>
      <c r="L981" s="41"/>
      <c r="M981" s="181" t="s">
        <v>19</v>
      </c>
      <c r="N981" s="182" t="s">
        <v>43</v>
      </c>
      <c r="O981" s="66"/>
      <c r="P981" s="183">
        <f>O981*H981</f>
        <v>0</v>
      </c>
      <c r="Q981" s="183">
        <v>0</v>
      </c>
      <c r="R981" s="183">
        <f>Q981*H981</f>
        <v>0</v>
      </c>
      <c r="S981" s="183">
        <v>0</v>
      </c>
      <c r="T981" s="183">
        <f>S981*H981</f>
        <v>0</v>
      </c>
      <c r="U981" s="184" t="s">
        <v>19</v>
      </c>
      <c r="V981" s="36"/>
      <c r="W981" s="36"/>
      <c r="X981" s="36"/>
      <c r="Y981" s="36"/>
      <c r="Z981" s="36"/>
      <c r="AA981" s="36"/>
      <c r="AB981" s="36"/>
      <c r="AC981" s="36"/>
      <c r="AD981" s="36"/>
      <c r="AE981" s="36"/>
      <c r="AR981" s="185" t="s">
        <v>268</v>
      </c>
      <c r="AT981" s="185" t="s">
        <v>165</v>
      </c>
      <c r="AU981" s="185" t="s">
        <v>82</v>
      </c>
      <c r="AY981" s="19" t="s">
        <v>161</v>
      </c>
      <c r="BE981" s="186">
        <f>IF(N981="základní",J981,0)</f>
        <v>0</v>
      </c>
      <c r="BF981" s="186">
        <f>IF(N981="snížená",J981,0)</f>
        <v>0</v>
      </c>
      <c r="BG981" s="186">
        <f>IF(N981="zákl. přenesená",J981,0)</f>
        <v>0</v>
      </c>
      <c r="BH981" s="186">
        <f>IF(N981="sníž. přenesená",J981,0)</f>
        <v>0</v>
      </c>
      <c r="BI981" s="186">
        <f>IF(N981="nulová",J981,0)</f>
        <v>0</v>
      </c>
      <c r="BJ981" s="19" t="s">
        <v>80</v>
      </c>
      <c r="BK981" s="186">
        <f>ROUND(I981*H981,1)</f>
        <v>0</v>
      </c>
      <c r="BL981" s="19" t="s">
        <v>268</v>
      </c>
      <c r="BM981" s="185" t="s">
        <v>1389</v>
      </c>
    </row>
    <row r="982" spans="1:65" s="2" customFormat="1" ht="11.25">
      <c r="A982" s="36"/>
      <c r="B982" s="37"/>
      <c r="C982" s="38"/>
      <c r="D982" s="187" t="s">
        <v>172</v>
      </c>
      <c r="E982" s="38"/>
      <c r="F982" s="188" t="s">
        <v>1390</v>
      </c>
      <c r="G982" s="38"/>
      <c r="H982" s="38"/>
      <c r="I982" s="189"/>
      <c r="J982" s="38"/>
      <c r="K982" s="38"/>
      <c r="L982" s="41"/>
      <c r="M982" s="190"/>
      <c r="N982" s="191"/>
      <c r="O982" s="66"/>
      <c r="P982" s="66"/>
      <c r="Q982" s="66"/>
      <c r="R982" s="66"/>
      <c r="S982" s="66"/>
      <c r="T982" s="66"/>
      <c r="U982" s="67"/>
      <c r="V982" s="36"/>
      <c r="W982" s="36"/>
      <c r="X982" s="36"/>
      <c r="Y982" s="36"/>
      <c r="Z982" s="36"/>
      <c r="AA982" s="36"/>
      <c r="AB982" s="36"/>
      <c r="AC982" s="36"/>
      <c r="AD982" s="36"/>
      <c r="AE982" s="36"/>
      <c r="AT982" s="19" t="s">
        <v>172</v>
      </c>
      <c r="AU982" s="19" t="s">
        <v>82</v>
      </c>
    </row>
    <row r="983" spans="1:65" s="2" customFormat="1" ht="48.75">
      <c r="A983" s="36"/>
      <c r="B983" s="37"/>
      <c r="C983" s="38"/>
      <c r="D983" s="194" t="s">
        <v>213</v>
      </c>
      <c r="E983" s="38"/>
      <c r="F983" s="225" t="s">
        <v>1381</v>
      </c>
      <c r="G983" s="38"/>
      <c r="H983" s="38"/>
      <c r="I983" s="189"/>
      <c r="J983" s="38"/>
      <c r="K983" s="38"/>
      <c r="L983" s="41"/>
      <c r="M983" s="190"/>
      <c r="N983" s="191"/>
      <c r="O983" s="66"/>
      <c r="P983" s="66"/>
      <c r="Q983" s="66"/>
      <c r="R983" s="66"/>
      <c r="S983" s="66"/>
      <c r="T983" s="66"/>
      <c r="U983" s="67"/>
      <c r="V983" s="36"/>
      <c r="W983" s="36"/>
      <c r="X983" s="36"/>
      <c r="Y983" s="36"/>
      <c r="Z983" s="36"/>
      <c r="AA983" s="36"/>
      <c r="AB983" s="36"/>
      <c r="AC983" s="36"/>
      <c r="AD983" s="36"/>
      <c r="AE983" s="36"/>
      <c r="AT983" s="19" t="s">
        <v>213</v>
      </c>
      <c r="AU983" s="19" t="s">
        <v>82</v>
      </c>
    </row>
    <row r="984" spans="1:65" s="2" customFormat="1" ht="16.5" customHeight="1">
      <c r="A984" s="36"/>
      <c r="B984" s="37"/>
      <c r="C984" s="174" t="s">
        <v>1391</v>
      </c>
      <c r="D984" s="174" t="s">
        <v>165</v>
      </c>
      <c r="E984" s="175" t="s">
        <v>1392</v>
      </c>
      <c r="F984" s="176" t="s">
        <v>1393</v>
      </c>
      <c r="G984" s="177" t="s">
        <v>168</v>
      </c>
      <c r="H984" s="178">
        <v>179.143</v>
      </c>
      <c r="I984" s="179"/>
      <c r="J984" s="180">
        <f>ROUND(I984*H984,1)</f>
        <v>0</v>
      </c>
      <c r="K984" s="176" t="s">
        <v>169</v>
      </c>
      <c r="L984" s="41"/>
      <c r="M984" s="181" t="s">
        <v>19</v>
      </c>
      <c r="N984" s="182" t="s">
        <v>43</v>
      </c>
      <c r="O984" s="66"/>
      <c r="P984" s="183">
        <f>O984*H984</f>
        <v>0</v>
      </c>
      <c r="Q984" s="183">
        <v>3.3000000000000003E-5</v>
      </c>
      <c r="R984" s="183">
        <f>Q984*H984</f>
        <v>5.9117190000000002E-3</v>
      </c>
      <c r="S984" s="183">
        <v>0</v>
      </c>
      <c r="T984" s="183">
        <f>S984*H984</f>
        <v>0</v>
      </c>
      <c r="U984" s="184" t="s">
        <v>19</v>
      </c>
      <c r="V984" s="36"/>
      <c r="W984" s="36"/>
      <c r="X984" s="36"/>
      <c r="Y984" s="36"/>
      <c r="Z984" s="36"/>
      <c r="AA984" s="36"/>
      <c r="AB984" s="36"/>
      <c r="AC984" s="36"/>
      <c r="AD984" s="36"/>
      <c r="AE984" s="36"/>
      <c r="AR984" s="185" t="s">
        <v>268</v>
      </c>
      <c r="AT984" s="185" t="s">
        <v>165</v>
      </c>
      <c r="AU984" s="185" t="s">
        <v>82</v>
      </c>
      <c r="AY984" s="19" t="s">
        <v>161</v>
      </c>
      <c r="BE984" s="186">
        <f>IF(N984="základní",J984,0)</f>
        <v>0</v>
      </c>
      <c r="BF984" s="186">
        <f>IF(N984="snížená",J984,0)</f>
        <v>0</v>
      </c>
      <c r="BG984" s="186">
        <f>IF(N984="zákl. přenesená",J984,0)</f>
        <v>0</v>
      </c>
      <c r="BH984" s="186">
        <f>IF(N984="sníž. přenesená",J984,0)</f>
        <v>0</v>
      </c>
      <c r="BI984" s="186">
        <f>IF(N984="nulová",J984,0)</f>
        <v>0</v>
      </c>
      <c r="BJ984" s="19" t="s">
        <v>80</v>
      </c>
      <c r="BK984" s="186">
        <f>ROUND(I984*H984,1)</f>
        <v>0</v>
      </c>
      <c r="BL984" s="19" t="s">
        <v>268</v>
      </c>
      <c r="BM984" s="185" t="s">
        <v>1394</v>
      </c>
    </row>
    <row r="985" spans="1:65" s="2" customFormat="1" ht="11.25">
      <c r="A985" s="36"/>
      <c r="B985" s="37"/>
      <c r="C985" s="38"/>
      <c r="D985" s="187" t="s">
        <v>172</v>
      </c>
      <c r="E985" s="38"/>
      <c r="F985" s="188" t="s">
        <v>1395</v>
      </c>
      <c r="G985" s="38"/>
      <c r="H985" s="38"/>
      <c r="I985" s="189"/>
      <c r="J985" s="38"/>
      <c r="K985" s="38"/>
      <c r="L985" s="41"/>
      <c r="M985" s="190"/>
      <c r="N985" s="191"/>
      <c r="O985" s="66"/>
      <c r="P985" s="66"/>
      <c r="Q985" s="66"/>
      <c r="R985" s="66"/>
      <c r="S985" s="66"/>
      <c r="T985" s="66"/>
      <c r="U985" s="67"/>
      <c r="V985" s="36"/>
      <c r="W985" s="36"/>
      <c r="X985" s="36"/>
      <c r="Y985" s="36"/>
      <c r="Z985" s="36"/>
      <c r="AA985" s="36"/>
      <c r="AB985" s="36"/>
      <c r="AC985" s="36"/>
      <c r="AD985" s="36"/>
      <c r="AE985" s="36"/>
      <c r="AT985" s="19" t="s">
        <v>172</v>
      </c>
      <c r="AU985" s="19" t="s">
        <v>82</v>
      </c>
    </row>
    <row r="986" spans="1:65" s="2" customFormat="1" ht="48.75">
      <c r="A986" s="36"/>
      <c r="B986" s="37"/>
      <c r="C986" s="38"/>
      <c r="D986" s="194" t="s">
        <v>213</v>
      </c>
      <c r="E986" s="38"/>
      <c r="F986" s="225" t="s">
        <v>1381</v>
      </c>
      <c r="G986" s="38"/>
      <c r="H986" s="38"/>
      <c r="I986" s="189"/>
      <c r="J986" s="38"/>
      <c r="K986" s="38"/>
      <c r="L986" s="41"/>
      <c r="M986" s="190"/>
      <c r="N986" s="191"/>
      <c r="O986" s="66"/>
      <c r="P986" s="66"/>
      <c r="Q986" s="66"/>
      <c r="R986" s="66"/>
      <c r="S986" s="66"/>
      <c r="T986" s="66"/>
      <c r="U986" s="67"/>
      <c r="V986" s="36"/>
      <c r="W986" s="36"/>
      <c r="X986" s="36"/>
      <c r="Y986" s="36"/>
      <c r="Z986" s="36"/>
      <c r="AA986" s="36"/>
      <c r="AB986" s="36"/>
      <c r="AC986" s="36"/>
      <c r="AD986" s="36"/>
      <c r="AE986" s="36"/>
      <c r="AT986" s="19" t="s">
        <v>213</v>
      </c>
      <c r="AU986" s="19" t="s">
        <v>82</v>
      </c>
    </row>
    <row r="987" spans="1:65" s="2" customFormat="1" ht="21.75" customHeight="1">
      <c r="A987" s="36"/>
      <c r="B987" s="37"/>
      <c r="C987" s="174" t="s">
        <v>1396</v>
      </c>
      <c r="D987" s="174" t="s">
        <v>165</v>
      </c>
      <c r="E987" s="175" t="s">
        <v>1397</v>
      </c>
      <c r="F987" s="176" t="s">
        <v>1398</v>
      </c>
      <c r="G987" s="177" t="s">
        <v>168</v>
      </c>
      <c r="H987" s="178">
        <v>179.143</v>
      </c>
      <c r="I987" s="179"/>
      <c r="J987" s="180">
        <f>ROUND(I987*H987,1)</f>
        <v>0</v>
      </c>
      <c r="K987" s="176" t="s">
        <v>169</v>
      </c>
      <c r="L987" s="41"/>
      <c r="M987" s="181" t="s">
        <v>19</v>
      </c>
      <c r="N987" s="182" t="s">
        <v>43</v>
      </c>
      <c r="O987" s="66"/>
      <c r="P987" s="183">
        <f>O987*H987</f>
        <v>0</v>
      </c>
      <c r="Q987" s="183">
        <v>4.4999999999999997E-3</v>
      </c>
      <c r="R987" s="183">
        <f>Q987*H987</f>
        <v>0.8061434999999999</v>
      </c>
      <c r="S987" s="183">
        <v>0</v>
      </c>
      <c r="T987" s="183">
        <f>S987*H987</f>
        <v>0</v>
      </c>
      <c r="U987" s="184" t="s">
        <v>19</v>
      </c>
      <c r="V987" s="36"/>
      <c r="W987" s="36"/>
      <c r="X987" s="36"/>
      <c r="Y987" s="36"/>
      <c r="Z987" s="36"/>
      <c r="AA987" s="36"/>
      <c r="AB987" s="36"/>
      <c r="AC987" s="36"/>
      <c r="AD987" s="36"/>
      <c r="AE987" s="36"/>
      <c r="AR987" s="185" t="s">
        <v>268</v>
      </c>
      <c r="AT987" s="185" t="s">
        <v>165</v>
      </c>
      <c r="AU987" s="185" t="s">
        <v>82</v>
      </c>
      <c r="AY987" s="19" t="s">
        <v>161</v>
      </c>
      <c r="BE987" s="186">
        <f>IF(N987="základní",J987,0)</f>
        <v>0</v>
      </c>
      <c r="BF987" s="186">
        <f>IF(N987="snížená",J987,0)</f>
        <v>0</v>
      </c>
      <c r="BG987" s="186">
        <f>IF(N987="zákl. přenesená",J987,0)</f>
        <v>0</v>
      </c>
      <c r="BH987" s="186">
        <f>IF(N987="sníž. přenesená",J987,0)</f>
        <v>0</v>
      </c>
      <c r="BI987" s="186">
        <f>IF(N987="nulová",J987,0)</f>
        <v>0</v>
      </c>
      <c r="BJ987" s="19" t="s">
        <v>80</v>
      </c>
      <c r="BK987" s="186">
        <f>ROUND(I987*H987,1)</f>
        <v>0</v>
      </c>
      <c r="BL987" s="19" t="s">
        <v>268</v>
      </c>
      <c r="BM987" s="185" t="s">
        <v>1399</v>
      </c>
    </row>
    <row r="988" spans="1:65" s="2" customFormat="1" ht="11.25">
      <c r="A988" s="36"/>
      <c r="B988" s="37"/>
      <c r="C988" s="38"/>
      <c r="D988" s="187" t="s">
        <v>172</v>
      </c>
      <c r="E988" s="38"/>
      <c r="F988" s="188" t="s">
        <v>1400</v>
      </c>
      <c r="G988" s="38"/>
      <c r="H988" s="38"/>
      <c r="I988" s="189"/>
      <c r="J988" s="38"/>
      <c r="K988" s="38"/>
      <c r="L988" s="41"/>
      <c r="M988" s="190"/>
      <c r="N988" s="191"/>
      <c r="O988" s="66"/>
      <c r="P988" s="66"/>
      <c r="Q988" s="66"/>
      <c r="R988" s="66"/>
      <c r="S988" s="66"/>
      <c r="T988" s="66"/>
      <c r="U988" s="67"/>
      <c r="V988" s="36"/>
      <c r="W988" s="36"/>
      <c r="X988" s="36"/>
      <c r="Y988" s="36"/>
      <c r="Z988" s="36"/>
      <c r="AA988" s="36"/>
      <c r="AB988" s="36"/>
      <c r="AC988" s="36"/>
      <c r="AD988" s="36"/>
      <c r="AE988" s="36"/>
      <c r="AT988" s="19" t="s">
        <v>172</v>
      </c>
      <c r="AU988" s="19" t="s">
        <v>82</v>
      </c>
    </row>
    <row r="989" spans="1:65" s="2" customFormat="1" ht="48.75">
      <c r="A989" s="36"/>
      <c r="B989" s="37"/>
      <c r="C989" s="38"/>
      <c r="D989" s="194" t="s">
        <v>213</v>
      </c>
      <c r="E989" s="38"/>
      <c r="F989" s="225" t="s">
        <v>1381</v>
      </c>
      <c r="G989" s="38"/>
      <c r="H989" s="38"/>
      <c r="I989" s="189"/>
      <c r="J989" s="38"/>
      <c r="K989" s="38"/>
      <c r="L989" s="41"/>
      <c r="M989" s="190"/>
      <c r="N989" s="191"/>
      <c r="O989" s="66"/>
      <c r="P989" s="66"/>
      <c r="Q989" s="66"/>
      <c r="R989" s="66"/>
      <c r="S989" s="66"/>
      <c r="T989" s="66"/>
      <c r="U989" s="67"/>
      <c r="V989" s="36"/>
      <c r="W989" s="36"/>
      <c r="X989" s="36"/>
      <c r="Y989" s="36"/>
      <c r="Z989" s="36"/>
      <c r="AA989" s="36"/>
      <c r="AB989" s="36"/>
      <c r="AC989" s="36"/>
      <c r="AD989" s="36"/>
      <c r="AE989" s="36"/>
      <c r="AT989" s="19" t="s">
        <v>213</v>
      </c>
      <c r="AU989" s="19" t="s">
        <v>82</v>
      </c>
    </row>
    <row r="990" spans="1:65" s="2" customFormat="1" ht="16.5" customHeight="1">
      <c r="A990" s="36"/>
      <c r="B990" s="37"/>
      <c r="C990" s="174" t="s">
        <v>1401</v>
      </c>
      <c r="D990" s="174" t="s">
        <v>165</v>
      </c>
      <c r="E990" s="175" t="s">
        <v>1402</v>
      </c>
      <c r="F990" s="176" t="s">
        <v>1403</v>
      </c>
      <c r="G990" s="177" t="s">
        <v>168</v>
      </c>
      <c r="H990" s="178">
        <v>179.143</v>
      </c>
      <c r="I990" s="179"/>
      <c r="J990" s="180">
        <f>ROUND(I990*H990,1)</f>
        <v>0</v>
      </c>
      <c r="K990" s="176" t="s">
        <v>169</v>
      </c>
      <c r="L990" s="41"/>
      <c r="M990" s="181" t="s">
        <v>19</v>
      </c>
      <c r="N990" s="182" t="s">
        <v>43</v>
      </c>
      <c r="O990" s="66"/>
      <c r="P990" s="183">
        <f>O990*H990</f>
        <v>0</v>
      </c>
      <c r="Q990" s="183">
        <v>2.9999999999999997E-4</v>
      </c>
      <c r="R990" s="183">
        <f>Q990*H990</f>
        <v>5.3742899999999996E-2</v>
      </c>
      <c r="S990" s="183">
        <v>0</v>
      </c>
      <c r="T990" s="183">
        <f>S990*H990</f>
        <v>0</v>
      </c>
      <c r="U990" s="184" t="s">
        <v>19</v>
      </c>
      <c r="V990" s="36"/>
      <c r="W990" s="36"/>
      <c r="X990" s="36"/>
      <c r="Y990" s="36"/>
      <c r="Z990" s="36"/>
      <c r="AA990" s="36"/>
      <c r="AB990" s="36"/>
      <c r="AC990" s="36"/>
      <c r="AD990" s="36"/>
      <c r="AE990" s="36"/>
      <c r="AR990" s="185" t="s">
        <v>268</v>
      </c>
      <c r="AT990" s="185" t="s">
        <v>165</v>
      </c>
      <c r="AU990" s="185" t="s">
        <v>82</v>
      </c>
      <c r="AY990" s="19" t="s">
        <v>161</v>
      </c>
      <c r="BE990" s="186">
        <f>IF(N990="základní",J990,0)</f>
        <v>0</v>
      </c>
      <c r="BF990" s="186">
        <f>IF(N990="snížená",J990,0)</f>
        <v>0</v>
      </c>
      <c r="BG990" s="186">
        <f>IF(N990="zákl. přenesená",J990,0)</f>
        <v>0</v>
      </c>
      <c r="BH990" s="186">
        <f>IF(N990="sníž. přenesená",J990,0)</f>
        <v>0</v>
      </c>
      <c r="BI990" s="186">
        <f>IF(N990="nulová",J990,0)</f>
        <v>0</v>
      </c>
      <c r="BJ990" s="19" t="s">
        <v>80</v>
      </c>
      <c r="BK990" s="186">
        <f>ROUND(I990*H990,1)</f>
        <v>0</v>
      </c>
      <c r="BL990" s="19" t="s">
        <v>268</v>
      </c>
      <c r="BM990" s="185" t="s">
        <v>1404</v>
      </c>
    </row>
    <row r="991" spans="1:65" s="2" customFormat="1" ht="11.25">
      <c r="A991" s="36"/>
      <c r="B991" s="37"/>
      <c r="C991" s="38"/>
      <c r="D991" s="187" t="s">
        <v>172</v>
      </c>
      <c r="E991" s="38"/>
      <c r="F991" s="188" t="s">
        <v>1405</v>
      </c>
      <c r="G991" s="38"/>
      <c r="H991" s="38"/>
      <c r="I991" s="189"/>
      <c r="J991" s="38"/>
      <c r="K991" s="38"/>
      <c r="L991" s="41"/>
      <c r="M991" s="190"/>
      <c r="N991" s="191"/>
      <c r="O991" s="66"/>
      <c r="P991" s="66"/>
      <c r="Q991" s="66"/>
      <c r="R991" s="66"/>
      <c r="S991" s="66"/>
      <c r="T991" s="66"/>
      <c r="U991" s="67"/>
      <c r="V991" s="36"/>
      <c r="W991" s="36"/>
      <c r="X991" s="36"/>
      <c r="Y991" s="36"/>
      <c r="Z991" s="36"/>
      <c r="AA991" s="36"/>
      <c r="AB991" s="36"/>
      <c r="AC991" s="36"/>
      <c r="AD991" s="36"/>
      <c r="AE991" s="36"/>
      <c r="AT991" s="19" t="s">
        <v>172</v>
      </c>
      <c r="AU991" s="19" t="s">
        <v>82</v>
      </c>
    </row>
    <row r="992" spans="1:65" s="14" customFormat="1" ht="11.25">
      <c r="B992" s="203"/>
      <c r="C992" s="204"/>
      <c r="D992" s="194" t="s">
        <v>174</v>
      </c>
      <c r="E992" s="205" t="s">
        <v>19</v>
      </c>
      <c r="F992" s="206" t="s">
        <v>376</v>
      </c>
      <c r="G992" s="204"/>
      <c r="H992" s="207">
        <v>173.09299999999999</v>
      </c>
      <c r="I992" s="208"/>
      <c r="J992" s="204"/>
      <c r="K992" s="204"/>
      <c r="L992" s="209"/>
      <c r="M992" s="210"/>
      <c r="N992" s="211"/>
      <c r="O992" s="211"/>
      <c r="P992" s="211"/>
      <c r="Q992" s="211"/>
      <c r="R992" s="211"/>
      <c r="S992" s="211"/>
      <c r="T992" s="211"/>
      <c r="U992" s="212"/>
      <c r="AT992" s="213" t="s">
        <v>174</v>
      </c>
      <c r="AU992" s="213" t="s">
        <v>82</v>
      </c>
      <c r="AV992" s="14" t="s">
        <v>82</v>
      </c>
      <c r="AW992" s="14" t="s">
        <v>33</v>
      </c>
      <c r="AX992" s="14" t="s">
        <v>72</v>
      </c>
      <c r="AY992" s="213" t="s">
        <v>161</v>
      </c>
    </row>
    <row r="993" spans="1:65" s="14" customFormat="1" ht="11.25">
      <c r="B993" s="203"/>
      <c r="C993" s="204"/>
      <c r="D993" s="194" t="s">
        <v>174</v>
      </c>
      <c r="E993" s="205" t="s">
        <v>19</v>
      </c>
      <c r="F993" s="206" t="s">
        <v>1382</v>
      </c>
      <c r="G993" s="204"/>
      <c r="H993" s="207">
        <v>-1.27</v>
      </c>
      <c r="I993" s="208"/>
      <c r="J993" s="204"/>
      <c r="K993" s="204"/>
      <c r="L993" s="209"/>
      <c r="M993" s="210"/>
      <c r="N993" s="211"/>
      <c r="O993" s="211"/>
      <c r="P993" s="211"/>
      <c r="Q993" s="211"/>
      <c r="R993" s="211"/>
      <c r="S993" s="211"/>
      <c r="T993" s="211"/>
      <c r="U993" s="212"/>
      <c r="AT993" s="213" t="s">
        <v>174</v>
      </c>
      <c r="AU993" s="213" t="s">
        <v>82</v>
      </c>
      <c r="AV993" s="14" t="s">
        <v>82</v>
      </c>
      <c r="AW993" s="14" t="s">
        <v>33</v>
      </c>
      <c r="AX993" s="14" t="s">
        <v>72</v>
      </c>
      <c r="AY993" s="213" t="s">
        <v>161</v>
      </c>
    </row>
    <row r="994" spans="1:65" s="14" customFormat="1" ht="11.25">
      <c r="B994" s="203"/>
      <c r="C994" s="204"/>
      <c r="D994" s="194" t="s">
        <v>174</v>
      </c>
      <c r="E994" s="205" t="s">
        <v>19</v>
      </c>
      <c r="F994" s="206" t="s">
        <v>1383</v>
      </c>
      <c r="G994" s="204"/>
      <c r="H994" s="207">
        <v>0.53100000000000003</v>
      </c>
      <c r="I994" s="208"/>
      <c r="J994" s="204"/>
      <c r="K994" s="204"/>
      <c r="L994" s="209"/>
      <c r="M994" s="210"/>
      <c r="N994" s="211"/>
      <c r="O994" s="211"/>
      <c r="P994" s="211"/>
      <c r="Q994" s="211"/>
      <c r="R994" s="211"/>
      <c r="S994" s="211"/>
      <c r="T994" s="211"/>
      <c r="U994" s="212"/>
      <c r="AT994" s="213" t="s">
        <v>174</v>
      </c>
      <c r="AU994" s="213" t="s">
        <v>82</v>
      </c>
      <c r="AV994" s="14" t="s">
        <v>82</v>
      </c>
      <c r="AW994" s="14" t="s">
        <v>33</v>
      </c>
      <c r="AX994" s="14" t="s">
        <v>72</v>
      </c>
      <c r="AY994" s="213" t="s">
        <v>161</v>
      </c>
    </row>
    <row r="995" spans="1:65" s="14" customFormat="1" ht="11.25">
      <c r="B995" s="203"/>
      <c r="C995" s="204"/>
      <c r="D995" s="194" t="s">
        <v>174</v>
      </c>
      <c r="E995" s="205" t="s">
        <v>19</v>
      </c>
      <c r="F995" s="206" t="s">
        <v>1384</v>
      </c>
      <c r="G995" s="204"/>
      <c r="H995" s="207">
        <v>2.4809999999999999</v>
      </c>
      <c r="I995" s="208"/>
      <c r="J995" s="204"/>
      <c r="K995" s="204"/>
      <c r="L995" s="209"/>
      <c r="M995" s="210"/>
      <c r="N995" s="211"/>
      <c r="O995" s="211"/>
      <c r="P995" s="211"/>
      <c r="Q995" s="211"/>
      <c r="R995" s="211"/>
      <c r="S995" s="211"/>
      <c r="T995" s="211"/>
      <c r="U995" s="212"/>
      <c r="AT995" s="213" t="s">
        <v>174</v>
      </c>
      <c r="AU995" s="213" t="s">
        <v>82</v>
      </c>
      <c r="AV995" s="14" t="s">
        <v>82</v>
      </c>
      <c r="AW995" s="14" t="s">
        <v>33</v>
      </c>
      <c r="AX995" s="14" t="s">
        <v>72</v>
      </c>
      <c r="AY995" s="213" t="s">
        <v>161</v>
      </c>
    </row>
    <row r="996" spans="1:65" s="14" customFormat="1" ht="11.25">
      <c r="B996" s="203"/>
      <c r="C996" s="204"/>
      <c r="D996" s="194" t="s">
        <v>174</v>
      </c>
      <c r="E996" s="205" t="s">
        <v>19</v>
      </c>
      <c r="F996" s="206" t="s">
        <v>1385</v>
      </c>
      <c r="G996" s="204"/>
      <c r="H996" s="207">
        <v>4.3079999999999998</v>
      </c>
      <c r="I996" s="208"/>
      <c r="J996" s="204"/>
      <c r="K996" s="204"/>
      <c r="L996" s="209"/>
      <c r="M996" s="210"/>
      <c r="N996" s="211"/>
      <c r="O996" s="211"/>
      <c r="P996" s="211"/>
      <c r="Q996" s="211"/>
      <c r="R996" s="211"/>
      <c r="S996" s="211"/>
      <c r="T996" s="211"/>
      <c r="U996" s="212"/>
      <c r="AT996" s="213" t="s">
        <v>174</v>
      </c>
      <c r="AU996" s="213" t="s">
        <v>82</v>
      </c>
      <c r="AV996" s="14" t="s">
        <v>82</v>
      </c>
      <c r="AW996" s="14" t="s">
        <v>33</v>
      </c>
      <c r="AX996" s="14" t="s">
        <v>72</v>
      </c>
      <c r="AY996" s="213" t="s">
        <v>161</v>
      </c>
    </row>
    <row r="997" spans="1:65" s="15" customFormat="1" ht="11.25">
      <c r="B997" s="214"/>
      <c r="C997" s="215"/>
      <c r="D997" s="194" t="s">
        <v>174</v>
      </c>
      <c r="E997" s="216" t="s">
        <v>19</v>
      </c>
      <c r="F997" s="217" t="s">
        <v>239</v>
      </c>
      <c r="G997" s="215"/>
      <c r="H997" s="218">
        <v>179.143</v>
      </c>
      <c r="I997" s="219"/>
      <c r="J997" s="215"/>
      <c r="K997" s="215"/>
      <c r="L997" s="220"/>
      <c r="M997" s="221"/>
      <c r="N997" s="222"/>
      <c r="O997" s="222"/>
      <c r="P997" s="222"/>
      <c r="Q997" s="222"/>
      <c r="R997" s="222"/>
      <c r="S997" s="222"/>
      <c r="T997" s="222"/>
      <c r="U997" s="223"/>
      <c r="AT997" s="224" t="s">
        <v>174</v>
      </c>
      <c r="AU997" s="224" t="s">
        <v>82</v>
      </c>
      <c r="AV997" s="15" t="s">
        <v>170</v>
      </c>
      <c r="AW997" s="15" t="s">
        <v>33</v>
      </c>
      <c r="AX997" s="15" t="s">
        <v>80</v>
      </c>
      <c r="AY997" s="224" t="s">
        <v>161</v>
      </c>
    </row>
    <row r="998" spans="1:65" s="2" customFormat="1" ht="24.2" customHeight="1">
      <c r="A998" s="36"/>
      <c r="B998" s="37"/>
      <c r="C998" s="237" t="s">
        <v>1406</v>
      </c>
      <c r="D998" s="237" t="s">
        <v>250</v>
      </c>
      <c r="E998" s="238" t="s">
        <v>1407</v>
      </c>
      <c r="F998" s="239" t="s">
        <v>1408</v>
      </c>
      <c r="G998" s="240" t="s">
        <v>168</v>
      </c>
      <c r="H998" s="241">
        <v>264.21499999999997</v>
      </c>
      <c r="I998" s="242"/>
      <c r="J998" s="243">
        <f>ROUND(I998*H998,1)</f>
        <v>0</v>
      </c>
      <c r="K998" s="239" t="s">
        <v>169</v>
      </c>
      <c r="L998" s="244"/>
      <c r="M998" s="245" t="s">
        <v>19</v>
      </c>
      <c r="N998" s="246" t="s">
        <v>43</v>
      </c>
      <c r="O998" s="66"/>
      <c r="P998" s="183">
        <f>O998*H998</f>
        <v>0</v>
      </c>
      <c r="Q998" s="183">
        <v>1.8E-3</v>
      </c>
      <c r="R998" s="183">
        <f>Q998*H998</f>
        <v>0.47558699999999993</v>
      </c>
      <c r="S998" s="183">
        <v>0</v>
      </c>
      <c r="T998" s="183">
        <f>S998*H998</f>
        <v>0</v>
      </c>
      <c r="U998" s="184" t="s">
        <v>19</v>
      </c>
      <c r="V998" s="36"/>
      <c r="W998" s="36"/>
      <c r="X998" s="36"/>
      <c r="Y998" s="36"/>
      <c r="Z998" s="36"/>
      <c r="AA998" s="36"/>
      <c r="AB998" s="36"/>
      <c r="AC998" s="36"/>
      <c r="AD998" s="36"/>
      <c r="AE998" s="36"/>
      <c r="AR998" s="185" t="s">
        <v>406</v>
      </c>
      <c r="AT998" s="185" t="s">
        <v>250</v>
      </c>
      <c r="AU998" s="185" t="s">
        <v>82</v>
      </c>
      <c r="AY998" s="19" t="s">
        <v>161</v>
      </c>
      <c r="BE998" s="186">
        <f>IF(N998="základní",J998,0)</f>
        <v>0</v>
      </c>
      <c r="BF998" s="186">
        <f>IF(N998="snížená",J998,0)</f>
        <v>0</v>
      </c>
      <c r="BG998" s="186">
        <f>IF(N998="zákl. přenesená",J998,0)</f>
        <v>0</v>
      </c>
      <c r="BH998" s="186">
        <f>IF(N998="sníž. přenesená",J998,0)</f>
        <v>0</v>
      </c>
      <c r="BI998" s="186">
        <f>IF(N998="nulová",J998,0)</f>
        <v>0</v>
      </c>
      <c r="BJ998" s="19" t="s">
        <v>80</v>
      </c>
      <c r="BK998" s="186">
        <f>ROUND(I998*H998,1)</f>
        <v>0</v>
      </c>
      <c r="BL998" s="19" t="s">
        <v>268</v>
      </c>
      <c r="BM998" s="185" t="s">
        <v>1409</v>
      </c>
    </row>
    <row r="999" spans="1:65" s="14" customFormat="1" ht="11.25">
      <c r="B999" s="203"/>
      <c r="C999" s="204"/>
      <c r="D999" s="194" t="s">
        <v>174</v>
      </c>
      <c r="E999" s="205" t="s">
        <v>19</v>
      </c>
      <c r="F999" s="206" t="s">
        <v>1410</v>
      </c>
      <c r="G999" s="204"/>
      <c r="H999" s="207">
        <v>264.21499999999997</v>
      </c>
      <c r="I999" s="208"/>
      <c r="J999" s="204"/>
      <c r="K999" s="204"/>
      <c r="L999" s="209"/>
      <c r="M999" s="210"/>
      <c r="N999" s="211"/>
      <c r="O999" s="211"/>
      <c r="P999" s="211"/>
      <c r="Q999" s="211"/>
      <c r="R999" s="211"/>
      <c r="S999" s="211"/>
      <c r="T999" s="211"/>
      <c r="U999" s="212"/>
      <c r="AT999" s="213" t="s">
        <v>174</v>
      </c>
      <c r="AU999" s="213" t="s">
        <v>82</v>
      </c>
      <c r="AV999" s="14" t="s">
        <v>82</v>
      </c>
      <c r="AW999" s="14" t="s">
        <v>33</v>
      </c>
      <c r="AX999" s="14" t="s">
        <v>80</v>
      </c>
      <c r="AY999" s="213" t="s">
        <v>161</v>
      </c>
    </row>
    <row r="1000" spans="1:65" s="2" customFormat="1" ht="16.5" customHeight="1">
      <c r="A1000" s="36"/>
      <c r="B1000" s="37"/>
      <c r="C1000" s="174" t="s">
        <v>1411</v>
      </c>
      <c r="D1000" s="174" t="s">
        <v>165</v>
      </c>
      <c r="E1000" s="175" t="s">
        <v>1412</v>
      </c>
      <c r="F1000" s="176" t="s">
        <v>1413</v>
      </c>
      <c r="G1000" s="177" t="s">
        <v>193</v>
      </c>
      <c r="H1000" s="178">
        <v>51.78</v>
      </c>
      <c r="I1000" s="179"/>
      <c r="J1000" s="180">
        <f>ROUND(I1000*H1000,1)</f>
        <v>0</v>
      </c>
      <c r="K1000" s="176" t="s">
        <v>169</v>
      </c>
      <c r="L1000" s="41"/>
      <c r="M1000" s="181" t="s">
        <v>19</v>
      </c>
      <c r="N1000" s="182" t="s">
        <v>43</v>
      </c>
      <c r="O1000" s="66"/>
      <c r="P1000" s="183">
        <f>O1000*H1000</f>
        <v>0</v>
      </c>
      <c r="Q1000" s="183">
        <v>1.4935E-5</v>
      </c>
      <c r="R1000" s="183">
        <f>Q1000*H1000</f>
        <v>7.7333429999999997E-4</v>
      </c>
      <c r="S1000" s="183">
        <v>0</v>
      </c>
      <c r="T1000" s="183">
        <f>S1000*H1000</f>
        <v>0</v>
      </c>
      <c r="U1000" s="184" t="s">
        <v>19</v>
      </c>
      <c r="V1000" s="36"/>
      <c r="W1000" s="36"/>
      <c r="X1000" s="36"/>
      <c r="Y1000" s="36"/>
      <c r="Z1000" s="36"/>
      <c r="AA1000" s="36"/>
      <c r="AB1000" s="36"/>
      <c r="AC1000" s="36"/>
      <c r="AD1000" s="36"/>
      <c r="AE1000" s="36"/>
      <c r="AR1000" s="185" t="s">
        <v>268</v>
      </c>
      <c r="AT1000" s="185" t="s">
        <v>165</v>
      </c>
      <c r="AU1000" s="185" t="s">
        <v>82</v>
      </c>
      <c r="AY1000" s="19" t="s">
        <v>161</v>
      </c>
      <c r="BE1000" s="186">
        <f>IF(N1000="základní",J1000,0)</f>
        <v>0</v>
      </c>
      <c r="BF1000" s="186">
        <f>IF(N1000="snížená",J1000,0)</f>
        <v>0</v>
      </c>
      <c r="BG1000" s="186">
        <f>IF(N1000="zákl. přenesená",J1000,0)</f>
        <v>0</v>
      </c>
      <c r="BH1000" s="186">
        <f>IF(N1000="sníž. přenesená",J1000,0)</f>
        <v>0</v>
      </c>
      <c r="BI1000" s="186">
        <f>IF(N1000="nulová",J1000,0)</f>
        <v>0</v>
      </c>
      <c r="BJ1000" s="19" t="s">
        <v>80</v>
      </c>
      <c r="BK1000" s="186">
        <f>ROUND(I1000*H1000,1)</f>
        <v>0</v>
      </c>
      <c r="BL1000" s="19" t="s">
        <v>268</v>
      </c>
      <c r="BM1000" s="185" t="s">
        <v>1414</v>
      </c>
    </row>
    <row r="1001" spans="1:65" s="2" customFormat="1" ht="11.25">
      <c r="A1001" s="36"/>
      <c r="B1001" s="37"/>
      <c r="C1001" s="38"/>
      <c r="D1001" s="187" t="s">
        <v>172</v>
      </c>
      <c r="E1001" s="38"/>
      <c r="F1001" s="188" t="s">
        <v>1415</v>
      </c>
      <c r="G1001" s="38"/>
      <c r="H1001" s="38"/>
      <c r="I1001" s="189"/>
      <c r="J1001" s="38"/>
      <c r="K1001" s="38"/>
      <c r="L1001" s="41"/>
      <c r="M1001" s="190"/>
      <c r="N1001" s="191"/>
      <c r="O1001" s="66"/>
      <c r="P1001" s="66"/>
      <c r="Q1001" s="66"/>
      <c r="R1001" s="66"/>
      <c r="S1001" s="66"/>
      <c r="T1001" s="66"/>
      <c r="U1001" s="67"/>
      <c r="V1001" s="36"/>
      <c r="W1001" s="36"/>
      <c r="X1001" s="36"/>
      <c r="Y1001" s="36"/>
      <c r="Z1001" s="36"/>
      <c r="AA1001" s="36"/>
      <c r="AB1001" s="36"/>
      <c r="AC1001" s="36"/>
      <c r="AD1001" s="36"/>
      <c r="AE1001" s="36"/>
      <c r="AT1001" s="19" t="s">
        <v>172</v>
      </c>
      <c r="AU1001" s="19" t="s">
        <v>82</v>
      </c>
    </row>
    <row r="1002" spans="1:65" s="14" customFormat="1" ht="11.25">
      <c r="B1002" s="203"/>
      <c r="C1002" s="204"/>
      <c r="D1002" s="194" t="s">
        <v>174</v>
      </c>
      <c r="E1002" s="205" t="s">
        <v>19</v>
      </c>
      <c r="F1002" s="206" t="s">
        <v>1416</v>
      </c>
      <c r="G1002" s="204"/>
      <c r="H1002" s="207">
        <v>54.78</v>
      </c>
      <c r="I1002" s="208"/>
      <c r="J1002" s="204"/>
      <c r="K1002" s="204"/>
      <c r="L1002" s="209"/>
      <c r="M1002" s="210"/>
      <c r="N1002" s="211"/>
      <c r="O1002" s="211"/>
      <c r="P1002" s="211"/>
      <c r="Q1002" s="211"/>
      <c r="R1002" s="211"/>
      <c r="S1002" s="211"/>
      <c r="T1002" s="211"/>
      <c r="U1002" s="212"/>
      <c r="AT1002" s="213" t="s">
        <v>174</v>
      </c>
      <c r="AU1002" s="213" t="s">
        <v>82</v>
      </c>
      <c r="AV1002" s="14" t="s">
        <v>82</v>
      </c>
      <c r="AW1002" s="14" t="s">
        <v>33</v>
      </c>
      <c r="AX1002" s="14" t="s">
        <v>72</v>
      </c>
      <c r="AY1002" s="213" t="s">
        <v>161</v>
      </c>
    </row>
    <row r="1003" spans="1:65" s="14" customFormat="1" ht="11.25">
      <c r="B1003" s="203"/>
      <c r="C1003" s="204"/>
      <c r="D1003" s="194" t="s">
        <v>174</v>
      </c>
      <c r="E1003" s="205" t="s">
        <v>19</v>
      </c>
      <c r="F1003" s="206" t="s">
        <v>1417</v>
      </c>
      <c r="G1003" s="204"/>
      <c r="H1003" s="207">
        <v>-3</v>
      </c>
      <c r="I1003" s="208"/>
      <c r="J1003" s="204"/>
      <c r="K1003" s="204"/>
      <c r="L1003" s="209"/>
      <c r="M1003" s="210"/>
      <c r="N1003" s="211"/>
      <c r="O1003" s="211"/>
      <c r="P1003" s="211"/>
      <c r="Q1003" s="211"/>
      <c r="R1003" s="211"/>
      <c r="S1003" s="211"/>
      <c r="T1003" s="211"/>
      <c r="U1003" s="212"/>
      <c r="AT1003" s="213" t="s">
        <v>174</v>
      </c>
      <c r="AU1003" s="213" t="s">
        <v>82</v>
      </c>
      <c r="AV1003" s="14" t="s">
        <v>82</v>
      </c>
      <c r="AW1003" s="14" t="s">
        <v>33</v>
      </c>
      <c r="AX1003" s="14" t="s">
        <v>72</v>
      </c>
      <c r="AY1003" s="213" t="s">
        <v>161</v>
      </c>
    </row>
    <row r="1004" spans="1:65" s="15" customFormat="1" ht="11.25">
      <c r="B1004" s="214"/>
      <c r="C1004" s="215"/>
      <c r="D1004" s="194" t="s">
        <v>174</v>
      </c>
      <c r="E1004" s="216" t="s">
        <v>19</v>
      </c>
      <c r="F1004" s="217" t="s">
        <v>239</v>
      </c>
      <c r="G1004" s="215"/>
      <c r="H1004" s="218">
        <v>51.78</v>
      </c>
      <c r="I1004" s="219"/>
      <c r="J1004" s="215"/>
      <c r="K1004" s="215"/>
      <c r="L1004" s="220"/>
      <c r="M1004" s="221"/>
      <c r="N1004" s="222"/>
      <c r="O1004" s="222"/>
      <c r="P1004" s="222"/>
      <c r="Q1004" s="222"/>
      <c r="R1004" s="222"/>
      <c r="S1004" s="222"/>
      <c r="T1004" s="222"/>
      <c r="U1004" s="223"/>
      <c r="AT1004" s="224" t="s">
        <v>174</v>
      </c>
      <c r="AU1004" s="224" t="s">
        <v>82</v>
      </c>
      <c r="AV1004" s="15" t="s">
        <v>170</v>
      </c>
      <c r="AW1004" s="15" t="s">
        <v>33</v>
      </c>
      <c r="AX1004" s="15" t="s">
        <v>80</v>
      </c>
      <c r="AY1004" s="224" t="s">
        <v>161</v>
      </c>
    </row>
    <row r="1005" spans="1:65" s="2" customFormat="1" ht="16.5" customHeight="1">
      <c r="A1005" s="36"/>
      <c r="B1005" s="37"/>
      <c r="C1005" s="237" t="s">
        <v>1418</v>
      </c>
      <c r="D1005" s="237" t="s">
        <v>250</v>
      </c>
      <c r="E1005" s="238" t="s">
        <v>1419</v>
      </c>
      <c r="F1005" s="239" t="s">
        <v>1420</v>
      </c>
      <c r="G1005" s="240" t="s">
        <v>193</v>
      </c>
      <c r="H1005" s="241">
        <v>56.957999999999998</v>
      </c>
      <c r="I1005" s="242"/>
      <c r="J1005" s="243">
        <f>ROUND(I1005*H1005,1)</f>
        <v>0</v>
      </c>
      <c r="K1005" s="239" t="s">
        <v>19</v>
      </c>
      <c r="L1005" s="244"/>
      <c r="M1005" s="245" t="s">
        <v>19</v>
      </c>
      <c r="N1005" s="246" t="s">
        <v>43</v>
      </c>
      <c r="O1005" s="66"/>
      <c r="P1005" s="183">
        <f>O1005*H1005</f>
        <v>0</v>
      </c>
      <c r="Q1005" s="183">
        <v>2.0000000000000001E-4</v>
      </c>
      <c r="R1005" s="183">
        <f>Q1005*H1005</f>
        <v>1.13916E-2</v>
      </c>
      <c r="S1005" s="183">
        <v>0</v>
      </c>
      <c r="T1005" s="183">
        <f>S1005*H1005</f>
        <v>0</v>
      </c>
      <c r="U1005" s="184" t="s">
        <v>19</v>
      </c>
      <c r="V1005" s="36"/>
      <c r="W1005" s="36"/>
      <c r="X1005" s="36"/>
      <c r="Y1005" s="36"/>
      <c r="Z1005" s="36"/>
      <c r="AA1005" s="36"/>
      <c r="AB1005" s="36"/>
      <c r="AC1005" s="36"/>
      <c r="AD1005" s="36"/>
      <c r="AE1005" s="36"/>
      <c r="AR1005" s="185" t="s">
        <v>406</v>
      </c>
      <c r="AT1005" s="185" t="s">
        <v>250</v>
      </c>
      <c r="AU1005" s="185" t="s">
        <v>82</v>
      </c>
      <c r="AY1005" s="19" t="s">
        <v>161</v>
      </c>
      <c r="BE1005" s="186">
        <f>IF(N1005="základní",J1005,0)</f>
        <v>0</v>
      </c>
      <c r="BF1005" s="186">
        <f>IF(N1005="snížená",J1005,0)</f>
        <v>0</v>
      </c>
      <c r="BG1005" s="186">
        <f>IF(N1005="zákl. přenesená",J1005,0)</f>
        <v>0</v>
      </c>
      <c r="BH1005" s="186">
        <f>IF(N1005="sníž. přenesená",J1005,0)</f>
        <v>0</v>
      </c>
      <c r="BI1005" s="186">
        <f>IF(N1005="nulová",J1005,0)</f>
        <v>0</v>
      </c>
      <c r="BJ1005" s="19" t="s">
        <v>80</v>
      </c>
      <c r="BK1005" s="186">
        <f>ROUND(I1005*H1005,1)</f>
        <v>0</v>
      </c>
      <c r="BL1005" s="19" t="s">
        <v>268</v>
      </c>
      <c r="BM1005" s="185" t="s">
        <v>1421</v>
      </c>
    </row>
    <row r="1006" spans="1:65" s="14" customFormat="1" ht="11.25">
      <c r="B1006" s="203"/>
      <c r="C1006" s="204"/>
      <c r="D1006" s="194" t="s">
        <v>174</v>
      </c>
      <c r="E1006" s="205" t="s">
        <v>19</v>
      </c>
      <c r="F1006" s="206" t="s">
        <v>1422</v>
      </c>
      <c r="G1006" s="204"/>
      <c r="H1006" s="207">
        <v>56.957999999999998</v>
      </c>
      <c r="I1006" s="208"/>
      <c r="J1006" s="204"/>
      <c r="K1006" s="204"/>
      <c r="L1006" s="209"/>
      <c r="M1006" s="210"/>
      <c r="N1006" s="211"/>
      <c r="O1006" s="211"/>
      <c r="P1006" s="211"/>
      <c r="Q1006" s="211"/>
      <c r="R1006" s="211"/>
      <c r="S1006" s="211"/>
      <c r="T1006" s="211"/>
      <c r="U1006" s="212"/>
      <c r="AT1006" s="213" t="s">
        <v>174</v>
      </c>
      <c r="AU1006" s="213" t="s">
        <v>82</v>
      </c>
      <c r="AV1006" s="14" t="s">
        <v>82</v>
      </c>
      <c r="AW1006" s="14" t="s">
        <v>33</v>
      </c>
      <c r="AX1006" s="14" t="s">
        <v>80</v>
      </c>
      <c r="AY1006" s="213" t="s">
        <v>161</v>
      </c>
    </row>
    <row r="1007" spans="1:65" s="2" customFormat="1" ht="16.5" customHeight="1">
      <c r="A1007" s="36"/>
      <c r="B1007" s="37"/>
      <c r="C1007" s="174" t="s">
        <v>1423</v>
      </c>
      <c r="D1007" s="174" t="s">
        <v>165</v>
      </c>
      <c r="E1007" s="175" t="s">
        <v>1424</v>
      </c>
      <c r="F1007" s="176" t="s">
        <v>1425</v>
      </c>
      <c r="G1007" s="177" t="s">
        <v>193</v>
      </c>
      <c r="H1007" s="178">
        <v>2.6</v>
      </c>
      <c r="I1007" s="179"/>
      <c r="J1007" s="180">
        <f>ROUND(I1007*H1007,1)</f>
        <v>0</v>
      </c>
      <c r="K1007" s="176" t="s">
        <v>169</v>
      </c>
      <c r="L1007" s="41"/>
      <c r="M1007" s="181" t="s">
        <v>19</v>
      </c>
      <c r="N1007" s="182" t="s">
        <v>43</v>
      </c>
      <c r="O1007" s="66"/>
      <c r="P1007" s="183">
        <f>O1007*H1007</f>
        <v>0</v>
      </c>
      <c r="Q1007" s="183">
        <v>0</v>
      </c>
      <c r="R1007" s="183">
        <f>Q1007*H1007</f>
        <v>0</v>
      </c>
      <c r="S1007" s="183">
        <v>0</v>
      </c>
      <c r="T1007" s="183">
        <f>S1007*H1007</f>
        <v>0</v>
      </c>
      <c r="U1007" s="184" t="s">
        <v>19</v>
      </c>
      <c r="V1007" s="36"/>
      <c r="W1007" s="36"/>
      <c r="X1007" s="36"/>
      <c r="Y1007" s="36"/>
      <c r="Z1007" s="36"/>
      <c r="AA1007" s="36"/>
      <c r="AB1007" s="36"/>
      <c r="AC1007" s="36"/>
      <c r="AD1007" s="36"/>
      <c r="AE1007" s="36"/>
      <c r="AR1007" s="185" t="s">
        <v>268</v>
      </c>
      <c r="AT1007" s="185" t="s">
        <v>165</v>
      </c>
      <c r="AU1007" s="185" t="s">
        <v>82</v>
      </c>
      <c r="AY1007" s="19" t="s">
        <v>161</v>
      </c>
      <c r="BE1007" s="186">
        <f>IF(N1007="základní",J1007,0)</f>
        <v>0</v>
      </c>
      <c r="BF1007" s="186">
        <f>IF(N1007="snížená",J1007,0)</f>
        <v>0</v>
      </c>
      <c r="BG1007" s="186">
        <f>IF(N1007="zákl. přenesená",J1007,0)</f>
        <v>0</v>
      </c>
      <c r="BH1007" s="186">
        <f>IF(N1007="sníž. přenesená",J1007,0)</f>
        <v>0</v>
      </c>
      <c r="BI1007" s="186">
        <f>IF(N1007="nulová",J1007,0)</f>
        <v>0</v>
      </c>
      <c r="BJ1007" s="19" t="s">
        <v>80</v>
      </c>
      <c r="BK1007" s="186">
        <f>ROUND(I1007*H1007,1)</f>
        <v>0</v>
      </c>
      <c r="BL1007" s="19" t="s">
        <v>268</v>
      </c>
      <c r="BM1007" s="185" t="s">
        <v>1426</v>
      </c>
    </row>
    <row r="1008" spans="1:65" s="2" customFormat="1" ht="11.25">
      <c r="A1008" s="36"/>
      <c r="B1008" s="37"/>
      <c r="C1008" s="38"/>
      <c r="D1008" s="187" t="s">
        <v>172</v>
      </c>
      <c r="E1008" s="38"/>
      <c r="F1008" s="188" t="s">
        <v>1427</v>
      </c>
      <c r="G1008" s="38"/>
      <c r="H1008" s="38"/>
      <c r="I1008" s="189"/>
      <c r="J1008" s="38"/>
      <c r="K1008" s="38"/>
      <c r="L1008" s="41"/>
      <c r="M1008" s="190"/>
      <c r="N1008" s="191"/>
      <c r="O1008" s="66"/>
      <c r="P1008" s="66"/>
      <c r="Q1008" s="66"/>
      <c r="R1008" s="66"/>
      <c r="S1008" s="66"/>
      <c r="T1008" s="66"/>
      <c r="U1008" s="67"/>
      <c r="V1008" s="36"/>
      <c r="W1008" s="36"/>
      <c r="X1008" s="36"/>
      <c r="Y1008" s="36"/>
      <c r="Z1008" s="36"/>
      <c r="AA1008" s="36"/>
      <c r="AB1008" s="36"/>
      <c r="AC1008" s="36"/>
      <c r="AD1008" s="36"/>
      <c r="AE1008" s="36"/>
      <c r="AT1008" s="19" t="s">
        <v>172</v>
      </c>
      <c r="AU1008" s="19" t="s">
        <v>82</v>
      </c>
    </row>
    <row r="1009" spans="1:65" s="14" customFormat="1" ht="11.25">
      <c r="B1009" s="203"/>
      <c r="C1009" s="204"/>
      <c r="D1009" s="194" t="s">
        <v>174</v>
      </c>
      <c r="E1009" s="205" t="s">
        <v>19</v>
      </c>
      <c r="F1009" s="206" t="s">
        <v>1428</v>
      </c>
      <c r="G1009" s="204"/>
      <c r="H1009" s="207">
        <v>2.6</v>
      </c>
      <c r="I1009" s="208"/>
      <c r="J1009" s="204"/>
      <c r="K1009" s="204"/>
      <c r="L1009" s="209"/>
      <c r="M1009" s="210"/>
      <c r="N1009" s="211"/>
      <c r="O1009" s="211"/>
      <c r="P1009" s="211"/>
      <c r="Q1009" s="211"/>
      <c r="R1009" s="211"/>
      <c r="S1009" s="211"/>
      <c r="T1009" s="211"/>
      <c r="U1009" s="212"/>
      <c r="AT1009" s="213" t="s">
        <v>174</v>
      </c>
      <c r="AU1009" s="213" t="s">
        <v>82</v>
      </c>
      <c r="AV1009" s="14" t="s">
        <v>82</v>
      </c>
      <c r="AW1009" s="14" t="s">
        <v>33</v>
      </c>
      <c r="AX1009" s="14" t="s">
        <v>80</v>
      </c>
      <c r="AY1009" s="213" t="s">
        <v>161</v>
      </c>
    </row>
    <row r="1010" spans="1:65" s="2" customFormat="1" ht="16.5" customHeight="1">
      <c r="A1010" s="36"/>
      <c r="B1010" s="37"/>
      <c r="C1010" s="237" t="s">
        <v>1429</v>
      </c>
      <c r="D1010" s="237" t="s">
        <v>250</v>
      </c>
      <c r="E1010" s="238" t="s">
        <v>1430</v>
      </c>
      <c r="F1010" s="239" t="s">
        <v>1431</v>
      </c>
      <c r="G1010" s="240" t="s">
        <v>193</v>
      </c>
      <c r="H1010" s="241">
        <v>3</v>
      </c>
      <c r="I1010" s="242"/>
      <c r="J1010" s="243">
        <f>ROUND(I1010*H1010,1)</f>
        <v>0</v>
      </c>
      <c r="K1010" s="239" t="s">
        <v>169</v>
      </c>
      <c r="L1010" s="244"/>
      <c r="M1010" s="245" t="s">
        <v>19</v>
      </c>
      <c r="N1010" s="246" t="s">
        <v>43</v>
      </c>
      <c r="O1010" s="66"/>
      <c r="P1010" s="183">
        <f>O1010*H1010</f>
        <v>0</v>
      </c>
      <c r="Q1010" s="183">
        <v>1.6000000000000001E-4</v>
      </c>
      <c r="R1010" s="183">
        <f>Q1010*H1010</f>
        <v>4.8000000000000007E-4</v>
      </c>
      <c r="S1010" s="183">
        <v>0</v>
      </c>
      <c r="T1010" s="183">
        <f>S1010*H1010</f>
        <v>0</v>
      </c>
      <c r="U1010" s="184" t="s">
        <v>19</v>
      </c>
      <c r="V1010" s="36"/>
      <c r="W1010" s="36"/>
      <c r="X1010" s="36"/>
      <c r="Y1010" s="36"/>
      <c r="Z1010" s="36"/>
      <c r="AA1010" s="36"/>
      <c r="AB1010" s="36"/>
      <c r="AC1010" s="36"/>
      <c r="AD1010" s="36"/>
      <c r="AE1010" s="36"/>
      <c r="AR1010" s="185" t="s">
        <v>406</v>
      </c>
      <c r="AT1010" s="185" t="s">
        <v>250</v>
      </c>
      <c r="AU1010" s="185" t="s">
        <v>82</v>
      </c>
      <c r="AY1010" s="19" t="s">
        <v>161</v>
      </c>
      <c r="BE1010" s="186">
        <f>IF(N1010="základní",J1010,0)</f>
        <v>0</v>
      </c>
      <c r="BF1010" s="186">
        <f>IF(N1010="snížená",J1010,0)</f>
        <v>0</v>
      </c>
      <c r="BG1010" s="186">
        <f>IF(N1010="zákl. přenesená",J1010,0)</f>
        <v>0</v>
      </c>
      <c r="BH1010" s="186">
        <f>IF(N1010="sníž. přenesená",J1010,0)</f>
        <v>0</v>
      </c>
      <c r="BI1010" s="186">
        <f>IF(N1010="nulová",J1010,0)</f>
        <v>0</v>
      </c>
      <c r="BJ1010" s="19" t="s">
        <v>80</v>
      </c>
      <c r="BK1010" s="186">
        <f>ROUND(I1010*H1010,1)</f>
        <v>0</v>
      </c>
      <c r="BL1010" s="19" t="s">
        <v>268</v>
      </c>
      <c r="BM1010" s="185" t="s">
        <v>1432</v>
      </c>
    </row>
    <row r="1011" spans="1:65" s="2" customFormat="1" ht="24.2" customHeight="1">
      <c r="A1011" s="36"/>
      <c r="B1011" s="37"/>
      <c r="C1011" s="174" t="s">
        <v>1433</v>
      </c>
      <c r="D1011" s="174" t="s">
        <v>165</v>
      </c>
      <c r="E1011" s="175" t="s">
        <v>1434</v>
      </c>
      <c r="F1011" s="176" t="s">
        <v>1435</v>
      </c>
      <c r="G1011" s="177" t="s">
        <v>672</v>
      </c>
      <c r="H1011" s="247"/>
      <c r="I1011" s="179"/>
      <c r="J1011" s="180">
        <f>ROUND(I1011*H1011,1)</f>
        <v>0</v>
      </c>
      <c r="K1011" s="176" t="s">
        <v>169</v>
      </c>
      <c r="L1011" s="41"/>
      <c r="M1011" s="181" t="s">
        <v>19</v>
      </c>
      <c r="N1011" s="182" t="s">
        <v>43</v>
      </c>
      <c r="O1011" s="66"/>
      <c r="P1011" s="183">
        <f>O1011*H1011</f>
        <v>0</v>
      </c>
      <c r="Q1011" s="183">
        <v>0</v>
      </c>
      <c r="R1011" s="183">
        <f>Q1011*H1011</f>
        <v>0</v>
      </c>
      <c r="S1011" s="183">
        <v>0</v>
      </c>
      <c r="T1011" s="183">
        <f>S1011*H1011</f>
        <v>0</v>
      </c>
      <c r="U1011" s="184" t="s">
        <v>19</v>
      </c>
      <c r="V1011" s="36"/>
      <c r="W1011" s="36"/>
      <c r="X1011" s="36"/>
      <c r="Y1011" s="36"/>
      <c r="Z1011" s="36"/>
      <c r="AA1011" s="36"/>
      <c r="AB1011" s="36"/>
      <c r="AC1011" s="36"/>
      <c r="AD1011" s="36"/>
      <c r="AE1011" s="36"/>
      <c r="AR1011" s="185" t="s">
        <v>268</v>
      </c>
      <c r="AT1011" s="185" t="s">
        <v>165</v>
      </c>
      <c r="AU1011" s="185" t="s">
        <v>82</v>
      </c>
      <c r="AY1011" s="19" t="s">
        <v>161</v>
      </c>
      <c r="BE1011" s="186">
        <f>IF(N1011="základní",J1011,0)</f>
        <v>0</v>
      </c>
      <c r="BF1011" s="186">
        <f>IF(N1011="snížená",J1011,0)</f>
        <v>0</v>
      </c>
      <c r="BG1011" s="186">
        <f>IF(N1011="zákl. přenesená",J1011,0)</f>
        <v>0</v>
      </c>
      <c r="BH1011" s="186">
        <f>IF(N1011="sníž. přenesená",J1011,0)</f>
        <v>0</v>
      </c>
      <c r="BI1011" s="186">
        <f>IF(N1011="nulová",J1011,0)</f>
        <v>0</v>
      </c>
      <c r="BJ1011" s="19" t="s">
        <v>80</v>
      </c>
      <c r="BK1011" s="186">
        <f>ROUND(I1011*H1011,1)</f>
        <v>0</v>
      </c>
      <c r="BL1011" s="19" t="s">
        <v>268</v>
      </c>
      <c r="BM1011" s="185" t="s">
        <v>1436</v>
      </c>
    </row>
    <row r="1012" spans="1:65" s="2" customFormat="1" ht="11.25">
      <c r="A1012" s="36"/>
      <c r="B1012" s="37"/>
      <c r="C1012" s="38"/>
      <c r="D1012" s="187" t="s">
        <v>172</v>
      </c>
      <c r="E1012" s="38"/>
      <c r="F1012" s="188" t="s">
        <v>1437</v>
      </c>
      <c r="G1012" s="38"/>
      <c r="H1012" s="38"/>
      <c r="I1012" s="189"/>
      <c r="J1012" s="38"/>
      <c r="K1012" s="38"/>
      <c r="L1012" s="41"/>
      <c r="M1012" s="190"/>
      <c r="N1012" s="191"/>
      <c r="O1012" s="66"/>
      <c r="P1012" s="66"/>
      <c r="Q1012" s="66"/>
      <c r="R1012" s="66"/>
      <c r="S1012" s="66"/>
      <c r="T1012" s="66"/>
      <c r="U1012" s="67"/>
      <c r="V1012" s="36"/>
      <c r="W1012" s="36"/>
      <c r="X1012" s="36"/>
      <c r="Y1012" s="36"/>
      <c r="Z1012" s="36"/>
      <c r="AA1012" s="36"/>
      <c r="AB1012" s="36"/>
      <c r="AC1012" s="36"/>
      <c r="AD1012" s="36"/>
      <c r="AE1012" s="36"/>
      <c r="AT1012" s="19" t="s">
        <v>172</v>
      </c>
      <c r="AU1012" s="19" t="s">
        <v>82</v>
      </c>
    </row>
    <row r="1013" spans="1:65" s="2" customFormat="1" ht="78">
      <c r="A1013" s="36"/>
      <c r="B1013" s="37"/>
      <c r="C1013" s="38"/>
      <c r="D1013" s="194" t="s">
        <v>213</v>
      </c>
      <c r="E1013" s="38"/>
      <c r="F1013" s="225" t="s">
        <v>1148</v>
      </c>
      <c r="G1013" s="38"/>
      <c r="H1013" s="38"/>
      <c r="I1013" s="189"/>
      <c r="J1013" s="38"/>
      <c r="K1013" s="38"/>
      <c r="L1013" s="41"/>
      <c r="M1013" s="190"/>
      <c r="N1013" s="191"/>
      <c r="O1013" s="66"/>
      <c r="P1013" s="66"/>
      <c r="Q1013" s="66"/>
      <c r="R1013" s="66"/>
      <c r="S1013" s="66"/>
      <c r="T1013" s="66"/>
      <c r="U1013" s="67"/>
      <c r="V1013" s="36"/>
      <c r="W1013" s="36"/>
      <c r="X1013" s="36"/>
      <c r="Y1013" s="36"/>
      <c r="Z1013" s="36"/>
      <c r="AA1013" s="36"/>
      <c r="AB1013" s="36"/>
      <c r="AC1013" s="36"/>
      <c r="AD1013" s="36"/>
      <c r="AE1013" s="36"/>
      <c r="AT1013" s="19" t="s">
        <v>213</v>
      </c>
      <c r="AU1013" s="19" t="s">
        <v>82</v>
      </c>
    </row>
    <row r="1014" spans="1:65" s="12" customFormat="1" ht="22.9" customHeight="1">
      <c r="B1014" s="158"/>
      <c r="C1014" s="159"/>
      <c r="D1014" s="160" t="s">
        <v>71</v>
      </c>
      <c r="E1014" s="172" t="s">
        <v>1438</v>
      </c>
      <c r="F1014" s="172" t="s">
        <v>1439</v>
      </c>
      <c r="G1014" s="159"/>
      <c r="H1014" s="159"/>
      <c r="I1014" s="162"/>
      <c r="J1014" s="173">
        <f>BK1014</f>
        <v>0</v>
      </c>
      <c r="K1014" s="159"/>
      <c r="L1014" s="164"/>
      <c r="M1014" s="165"/>
      <c r="N1014" s="166"/>
      <c r="O1014" s="166"/>
      <c r="P1014" s="167">
        <f>SUM(P1015:P1133)</f>
        <v>0</v>
      </c>
      <c r="Q1014" s="166"/>
      <c r="R1014" s="167">
        <f>SUM(R1015:R1133)</f>
        <v>0.50342923429000008</v>
      </c>
      <c r="S1014" s="166"/>
      <c r="T1014" s="167">
        <f>SUM(T1015:T1133)</f>
        <v>0</v>
      </c>
      <c r="U1014" s="168"/>
      <c r="AR1014" s="169" t="s">
        <v>82</v>
      </c>
      <c r="AT1014" s="170" t="s">
        <v>71</v>
      </c>
      <c r="AU1014" s="170" t="s">
        <v>80</v>
      </c>
      <c r="AY1014" s="169" t="s">
        <v>161</v>
      </c>
      <c r="BK1014" s="171">
        <f>SUM(BK1015:BK1133)</f>
        <v>0</v>
      </c>
    </row>
    <row r="1015" spans="1:65" s="2" customFormat="1" ht="16.5" customHeight="1">
      <c r="A1015" s="36"/>
      <c r="B1015" s="37"/>
      <c r="C1015" s="174" t="s">
        <v>1440</v>
      </c>
      <c r="D1015" s="174" t="s">
        <v>165</v>
      </c>
      <c r="E1015" s="175" t="s">
        <v>1441</v>
      </c>
      <c r="F1015" s="176" t="s">
        <v>1442</v>
      </c>
      <c r="G1015" s="177" t="s">
        <v>168</v>
      </c>
      <c r="H1015" s="178">
        <v>61.98</v>
      </c>
      <c r="I1015" s="179"/>
      <c r="J1015" s="180">
        <f>ROUND(I1015*H1015,1)</f>
        <v>0</v>
      </c>
      <c r="K1015" s="176" t="s">
        <v>169</v>
      </c>
      <c r="L1015" s="41"/>
      <c r="M1015" s="181" t="s">
        <v>19</v>
      </c>
      <c r="N1015" s="182" t="s">
        <v>43</v>
      </c>
      <c r="O1015" s="66"/>
      <c r="P1015" s="183">
        <f>O1015*H1015</f>
        <v>0</v>
      </c>
      <c r="Q1015" s="183">
        <v>4.4799999999999999E-7</v>
      </c>
      <c r="R1015" s="183">
        <f>Q1015*H1015</f>
        <v>2.7767039999999996E-5</v>
      </c>
      <c r="S1015" s="183">
        <v>0</v>
      </c>
      <c r="T1015" s="183">
        <f>S1015*H1015</f>
        <v>0</v>
      </c>
      <c r="U1015" s="184" t="s">
        <v>19</v>
      </c>
      <c r="V1015" s="36"/>
      <c r="W1015" s="36"/>
      <c r="X1015" s="36"/>
      <c r="Y1015" s="36"/>
      <c r="Z1015" s="36"/>
      <c r="AA1015" s="36"/>
      <c r="AB1015" s="36"/>
      <c r="AC1015" s="36"/>
      <c r="AD1015" s="36"/>
      <c r="AE1015" s="36"/>
      <c r="AR1015" s="185" t="s">
        <v>268</v>
      </c>
      <c r="AT1015" s="185" t="s">
        <v>165</v>
      </c>
      <c r="AU1015" s="185" t="s">
        <v>82</v>
      </c>
      <c r="AY1015" s="19" t="s">
        <v>161</v>
      </c>
      <c r="BE1015" s="186">
        <f>IF(N1015="základní",J1015,0)</f>
        <v>0</v>
      </c>
      <c r="BF1015" s="186">
        <f>IF(N1015="snížená",J1015,0)</f>
        <v>0</v>
      </c>
      <c r="BG1015" s="186">
        <f>IF(N1015="zákl. přenesená",J1015,0)</f>
        <v>0</v>
      </c>
      <c r="BH1015" s="186">
        <f>IF(N1015="sníž. přenesená",J1015,0)</f>
        <v>0</v>
      </c>
      <c r="BI1015" s="186">
        <f>IF(N1015="nulová",J1015,0)</f>
        <v>0</v>
      </c>
      <c r="BJ1015" s="19" t="s">
        <v>80</v>
      </c>
      <c r="BK1015" s="186">
        <f>ROUND(I1015*H1015,1)</f>
        <v>0</v>
      </c>
      <c r="BL1015" s="19" t="s">
        <v>268</v>
      </c>
      <c r="BM1015" s="185" t="s">
        <v>1443</v>
      </c>
    </row>
    <row r="1016" spans="1:65" s="2" customFormat="1" ht="11.25">
      <c r="A1016" s="36"/>
      <c r="B1016" s="37"/>
      <c r="C1016" s="38"/>
      <c r="D1016" s="187" t="s">
        <v>172</v>
      </c>
      <c r="E1016" s="38"/>
      <c r="F1016" s="188" t="s">
        <v>1444</v>
      </c>
      <c r="G1016" s="38"/>
      <c r="H1016" s="38"/>
      <c r="I1016" s="189"/>
      <c r="J1016" s="38"/>
      <c r="K1016" s="38"/>
      <c r="L1016" s="41"/>
      <c r="M1016" s="190"/>
      <c r="N1016" s="191"/>
      <c r="O1016" s="66"/>
      <c r="P1016" s="66"/>
      <c r="Q1016" s="66"/>
      <c r="R1016" s="66"/>
      <c r="S1016" s="66"/>
      <c r="T1016" s="66"/>
      <c r="U1016" s="67"/>
      <c r="V1016" s="36"/>
      <c r="W1016" s="36"/>
      <c r="X1016" s="36"/>
      <c r="Y1016" s="36"/>
      <c r="Z1016" s="36"/>
      <c r="AA1016" s="36"/>
      <c r="AB1016" s="36"/>
      <c r="AC1016" s="36"/>
      <c r="AD1016" s="36"/>
      <c r="AE1016" s="36"/>
      <c r="AT1016" s="19" t="s">
        <v>172</v>
      </c>
      <c r="AU1016" s="19" t="s">
        <v>82</v>
      </c>
    </row>
    <row r="1017" spans="1:65" s="2" customFormat="1" ht="48.75">
      <c r="A1017" s="36"/>
      <c r="B1017" s="37"/>
      <c r="C1017" s="38"/>
      <c r="D1017" s="194" t="s">
        <v>213</v>
      </c>
      <c r="E1017" s="38"/>
      <c r="F1017" s="225" t="s">
        <v>1381</v>
      </c>
      <c r="G1017" s="38"/>
      <c r="H1017" s="38"/>
      <c r="I1017" s="189"/>
      <c r="J1017" s="38"/>
      <c r="K1017" s="38"/>
      <c r="L1017" s="41"/>
      <c r="M1017" s="190"/>
      <c r="N1017" s="191"/>
      <c r="O1017" s="66"/>
      <c r="P1017" s="66"/>
      <c r="Q1017" s="66"/>
      <c r="R1017" s="66"/>
      <c r="S1017" s="66"/>
      <c r="T1017" s="66"/>
      <c r="U1017" s="67"/>
      <c r="V1017" s="36"/>
      <c r="W1017" s="36"/>
      <c r="X1017" s="36"/>
      <c r="Y1017" s="36"/>
      <c r="Z1017" s="36"/>
      <c r="AA1017" s="36"/>
      <c r="AB1017" s="36"/>
      <c r="AC1017" s="36"/>
      <c r="AD1017" s="36"/>
      <c r="AE1017" s="36"/>
      <c r="AT1017" s="19" t="s">
        <v>213</v>
      </c>
      <c r="AU1017" s="19" t="s">
        <v>82</v>
      </c>
    </row>
    <row r="1018" spans="1:65" s="14" customFormat="1" ht="11.25">
      <c r="B1018" s="203"/>
      <c r="C1018" s="204"/>
      <c r="D1018" s="194" t="s">
        <v>174</v>
      </c>
      <c r="E1018" s="205" t="s">
        <v>19</v>
      </c>
      <c r="F1018" s="206" t="s">
        <v>395</v>
      </c>
      <c r="G1018" s="204"/>
      <c r="H1018" s="207">
        <v>30.311</v>
      </c>
      <c r="I1018" s="208"/>
      <c r="J1018" s="204"/>
      <c r="K1018" s="204"/>
      <c r="L1018" s="209"/>
      <c r="M1018" s="210"/>
      <c r="N1018" s="211"/>
      <c r="O1018" s="211"/>
      <c r="P1018" s="211"/>
      <c r="Q1018" s="211"/>
      <c r="R1018" s="211"/>
      <c r="S1018" s="211"/>
      <c r="T1018" s="211"/>
      <c r="U1018" s="212"/>
      <c r="AT1018" s="213" t="s">
        <v>174</v>
      </c>
      <c r="AU1018" s="213" t="s">
        <v>82</v>
      </c>
      <c r="AV1018" s="14" t="s">
        <v>82</v>
      </c>
      <c r="AW1018" s="14" t="s">
        <v>33</v>
      </c>
      <c r="AX1018" s="14" t="s">
        <v>72</v>
      </c>
      <c r="AY1018" s="213" t="s">
        <v>161</v>
      </c>
    </row>
    <row r="1019" spans="1:65" s="14" customFormat="1" ht="11.25">
      <c r="B1019" s="203"/>
      <c r="C1019" s="204"/>
      <c r="D1019" s="194" t="s">
        <v>174</v>
      </c>
      <c r="E1019" s="205" t="s">
        <v>19</v>
      </c>
      <c r="F1019" s="206" t="s">
        <v>396</v>
      </c>
      <c r="G1019" s="204"/>
      <c r="H1019" s="207">
        <v>-0.21</v>
      </c>
      <c r="I1019" s="208"/>
      <c r="J1019" s="204"/>
      <c r="K1019" s="204"/>
      <c r="L1019" s="209"/>
      <c r="M1019" s="210"/>
      <c r="N1019" s="211"/>
      <c r="O1019" s="211"/>
      <c r="P1019" s="211"/>
      <c r="Q1019" s="211"/>
      <c r="R1019" s="211"/>
      <c r="S1019" s="211"/>
      <c r="T1019" s="211"/>
      <c r="U1019" s="212"/>
      <c r="AT1019" s="213" t="s">
        <v>174</v>
      </c>
      <c r="AU1019" s="213" t="s">
        <v>82</v>
      </c>
      <c r="AV1019" s="14" t="s">
        <v>82</v>
      </c>
      <c r="AW1019" s="14" t="s">
        <v>33</v>
      </c>
      <c r="AX1019" s="14" t="s">
        <v>72</v>
      </c>
      <c r="AY1019" s="213" t="s">
        <v>161</v>
      </c>
    </row>
    <row r="1020" spans="1:65" s="14" customFormat="1" ht="11.25">
      <c r="B1020" s="203"/>
      <c r="C1020" s="204"/>
      <c r="D1020" s="194" t="s">
        <v>174</v>
      </c>
      <c r="E1020" s="205" t="s">
        <v>19</v>
      </c>
      <c r="F1020" s="206" t="s">
        <v>397</v>
      </c>
      <c r="G1020" s="204"/>
      <c r="H1020" s="207">
        <v>17.584</v>
      </c>
      <c r="I1020" s="208"/>
      <c r="J1020" s="204"/>
      <c r="K1020" s="204"/>
      <c r="L1020" s="209"/>
      <c r="M1020" s="210"/>
      <c r="N1020" s="211"/>
      <c r="O1020" s="211"/>
      <c r="P1020" s="211"/>
      <c r="Q1020" s="211"/>
      <c r="R1020" s="211"/>
      <c r="S1020" s="211"/>
      <c r="T1020" s="211"/>
      <c r="U1020" s="212"/>
      <c r="AT1020" s="213" t="s">
        <v>174</v>
      </c>
      <c r="AU1020" s="213" t="s">
        <v>82</v>
      </c>
      <c r="AV1020" s="14" t="s">
        <v>82</v>
      </c>
      <c r="AW1020" s="14" t="s">
        <v>33</v>
      </c>
      <c r="AX1020" s="14" t="s">
        <v>72</v>
      </c>
      <c r="AY1020" s="213" t="s">
        <v>161</v>
      </c>
    </row>
    <row r="1021" spans="1:65" s="14" customFormat="1" ht="11.25">
      <c r="B1021" s="203"/>
      <c r="C1021" s="204"/>
      <c r="D1021" s="194" t="s">
        <v>174</v>
      </c>
      <c r="E1021" s="205" t="s">
        <v>19</v>
      </c>
      <c r="F1021" s="206" t="s">
        <v>398</v>
      </c>
      <c r="G1021" s="204"/>
      <c r="H1021" s="207">
        <v>15.484999999999999</v>
      </c>
      <c r="I1021" s="208"/>
      <c r="J1021" s="204"/>
      <c r="K1021" s="204"/>
      <c r="L1021" s="209"/>
      <c r="M1021" s="210"/>
      <c r="N1021" s="211"/>
      <c r="O1021" s="211"/>
      <c r="P1021" s="211"/>
      <c r="Q1021" s="211"/>
      <c r="R1021" s="211"/>
      <c r="S1021" s="211"/>
      <c r="T1021" s="211"/>
      <c r="U1021" s="212"/>
      <c r="AT1021" s="213" t="s">
        <v>174</v>
      </c>
      <c r="AU1021" s="213" t="s">
        <v>82</v>
      </c>
      <c r="AV1021" s="14" t="s">
        <v>82</v>
      </c>
      <c r="AW1021" s="14" t="s">
        <v>33</v>
      </c>
      <c r="AX1021" s="14" t="s">
        <v>72</v>
      </c>
      <c r="AY1021" s="213" t="s">
        <v>161</v>
      </c>
    </row>
    <row r="1022" spans="1:65" s="14" customFormat="1" ht="11.25">
      <c r="B1022" s="203"/>
      <c r="C1022" s="204"/>
      <c r="D1022" s="194" t="s">
        <v>174</v>
      </c>
      <c r="E1022" s="205" t="s">
        <v>19</v>
      </c>
      <c r="F1022" s="206" t="s">
        <v>349</v>
      </c>
      <c r="G1022" s="204"/>
      <c r="H1022" s="207">
        <v>-1.19</v>
      </c>
      <c r="I1022" s="208"/>
      <c r="J1022" s="204"/>
      <c r="K1022" s="204"/>
      <c r="L1022" s="209"/>
      <c r="M1022" s="210"/>
      <c r="N1022" s="211"/>
      <c r="O1022" s="211"/>
      <c r="P1022" s="211"/>
      <c r="Q1022" s="211"/>
      <c r="R1022" s="211"/>
      <c r="S1022" s="211"/>
      <c r="T1022" s="211"/>
      <c r="U1022" s="212"/>
      <c r="AT1022" s="213" t="s">
        <v>174</v>
      </c>
      <c r="AU1022" s="213" t="s">
        <v>82</v>
      </c>
      <c r="AV1022" s="14" t="s">
        <v>82</v>
      </c>
      <c r="AW1022" s="14" t="s">
        <v>33</v>
      </c>
      <c r="AX1022" s="14" t="s">
        <v>72</v>
      </c>
      <c r="AY1022" s="213" t="s">
        <v>161</v>
      </c>
    </row>
    <row r="1023" spans="1:65" s="15" customFormat="1" ht="11.25">
      <c r="B1023" s="214"/>
      <c r="C1023" s="215"/>
      <c r="D1023" s="194" t="s">
        <v>174</v>
      </c>
      <c r="E1023" s="216" t="s">
        <v>19</v>
      </c>
      <c r="F1023" s="217" t="s">
        <v>239</v>
      </c>
      <c r="G1023" s="215"/>
      <c r="H1023" s="218">
        <v>61.98</v>
      </c>
      <c r="I1023" s="219"/>
      <c r="J1023" s="215"/>
      <c r="K1023" s="215"/>
      <c r="L1023" s="220"/>
      <c r="M1023" s="221"/>
      <c r="N1023" s="222"/>
      <c r="O1023" s="222"/>
      <c r="P1023" s="222"/>
      <c r="Q1023" s="222"/>
      <c r="R1023" s="222"/>
      <c r="S1023" s="222"/>
      <c r="T1023" s="222"/>
      <c r="U1023" s="223"/>
      <c r="AT1023" s="224" t="s">
        <v>174</v>
      </c>
      <c r="AU1023" s="224" t="s">
        <v>82</v>
      </c>
      <c r="AV1023" s="15" t="s">
        <v>170</v>
      </c>
      <c r="AW1023" s="15" t="s">
        <v>33</v>
      </c>
      <c r="AX1023" s="15" t="s">
        <v>80</v>
      </c>
      <c r="AY1023" s="224" t="s">
        <v>161</v>
      </c>
    </row>
    <row r="1024" spans="1:65" s="2" customFormat="1" ht="16.5" customHeight="1">
      <c r="A1024" s="36"/>
      <c r="B1024" s="37"/>
      <c r="C1024" s="174" t="s">
        <v>1445</v>
      </c>
      <c r="D1024" s="174" t="s">
        <v>165</v>
      </c>
      <c r="E1024" s="175" t="s">
        <v>1387</v>
      </c>
      <c r="F1024" s="176" t="s">
        <v>1388</v>
      </c>
      <c r="G1024" s="177" t="s">
        <v>168</v>
      </c>
      <c r="H1024" s="178">
        <v>61.98</v>
      </c>
      <c r="I1024" s="179"/>
      <c r="J1024" s="180">
        <f>ROUND(I1024*H1024,1)</f>
        <v>0</v>
      </c>
      <c r="K1024" s="176" t="s">
        <v>169</v>
      </c>
      <c r="L1024" s="41"/>
      <c r="M1024" s="181" t="s">
        <v>19</v>
      </c>
      <c r="N1024" s="182" t="s">
        <v>43</v>
      </c>
      <c r="O1024" s="66"/>
      <c r="P1024" s="183">
        <f>O1024*H1024</f>
        <v>0</v>
      </c>
      <c r="Q1024" s="183">
        <v>0</v>
      </c>
      <c r="R1024" s="183">
        <f>Q1024*H1024</f>
        <v>0</v>
      </c>
      <c r="S1024" s="183">
        <v>0</v>
      </c>
      <c r="T1024" s="183">
        <f>S1024*H1024</f>
        <v>0</v>
      </c>
      <c r="U1024" s="184" t="s">
        <v>19</v>
      </c>
      <c r="V1024" s="36"/>
      <c r="W1024" s="36"/>
      <c r="X1024" s="36"/>
      <c r="Y1024" s="36"/>
      <c r="Z1024" s="36"/>
      <c r="AA1024" s="36"/>
      <c r="AB1024" s="36"/>
      <c r="AC1024" s="36"/>
      <c r="AD1024" s="36"/>
      <c r="AE1024" s="36"/>
      <c r="AR1024" s="185" t="s">
        <v>268</v>
      </c>
      <c r="AT1024" s="185" t="s">
        <v>165</v>
      </c>
      <c r="AU1024" s="185" t="s">
        <v>82</v>
      </c>
      <c r="AY1024" s="19" t="s">
        <v>161</v>
      </c>
      <c r="BE1024" s="186">
        <f>IF(N1024="základní",J1024,0)</f>
        <v>0</v>
      </c>
      <c r="BF1024" s="186">
        <f>IF(N1024="snížená",J1024,0)</f>
        <v>0</v>
      </c>
      <c r="BG1024" s="186">
        <f>IF(N1024="zákl. přenesená",J1024,0)</f>
        <v>0</v>
      </c>
      <c r="BH1024" s="186">
        <f>IF(N1024="sníž. přenesená",J1024,0)</f>
        <v>0</v>
      </c>
      <c r="BI1024" s="186">
        <f>IF(N1024="nulová",J1024,0)</f>
        <v>0</v>
      </c>
      <c r="BJ1024" s="19" t="s">
        <v>80</v>
      </c>
      <c r="BK1024" s="186">
        <f>ROUND(I1024*H1024,1)</f>
        <v>0</v>
      </c>
      <c r="BL1024" s="19" t="s">
        <v>268</v>
      </c>
      <c r="BM1024" s="185" t="s">
        <v>1446</v>
      </c>
    </row>
    <row r="1025" spans="1:65" s="2" customFormat="1" ht="11.25">
      <c r="A1025" s="36"/>
      <c r="B1025" s="37"/>
      <c r="C1025" s="38"/>
      <c r="D1025" s="187" t="s">
        <v>172</v>
      </c>
      <c r="E1025" s="38"/>
      <c r="F1025" s="188" t="s">
        <v>1390</v>
      </c>
      <c r="G1025" s="38"/>
      <c r="H1025" s="38"/>
      <c r="I1025" s="189"/>
      <c r="J1025" s="38"/>
      <c r="K1025" s="38"/>
      <c r="L1025" s="41"/>
      <c r="M1025" s="190"/>
      <c r="N1025" s="191"/>
      <c r="O1025" s="66"/>
      <c r="P1025" s="66"/>
      <c r="Q1025" s="66"/>
      <c r="R1025" s="66"/>
      <c r="S1025" s="66"/>
      <c r="T1025" s="66"/>
      <c r="U1025" s="67"/>
      <c r="V1025" s="36"/>
      <c r="W1025" s="36"/>
      <c r="X1025" s="36"/>
      <c r="Y1025" s="36"/>
      <c r="Z1025" s="36"/>
      <c r="AA1025" s="36"/>
      <c r="AB1025" s="36"/>
      <c r="AC1025" s="36"/>
      <c r="AD1025" s="36"/>
      <c r="AE1025" s="36"/>
      <c r="AT1025" s="19" t="s">
        <v>172</v>
      </c>
      <c r="AU1025" s="19" t="s">
        <v>82</v>
      </c>
    </row>
    <row r="1026" spans="1:65" s="2" customFormat="1" ht="48.75">
      <c r="A1026" s="36"/>
      <c r="B1026" s="37"/>
      <c r="C1026" s="38"/>
      <c r="D1026" s="194" t="s">
        <v>213</v>
      </c>
      <c r="E1026" s="38"/>
      <c r="F1026" s="225" t="s">
        <v>1381</v>
      </c>
      <c r="G1026" s="38"/>
      <c r="H1026" s="38"/>
      <c r="I1026" s="189"/>
      <c r="J1026" s="38"/>
      <c r="K1026" s="38"/>
      <c r="L1026" s="41"/>
      <c r="M1026" s="190"/>
      <c r="N1026" s="191"/>
      <c r="O1026" s="66"/>
      <c r="P1026" s="66"/>
      <c r="Q1026" s="66"/>
      <c r="R1026" s="66"/>
      <c r="S1026" s="66"/>
      <c r="T1026" s="66"/>
      <c r="U1026" s="67"/>
      <c r="V1026" s="36"/>
      <c r="W1026" s="36"/>
      <c r="X1026" s="36"/>
      <c r="Y1026" s="36"/>
      <c r="Z1026" s="36"/>
      <c r="AA1026" s="36"/>
      <c r="AB1026" s="36"/>
      <c r="AC1026" s="36"/>
      <c r="AD1026" s="36"/>
      <c r="AE1026" s="36"/>
      <c r="AT1026" s="19" t="s">
        <v>213</v>
      </c>
      <c r="AU1026" s="19" t="s">
        <v>82</v>
      </c>
    </row>
    <row r="1027" spans="1:65" s="2" customFormat="1" ht="16.5" customHeight="1">
      <c r="A1027" s="36"/>
      <c r="B1027" s="37"/>
      <c r="C1027" s="174" t="s">
        <v>1447</v>
      </c>
      <c r="D1027" s="174" t="s">
        <v>165</v>
      </c>
      <c r="E1027" s="175" t="s">
        <v>1448</v>
      </c>
      <c r="F1027" s="176" t="s">
        <v>1393</v>
      </c>
      <c r="G1027" s="177" t="s">
        <v>168</v>
      </c>
      <c r="H1027" s="178">
        <v>61.98</v>
      </c>
      <c r="I1027" s="179"/>
      <c r="J1027" s="180">
        <f>ROUND(I1027*H1027,1)</f>
        <v>0</v>
      </c>
      <c r="K1027" s="176" t="s">
        <v>169</v>
      </c>
      <c r="L1027" s="41"/>
      <c r="M1027" s="181" t="s">
        <v>19</v>
      </c>
      <c r="N1027" s="182" t="s">
        <v>43</v>
      </c>
      <c r="O1027" s="66"/>
      <c r="P1027" s="183">
        <f>O1027*H1027</f>
        <v>0</v>
      </c>
      <c r="Q1027" s="183">
        <v>3.3000000000000003E-5</v>
      </c>
      <c r="R1027" s="183">
        <f>Q1027*H1027</f>
        <v>2.0453400000000001E-3</v>
      </c>
      <c r="S1027" s="183">
        <v>0</v>
      </c>
      <c r="T1027" s="183">
        <f>S1027*H1027</f>
        <v>0</v>
      </c>
      <c r="U1027" s="184" t="s">
        <v>19</v>
      </c>
      <c r="V1027" s="36"/>
      <c r="W1027" s="36"/>
      <c r="X1027" s="36"/>
      <c r="Y1027" s="36"/>
      <c r="Z1027" s="36"/>
      <c r="AA1027" s="36"/>
      <c r="AB1027" s="36"/>
      <c r="AC1027" s="36"/>
      <c r="AD1027" s="36"/>
      <c r="AE1027" s="36"/>
      <c r="AR1027" s="185" t="s">
        <v>268</v>
      </c>
      <c r="AT1027" s="185" t="s">
        <v>165</v>
      </c>
      <c r="AU1027" s="185" t="s">
        <v>82</v>
      </c>
      <c r="AY1027" s="19" t="s">
        <v>161</v>
      </c>
      <c r="BE1027" s="186">
        <f>IF(N1027="základní",J1027,0)</f>
        <v>0</v>
      </c>
      <c r="BF1027" s="186">
        <f>IF(N1027="snížená",J1027,0)</f>
        <v>0</v>
      </c>
      <c r="BG1027" s="186">
        <f>IF(N1027="zákl. přenesená",J1027,0)</f>
        <v>0</v>
      </c>
      <c r="BH1027" s="186">
        <f>IF(N1027="sníž. přenesená",J1027,0)</f>
        <v>0</v>
      </c>
      <c r="BI1027" s="186">
        <f>IF(N1027="nulová",J1027,0)</f>
        <v>0</v>
      </c>
      <c r="BJ1027" s="19" t="s">
        <v>80</v>
      </c>
      <c r="BK1027" s="186">
        <f>ROUND(I1027*H1027,1)</f>
        <v>0</v>
      </c>
      <c r="BL1027" s="19" t="s">
        <v>268</v>
      </c>
      <c r="BM1027" s="185" t="s">
        <v>1449</v>
      </c>
    </row>
    <row r="1028" spans="1:65" s="2" customFormat="1" ht="11.25">
      <c r="A1028" s="36"/>
      <c r="B1028" s="37"/>
      <c r="C1028" s="38"/>
      <c r="D1028" s="187" t="s">
        <v>172</v>
      </c>
      <c r="E1028" s="38"/>
      <c r="F1028" s="188" t="s">
        <v>1450</v>
      </c>
      <c r="G1028" s="38"/>
      <c r="H1028" s="38"/>
      <c r="I1028" s="189"/>
      <c r="J1028" s="38"/>
      <c r="K1028" s="38"/>
      <c r="L1028" s="41"/>
      <c r="M1028" s="190"/>
      <c r="N1028" s="191"/>
      <c r="O1028" s="66"/>
      <c r="P1028" s="66"/>
      <c r="Q1028" s="66"/>
      <c r="R1028" s="66"/>
      <c r="S1028" s="66"/>
      <c r="T1028" s="66"/>
      <c r="U1028" s="67"/>
      <c r="V1028" s="36"/>
      <c r="W1028" s="36"/>
      <c r="X1028" s="36"/>
      <c r="Y1028" s="36"/>
      <c r="Z1028" s="36"/>
      <c r="AA1028" s="36"/>
      <c r="AB1028" s="36"/>
      <c r="AC1028" s="36"/>
      <c r="AD1028" s="36"/>
      <c r="AE1028" s="36"/>
      <c r="AT1028" s="19" t="s">
        <v>172</v>
      </c>
      <c r="AU1028" s="19" t="s">
        <v>82</v>
      </c>
    </row>
    <row r="1029" spans="1:65" s="2" customFormat="1" ht="48.75">
      <c r="A1029" s="36"/>
      <c r="B1029" s="37"/>
      <c r="C1029" s="38"/>
      <c r="D1029" s="194" t="s">
        <v>213</v>
      </c>
      <c r="E1029" s="38"/>
      <c r="F1029" s="225" t="s">
        <v>1381</v>
      </c>
      <c r="G1029" s="38"/>
      <c r="H1029" s="38"/>
      <c r="I1029" s="189"/>
      <c r="J1029" s="38"/>
      <c r="K1029" s="38"/>
      <c r="L1029" s="41"/>
      <c r="M1029" s="190"/>
      <c r="N1029" s="191"/>
      <c r="O1029" s="66"/>
      <c r="P1029" s="66"/>
      <c r="Q1029" s="66"/>
      <c r="R1029" s="66"/>
      <c r="S1029" s="66"/>
      <c r="T1029" s="66"/>
      <c r="U1029" s="67"/>
      <c r="V1029" s="36"/>
      <c r="W1029" s="36"/>
      <c r="X1029" s="36"/>
      <c r="Y1029" s="36"/>
      <c r="Z1029" s="36"/>
      <c r="AA1029" s="36"/>
      <c r="AB1029" s="36"/>
      <c r="AC1029" s="36"/>
      <c r="AD1029" s="36"/>
      <c r="AE1029" s="36"/>
      <c r="AT1029" s="19" t="s">
        <v>213</v>
      </c>
      <c r="AU1029" s="19" t="s">
        <v>82</v>
      </c>
    </row>
    <row r="1030" spans="1:65" s="2" customFormat="1" ht="21.75" customHeight="1">
      <c r="A1030" s="36"/>
      <c r="B1030" s="37"/>
      <c r="C1030" s="174" t="s">
        <v>1451</v>
      </c>
      <c r="D1030" s="174" t="s">
        <v>165</v>
      </c>
      <c r="E1030" s="175" t="s">
        <v>1397</v>
      </c>
      <c r="F1030" s="176" t="s">
        <v>1398</v>
      </c>
      <c r="G1030" s="177" t="s">
        <v>168</v>
      </c>
      <c r="H1030" s="178">
        <v>61.98</v>
      </c>
      <c r="I1030" s="179"/>
      <c r="J1030" s="180">
        <f>ROUND(I1030*H1030,1)</f>
        <v>0</v>
      </c>
      <c r="K1030" s="176" t="s">
        <v>169</v>
      </c>
      <c r="L1030" s="41"/>
      <c r="M1030" s="181" t="s">
        <v>19</v>
      </c>
      <c r="N1030" s="182" t="s">
        <v>43</v>
      </c>
      <c r="O1030" s="66"/>
      <c r="P1030" s="183">
        <f>O1030*H1030</f>
        <v>0</v>
      </c>
      <c r="Q1030" s="183">
        <v>4.4999999999999997E-3</v>
      </c>
      <c r="R1030" s="183">
        <f>Q1030*H1030</f>
        <v>0.27890999999999999</v>
      </c>
      <c r="S1030" s="183">
        <v>0</v>
      </c>
      <c r="T1030" s="183">
        <f>S1030*H1030</f>
        <v>0</v>
      </c>
      <c r="U1030" s="184" t="s">
        <v>19</v>
      </c>
      <c r="V1030" s="36"/>
      <c r="W1030" s="36"/>
      <c r="X1030" s="36"/>
      <c r="Y1030" s="36"/>
      <c r="Z1030" s="36"/>
      <c r="AA1030" s="36"/>
      <c r="AB1030" s="36"/>
      <c r="AC1030" s="36"/>
      <c r="AD1030" s="36"/>
      <c r="AE1030" s="36"/>
      <c r="AR1030" s="185" t="s">
        <v>268</v>
      </c>
      <c r="AT1030" s="185" t="s">
        <v>165</v>
      </c>
      <c r="AU1030" s="185" t="s">
        <v>82</v>
      </c>
      <c r="AY1030" s="19" t="s">
        <v>161</v>
      </c>
      <c r="BE1030" s="186">
        <f>IF(N1030="základní",J1030,0)</f>
        <v>0</v>
      </c>
      <c r="BF1030" s="186">
        <f>IF(N1030="snížená",J1030,0)</f>
        <v>0</v>
      </c>
      <c r="BG1030" s="186">
        <f>IF(N1030="zákl. přenesená",J1030,0)</f>
        <v>0</v>
      </c>
      <c r="BH1030" s="186">
        <f>IF(N1030="sníž. přenesená",J1030,0)</f>
        <v>0</v>
      </c>
      <c r="BI1030" s="186">
        <f>IF(N1030="nulová",J1030,0)</f>
        <v>0</v>
      </c>
      <c r="BJ1030" s="19" t="s">
        <v>80</v>
      </c>
      <c r="BK1030" s="186">
        <f>ROUND(I1030*H1030,1)</f>
        <v>0</v>
      </c>
      <c r="BL1030" s="19" t="s">
        <v>268</v>
      </c>
      <c r="BM1030" s="185" t="s">
        <v>1452</v>
      </c>
    </row>
    <row r="1031" spans="1:65" s="2" customFormat="1" ht="11.25">
      <c r="A1031" s="36"/>
      <c r="B1031" s="37"/>
      <c r="C1031" s="38"/>
      <c r="D1031" s="187" t="s">
        <v>172</v>
      </c>
      <c r="E1031" s="38"/>
      <c r="F1031" s="188" t="s">
        <v>1400</v>
      </c>
      <c r="G1031" s="38"/>
      <c r="H1031" s="38"/>
      <c r="I1031" s="189"/>
      <c r="J1031" s="38"/>
      <c r="K1031" s="38"/>
      <c r="L1031" s="41"/>
      <c r="M1031" s="190"/>
      <c r="N1031" s="191"/>
      <c r="O1031" s="66"/>
      <c r="P1031" s="66"/>
      <c r="Q1031" s="66"/>
      <c r="R1031" s="66"/>
      <c r="S1031" s="66"/>
      <c r="T1031" s="66"/>
      <c r="U1031" s="67"/>
      <c r="V1031" s="36"/>
      <c r="W1031" s="36"/>
      <c r="X1031" s="36"/>
      <c r="Y1031" s="36"/>
      <c r="Z1031" s="36"/>
      <c r="AA1031" s="36"/>
      <c r="AB1031" s="36"/>
      <c r="AC1031" s="36"/>
      <c r="AD1031" s="36"/>
      <c r="AE1031" s="36"/>
      <c r="AT1031" s="19" t="s">
        <v>172</v>
      </c>
      <c r="AU1031" s="19" t="s">
        <v>82</v>
      </c>
    </row>
    <row r="1032" spans="1:65" s="2" customFormat="1" ht="48.75">
      <c r="A1032" s="36"/>
      <c r="B1032" s="37"/>
      <c r="C1032" s="38"/>
      <c r="D1032" s="194" t="s">
        <v>213</v>
      </c>
      <c r="E1032" s="38"/>
      <c r="F1032" s="225" t="s">
        <v>1381</v>
      </c>
      <c r="G1032" s="38"/>
      <c r="H1032" s="38"/>
      <c r="I1032" s="189"/>
      <c r="J1032" s="38"/>
      <c r="K1032" s="38"/>
      <c r="L1032" s="41"/>
      <c r="M1032" s="190"/>
      <c r="N1032" s="191"/>
      <c r="O1032" s="66"/>
      <c r="P1032" s="66"/>
      <c r="Q1032" s="66"/>
      <c r="R1032" s="66"/>
      <c r="S1032" s="66"/>
      <c r="T1032" s="66"/>
      <c r="U1032" s="67"/>
      <c r="V1032" s="36"/>
      <c r="W1032" s="36"/>
      <c r="X1032" s="36"/>
      <c r="Y1032" s="36"/>
      <c r="Z1032" s="36"/>
      <c r="AA1032" s="36"/>
      <c r="AB1032" s="36"/>
      <c r="AC1032" s="36"/>
      <c r="AD1032" s="36"/>
      <c r="AE1032" s="36"/>
      <c r="AT1032" s="19" t="s">
        <v>213</v>
      </c>
      <c r="AU1032" s="19" t="s">
        <v>82</v>
      </c>
    </row>
    <row r="1033" spans="1:65" s="2" customFormat="1" ht="16.5" customHeight="1">
      <c r="A1033" s="36"/>
      <c r="B1033" s="37"/>
      <c r="C1033" s="174" t="s">
        <v>1453</v>
      </c>
      <c r="D1033" s="174" t="s">
        <v>165</v>
      </c>
      <c r="E1033" s="175" t="s">
        <v>1454</v>
      </c>
      <c r="F1033" s="176" t="s">
        <v>1455</v>
      </c>
      <c r="G1033" s="177" t="s">
        <v>168</v>
      </c>
      <c r="H1033" s="178">
        <v>61.98</v>
      </c>
      <c r="I1033" s="179"/>
      <c r="J1033" s="180">
        <f>ROUND(I1033*H1033,1)</f>
        <v>0</v>
      </c>
      <c r="K1033" s="176" t="s">
        <v>169</v>
      </c>
      <c r="L1033" s="41"/>
      <c r="M1033" s="181" t="s">
        <v>19</v>
      </c>
      <c r="N1033" s="182" t="s">
        <v>43</v>
      </c>
      <c r="O1033" s="66"/>
      <c r="P1033" s="183">
        <f>O1033*H1033</f>
        <v>0</v>
      </c>
      <c r="Q1033" s="183">
        <v>5.0000000000000001E-4</v>
      </c>
      <c r="R1033" s="183">
        <f>Q1033*H1033</f>
        <v>3.099E-2</v>
      </c>
      <c r="S1033" s="183">
        <v>0</v>
      </c>
      <c r="T1033" s="183">
        <f>S1033*H1033</f>
        <v>0</v>
      </c>
      <c r="U1033" s="184" t="s">
        <v>19</v>
      </c>
      <c r="V1033" s="36"/>
      <c r="W1033" s="36"/>
      <c r="X1033" s="36"/>
      <c r="Y1033" s="36"/>
      <c r="Z1033" s="36"/>
      <c r="AA1033" s="36"/>
      <c r="AB1033" s="36"/>
      <c r="AC1033" s="36"/>
      <c r="AD1033" s="36"/>
      <c r="AE1033" s="36"/>
      <c r="AR1033" s="185" t="s">
        <v>268</v>
      </c>
      <c r="AT1033" s="185" t="s">
        <v>165</v>
      </c>
      <c r="AU1033" s="185" t="s">
        <v>82</v>
      </c>
      <c r="AY1033" s="19" t="s">
        <v>161</v>
      </c>
      <c r="BE1033" s="186">
        <f>IF(N1033="základní",J1033,0)</f>
        <v>0</v>
      </c>
      <c r="BF1033" s="186">
        <f>IF(N1033="snížená",J1033,0)</f>
        <v>0</v>
      </c>
      <c r="BG1033" s="186">
        <f>IF(N1033="zákl. přenesená",J1033,0)</f>
        <v>0</v>
      </c>
      <c r="BH1033" s="186">
        <f>IF(N1033="sníž. přenesená",J1033,0)</f>
        <v>0</v>
      </c>
      <c r="BI1033" s="186">
        <f>IF(N1033="nulová",J1033,0)</f>
        <v>0</v>
      </c>
      <c r="BJ1033" s="19" t="s">
        <v>80</v>
      </c>
      <c r="BK1033" s="186">
        <f>ROUND(I1033*H1033,1)</f>
        <v>0</v>
      </c>
      <c r="BL1033" s="19" t="s">
        <v>268</v>
      </c>
      <c r="BM1033" s="185" t="s">
        <v>1456</v>
      </c>
    </row>
    <row r="1034" spans="1:65" s="2" customFormat="1" ht="11.25">
      <c r="A1034" s="36"/>
      <c r="B1034" s="37"/>
      <c r="C1034" s="38"/>
      <c r="D1034" s="187" t="s">
        <v>172</v>
      </c>
      <c r="E1034" s="38"/>
      <c r="F1034" s="188" t="s">
        <v>1457</v>
      </c>
      <c r="G1034" s="38"/>
      <c r="H1034" s="38"/>
      <c r="I1034" s="189"/>
      <c r="J1034" s="38"/>
      <c r="K1034" s="38"/>
      <c r="L1034" s="41"/>
      <c r="M1034" s="190"/>
      <c r="N1034" s="191"/>
      <c r="O1034" s="66"/>
      <c r="P1034" s="66"/>
      <c r="Q1034" s="66"/>
      <c r="R1034" s="66"/>
      <c r="S1034" s="66"/>
      <c r="T1034" s="66"/>
      <c r="U1034" s="67"/>
      <c r="V1034" s="36"/>
      <c r="W1034" s="36"/>
      <c r="X1034" s="36"/>
      <c r="Y1034" s="36"/>
      <c r="Z1034" s="36"/>
      <c r="AA1034" s="36"/>
      <c r="AB1034" s="36"/>
      <c r="AC1034" s="36"/>
      <c r="AD1034" s="36"/>
      <c r="AE1034" s="36"/>
      <c r="AT1034" s="19" t="s">
        <v>172</v>
      </c>
      <c r="AU1034" s="19" t="s">
        <v>82</v>
      </c>
    </row>
    <row r="1035" spans="1:65" s="2" customFormat="1" ht="48.75">
      <c r="A1035" s="36"/>
      <c r="B1035" s="37"/>
      <c r="C1035" s="38"/>
      <c r="D1035" s="194" t="s">
        <v>213</v>
      </c>
      <c r="E1035" s="38"/>
      <c r="F1035" s="225" t="s">
        <v>1381</v>
      </c>
      <c r="G1035" s="38"/>
      <c r="H1035" s="38"/>
      <c r="I1035" s="189"/>
      <c r="J1035" s="38"/>
      <c r="K1035" s="38"/>
      <c r="L1035" s="41"/>
      <c r="M1035" s="190"/>
      <c r="N1035" s="191"/>
      <c r="O1035" s="66"/>
      <c r="P1035" s="66"/>
      <c r="Q1035" s="66"/>
      <c r="R1035" s="66"/>
      <c r="S1035" s="66"/>
      <c r="T1035" s="66"/>
      <c r="U1035" s="67"/>
      <c r="V1035" s="36"/>
      <c r="W1035" s="36"/>
      <c r="X1035" s="36"/>
      <c r="Y1035" s="36"/>
      <c r="Z1035" s="36"/>
      <c r="AA1035" s="36"/>
      <c r="AB1035" s="36"/>
      <c r="AC1035" s="36"/>
      <c r="AD1035" s="36"/>
      <c r="AE1035" s="36"/>
      <c r="AT1035" s="19" t="s">
        <v>213</v>
      </c>
      <c r="AU1035" s="19" t="s">
        <v>82</v>
      </c>
    </row>
    <row r="1036" spans="1:65" s="2" customFormat="1" ht="16.5" customHeight="1">
      <c r="A1036" s="36"/>
      <c r="B1036" s="37"/>
      <c r="C1036" s="174" t="s">
        <v>1458</v>
      </c>
      <c r="D1036" s="174" t="s">
        <v>165</v>
      </c>
      <c r="E1036" s="175" t="s">
        <v>1459</v>
      </c>
      <c r="F1036" s="176" t="s">
        <v>1460</v>
      </c>
      <c r="G1036" s="177" t="s">
        <v>168</v>
      </c>
      <c r="H1036" s="178">
        <v>61.98</v>
      </c>
      <c r="I1036" s="179"/>
      <c r="J1036" s="180">
        <f>ROUND(I1036*H1036,1)</f>
        <v>0</v>
      </c>
      <c r="K1036" s="176" t="s">
        <v>169</v>
      </c>
      <c r="L1036" s="41"/>
      <c r="M1036" s="181" t="s">
        <v>19</v>
      </c>
      <c r="N1036" s="182" t="s">
        <v>43</v>
      </c>
      <c r="O1036" s="66"/>
      <c r="P1036" s="183">
        <f>O1036*H1036</f>
        <v>0</v>
      </c>
      <c r="Q1036" s="183">
        <v>2.9999999999999997E-4</v>
      </c>
      <c r="R1036" s="183">
        <f>Q1036*H1036</f>
        <v>1.8593999999999996E-2</v>
      </c>
      <c r="S1036" s="183">
        <v>0</v>
      </c>
      <c r="T1036" s="183">
        <f>S1036*H1036</f>
        <v>0</v>
      </c>
      <c r="U1036" s="184" t="s">
        <v>19</v>
      </c>
      <c r="V1036" s="36"/>
      <c r="W1036" s="36"/>
      <c r="X1036" s="36"/>
      <c r="Y1036" s="36"/>
      <c r="Z1036" s="36"/>
      <c r="AA1036" s="36"/>
      <c r="AB1036" s="36"/>
      <c r="AC1036" s="36"/>
      <c r="AD1036" s="36"/>
      <c r="AE1036" s="36"/>
      <c r="AR1036" s="185" t="s">
        <v>268</v>
      </c>
      <c r="AT1036" s="185" t="s">
        <v>165</v>
      </c>
      <c r="AU1036" s="185" t="s">
        <v>82</v>
      </c>
      <c r="AY1036" s="19" t="s">
        <v>161</v>
      </c>
      <c r="BE1036" s="186">
        <f>IF(N1036="základní",J1036,0)</f>
        <v>0</v>
      </c>
      <c r="BF1036" s="186">
        <f>IF(N1036="snížená",J1036,0)</f>
        <v>0</v>
      </c>
      <c r="BG1036" s="186">
        <f>IF(N1036="zákl. přenesená",J1036,0)</f>
        <v>0</v>
      </c>
      <c r="BH1036" s="186">
        <f>IF(N1036="sníž. přenesená",J1036,0)</f>
        <v>0</v>
      </c>
      <c r="BI1036" s="186">
        <f>IF(N1036="nulová",J1036,0)</f>
        <v>0</v>
      </c>
      <c r="BJ1036" s="19" t="s">
        <v>80</v>
      </c>
      <c r="BK1036" s="186">
        <f>ROUND(I1036*H1036,1)</f>
        <v>0</v>
      </c>
      <c r="BL1036" s="19" t="s">
        <v>268</v>
      </c>
      <c r="BM1036" s="185" t="s">
        <v>1461</v>
      </c>
    </row>
    <row r="1037" spans="1:65" s="2" customFormat="1" ht="11.25">
      <c r="A1037" s="36"/>
      <c r="B1037" s="37"/>
      <c r="C1037" s="38"/>
      <c r="D1037" s="187" t="s">
        <v>172</v>
      </c>
      <c r="E1037" s="38"/>
      <c r="F1037" s="188" t="s">
        <v>1462</v>
      </c>
      <c r="G1037" s="38"/>
      <c r="H1037" s="38"/>
      <c r="I1037" s="189"/>
      <c r="J1037" s="38"/>
      <c r="K1037" s="38"/>
      <c r="L1037" s="41"/>
      <c r="M1037" s="190"/>
      <c r="N1037" s="191"/>
      <c r="O1037" s="66"/>
      <c r="P1037" s="66"/>
      <c r="Q1037" s="66"/>
      <c r="R1037" s="66"/>
      <c r="S1037" s="66"/>
      <c r="T1037" s="66"/>
      <c r="U1037" s="67"/>
      <c r="V1037" s="36"/>
      <c r="W1037" s="36"/>
      <c r="X1037" s="36"/>
      <c r="Y1037" s="36"/>
      <c r="Z1037" s="36"/>
      <c r="AA1037" s="36"/>
      <c r="AB1037" s="36"/>
      <c r="AC1037" s="36"/>
      <c r="AD1037" s="36"/>
      <c r="AE1037" s="36"/>
      <c r="AT1037" s="19" t="s">
        <v>172</v>
      </c>
      <c r="AU1037" s="19" t="s">
        <v>82</v>
      </c>
    </row>
    <row r="1038" spans="1:65" s="14" customFormat="1" ht="11.25">
      <c r="B1038" s="203"/>
      <c r="C1038" s="204"/>
      <c r="D1038" s="194" t="s">
        <v>174</v>
      </c>
      <c r="E1038" s="205" t="s">
        <v>19</v>
      </c>
      <c r="F1038" s="206" t="s">
        <v>395</v>
      </c>
      <c r="G1038" s="204"/>
      <c r="H1038" s="207">
        <v>30.311</v>
      </c>
      <c r="I1038" s="208"/>
      <c r="J1038" s="204"/>
      <c r="K1038" s="204"/>
      <c r="L1038" s="209"/>
      <c r="M1038" s="210"/>
      <c r="N1038" s="211"/>
      <c r="O1038" s="211"/>
      <c r="P1038" s="211"/>
      <c r="Q1038" s="211"/>
      <c r="R1038" s="211"/>
      <c r="S1038" s="211"/>
      <c r="T1038" s="211"/>
      <c r="U1038" s="212"/>
      <c r="AT1038" s="213" t="s">
        <v>174</v>
      </c>
      <c r="AU1038" s="213" t="s">
        <v>82</v>
      </c>
      <c r="AV1038" s="14" t="s">
        <v>82</v>
      </c>
      <c r="AW1038" s="14" t="s">
        <v>33</v>
      </c>
      <c r="AX1038" s="14" t="s">
        <v>72</v>
      </c>
      <c r="AY1038" s="213" t="s">
        <v>161</v>
      </c>
    </row>
    <row r="1039" spans="1:65" s="14" customFormat="1" ht="11.25">
      <c r="B1039" s="203"/>
      <c r="C1039" s="204"/>
      <c r="D1039" s="194" t="s">
        <v>174</v>
      </c>
      <c r="E1039" s="205" t="s">
        <v>19</v>
      </c>
      <c r="F1039" s="206" t="s">
        <v>396</v>
      </c>
      <c r="G1039" s="204"/>
      <c r="H1039" s="207">
        <v>-0.21</v>
      </c>
      <c r="I1039" s="208"/>
      <c r="J1039" s="204"/>
      <c r="K1039" s="204"/>
      <c r="L1039" s="209"/>
      <c r="M1039" s="210"/>
      <c r="N1039" s="211"/>
      <c r="O1039" s="211"/>
      <c r="P1039" s="211"/>
      <c r="Q1039" s="211"/>
      <c r="R1039" s="211"/>
      <c r="S1039" s="211"/>
      <c r="T1039" s="211"/>
      <c r="U1039" s="212"/>
      <c r="AT1039" s="213" t="s">
        <v>174</v>
      </c>
      <c r="AU1039" s="213" t="s">
        <v>82</v>
      </c>
      <c r="AV1039" s="14" t="s">
        <v>82</v>
      </c>
      <c r="AW1039" s="14" t="s">
        <v>33</v>
      </c>
      <c r="AX1039" s="14" t="s">
        <v>72</v>
      </c>
      <c r="AY1039" s="213" t="s">
        <v>161</v>
      </c>
    </row>
    <row r="1040" spans="1:65" s="14" customFormat="1" ht="11.25">
      <c r="B1040" s="203"/>
      <c r="C1040" s="204"/>
      <c r="D1040" s="194" t="s">
        <v>174</v>
      </c>
      <c r="E1040" s="205" t="s">
        <v>19</v>
      </c>
      <c r="F1040" s="206" t="s">
        <v>397</v>
      </c>
      <c r="G1040" s="204"/>
      <c r="H1040" s="207">
        <v>17.584</v>
      </c>
      <c r="I1040" s="208"/>
      <c r="J1040" s="204"/>
      <c r="K1040" s="204"/>
      <c r="L1040" s="209"/>
      <c r="M1040" s="210"/>
      <c r="N1040" s="211"/>
      <c r="O1040" s="211"/>
      <c r="P1040" s="211"/>
      <c r="Q1040" s="211"/>
      <c r="R1040" s="211"/>
      <c r="S1040" s="211"/>
      <c r="T1040" s="211"/>
      <c r="U1040" s="212"/>
      <c r="AT1040" s="213" t="s">
        <v>174</v>
      </c>
      <c r="AU1040" s="213" t="s">
        <v>82</v>
      </c>
      <c r="AV1040" s="14" t="s">
        <v>82</v>
      </c>
      <c r="AW1040" s="14" t="s">
        <v>33</v>
      </c>
      <c r="AX1040" s="14" t="s">
        <v>72</v>
      </c>
      <c r="AY1040" s="213" t="s">
        <v>161</v>
      </c>
    </row>
    <row r="1041" spans="1:65" s="14" customFormat="1" ht="11.25">
      <c r="B1041" s="203"/>
      <c r="C1041" s="204"/>
      <c r="D1041" s="194" t="s">
        <v>174</v>
      </c>
      <c r="E1041" s="205" t="s">
        <v>19</v>
      </c>
      <c r="F1041" s="206" t="s">
        <v>398</v>
      </c>
      <c r="G1041" s="204"/>
      <c r="H1041" s="207">
        <v>15.484999999999999</v>
      </c>
      <c r="I1041" s="208"/>
      <c r="J1041" s="204"/>
      <c r="K1041" s="204"/>
      <c r="L1041" s="209"/>
      <c r="M1041" s="210"/>
      <c r="N1041" s="211"/>
      <c r="O1041" s="211"/>
      <c r="P1041" s="211"/>
      <c r="Q1041" s="211"/>
      <c r="R1041" s="211"/>
      <c r="S1041" s="211"/>
      <c r="T1041" s="211"/>
      <c r="U1041" s="212"/>
      <c r="AT1041" s="213" t="s">
        <v>174</v>
      </c>
      <c r="AU1041" s="213" t="s">
        <v>82</v>
      </c>
      <c r="AV1041" s="14" t="s">
        <v>82</v>
      </c>
      <c r="AW1041" s="14" t="s">
        <v>33</v>
      </c>
      <c r="AX1041" s="14" t="s">
        <v>72</v>
      </c>
      <c r="AY1041" s="213" t="s">
        <v>161</v>
      </c>
    </row>
    <row r="1042" spans="1:65" s="14" customFormat="1" ht="11.25">
      <c r="B1042" s="203"/>
      <c r="C1042" s="204"/>
      <c r="D1042" s="194" t="s">
        <v>174</v>
      </c>
      <c r="E1042" s="205" t="s">
        <v>19</v>
      </c>
      <c r="F1042" s="206" t="s">
        <v>349</v>
      </c>
      <c r="G1042" s="204"/>
      <c r="H1042" s="207">
        <v>-1.19</v>
      </c>
      <c r="I1042" s="208"/>
      <c r="J1042" s="204"/>
      <c r="K1042" s="204"/>
      <c r="L1042" s="209"/>
      <c r="M1042" s="210"/>
      <c r="N1042" s="211"/>
      <c r="O1042" s="211"/>
      <c r="P1042" s="211"/>
      <c r="Q1042" s="211"/>
      <c r="R1042" s="211"/>
      <c r="S1042" s="211"/>
      <c r="T1042" s="211"/>
      <c r="U1042" s="212"/>
      <c r="AT1042" s="213" t="s">
        <v>174</v>
      </c>
      <c r="AU1042" s="213" t="s">
        <v>82</v>
      </c>
      <c r="AV1042" s="14" t="s">
        <v>82</v>
      </c>
      <c r="AW1042" s="14" t="s">
        <v>33</v>
      </c>
      <c r="AX1042" s="14" t="s">
        <v>72</v>
      </c>
      <c r="AY1042" s="213" t="s">
        <v>161</v>
      </c>
    </row>
    <row r="1043" spans="1:65" s="16" customFormat="1" ht="11.25">
      <c r="B1043" s="226"/>
      <c r="C1043" s="227"/>
      <c r="D1043" s="194" t="s">
        <v>174</v>
      </c>
      <c r="E1043" s="228" t="s">
        <v>19</v>
      </c>
      <c r="F1043" s="229" t="s">
        <v>400</v>
      </c>
      <c r="G1043" s="227"/>
      <c r="H1043" s="230">
        <v>61.98</v>
      </c>
      <c r="I1043" s="231"/>
      <c r="J1043" s="227"/>
      <c r="K1043" s="227"/>
      <c r="L1043" s="232"/>
      <c r="M1043" s="233"/>
      <c r="N1043" s="234"/>
      <c r="O1043" s="234"/>
      <c r="P1043" s="234"/>
      <c r="Q1043" s="234"/>
      <c r="R1043" s="234"/>
      <c r="S1043" s="234"/>
      <c r="T1043" s="234"/>
      <c r="U1043" s="235"/>
      <c r="AT1043" s="236" t="s">
        <v>174</v>
      </c>
      <c r="AU1043" s="236" t="s">
        <v>82</v>
      </c>
      <c r="AV1043" s="16" t="s">
        <v>85</v>
      </c>
      <c r="AW1043" s="16" t="s">
        <v>33</v>
      </c>
      <c r="AX1043" s="16" t="s">
        <v>72</v>
      </c>
      <c r="AY1043" s="236" t="s">
        <v>161</v>
      </c>
    </row>
    <row r="1044" spans="1:65" s="15" customFormat="1" ht="11.25">
      <c r="B1044" s="214"/>
      <c r="C1044" s="215"/>
      <c r="D1044" s="194" t="s">
        <v>174</v>
      </c>
      <c r="E1044" s="216" t="s">
        <v>19</v>
      </c>
      <c r="F1044" s="217" t="s">
        <v>239</v>
      </c>
      <c r="G1044" s="215"/>
      <c r="H1044" s="218">
        <v>61.98</v>
      </c>
      <c r="I1044" s="219"/>
      <c r="J1044" s="215"/>
      <c r="K1044" s="215"/>
      <c r="L1044" s="220"/>
      <c r="M1044" s="221"/>
      <c r="N1044" s="222"/>
      <c r="O1044" s="222"/>
      <c r="P1044" s="222"/>
      <c r="Q1044" s="222"/>
      <c r="R1044" s="222"/>
      <c r="S1044" s="222"/>
      <c r="T1044" s="222"/>
      <c r="U1044" s="223"/>
      <c r="AT1044" s="224" t="s">
        <v>174</v>
      </c>
      <c r="AU1044" s="224" t="s">
        <v>82</v>
      </c>
      <c r="AV1044" s="15" t="s">
        <v>170</v>
      </c>
      <c r="AW1044" s="15" t="s">
        <v>33</v>
      </c>
      <c r="AX1044" s="15" t="s">
        <v>80</v>
      </c>
      <c r="AY1044" s="224" t="s">
        <v>161</v>
      </c>
    </row>
    <row r="1045" spans="1:65" s="2" customFormat="1" ht="24.2" customHeight="1">
      <c r="A1045" s="36"/>
      <c r="B1045" s="37"/>
      <c r="C1045" s="237" t="s">
        <v>1463</v>
      </c>
      <c r="D1045" s="237" t="s">
        <v>250</v>
      </c>
      <c r="E1045" s="238" t="s">
        <v>1407</v>
      </c>
      <c r="F1045" s="239" t="s">
        <v>1408</v>
      </c>
      <c r="G1045" s="240" t="s">
        <v>168</v>
      </c>
      <c r="H1045" s="241">
        <v>68.177999999999997</v>
      </c>
      <c r="I1045" s="242"/>
      <c r="J1045" s="243">
        <f>ROUND(I1045*H1045,1)</f>
        <v>0</v>
      </c>
      <c r="K1045" s="239" t="s">
        <v>169</v>
      </c>
      <c r="L1045" s="244"/>
      <c r="M1045" s="245" t="s">
        <v>19</v>
      </c>
      <c r="N1045" s="246" t="s">
        <v>43</v>
      </c>
      <c r="O1045" s="66"/>
      <c r="P1045" s="183">
        <f>O1045*H1045</f>
        <v>0</v>
      </c>
      <c r="Q1045" s="183">
        <v>1.8E-3</v>
      </c>
      <c r="R1045" s="183">
        <f>Q1045*H1045</f>
        <v>0.12272039999999999</v>
      </c>
      <c r="S1045" s="183">
        <v>0</v>
      </c>
      <c r="T1045" s="183">
        <f>S1045*H1045</f>
        <v>0</v>
      </c>
      <c r="U1045" s="184" t="s">
        <v>19</v>
      </c>
      <c r="V1045" s="36"/>
      <c r="W1045" s="36"/>
      <c r="X1045" s="36"/>
      <c r="Y1045" s="36"/>
      <c r="Z1045" s="36"/>
      <c r="AA1045" s="36"/>
      <c r="AB1045" s="36"/>
      <c r="AC1045" s="36"/>
      <c r="AD1045" s="36"/>
      <c r="AE1045" s="36"/>
      <c r="AR1045" s="185" t="s">
        <v>406</v>
      </c>
      <c r="AT1045" s="185" t="s">
        <v>250</v>
      </c>
      <c r="AU1045" s="185" t="s">
        <v>82</v>
      </c>
      <c r="AY1045" s="19" t="s">
        <v>161</v>
      </c>
      <c r="BE1045" s="186">
        <f>IF(N1045="základní",J1045,0)</f>
        <v>0</v>
      </c>
      <c r="BF1045" s="186">
        <f>IF(N1045="snížená",J1045,0)</f>
        <v>0</v>
      </c>
      <c r="BG1045" s="186">
        <f>IF(N1045="zákl. přenesená",J1045,0)</f>
        <v>0</v>
      </c>
      <c r="BH1045" s="186">
        <f>IF(N1045="sníž. přenesená",J1045,0)</f>
        <v>0</v>
      </c>
      <c r="BI1045" s="186">
        <f>IF(N1045="nulová",J1045,0)</f>
        <v>0</v>
      </c>
      <c r="BJ1045" s="19" t="s">
        <v>80</v>
      </c>
      <c r="BK1045" s="186">
        <f>ROUND(I1045*H1045,1)</f>
        <v>0</v>
      </c>
      <c r="BL1045" s="19" t="s">
        <v>268</v>
      </c>
      <c r="BM1045" s="185" t="s">
        <v>1464</v>
      </c>
    </row>
    <row r="1046" spans="1:65" s="14" customFormat="1" ht="11.25">
      <c r="B1046" s="203"/>
      <c r="C1046" s="204"/>
      <c r="D1046" s="194" t="s">
        <v>174</v>
      </c>
      <c r="E1046" s="205" t="s">
        <v>19</v>
      </c>
      <c r="F1046" s="206" t="s">
        <v>1465</v>
      </c>
      <c r="G1046" s="204"/>
      <c r="H1046" s="207">
        <v>68.177999999999997</v>
      </c>
      <c r="I1046" s="208"/>
      <c r="J1046" s="204"/>
      <c r="K1046" s="204"/>
      <c r="L1046" s="209"/>
      <c r="M1046" s="210"/>
      <c r="N1046" s="211"/>
      <c r="O1046" s="211"/>
      <c r="P1046" s="211"/>
      <c r="Q1046" s="211"/>
      <c r="R1046" s="211"/>
      <c r="S1046" s="211"/>
      <c r="T1046" s="211"/>
      <c r="U1046" s="212"/>
      <c r="AT1046" s="213" t="s">
        <v>174</v>
      </c>
      <c r="AU1046" s="213" t="s">
        <v>82</v>
      </c>
      <c r="AV1046" s="14" t="s">
        <v>82</v>
      </c>
      <c r="AW1046" s="14" t="s">
        <v>33</v>
      </c>
      <c r="AX1046" s="14" t="s">
        <v>80</v>
      </c>
      <c r="AY1046" s="213" t="s">
        <v>161</v>
      </c>
    </row>
    <row r="1047" spans="1:65" s="2" customFormat="1" ht="21.75" customHeight="1">
      <c r="A1047" s="36"/>
      <c r="B1047" s="37"/>
      <c r="C1047" s="174" t="s">
        <v>1466</v>
      </c>
      <c r="D1047" s="174" t="s">
        <v>165</v>
      </c>
      <c r="E1047" s="175" t="s">
        <v>1467</v>
      </c>
      <c r="F1047" s="176" t="s">
        <v>1468</v>
      </c>
      <c r="G1047" s="177" t="s">
        <v>168</v>
      </c>
      <c r="H1047" s="178">
        <v>8.9420000000000002</v>
      </c>
      <c r="I1047" s="179"/>
      <c r="J1047" s="180">
        <f>ROUND(I1047*H1047,1)</f>
        <v>0</v>
      </c>
      <c r="K1047" s="176" t="s">
        <v>169</v>
      </c>
      <c r="L1047" s="41"/>
      <c r="M1047" s="181" t="s">
        <v>19</v>
      </c>
      <c r="N1047" s="182" t="s">
        <v>43</v>
      </c>
      <c r="O1047" s="66"/>
      <c r="P1047" s="183">
        <f>O1047*H1047</f>
        <v>0</v>
      </c>
      <c r="Q1047" s="183">
        <v>2.3999999999999999E-6</v>
      </c>
      <c r="R1047" s="183">
        <f>Q1047*H1047</f>
        <v>2.14608E-5</v>
      </c>
      <c r="S1047" s="183">
        <v>0</v>
      </c>
      <c r="T1047" s="183">
        <f>S1047*H1047</f>
        <v>0</v>
      </c>
      <c r="U1047" s="184" t="s">
        <v>19</v>
      </c>
      <c r="V1047" s="36"/>
      <c r="W1047" s="36"/>
      <c r="X1047" s="36"/>
      <c r="Y1047" s="36"/>
      <c r="Z1047" s="36"/>
      <c r="AA1047" s="36"/>
      <c r="AB1047" s="36"/>
      <c r="AC1047" s="36"/>
      <c r="AD1047" s="36"/>
      <c r="AE1047" s="36"/>
      <c r="AR1047" s="185" t="s">
        <v>268</v>
      </c>
      <c r="AT1047" s="185" t="s">
        <v>165</v>
      </c>
      <c r="AU1047" s="185" t="s">
        <v>82</v>
      </c>
      <c r="AY1047" s="19" t="s">
        <v>161</v>
      </c>
      <c r="BE1047" s="186">
        <f>IF(N1047="základní",J1047,0)</f>
        <v>0</v>
      </c>
      <c r="BF1047" s="186">
        <f>IF(N1047="snížená",J1047,0)</f>
        <v>0</v>
      </c>
      <c r="BG1047" s="186">
        <f>IF(N1047="zákl. přenesená",J1047,0)</f>
        <v>0</v>
      </c>
      <c r="BH1047" s="186">
        <f>IF(N1047="sníž. přenesená",J1047,0)</f>
        <v>0</v>
      </c>
      <c r="BI1047" s="186">
        <f>IF(N1047="nulová",J1047,0)</f>
        <v>0</v>
      </c>
      <c r="BJ1047" s="19" t="s">
        <v>80</v>
      </c>
      <c r="BK1047" s="186">
        <f>ROUND(I1047*H1047,1)</f>
        <v>0</v>
      </c>
      <c r="BL1047" s="19" t="s">
        <v>268</v>
      </c>
      <c r="BM1047" s="185" t="s">
        <v>1469</v>
      </c>
    </row>
    <row r="1048" spans="1:65" s="2" customFormat="1" ht="11.25">
      <c r="A1048" s="36"/>
      <c r="B1048" s="37"/>
      <c r="C1048" s="38"/>
      <c r="D1048" s="187" t="s">
        <v>172</v>
      </c>
      <c r="E1048" s="38"/>
      <c r="F1048" s="188" t="s">
        <v>1470</v>
      </c>
      <c r="G1048" s="38"/>
      <c r="H1048" s="38"/>
      <c r="I1048" s="189"/>
      <c r="J1048" s="38"/>
      <c r="K1048" s="38"/>
      <c r="L1048" s="41"/>
      <c r="M1048" s="190"/>
      <c r="N1048" s="191"/>
      <c r="O1048" s="66"/>
      <c r="P1048" s="66"/>
      <c r="Q1048" s="66"/>
      <c r="R1048" s="66"/>
      <c r="S1048" s="66"/>
      <c r="T1048" s="66"/>
      <c r="U1048" s="67"/>
      <c r="V1048" s="36"/>
      <c r="W1048" s="36"/>
      <c r="X1048" s="36"/>
      <c r="Y1048" s="36"/>
      <c r="Z1048" s="36"/>
      <c r="AA1048" s="36"/>
      <c r="AB1048" s="36"/>
      <c r="AC1048" s="36"/>
      <c r="AD1048" s="36"/>
      <c r="AE1048" s="36"/>
      <c r="AT1048" s="19" t="s">
        <v>172</v>
      </c>
      <c r="AU1048" s="19" t="s">
        <v>82</v>
      </c>
    </row>
    <row r="1049" spans="1:65" s="14" customFormat="1" ht="11.25">
      <c r="B1049" s="203"/>
      <c r="C1049" s="204"/>
      <c r="D1049" s="194" t="s">
        <v>174</v>
      </c>
      <c r="E1049" s="205" t="s">
        <v>19</v>
      </c>
      <c r="F1049" s="206" t="s">
        <v>1471</v>
      </c>
      <c r="G1049" s="204"/>
      <c r="H1049" s="207">
        <v>2.3039999999999998</v>
      </c>
      <c r="I1049" s="208"/>
      <c r="J1049" s="204"/>
      <c r="K1049" s="204"/>
      <c r="L1049" s="209"/>
      <c r="M1049" s="210"/>
      <c r="N1049" s="211"/>
      <c r="O1049" s="211"/>
      <c r="P1049" s="211"/>
      <c r="Q1049" s="211"/>
      <c r="R1049" s="211"/>
      <c r="S1049" s="211"/>
      <c r="T1049" s="211"/>
      <c r="U1049" s="212"/>
      <c r="AT1049" s="213" t="s">
        <v>174</v>
      </c>
      <c r="AU1049" s="213" t="s">
        <v>82</v>
      </c>
      <c r="AV1049" s="14" t="s">
        <v>82</v>
      </c>
      <c r="AW1049" s="14" t="s">
        <v>33</v>
      </c>
      <c r="AX1049" s="14" t="s">
        <v>72</v>
      </c>
      <c r="AY1049" s="213" t="s">
        <v>161</v>
      </c>
    </row>
    <row r="1050" spans="1:65" s="14" customFormat="1" ht="11.25">
      <c r="B1050" s="203"/>
      <c r="C1050" s="204"/>
      <c r="D1050" s="194" t="s">
        <v>174</v>
      </c>
      <c r="E1050" s="205" t="s">
        <v>19</v>
      </c>
      <c r="F1050" s="206" t="s">
        <v>1472</v>
      </c>
      <c r="G1050" s="204"/>
      <c r="H1050" s="207">
        <v>2.258</v>
      </c>
      <c r="I1050" s="208"/>
      <c r="J1050" s="204"/>
      <c r="K1050" s="204"/>
      <c r="L1050" s="209"/>
      <c r="M1050" s="210"/>
      <c r="N1050" s="211"/>
      <c r="O1050" s="211"/>
      <c r="P1050" s="211"/>
      <c r="Q1050" s="211"/>
      <c r="R1050" s="211"/>
      <c r="S1050" s="211"/>
      <c r="T1050" s="211"/>
      <c r="U1050" s="212"/>
      <c r="AT1050" s="213" t="s">
        <v>174</v>
      </c>
      <c r="AU1050" s="213" t="s">
        <v>82</v>
      </c>
      <c r="AV1050" s="14" t="s">
        <v>82</v>
      </c>
      <c r="AW1050" s="14" t="s">
        <v>33</v>
      </c>
      <c r="AX1050" s="14" t="s">
        <v>72</v>
      </c>
      <c r="AY1050" s="213" t="s">
        <v>161</v>
      </c>
    </row>
    <row r="1051" spans="1:65" s="14" customFormat="1" ht="11.25">
      <c r="B1051" s="203"/>
      <c r="C1051" s="204"/>
      <c r="D1051" s="194" t="s">
        <v>174</v>
      </c>
      <c r="E1051" s="205" t="s">
        <v>19</v>
      </c>
      <c r="F1051" s="206" t="s">
        <v>1473</v>
      </c>
      <c r="G1051" s="204"/>
      <c r="H1051" s="207">
        <v>2.9550000000000001</v>
      </c>
      <c r="I1051" s="208"/>
      <c r="J1051" s="204"/>
      <c r="K1051" s="204"/>
      <c r="L1051" s="209"/>
      <c r="M1051" s="210"/>
      <c r="N1051" s="211"/>
      <c r="O1051" s="211"/>
      <c r="P1051" s="211"/>
      <c r="Q1051" s="211"/>
      <c r="R1051" s="211"/>
      <c r="S1051" s="211"/>
      <c r="T1051" s="211"/>
      <c r="U1051" s="212"/>
      <c r="AT1051" s="213" t="s">
        <v>174</v>
      </c>
      <c r="AU1051" s="213" t="s">
        <v>82</v>
      </c>
      <c r="AV1051" s="14" t="s">
        <v>82</v>
      </c>
      <c r="AW1051" s="14" t="s">
        <v>33</v>
      </c>
      <c r="AX1051" s="14" t="s">
        <v>72</v>
      </c>
      <c r="AY1051" s="213" t="s">
        <v>161</v>
      </c>
    </row>
    <row r="1052" spans="1:65" s="14" customFormat="1" ht="11.25">
      <c r="B1052" s="203"/>
      <c r="C1052" s="204"/>
      <c r="D1052" s="194" t="s">
        <v>174</v>
      </c>
      <c r="E1052" s="205" t="s">
        <v>19</v>
      </c>
      <c r="F1052" s="206" t="s">
        <v>1474</v>
      </c>
      <c r="G1052" s="204"/>
      <c r="H1052" s="207">
        <v>1.425</v>
      </c>
      <c r="I1052" s="208"/>
      <c r="J1052" s="204"/>
      <c r="K1052" s="204"/>
      <c r="L1052" s="209"/>
      <c r="M1052" s="210"/>
      <c r="N1052" s="211"/>
      <c r="O1052" s="211"/>
      <c r="P1052" s="211"/>
      <c r="Q1052" s="211"/>
      <c r="R1052" s="211"/>
      <c r="S1052" s="211"/>
      <c r="T1052" s="211"/>
      <c r="U1052" s="212"/>
      <c r="AT1052" s="213" t="s">
        <v>174</v>
      </c>
      <c r="AU1052" s="213" t="s">
        <v>82</v>
      </c>
      <c r="AV1052" s="14" t="s">
        <v>82</v>
      </c>
      <c r="AW1052" s="14" t="s">
        <v>33</v>
      </c>
      <c r="AX1052" s="14" t="s">
        <v>72</v>
      </c>
      <c r="AY1052" s="213" t="s">
        <v>161</v>
      </c>
    </row>
    <row r="1053" spans="1:65" s="16" customFormat="1" ht="11.25">
      <c r="B1053" s="226"/>
      <c r="C1053" s="227"/>
      <c r="D1053" s="194" t="s">
        <v>174</v>
      </c>
      <c r="E1053" s="228" t="s">
        <v>19</v>
      </c>
      <c r="F1053" s="229" t="s">
        <v>1475</v>
      </c>
      <c r="G1053" s="227"/>
      <c r="H1053" s="230">
        <v>8.9420000000000002</v>
      </c>
      <c r="I1053" s="231"/>
      <c r="J1053" s="227"/>
      <c r="K1053" s="227"/>
      <c r="L1053" s="232"/>
      <c r="M1053" s="233"/>
      <c r="N1053" s="234"/>
      <c r="O1053" s="234"/>
      <c r="P1053" s="234"/>
      <c r="Q1053" s="234"/>
      <c r="R1053" s="234"/>
      <c r="S1053" s="234"/>
      <c r="T1053" s="234"/>
      <c r="U1053" s="235"/>
      <c r="AT1053" s="236" t="s">
        <v>174</v>
      </c>
      <c r="AU1053" s="236" t="s">
        <v>82</v>
      </c>
      <c r="AV1053" s="16" t="s">
        <v>85</v>
      </c>
      <c r="AW1053" s="16" t="s">
        <v>33</v>
      </c>
      <c r="AX1053" s="16" t="s">
        <v>72</v>
      </c>
      <c r="AY1053" s="236" t="s">
        <v>161</v>
      </c>
    </row>
    <row r="1054" spans="1:65" s="15" customFormat="1" ht="11.25">
      <c r="B1054" s="214"/>
      <c r="C1054" s="215"/>
      <c r="D1054" s="194" t="s">
        <v>174</v>
      </c>
      <c r="E1054" s="216" t="s">
        <v>19</v>
      </c>
      <c r="F1054" s="217" t="s">
        <v>804</v>
      </c>
      <c r="G1054" s="215"/>
      <c r="H1054" s="218">
        <v>8.9420000000000002</v>
      </c>
      <c r="I1054" s="219"/>
      <c r="J1054" s="215"/>
      <c r="K1054" s="215"/>
      <c r="L1054" s="220"/>
      <c r="M1054" s="221"/>
      <c r="N1054" s="222"/>
      <c r="O1054" s="222"/>
      <c r="P1054" s="222"/>
      <c r="Q1054" s="222"/>
      <c r="R1054" s="222"/>
      <c r="S1054" s="222"/>
      <c r="T1054" s="222"/>
      <c r="U1054" s="223"/>
      <c r="AT1054" s="224" t="s">
        <v>174</v>
      </c>
      <c r="AU1054" s="224" t="s">
        <v>82</v>
      </c>
      <c r="AV1054" s="15" t="s">
        <v>170</v>
      </c>
      <c r="AW1054" s="15" t="s">
        <v>33</v>
      </c>
      <c r="AX1054" s="15" t="s">
        <v>80</v>
      </c>
      <c r="AY1054" s="224" t="s">
        <v>161</v>
      </c>
    </row>
    <row r="1055" spans="1:65" s="2" customFormat="1" ht="16.5" customHeight="1">
      <c r="A1055" s="36"/>
      <c r="B1055" s="37"/>
      <c r="C1055" s="174" t="s">
        <v>1476</v>
      </c>
      <c r="D1055" s="174" t="s">
        <v>165</v>
      </c>
      <c r="E1055" s="175" t="s">
        <v>1477</v>
      </c>
      <c r="F1055" s="176" t="s">
        <v>1478</v>
      </c>
      <c r="G1055" s="177" t="s">
        <v>168</v>
      </c>
      <c r="H1055" s="178">
        <v>16.63</v>
      </c>
      <c r="I1055" s="179"/>
      <c r="J1055" s="180">
        <f>ROUND(I1055*H1055,1)</f>
        <v>0</v>
      </c>
      <c r="K1055" s="176" t="s">
        <v>169</v>
      </c>
      <c r="L1055" s="41"/>
      <c r="M1055" s="181" t="s">
        <v>19</v>
      </c>
      <c r="N1055" s="182" t="s">
        <v>43</v>
      </c>
      <c r="O1055" s="66"/>
      <c r="P1055" s="183">
        <f>O1055*H1055</f>
        <v>0</v>
      </c>
      <c r="Q1055" s="183">
        <v>0</v>
      </c>
      <c r="R1055" s="183">
        <f>Q1055*H1055</f>
        <v>0</v>
      </c>
      <c r="S1055" s="183">
        <v>0</v>
      </c>
      <c r="T1055" s="183">
        <f>S1055*H1055</f>
        <v>0</v>
      </c>
      <c r="U1055" s="184" t="s">
        <v>19</v>
      </c>
      <c r="V1055" s="36"/>
      <c r="W1055" s="36"/>
      <c r="X1055" s="36"/>
      <c r="Y1055" s="36"/>
      <c r="Z1055" s="36"/>
      <c r="AA1055" s="36"/>
      <c r="AB1055" s="36"/>
      <c r="AC1055" s="36"/>
      <c r="AD1055" s="36"/>
      <c r="AE1055" s="36"/>
      <c r="AR1055" s="185" t="s">
        <v>268</v>
      </c>
      <c r="AT1055" s="185" t="s">
        <v>165</v>
      </c>
      <c r="AU1055" s="185" t="s">
        <v>82</v>
      </c>
      <c r="AY1055" s="19" t="s">
        <v>161</v>
      </c>
      <c r="BE1055" s="186">
        <f>IF(N1055="základní",J1055,0)</f>
        <v>0</v>
      </c>
      <c r="BF1055" s="186">
        <f>IF(N1055="snížená",J1055,0)</f>
        <v>0</v>
      </c>
      <c r="BG1055" s="186">
        <f>IF(N1055="zákl. přenesená",J1055,0)</f>
        <v>0</v>
      </c>
      <c r="BH1055" s="186">
        <f>IF(N1055="sníž. přenesená",J1055,0)</f>
        <v>0</v>
      </c>
      <c r="BI1055" s="186">
        <f>IF(N1055="nulová",J1055,0)</f>
        <v>0</v>
      </c>
      <c r="BJ1055" s="19" t="s">
        <v>80</v>
      </c>
      <c r="BK1055" s="186">
        <f>ROUND(I1055*H1055,1)</f>
        <v>0</v>
      </c>
      <c r="BL1055" s="19" t="s">
        <v>268</v>
      </c>
      <c r="BM1055" s="185" t="s">
        <v>1479</v>
      </c>
    </row>
    <row r="1056" spans="1:65" s="2" customFormat="1" ht="11.25">
      <c r="A1056" s="36"/>
      <c r="B1056" s="37"/>
      <c r="C1056" s="38"/>
      <c r="D1056" s="187" t="s">
        <v>172</v>
      </c>
      <c r="E1056" s="38"/>
      <c r="F1056" s="188" t="s">
        <v>1480</v>
      </c>
      <c r="G1056" s="38"/>
      <c r="H1056" s="38"/>
      <c r="I1056" s="189"/>
      <c r="J1056" s="38"/>
      <c r="K1056" s="38"/>
      <c r="L1056" s="41"/>
      <c r="M1056" s="190"/>
      <c r="N1056" s="191"/>
      <c r="O1056" s="66"/>
      <c r="P1056" s="66"/>
      <c r="Q1056" s="66"/>
      <c r="R1056" s="66"/>
      <c r="S1056" s="66"/>
      <c r="T1056" s="66"/>
      <c r="U1056" s="67"/>
      <c r="V1056" s="36"/>
      <c r="W1056" s="36"/>
      <c r="X1056" s="36"/>
      <c r="Y1056" s="36"/>
      <c r="Z1056" s="36"/>
      <c r="AA1056" s="36"/>
      <c r="AB1056" s="36"/>
      <c r="AC1056" s="36"/>
      <c r="AD1056" s="36"/>
      <c r="AE1056" s="36"/>
      <c r="AT1056" s="19" t="s">
        <v>172</v>
      </c>
      <c r="AU1056" s="19" t="s">
        <v>82</v>
      </c>
    </row>
    <row r="1057" spans="1:65" s="14" customFormat="1" ht="11.25">
      <c r="B1057" s="203"/>
      <c r="C1057" s="204"/>
      <c r="D1057" s="194" t="s">
        <v>174</v>
      </c>
      <c r="E1057" s="205" t="s">
        <v>19</v>
      </c>
      <c r="F1057" s="206" t="s">
        <v>1471</v>
      </c>
      <c r="G1057" s="204"/>
      <c r="H1057" s="207">
        <v>2.3039999999999998</v>
      </c>
      <c r="I1057" s="208"/>
      <c r="J1057" s="204"/>
      <c r="K1057" s="204"/>
      <c r="L1057" s="209"/>
      <c r="M1057" s="210"/>
      <c r="N1057" s="211"/>
      <c r="O1057" s="211"/>
      <c r="P1057" s="211"/>
      <c r="Q1057" s="211"/>
      <c r="R1057" s="211"/>
      <c r="S1057" s="211"/>
      <c r="T1057" s="211"/>
      <c r="U1057" s="212"/>
      <c r="AT1057" s="213" t="s">
        <v>174</v>
      </c>
      <c r="AU1057" s="213" t="s">
        <v>82</v>
      </c>
      <c r="AV1057" s="14" t="s">
        <v>82</v>
      </c>
      <c r="AW1057" s="14" t="s">
        <v>33</v>
      </c>
      <c r="AX1057" s="14" t="s">
        <v>72</v>
      </c>
      <c r="AY1057" s="213" t="s">
        <v>161</v>
      </c>
    </row>
    <row r="1058" spans="1:65" s="14" customFormat="1" ht="11.25">
      <c r="B1058" s="203"/>
      <c r="C1058" s="204"/>
      <c r="D1058" s="194" t="s">
        <v>174</v>
      </c>
      <c r="E1058" s="205" t="s">
        <v>19</v>
      </c>
      <c r="F1058" s="206" t="s">
        <v>1472</v>
      </c>
      <c r="G1058" s="204"/>
      <c r="H1058" s="207">
        <v>2.258</v>
      </c>
      <c r="I1058" s="208"/>
      <c r="J1058" s="204"/>
      <c r="K1058" s="204"/>
      <c r="L1058" s="209"/>
      <c r="M1058" s="210"/>
      <c r="N1058" s="211"/>
      <c r="O1058" s="211"/>
      <c r="P1058" s="211"/>
      <c r="Q1058" s="211"/>
      <c r="R1058" s="211"/>
      <c r="S1058" s="211"/>
      <c r="T1058" s="211"/>
      <c r="U1058" s="212"/>
      <c r="AT1058" s="213" t="s">
        <v>174</v>
      </c>
      <c r="AU1058" s="213" t="s">
        <v>82</v>
      </c>
      <c r="AV1058" s="14" t="s">
        <v>82</v>
      </c>
      <c r="AW1058" s="14" t="s">
        <v>33</v>
      </c>
      <c r="AX1058" s="14" t="s">
        <v>72</v>
      </c>
      <c r="AY1058" s="213" t="s">
        <v>161</v>
      </c>
    </row>
    <row r="1059" spans="1:65" s="14" customFormat="1" ht="11.25">
      <c r="B1059" s="203"/>
      <c r="C1059" s="204"/>
      <c r="D1059" s="194" t="s">
        <v>174</v>
      </c>
      <c r="E1059" s="205" t="s">
        <v>19</v>
      </c>
      <c r="F1059" s="206" t="s">
        <v>1473</v>
      </c>
      <c r="G1059" s="204"/>
      <c r="H1059" s="207">
        <v>2.9550000000000001</v>
      </c>
      <c r="I1059" s="208"/>
      <c r="J1059" s="204"/>
      <c r="K1059" s="204"/>
      <c r="L1059" s="209"/>
      <c r="M1059" s="210"/>
      <c r="N1059" s="211"/>
      <c r="O1059" s="211"/>
      <c r="P1059" s="211"/>
      <c r="Q1059" s="211"/>
      <c r="R1059" s="211"/>
      <c r="S1059" s="211"/>
      <c r="T1059" s="211"/>
      <c r="U1059" s="212"/>
      <c r="AT1059" s="213" t="s">
        <v>174</v>
      </c>
      <c r="AU1059" s="213" t="s">
        <v>82</v>
      </c>
      <c r="AV1059" s="14" t="s">
        <v>82</v>
      </c>
      <c r="AW1059" s="14" t="s">
        <v>33</v>
      </c>
      <c r="AX1059" s="14" t="s">
        <v>72</v>
      </c>
      <c r="AY1059" s="213" t="s">
        <v>161</v>
      </c>
    </row>
    <row r="1060" spans="1:65" s="14" customFormat="1" ht="11.25">
      <c r="B1060" s="203"/>
      <c r="C1060" s="204"/>
      <c r="D1060" s="194" t="s">
        <v>174</v>
      </c>
      <c r="E1060" s="205" t="s">
        <v>19</v>
      </c>
      <c r="F1060" s="206" t="s">
        <v>1474</v>
      </c>
      <c r="G1060" s="204"/>
      <c r="H1060" s="207">
        <v>1.425</v>
      </c>
      <c r="I1060" s="208"/>
      <c r="J1060" s="204"/>
      <c r="K1060" s="204"/>
      <c r="L1060" s="209"/>
      <c r="M1060" s="210"/>
      <c r="N1060" s="211"/>
      <c r="O1060" s="211"/>
      <c r="P1060" s="211"/>
      <c r="Q1060" s="211"/>
      <c r="R1060" s="211"/>
      <c r="S1060" s="211"/>
      <c r="T1060" s="211"/>
      <c r="U1060" s="212"/>
      <c r="AT1060" s="213" t="s">
        <v>174</v>
      </c>
      <c r="AU1060" s="213" t="s">
        <v>82</v>
      </c>
      <c r="AV1060" s="14" t="s">
        <v>82</v>
      </c>
      <c r="AW1060" s="14" t="s">
        <v>33</v>
      </c>
      <c r="AX1060" s="14" t="s">
        <v>72</v>
      </c>
      <c r="AY1060" s="213" t="s">
        <v>161</v>
      </c>
    </row>
    <row r="1061" spans="1:65" s="16" customFormat="1" ht="11.25">
      <c r="B1061" s="226"/>
      <c r="C1061" s="227"/>
      <c r="D1061" s="194" t="s">
        <v>174</v>
      </c>
      <c r="E1061" s="228" t="s">
        <v>19</v>
      </c>
      <c r="F1061" s="229" t="s">
        <v>1475</v>
      </c>
      <c r="G1061" s="227"/>
      <c r="H1061" s="230">
        <v>8.9420000000000002</v>
      </c>
      <c r="I1061" s="231"/>
      <c r="J1061" s="227"/>
      <c r="K1061" s="227"/>
      <c r="L1061" s="232"/>
      <c r="M1061" s="233"/>
      <c r="N1061" s="234"/>
      <c r="O1061" s="234"/>
      <c r="P1061" s="234"/>
      <c r="Q1061" s="234"/>
      <c r="R1061" s="234"/>
      <c r="S1061" s="234"/>
      <c r="T1061" s="234"/>
      <c r="U1061" s="235"/>
      <c r="AT1061" s="236" t="s">
        <v>174</v>
      </c>
      <c r="AU1061" s="236" t="s">
        <v>82</v>
      </c>
      <c r="AV1061" s="16" t="s">
        <v>85</v>
      </c>
      <c r="AW1061" s="16" t="s">
        <v>33</v>
      </c>
      <c r="AX1061" s="16" t="s">
        <v>72</v>
      </c>
      <c r="AY1061" s="236" t="s">
        <v>161</v>
      </c>
    </row>
    <row r="1062" spans="1:65" s="14" customFormat="1" ht="11.25">
      <c r="B1062" s="203"/>
      <c r="C1062" s="204"/>
      <c r="D1062" s="194" t="s">
        <v>174</v>
      </c>
      <c r="E1062" s="205" t="s">
        <v>19</v>
      </c>
      <c r="F1062" s="206" t="s">
        <v>1481</v>
      </c>
      <c r="G1062" s="204"/>
      <c r="H1062" s="207">
        <v>2.427</v>
      </c>
      <c r="I1062" s="208"/>
      <c r="J1062" s="204"/>
      <c r="K1062" s="204"/>
      <c r="L1062" s="209"/>
      <c r="M1062" s="210"/>
      <c r="N1062" s="211"/>
      <c r="O1062" s="211"/>
      <c r="P1062" s="211"/>
      <c r="Q1062" s="211"/>
      <c r="R1062" s="211"/>
      <c r="S1062" s="211"/>
      <c r="T1062" s="211"/>
      <c r="U1062" s="212"/>
      <c r="AT1062" s="213" t="s">
        <v>174</v>
      </c>
      <c r="AU1062" s="213" t="s">
        <v>82</v>
      </c>
      <c r="AV1062" s="14" t="s">
        <v>82</v>
      </c>
      <c r="AW1062" s="14" t="s">
        <v>33</v>
      </c>
      <c r="AX1062" s="14" t="s">
        <v>72</v>
      </c>
      <c r="AY1062" s="213" t="s">
        <v>161</v>
      </c>
    </row>
    <row r="1063" spans="1:65" s="14" customFormat="1" ht="11.25">
      <c r="B1063" s="203"/>
      <c r="C1063" s="204"/>
      <c r="D1063" s="194" t="s">
        <v>174</v>
      </c>
      <c r="E1063" s="205" t="s">
        <v>19</v>
      </c>
      <c r="F1063" s="206" t="s">
        <v>1482</v>
      </c>
      <c r="G1063" s="204"/>
      <c r="H1063" s="207">
        <v>2.806</v>
      </c>
      <c r="I1063" s="208"/>
      <c r="J1063" s="204"/>
      <c r="K1063" s="204"/>
      <c r="L1063" s="209"/>
      <c r="M1063" s="210"/>
      <c r="N1063" s="211"/>
      <c r="O1063" s="211"/>
      <c r="P1063" s="211"/>
      <c r="Q1063" s="211"/>
      <c r="R1063" s="211"/>
      <c r="S1063" s="211"/>
      <c r="T1063" s="211"/>
      <c r="U1063" s="212"/>
      <c r="AT1063" s="213" t="s">
        <v>174</v>
      </c>
      <c r="AU1063" s="213" t="s">
        <v>82</v>
      </c>
      <c r="AV1063" s="14" t="s">
        <v>82</v>
      </c>
      <c r="AW1063" s="14" t="s">
        <v>33</v>
      </c>
      <c r="AX1063" s="14" t="s">
        <v>72</v>
      </c>
      <c r="AY1063" s="213" t="s">
        <v>161</v>
      </c>
    </row>
    <row r="1064" spans="1:65" s="14" customFormat="1" ht="11.25">
      <c r="B1064" s="203"/>
      <c r="C1064" s="204"/>
      <c r="D1064" s="194" t="s">
        <v>174</v>
      </c>
      <c r="E1064" s="205" t="s">
        <v>19</v>
      </c>
      <c r="F1064" s="206" t="s">
        <v>1483</v>
      </c>
      <c r="G1064" s="204"/>
      <c r="H1064" s="207">
        <v>2.4550000000000001</v>
      </c>
      <c r="I1064" s="208"/>
      <c r="J1064" s="204"/>
      <c r="K1064" s="204"/>
      <c r="L1064" s="209"/>
      <c r="M1064" s="210"/>
      <c r="N1064" s="211"/>
      <c r="O1064" s="211"/>
      <c r="P1064" s="211"/>
      <c r="Q1064" s="211"/>
      <c r="R1064" s="211"/>
      <c r="S1064" s="211"/>
      <c r="T1064" s="211"/>
      <c r="U1064" s="212"/>
      <c r="AT1064" s="213" t="s">
        <v>174</v>
      </c>
      <c r="AU1064" s="213" t="s">
        <v>82</v>
      </c>
      <c r="AV1064" s="14" t="s">
        <v>82</v>
      </c>
      <c r="AW1064" s="14" t="s">
        <v>33</v>
      </c>
      <c r="AX1064" s="14" t="s">
        <v>72</v>
      </c>
      <c r="AY1064" s="213" t="s">
        <v>161</v>
      </c>
    </row>
    <row r="1065" spans="1:65" s="16" customFormat="1" ht="11.25">
      <c r="B1065" s="226"/>
      <c r="C1065" s="227"/>
      <c r="D1065" s="194" t="s">
        <v>174</v>
      </c>
      <c r="E1065" s="228" t="s">
        <v>19</v>
      </c>
      <c r="F1065" s="229" t="s">
        <v>839</v>
      </c>
      <c r="G1065" s="227"/>
      <c r="H1065" s="230">
        <v>7.6879999999999997</v>
      </c>
      <c r="I1065" s="231"/>
      <c r="J1065" s="227"/>
      <c r="K1065" s="227"/>
      <c r="L1065" s="232"/>
      <c r="M1065" s="233"/>
      <c r="N1065" s="234"/>
      <c r="O1065" s="234"/>
      <c r="P1065" s="234"/>
      <c r="Q1065" s="234"/>
      <c r="R1065" s="234"/>
      <c r="S1065" s="234"/>
      <c r="T1065" s="234"/>
      <c r="U1065" s="235"/>
      <c r="AT1065" s="236" t="s">
        <v>174</v>
      </c>
      <c r="AU1065" s="236" t="s">
        <v>82</v>
      </c>
      <c r="AV1065" s="16" t="s">
        <v>85</v>
      </c>
      <c r="AW1065" s="16" t="s">
        <v>33</v>
      </c>
      <c r="AX1065" s="16" t="s">
        <v>72</v>
      </c>
      <c r="AY1065" s="236" t="s">
        <v>161</v>
      </c>
    </row>
    <row r="1066" spans="1:65" s="15" customFormat="1" ht="11.25">
      <c r="B1066" s="214"/>
      <c r="C1066" s="215"/>
      <c r="D1066" s="194" t="s">
        <v>174</v>
      </c>
      <c r="E1066" s="216" t="s">
        <v>19</v>
      </c>
      <c r="F1066" s="217" t="s">
        <v>804</v>
      </c>
      <c r="G1066" s="215"/>
      <c r="H1066" s="218">
        <v>16.63</v>
      </c>
      <c r="I1066" s="219"/>
      <c r="J1066" s="215"/>
      <c r="K1066" s="215"/>
      <c r="L1066" s="220"/>
      <c r="M1066" s="221"/>
      <c r="N1066" s="222"/>
      <c r="O1066" s="222"/>
      <c r="P1066" s="222"/>
      <c r="Q1066" s="222"/>
      <c r="R1066" s="222"/>
      <c r="S1066" s="222"/>
      <c r="T1066" s="222"/>
      <c r="U1066" s="223"/>
      <c r="AT1066" s="224" t="s">
        <v>174</v>
      </c>
      <c r="AU1066" s="224" t="s">
        <v>82</v>
      </c>
      <c r="AV1066" s="15" t="s">
        <v>170</v>
      </c>
      <c r="AW1066" s="15" t="s">
        <v>33</v>
      </c>
      <c r="AX1066" s="15" t="s">
        <v>80</v>
      </c>
      <c r="AY1066" s="224" t="s">
        <v>161</v>
      </c>
    </row>
    <row r="1067" spans="1:65" s="2" customFormat="1" ht="16.5" customHeight="1">
      <c r="A1067" s="36"/>
      <c r="B1067" s="37"/>
      <c r="C1067" s="174" t="s">
        <v>1484</v>
      </c>
      <c r="D1067" s="174" t="s">
        <v>165</v>
      </c>
      <c r="E1067" s="175" t="s">
        <v>1485</v>
      </c>
      <c r="F1067" s="176" t="s">
        <v>1486</v>
      </c>
      <c r="G1067" s="177" t="s">
        <v>168</v>
      </c>
      <c r="H1067" s="178">
        <v>8.9420000000000002</v>
      </c>
      <c r="I1067" s="179"/>
      <c r="J1067" s="180">
        <f>ROUND(I1067*H1067,1)</f>
        <v>0</v>
      </c>
      <c r="K1067" s="176" t="s">
        <v>169</v>
      </c>
      <c r="L1067" s="41"/>
      <c r="M1067" s="181" t="s">
        <v>19</v>
      </c>
      <c r="N1067" s="182" t="s">
        <v>43</v>
      </c>
      <c r="O1067" s="66"/>
      <c r="P1067" s="183">
        <f>O1067*H1067</f>
        <v>0</v>
      </c>
      <c r="Q1067" s="183">
        <v>5.3100000000000003E-5</v>
      </c>
      <c r="R1067" s="183">
        <f>Q1067*H1067</f>
        <v>4.7482020000000005E-4</v>
      </c>
      <c r="S1067" s="183">
        <v>0</v>
      </c>
      <c r="T1067" s="183">
        <f>S1067*H1067</f>
        <v>0</v>
      </c>
      <c r="U1067" s="184" t="s">
        <v>19</v>
      </c>
      <c r="V1067" s="36"/>
      <c r="W1067" s="36"/>
      <c r="X1067" s="36"/>
      <c r="Y1067" s="36"/>
      <c r="Z1067" s="36"/>
      <c r="AA1067" s="36"/>
      <c r="AB1067" s="36"/>
      <c r="AC1067" s="36"/>
      <c r="AD1067" s="36"/>
      <c r="AE1067" s="36"/>
      <c r="AR1067" s="185" t="s">
        <v>268</v>
      </c>
      <c r="AT1067" s="185" t="s">
        <v>165</v>
      </c>
      <c r="AU1067" s="185" t="s">
        <v>82</v>
      </c>
      <c r="AY1067" s="19" t="s">
        <v>161</v>
      </c>
      <c r="BE1067" s="186">
        <f>IF(N1067="základní",J1067,0)</f>
        <v>0</v>
      </c>
      <c r="BF1067" s="186">
        <f>IF(N1067="snížená",J1067,0)</f>
        <v>0</v>
      </c>
      <c r="BG1067" s="186">
        <f>IF(N1067="zákl. přenesená",J1067,0)</f>
        <v>0</v>
      </c>
      <c r="BH1067" s="186">
        <f>IF(N1067="sníž. přenesená",J1067,0)</f>
        <v>0</v>
      </c>
      <c r="BI1067" s="186">
        <f>IF(N1067="nulová",J1067,0)</f>
        <v>0</v>
      </c>
      <c r="BJ1067" s="19" t="s">
        <v>80</v>
      </c>
      <c r="BK1067" s="186">
        <f>ROUND(I1067*H1067,1)</f>
        <v>0</v>
      </c>
      <c r="BL1067" s="19" t="s">
        <v>268</v>
      </c>
      <c r="BM1067" s="185" t="s">
        <v>1487</v>
      </c>
    </row>
    <row r="1068" spans="1:65" s="2" customFormat="1" ht="11.25">
      <c r="A1068" s="36"/>
      <c r="B1068" s="37"/>
      <c r="C1068" s="38"/>
      <c r="D1068" s="187" t="s">
        <v>172</v>
      </c>
      <c r="E1068" s="38"/>
      <c r="F1068" s="188" t="s">
        <v>1488</v>
      </c>
      <c r="G1068" s="38"/>
      <c r="H1068" s="38"/>
      <c r="I1068" s="189"/>
      <c r="J1068" s="38"/>
      <c r="K1068" s="38"/>
      <c r="L1068" s="41"/>
      <c r="M1068" s="190"/>
      <c r="N1068" s="191"/>
      <c r="O1068" s="66"/>
      <c r="P1068" s="66"/>
      <c r="Q1068" s="66"/>
      <c r="R1068" s="66"/>
      <c r="S1068" s="66"/>
      <c r="T1068" s="66"/>
      <c r="U1068" s="67"/>
      <c r="V1068" s="36"/>
      <c r="W1068" s="36"/>
      <c r="X1068" s="36"/>
      <c r="Y1068" s="36"/>
      <c r="Z1068" s="36"/>
      <c r="AA1068" s="36"/>
      <c r="AB1068" s="36"/>
      <c r="AC1068" s="36"/>
      <c r="AD1068" s="36"/>
      <c r="AE1068" s="36"/>
      <c r="AT1068" s="19" t="s">
        <v>172</v>
      </c>
      <c r="AU1068" s="19" t="s">
        <v>82</v>
      </c>
    </row>
    <row r="1069" spans="1:65" s="14" customFormat="1" ht="11.25">
      <c r="B1069" s="203"/>
      <c r="C1069" s="204"/>
      <c r="D1069" s="194" t="s">
        <v>174</v>
      </c>
      <c r="E1069" s="205" t="s">
        <v>19</v>
      </c>
      <c r="F1069" s="206" t="s">
        <v>1471</v>
      </c>
      <c r="G1069" s="204"/>
      <c r="H1069" s="207">
        <v>2.3039999999999998</v>
      </c>
      <c r="I1069" s="208"/>
      <c r="J1069" s="204"/>
      <c r="K1069" s="204"/>
      <c r="L1069" s="209"/>
      <c r="M1069" s="210"/>
      <c r="N1069" s="211"/>
      <c r="O1069" s="211"/>
      <c r="P1069" s="211"/>
      <c r="Q1069" s="211"/>
      <c r="R1069" s="211"/>
      <c r="S1069" s="211"/>
      <c r="T1069" s="211"/>
      <c r="U1069" s="212"/>
      <c r="AT1069" s="213" t="s">
        <v>174</v>
      </c>
      <c r="AU1069" s="213" t="s">
        <v>82</v>
      </c>
      <c r="AV1069" s="14" t="s">
        <v>82</v>
      </c>
      <c r="AW1069" s="14" t="s">
        <v>33</v>
      </c>
      <c r="AX1069" s="14" t="s">
        <v>72</v>
      </c>
      <c r="AY1069" s="213" t="s">
        <v>161</v>
      </c>
    </row>
    <row r="1070" spans="1:65" s="14" customFormat="1" ht="11.25">
      <c r="B1070" s="203"/>
      <c r="C1070" s="204"/>
      <c r="D1070" s="194" t="s">
        <v>174</v>
      </c>
      <c r="E1070" s="205" t="s">
        <v>19</v>
      </c>
      <c r="F1070" s="206" t="s">
        <v>1472</v>
      </c>
      <c r="G1070" s="204"/>
      <c r="H1070" s="207">
        <v>2.258</v>
      </c>
      <c r="I1070" s="208"/>
      <c r="J1070" s="204"/>
      <c r="K1070" s="204"/>
      <c r="L1070" s="209"/>
      <c r="M1070" s="210"/>
      <c r="N1070" s="211"/>
      <c r="O1070" s="211"/>
      <c r="P1070" s="211"/>
      <c r="Q1070" s="211"/>
      <c r="R1070" s="211"/>
      <c r="S1070" s="211"/>
      <c r="T1070" s="211"/>
      <c r="U1070" s="212"/>
      <c r="AT1070" s="213" t="s">
        <v>174</v>
      </c>
      <c r="AU1070" s="213" t="s">
        <v>82</v>
      </c>
      <c r="AV1070" s="14" t="s">
        <v>82</v>
      </c>
      <c r="AW1070" s="14" t="s">
        <v>33</v>
      </c>
      <c r="AX1070" s="14" t="s">
        <v>72</v>
      </c>
      <c r="AY1070" s="213" t="s">
        <v>161</v>
      </c>
    </row>
    <row r="1071" spans="1:65" s="14" customFormat="1" ht="11.25">
      <c r="B1071" s="203"/>
      <c r="C1071" s="204"/>
      <c r="D1071" s="194" t="s">
        <v>174</v>
      </c>
      <c r="E1071" s="205" t="s">
        <v>19</v>
      </c>
      <c r="F1071" s="206" t="s">
        <v>1473</v>
      </c>
      <c r="G1071" s="204"/>
      <c r="H1071" s="207">
        <v>2.9550000000000001</v>
      </c>
      <c r="I1071" s="208"/>
      <c r="J1071" s="204"/>
      <c r="K1071" s="204"/>
      <c r="L1071" s="209"/>
      <c r="M1071" s="210"/>
      <c r="N1071" s="211"/>
      <c r="O1071" s="211"/>
      <c r="P1071" s="211"/>
      <c r="Q1071" s="211"/>
      <c r="R1071" s="211"/>
      <c r="S1071" s="211"/>
      <c r="T1071" s="211"/>
      <c r="U1071" s="212"/>
      <c r="AT1071" s="213" t="s">
        <v>174</v>
      </c>
      <c r="AU1071" s="213" t="s">
        <v>82</v>
      </c>
      <c r="AV1071" s="14" t="s">
        <v>82</v>
      </c>
      <c r="AW1071" s="14" t="s">
        <v>33</v>
      </c>
      <c r="AX1071" s="14" t="s">
        <v>72</v>
      </c>
      <c r="AY1071" s="213" t="s">
        <v>161</v>
      </c>
    </row>
    <row r="1072" spans="1:65" s="14" customFormat="1" ht="11.25">
      <c r="B1072" s="203"/>
      <c r="C1072" s="204"/>
      <c r="D1072" s="194" t="s">
        <v>174</v>
      </c>
      <c r="E1072" s="205" t="s">
        <v>19</v>
      </c>
      <c r="F1072" s="206" t="s">
        <v>1474</v>
      </c>
      <c r="G1072" s="204"/>
      <c r="H1072" s="207">
        <v>1.425</v>
      </c>
      <c r="I1072" s="208"/>
      <c r="J1072" s="204"/>
      <c r="K1072" s="204"/>
      <c r="L1072" s="209"/>
      <c r="M1072" s="210"/>
      <c r="N1072" s="211"/>
      <c r="O1072" s="211"/>
      <c r="P1072" s="211"/>
      <c r="Q1072" s="211"/>
      <c r="R1072" s="211"/>
      <c r="S1072" s="211"/>
      <c r="T1072" s="211"/>
      <c r="U1072" s="212"/>
      <c r="AT1072" s="213" t="s">
        <v>174</v>
      </c>
      <c r="AU1072" s="213" t="s">
        <v>82</v>
      </c>
      <c r="AV1072" s="14" t="s">
        <v>82</v>
      </c>
      <c r="AW1072" s="14" t="s">
        <v>33</v>
      </c>
      <c r="AX1072" s="14" t="s">
        <v>72</v>
      </c>
      <c r="AY1072" s="213" t="s">
        <v>161</v>
      </c>
    </row>
    <row r="1073" spans="1:65" s="16" customFormat="1" ht="11.25">
      <c r="B1073" s="226"/>
      <c r="C1073" s="227"/>
      <c r="D1073" s="194" t="s">
        <v>174</v>
      </c>
      <c r="E1073" s="228" t="s">
        <v>19</v>
      </c>
      <c r="F1073" s="229" t="s">
        <v>1475</v>
      </c>
      <c r="G1073" s="227"/>
      <c r="H1073" s="230">
        <v>8.9420000000000002</v>
      </c>
      <c r="I1073" s="231"/>
      <c r="J1073" s="227"/>
      <c r="K1073" s="227"/>
      <c r="L1073" s="232"/>
      <c r="M1073" s="233"/>
      <c r="N1073" s="234"/>
      <c r="O1073" s="234"/>
      <c r="P1073" s="234"/>
      <c r="Q1073" s="234"/>
      <c r="R1073" s="234"/>
      <c r="S1073" s="234"/>
      <c r="T1073" s="234"/>
      <c r="U1073" s="235"/>
      <c r="AT1073" s="236" t="s">
        <v>174</v>
      </c>
      <c r="AU1073" s="236" t="s">
        <v>82</v>
      </c>
      <c r="AV1073" s="16" t="s">
        <v>85</v>
      </c>
      <c r="AW1073" s="16" t="s">
        <v>33</v>
      </c>
      <c r="AX1073" s="16" t="s">
        <v>72</v>
      </c>
      <c r="AY1073" s="236" t="s">
        <v>161</v>
      </c>
    </row>
    <row r="1074" spans="1:65" s="15" customFormat="1" ht="11.25">
      <c r="B1074" s="214"/>
      <c r="C1074" s="215"/>
      <c r="D1074" s="194" t="s">
        <v>174</v>
      </c>
      <c r="E1074" s="216" t="s">
        <v>19</v>
      </c>
      <c r="F1074" s="217" t="s">
        <v>804</v>
      </c>
      <c r="G1074" s="215"/>
      <c r="H1074" s="218">
        <v>8.9420000000000002</v>
      </c>
      <c r="I1074" s="219"/>
      <c r="J1074" s="215"/>
      <c r="K1074" s="215"/>
      <c r="L1074" s="220"/>
      <c r="M1074" s="221"/>
      <c r="N1074" s="222"/>
      <c r="O1074" s="222"/>
      <c r="P1074" s="222"/>
      <c r="Q1074" s="222"/>
      <c r="R1074" s="222"/>
      <c r="S1074" s="222"/>
      <c r="T1074" s="222"/>
      <c r="U1074" s="223"/>
      <c r="AT1074" s="224" t="s">
        <v>174</v>
      </c>
      <c r="AU1074" s="224" t="s">
        <v>82</v>
      </c>
      <c r="AV1074" s="15" t="s">
        <v>170</v>
      </c>
      <c r="AW1074" s="15" t="s">
        <v>33</v>
      </c>
      <c r="AX1074" s="15" t="s">
        <v>80</v>
      </c>
      <c r="AY1074" s="224" t="s">
        <v>161</v>
      </c>
    </row>
    <row r="1075" spans="1:65" s="2" customFormat="1" ht="16.5" customHeight="1">
      <c r="A1075" s="36"/>
      <c r="B1075" s="37"/>
      <c r="C1075" s="174" t="s">
        <v>1489</v>
      </c>
      <c r="D1075" s="174" t="s">
        <v>165</v>
      </c>
      <c r="E1075" s="175" t="s">
        <v>1490</v>
      </c>
      <c r="F1075" s="176" t="s">
        <v>1491</v>
      </c>
      <c r="G1075" s="177" t="s">
        <v>168</v>
      </c>
      <c r="H1075" s="178">
        <v>7.6879999999999997</v>
      </c>
      <c r="I1075" s="179"/>
      <c r="J1075" s="180">
        <f>ROUND(I1075*H1075,1)</f>
        <v>0</v>
      </c>
      <c r="K1075" s="176" t="s">
        <v>169</v>
      </c>
      <c r="L1075" s="41"/>
      <c r="M1075" s="181" t="s">
        <v>19</v>
      </c>
      <c r="N1075" s="182" t="s">
        <v>43</v>
      </c>
      <c r="O1075" s="66"/>
      <c r="P1075" s="183">
        <f>O1075*H1075</f>
        <v>0</v>
      </c>
      <c r="Q1075" s="183">
        <v>7.5000000000000002E-4</v>
      </c>
      <c r="R1075" s="183">
        <f>Q1075*H1075</f>
        <v>5.7660000000000003E-3</v>
      </c>
      <c r="S1075" s="183">
        <v>0</v>
      </c>
      <c r="T1075" s="183">
        <f>S1075*H1075</f>
        <v>0</v>
      </c>
      <c r="U1075" s="184" t="s">
        <v>19</v>
      </c>
      <c r="V1075" s="36"/>
      <c r="W1075" s="36"/>
      <c r="X1075" s="36"/>
      <c r="Y1075" s="36"/>
      <c r="Z1075" s="36"/>
      <c r="AA1075" s="36"/>
      <c r="AB1075" s="36"/>
      <c r="AC1075" s="36"/>
      <c r="AD1075" s="36"/>
      <c r="AE1075" s="36"/>
      <c r="AR1075" s="185" t="s">
        <v>268</v>
      </c>
      <c r="AT1075" s="185" t="s">
        <v>165</v>
      </c>
      <c r="AU1075" s="185" t="s">
        <v>82</v>
      </c>
      <c r="AY1075" s="19" t="s">
        <v>161</v>
      </c>
      <c r="BE1075" s="186">
        <f>IF(N1075="základní",J1075,0)</f>
        <v>0</v>
      </c>
      <c r="BF1075" s="186">
        <f>IF(N1075="snížená",J1075,0)</f>
        <v>0</v>
      </c>
      <c r="BG1075" s="186">
        <f>IF(N1075="zákl. přenesená",J1075,0)</f>
        <v>0</v>
      </c>
      <c r="BH1075" s="186">
        <f>IF(N1075="sníž. přenesená",J1075,0)</f>
        <v>0</v>
      </c>
      <c r="BI1075" s="186">
        <f>IF(N1075="nulová",J1075,0)</f>
        <v>0</v>
      </c>
      <c r="BJ1075" s="19" t="s">
        <v>80</v>
      </c>
      <c r="BK1075" s="186">
        <f>ROUND(I1075*H1075,1)</f>
        <v>0</v>
      </c>
      <c r="BL1075" s="19" t="s">
        <v>268</v>
      </c>
      <c r="BM1075" s="185" t="s">
        <v>1492</v>
      </c>
    </row>
    <row r="1076" spans="1:65" s="2" customFormat="1" ht="11.25">
      <c r="A1076" s="36"/>
      <c r="B1076" s="37"/>
      <c r="C1076" s="38"/>
      <c r="D1076" s="187" t="s">
        <v>172</v>
      </c>
      <c r="E1076" s="38"/>
      <c r="F1076" s="188" t="s">
        <v>1493</v>
      </c>
      <c r="G1076" s="38"/>
      <c r="H1076" s="38"/>
      <c r="I1076" s="189"/>
      <c r="J1076" s="38"/>
      <c r="K1076" s="38"/>
      <c r="L1076" s="41"/>
      <c r="M1076" s="190"/>
      <c r="N1076" s="191"/>
      <c r="O1076" s="66"/>
      <c r="P1076" s="66"/>
      <c r="Q1076" s="66"/>
      <c r="R1076" s="66"/>
      <c r="S1076" s="66"/>
      <c r="T1076" s="66"/>
      <c r="U1076" s="67"/>
      <c r="V1076" s="36"/>
      <c r="W1076" s="36"/>
      <c r="X1076" s="36"/>
      <c r="Y1076" s="36"/>
      <c r="Z1076" s="36"/>
      <c r="AA1076" s="36"/>
      <c r="AB1076" s="36"/>
      <c r="AC1076" s="36"/>
      <c r="AD1076" s="36"/>
      <c r="AE1076" s="36"/>
      <c r="AT1076" s="19" t="s">
        <v>172</v>
      </c>
      <c r="AU1076" s="19" t="s">
        <v>82</v>
      </c>
    </row>
    <row r="1077" spans="1:65" s="14" customFormat="1" ht="11.25">
      <c r="B1077" s="203"/>
      <c r="C1077" s="204"/>
      <c r="D1077" s="194" t="s">
        <v>174</v>
      </c>
      <c r="E1077" s="205" t="s">
        <v>19</v>
      </c>
      <c r="F1077" s="206" t="s">
        <v>1481</v>
      </c>
      <c r="G1077" s="204"/>
      <c r="H1077" s="207">
        <v>2.427</v>
      </c>
      <c r="I1077" s="208"/>
      <c r="J1077" s="204"/>
      <c r="K1077" s="204"/>
      <c r="L1077" s="209"/>
      <c r="M1077" s="210"/>
      <c r="N1077" s="211"/>
      <c r="O1077" s="211"/>
      <c r="P1077" s="211"/>
      <c r="Q1077" s="211"/>
      <c r="R1077" s="211"/>
      <c r="S1077" s="211"/>
      <c r="T1077" s="211"/>
      <c r="U1077" s="212"/>
      <c r="AT1077" s="213" t="s">
        <v>174</v>
      </c>
      <c r="AU1077" s="213" t="s">
        <v>82</v>
      </c>
      <c r="AV1077" s="14" t="s">
        <v>82</v>
      </c>
      <c r="AW1077" s="14" t="s">
        <v>33</v>
      </c>
      <c r="AX1077" s="14" t="s">
        <v>72</v>
      </c>
      <c r="AY1077" s="213" t="s">
        <v>161</v>
      </c>
    </row>
    <row r="1078" spans="1:65" s="14" customFormat="1" ht="11.25">
      <c r="B1078" s="203"/>
      <c r="C1078" s="204"/>
      <c r="D1078" s="194" t="s">
        <v>174</v>
      </c>
      <c r="E1078" s="205" t="s">
        <v>19</v>
      </c>
      <c r="F1078" s="206" t="s">
        <v>1482</v>
      </c>
      <c r="G1078" s="204"/>
      <c r="H1078" s="207">
        <v>2.806</v>
      </c>
      <c r="I1078" s="208"/>
      <c r="J1078" s="204"/>
      <c r="K1078" s="204"/>
      <c r="L1078" s="209"/>
      <c r="M1078" s="210"/>
      <c r="N1078" s="211"/>
      <c r="O1078" s="211"/>
      <c r="P1078" s="211"/>
      <c r="Q1078" s="211"/>
      <c r="R1078" s="211"/>
      <c r="S1078" s="211"/>
      <c r="T1078" s="211"/>
      <c r="U1078" s="212"/>
      <c r="AT1078" s="213" t="s">
        <v>174</v>
      </c>
      <c r="AU1078" s="213" t="s">
        <v>82</v>
      </c>
      <c r="AV1078" s="14" t="s">
        <v>82</v>
      </c>
      <c r="AW1078" s="14" t="s">
        <v>33</v>
      </c>
      <c r="AX1078" s="14" t="s">
        <v>72</v>
      </c>
      <c r="AY1078" s="213" t="s">
        <v>161</v>
      </c>
    </row>
    <row r="1079" spans="1:65" s="14" customFormat="1" ht="11.25">
      <c r="B1079" s="203"/>
      <c r="C1079" s="204"/>
      <c r="D1079" s="194" t="s">
        <v>174</v>
      </c>
      <c r="E1079" s="205" t="s">
        <v>19</v>
      </c>
      <c r="F1079" s="206" t="s">
        <v>1483</v>
      </c>
      <c r="G1079" s="204"/>
      <c r="H1079" s="207">
        <v>2.4550000000000001</v>
      </c>
      <c r="I1079" s="208"/>
      <c r="J1079" s="204"/>
      <c r="K1079" s="204"/>
      <c r="L1079" s="209"/>
      <c r="M1079" s="210"/>
      <c r="N1079" s="211"/>
      <c r="O1079" s="211"/>
      <c r="P1079" s="211"/>
      <c r="Q1079" s="211"/>
      <c r="R1079" s="211"/>
      <c r="S1079" s="211"/>
      <c r="T1079" s="211"/>
      <c r="U1079" s="212"/>
      <c r="AT1079" s="213" t="s">
        <v>174</v>
      </c>
      <c r="AU1079" s="213" t="s">
        <v>82</v>
      </c>
      <c r="AV1079" s="14" t="s">
        <v>82</v>
      </c>
      <c r="AW1079" s="14" t="s">
        <v>33</v>
      </c>
      <c r="AX1079" s="14" t="s">
        <v>72</v>
      </c>
      <c r="AY1079" s="213" t="s">
        <v>161</v>
      </c>
    </row>
    <row r="1080" spans="1:65" s="16" customFormat="1" ht="11.25">
      <c r="B1080" s="226"/>
      <c r="C1080" s="227"/>
      <c r="D1080" s="194" t="s">
        <v>174</v>
      </c>
      <c r="E1080" s="228" t="s">
        <v>19</v>
      </c>
      <c r="F1080" s="229" t="s">
        <v>839</v>
      </c>
      <c r="G1080" s="227"/>
      <c r="H1080" s="230">
        <v>7.6879999999999997</v>
      </c>
      <c r="I1080" s="231"/>
      <c r="J1080" s="227"/>
      <c r="K1080" s="227"/>
      <c r="L1080" s="232"/>
      <c r="M1080" s="233"/>
      <c r="N1080" s="234"/>
      <c r="O1080" s="234"/>
      <c r="P1080" s="234"/>
      <c r="Q1080" s="234"/>
      <c r="R1080" s="234"/>
      <c r="S1080" s="234"/>
      <c r="T1080" s="234"/>
      <c r="U1080" s="235"/>
      <c r="AT1080" s="236" t="s">
        <v>174</v>
      </c>
      <c r="AU1080" s="236" t="s">
        <v>82</v>
      </c>
      <c r="AV1080" s="16" t="s">
        <v>85</v>
      </c>
      <c r="AW1080" s="16" t="s">
        <v>33</v>
      </c>
      <c r="AX1080" s="16" t="s">
        <v>72</v>
      </c>
      <c r="AY1080" s="236" t="s">
        <v>161</v>
      </c>
    </row>
    <row r="1081" spans="1:65" s="15" customFormat="1" ht="11.25">
      <c r="B1081" s="214"/>
      <c r="C1081" s="215"/>
      <c r="D1081" s="194" t="s">
        <v>174</v>
      </c>
      <c r="E1081" s="216" t="s">
        <v>19</v>
      </c>
      <c r="F1081" s="217" t="s">
        <v>804</v>
      </c>
      <c r="G1081" s="215"/>
      <c r="H1081" s="218">
        <v>7.6879999999999997</v>
      </c>
      <c r="I1081" s="219"/>
      <c r="J1081" s="215"/>
      <c r="K1081" s="215"/>
      <c r="L1081" s="220"/>
      <c r="M1081" s="221"/>
      <c r="N1081" s="222"/>
      <c r="O1081" s="222"/>
      <c r="P1081" s="222"/>
      <c r="Q1081" s="222"/>
      <c r="R1081" s="222"/>
      <c r="S1081" s="222"/>
      <c r="T1081" s="222"/>
      <c r="U1081" s="223"/>
      <c r="AT1081" s="224" t="s">
        <v>174</v>
      </c>
      <c r="AU1081" s="224" t="s">
        <v>82</v>
      </c>
      <c r="AV1081" s="15" t="s">
        <v>170</v>
      </c>
      <c r="AW1081" s="15" t="s">
        <v>33</v>
      </c>
      <c r="AX1081" s="15" t="s">
        <v>80</v>
      </c>
      <c r="AY1081" s="224" t="s">
        <v>161</v>
      </c>
    </row>
    <row r="1082" spans="1:65" s="2" customFormat="1" ht="16.5" customHeight="1">
      <c r="A1082" s="36"/>
      <c r="B1082" s="37"/>
      <c r="C1082" s="174" t="s">
        <v>1494</v>
      </c>
      <c r="D1082" s="174" t="s">
        <v>165</v>
      </c>
      <c r="E1082" s="175" t="s">
        <v>1495</v>
      </c>
      <c r="F1082" s="176" t="s">
        <v>1496</v>
      </c>
      <c r="G1082" s="177" t="s">
        <v>193</v>
      </c>
      <c r="H1082" s="178">
        <v>29.805</v>
      </c>
      <c r="I1082" s="179"/>
      <c r="J1082" s="180">
        <f>ROUND(I1082*H1082,1)</f>
        <v>0</v>
      </c>
      <c r="K1082" s="176" t="s">
        <v>169</v>
      </c>
      <c r="L1082" s="41"/>
      <c r="M1082" s="181" t="s">
        <v>19</v>
      </c>
      <c r="N1082" s="182" t="s">
        <v>43</v>
      </c>
      <c r="O1082" s="66"/>
      <c r="P1082" s="183">
        <f>O1082*H1082</f>
        <v>0</v>
      </c>
      <c r="Q1082" s="183">
        <v>8.0000000000000007E-5</v>
      </c>
      <c r="R1082" s="183">
        <f>Q1082*H1082</f>
        <v>2.3844000000000001E-3</v>
      </c>
      <c r="S1082" s="183">
        <v>0</v>
      </c>
      <c r="T1082" s="183">
        <f>S1082*H1082</f>
        <v>0</v>
      </c>
      <c r="U1082" s="184" t="s">
        <v>19</v>
      </c>
      <c r="V1082" s="36"/>
      <c r="W1082" s="36"/>
      <c r="X1082" s="36"/>
      <c r="Y1082" s="36"/>
      <c r="Z1082" s="36"/>
      <c r="AA1082" s="36"/>
      <c r="AB1082" s="36"/>
      <c r="AC1082" s="36"/>
      <c r="AD1082" s="36"/>
      <c r="AE1082" s="36"/>
      <c r="AR1082" s="185" t="s">
        <v>268</v>
      </c>
      <c r="AT1082" s="185" t="s">
        <v>165</v>
      </c>
      <c r="AU1082" s="185" t="s">
        <v>82</v>
      </c>
      <c r="AY1082" s="19" t="s">
        <v>161</v>
      </c>
      <c r="BE1082" s="186">
        <f>IF(N1082="základní",J1082,0)</f>
        <v>0</v>
      </c>
      <c r="BF1082" s="186">
        <f>IF(N1082="snížená",J1082,0)</f>
        <v>0</v>
      </c>
      <c r="BG1082" s="186">
        <f>IF(N1082="zákl. přenesená",J1082,0)</f>
        <v>0</v>
      </c>
      <c r="BH1082" s="186">
        <f>IF(N1082="sníž. přenesená",J1082,0)</f>
        <v>0</v>
      </c>
      <c r="BI1082" s="186">
        <f>IF(N1082="nulová",J1082,0)</f>
        <v>0</v>
      </c>
      <c r="BJ1082" s="19" t="s">
        <v>80</v>
      </c>
      <c r="BK1082" s="186">
        <f>ROUND(I1082*H1082,1)</f>
        <v>0</v>
      </c>
      <c r="BL1082" s="19" t="s">
        <v>268</v>
      </c>
      <c r="BM1082" s="185" t="s">
        <v>1497</v>
      </c>
    </row>
    <row r="1083" spans="1:65" s="2" customFormat="1" ht="11.25">
      <c r="A1083" s="36"/>
      <c r="B1083" s="37"/>
      <c r="C1083" s="38"/>
      <c r="D1083" s="187" t="s">
        <v>172</v>
      </c>
      <c r="E1083" s="38"/>
      <c r="F1083" s="188" t="s">
        <v>1498</v>
      </c>
      <c r="G1083" s="38"/>
      <c r="H1083" s="38"/>
      <c r="I1083" s="189"/>
      <c r="J1083" s="38"/>
      <c r="K1083" s="38"/>
      <c r="L1083" s="41"/>
      <c r="M1083" s="190"/>
      <c r="N1083" s="191"/>
      <c r="O1083" s="66"/>
      <c r="P1083" s="66"/>
      <c r="Q1083" s="66"/>
      <c r="R1083" s="66"/>
      <c r="S1083" s="66"/>
      <c r="T1083" s="66"/>
      <c r="U1083" s="67"/>
      <c r="V1083" s="36"/>
      <c r="W1083" s="36"/>
      <c r="X1083" s="36"/>
      <c r="Y1083" s="36"/>
      <c r="Z1083" s="36"/>
      <c r="AA1083" s="36"/>
      <c r="AB1083" s="36"/>
      <c r="AC1083" s="36"/>
      <c r="AD1083" s="36"/>
      <c r="AE1083" s="36"/>
      <c r="AT1083" s="19" t="s">
        <v>172</v>
      </c>
      <c r="AU1083" s="19" t="s">
        <v>82</v>
      </c>
    </row>
    <row r="1084" spans="1:65" s="14" customFormat="1" ht="11.25">
      <c r="B1084" s="203"/>
      <c r="C1084" s="204"/>
      <c r="D1084" s="194" t="s">
        <v>174</v>
      </c>
      <c r="E1084" s="205" t="s">
        <v>19</v>
      </c>
      <c r="F1084" s="206" t="s">
        <v>1499</v>
      </c>
      <c r="G1084" s="204"/>
      <c r="H1084" s="207">
        <v>7.68</v>
      </c>
      <c r="I1084" s="208"/>
      <c r="J1084" s="204"/>
      <c r="K1084" s="204"/>
      <c r="L1084" s="209"/>
      <c r="M1084" s="210"/>
      <c r="N1084" s="211"/>
      <c r="O1084" s="211"/>
      <c r="P1084" s="211"/>
      <c r="Q1084" s="211"/>
      <c r="R1084" s="211"/>
      <c r="S1084" s="211"/>
      <c r="T1084" s="211"/>
      <c r="U1084" s="212"/>
      <c r="AT1084" s="213" t="s">
        <v>174</v>
      </c>
      <c r="AU1084" s="213" t="s">
        <v>82</v>
      </c>
      <c r="AV1084" s="14" t="s">
        <v>82</v>
      </c>
      <c r="AW1084" s="14" t="s">
        <v>33</v>
      </c>
      <c r="AX1084" s="14" t="s">
        <v>72</v>
      </c>
      <c r="AY1084" s="213" t="s">
        <v>161</v>
      </c>
    </row>
    <row r="1085" spans="1:65" s="14" customFormat="1" ht="11.25">
      <c r="B1085" s="203"/>
      <c r="C1085" s="204"/>
      <c r="D1085" s="194" t="s">
        <v>174</v>
      </c>
      <c r="E1085" s="205" t="s">
        <v>19</v>
      </c>
      <c r="F1085" s="206" t="s">
        <v>1500</v>
      </c>
      <c r="G1085" s="204"/>
      <c r="H1085" s="207">
        <v>7.5250000000000004</v>
      </c>
      <c r="I1085" s="208"/>
      <c r="J1085" s="204"/>
      <c r="K1085" s="204"/>
      <c r="L1085" s="209"/>
      <c r="M1085" s="210"/>
      <c r="N1085" s="211"/>
      <c r="O1085" s="211"/>
      <c r="P1085" s="211"/>
      <c r="Q1085" s="211"/>
      <c r="R1085" s="211"/>
      <c r="S1085" s="211"/>
      <c r="T1085" s="211"/>
      <c r="U1085" s="212"/>
      <c r="AT1085" s="213" t="s">
        <v>174</v>
      </c>
      <c r="AU1085" s="213" t="s">
        <v>82</v>
      </c>
      <c r="AV1085" s="14" t="s">
        <v>82</v>
      </c>
      <c r="AW1085" s="14" t="s">
        <v>33</v>
      </c>
      <c r="AX1085" s="14" t="s">
        <v>72</v>
      </c>
      <c r="AY1085" s="213" t="s">
        <v>161</v>
      </c>
    </row>
    <row r="1086" spans="1:65" s="14" customFormat="1" ht="11.25">
      <c r="B1086" s="203"/>
      <c r="C1086" s="204"/>
      <c r="D1086" s="194" t="s">
        <v>174</v>
      </c>
      <c r="E1086" s="205" t="s">
        <v>19</v>
      </c>
      <c r="F1086" s="206" t="s">
        <v>1501</v>
      </c>
      <c r="G1086" s="204"/>
      <c r="H1086" s="207">
        <v>9.85</v>
      </c>
      <c r="I1086" s="208"/>
      <c r="J1086" s="204"/>
      <c r="K1086" s="204"/>
      <c r="L1086" s="209"/>
      <c r="M1086" s="210"/>
      <c r="N1086" s="211"/>
      <c r="O1086" s="211"/>
      <c r="P1086" s="211"/>
      <c r="Q1086" s="211"/>
      <c r="R1086" s="211"/>
      <c r="S1086" s="211"/>
      <c r="T1086" s="211"/>
      <c r="U1086" s="212"/>
      <c r="AT1086" s="213" t="s">
        <v>174</v>
      </c>
      <c r="AU1086" s="213" t="s">
        <v>82</v>
      </c>
      <c r="AV1086" s="14" t="s">
        <v>82</v>
      </c>
      <c r="AW1086" s="14" t="s">
        <v>33</v>
      </c>
      <c r="AX1086" s="14" t="s">
        <v>72</v>
      </c>
      <c r="AY1086" s="213" t="s">
        <v>161</v>
      </c>
    </row>
    <row r="1087" spans="1:65" s="14" customFormat="1" ht="11.25">
      <c r="B1087" s="203"/>
      <c r="C1087" s="204"/>
      <c r="D1087" s="194" t="s">
        <v>174</v>
      </c>
      <c r="E1087" s="205" t="s">
        <v>19</v>
      </c>
      <c r="F1087" s="206" t="s">
        <v>1502</v>
      </c>
      <c r="G1087" s="204"/>
      <c r="H1087" s="207">
        <v>4.75</v>
      </c>
      <c r="I1087" s="208"/>
      <c r="J1087" s="204"/>
      <c r="K1087" s="204"/>
      <c r="L1087" s="209"/>
      <c r="M1087" s="210"/>
      <c r="N1087" s="211"/>
      <c r="O1087" s="211"/>
      <c r="P1087" s="211"/>
      <c r="Q1087" s="211"/>
      <c r="R1087" s="211"/>
      <c r="S1087" s="211"/>
      <c r="T1087" s="211"/>
      <c r="U1087" s="212"/>
      <c r="AT1087" s="213" t="s">
        <v>174</v>
      </c>
      <c r="AU1087" s="213" t="s">
        <v>82</v>
      </c>
      <c r="AV1087" s="14" t="s">
        <v>82</v>
      </c>
      <c r="AW1087" s="14" t="s">
        <v>33</v>
      </c>
      <c r="AX1087" s="14" t="s">
        <v>72</v>
      </c>
      <c r="AY1087" s="213" t="s">
        <v>161</v>
      </c>
    </row>
    <row r="1088" spans="1:65" s="16" customFormat="1" ht="11.25">
      <c r="B1088" s="226"/>
      <c r="C1088" s="227"/>
      <c r="D1088" s="194" t="s">
        <v>174</v>
      </c>
      <c r="E1088" s="228" t="s">
        <v>19</v>
      </c>
      <c r="F1088" s="229" t="s">
        <v>1475</v>
      </c>
      <c r="G1088" s="227"/>
      <c r="H1088" s="230">
        <v>29.805</v>
      </c>
      <c r="I1088" s="231"/>
      <c r="J1088" s="227"/>
      <c r="K1088" s="227"/>
      <c r="L1088" s="232"/>
      <c r="M1088" s="233"/>
      <c r="N1088" s="234"/>
      <c r="O1088" s="234"/>
      <c r="P1088" s="234"/>
      <c r="Q1088" s="234"/>
      <c r="R1088" s="234"/>
      <c r="S1088" s="234"/>
      <c r="T1088" s="234"/>
      <c r="U1088" s="235"/>
      <c r="AT1088" s="236" t="s">
        <v>174</v>
      </c>
      <c r="AU1088" s="236" t="s">
        <v>82</v>
      </c>
      <c r="AV1088" s="16" t="s">
        <v>85</v>
      </c>
      <c r="AW1088" s="16" t="s">
        <v>33</v>
      </c>
      <c r="AX1088" s="16" t="s">
        <v>72</v>
      </c>
      <c r="AY1088" s="236" t="s">
        <v>161</v>
      </c>
    </row>
    <row r="1089" spans="1:65" s="15" customFormat="1" ht="11.25">
      <c r="B1089" s="214"/>
      <c r="C1089" s="215"/>
      <c r="D1089" s="194" t="s">
        <v>174</v>
      </c>
      <c r="E1089" s="216" t="s">
        <v>19</v>
      </c>
      <c r="F1089" s="217" t="s">
        <v>804</v>
      </c>
      <c r="G1089" s="215"/>
      <c r="H1089" s="218">
        <v>29.805</v>
      </c>
      <c r="I1089" s="219"/>
      <c r="J1089" s="215"/>
      <c r="K1089" s="215"/>
      <c r="L1089" s="220"/>
      <c r="M1089" s="221"/>
      <c r="N1089" s="222"/>
      <c r="O1089" s="222"/>
      <c r="P1089" s="222"/>
      <c r="Q1089" s="222"/>
      <c r="R1089" s="222"/>
      <c r="S1089" s="222"/>
      <c r="T1089" s="222"/>
      <c r="U1089" s="223"/>
      <c r="AT1089" s="224" t="s">
        <v>174</v>
      </c>
      <c r="AU1089" s="224" t="s">
        <v>82</v>
      </c>
      <c r="AV1089" s="15" t="s">
        <v>170</v>
      </c>
      <c r="AW1089" s="15" t="s">
        <v>33</v>
      </c>
      <c r="AX1089" s="15" t="s">
        <v>80</v>
      </c>
      <c r="AY1089" s="224" t="s">
        <v>161</v>
      </c>
    </row>
    <row r="1090" spans="1:65" s="2" customFormat="1" ht="16.5" customHeight="1">
      <c r="A1090" s="36"/>
      <c r="B1090" s="37"/>
      <c r="C1090" s="174" t="s">
        <v>1503</v>
      </c>
      <c r="D1090" s="174" t="s">
        <v>165</v>
      </c>
      <c r="E1090" s="175" t="s">
        <v>1504</v>
      </c>
      <c r="F1090" s="176" t="s">
        <v>1505</v>
      </c>
      <c r="G1090" s="177" t="s">
        <v>193</v>
      </c>
      <c r="H1090" s="178">
        <v>24.8</v>
      </c>
      <c r="I1090" s="179"/>
      <c r="J1090" s="180">
        <f>ROUND(I1090*H1090,1)</f>
        <v>0</v>
      </c>
      <c r="K1090" s="176" t="s">
        <v>169</v>
      </c>
      <c r="L1090" s="41"/>
      <c r="M1090" s="181" t="s">
        <v>19</v>
      </c>
      <c r="N1090" s="182" t="s">
        <v>43</v>
      </c>
      <c r="O1090" s="66"/>
      <c r="P1090" s="183">
        <f>O1090*H1090</f>
        <v>0</v>
      </c>
      <c r="Q1090" s="183">
        <v>1.1E-4</v>
      </c>
      <c r="R1090" s="183">
        <f>Q1090*H1090</f>
        <v>2.7280000000000004E-3</v>
      </c>
      <c r="S1090" s="183">
        <v>0</v>
      </c>
      <c r="T1090" s="183">
        <f>S1090*H1090</f>
        <v>0</v>
      </c>
      <c r="U1090" s="184" t="s">
        <v>19</v>
      </c>
      <c r="V1090" s="36"/>
      <c r="W1090" s="36"/>
      <c r="X1090" s="36"/>
      <c r="Y1090" s="36"/>
      <c r="Z1090" s="36"/>
      <c r="AA1090" s="36"/>
      <c r="AB1090" s="36"/>
      <c r="AC1090" s="36"/>
      <c r="AD1090" s="36"/>
      <c r="AE1090" s="36"/>
      <c r="AR1090" s="185" t="s">
        <v>268</v>
      </c>
      <c r="AT1090" s="185" t="s">
        <v>165</v>
      </c>
      <c r="AU1090" s="185" t="s">
        <v>82</v>
      </c>
      <c r="AY1090" s="19" t="s">
        <v>161</v>
      </c>
      <c r="BE1090" s="186">
        <f>IF(N1090="základní",J1090,0)</f>
        <v>0</v>
      </c>
      <c r="BF1090" s="186">
        <f>IF(N1090="snížená",J1090,0)</f>
        <v>0</v>
      </c>
      <c r="BG1090" s="186">
        <f>IF(N1090="zákl. přenesená",J1090,0)</f>
        <v>0</v>
      </c>
      <c r="BH1090" s="186">
        <f>IF(N1090="sníž. přenesená",J1090,0)</f>
        <v>0</v>
      </c>
      <c r="BI1090" s="186">
        <f>IF(N1090="nulová",J1090,0)</f>
        <v>0</v>
      </c>
      <c r="BJ1090" s="19" t="s">
        <v>80</v>
      </c>
      <c r="BK1090" s="186">
        <f>ROUND(I1090*H1090,1)</f>
        <v>0</v>
      </c>
      <c r="BL1090" s="19" t="s">
        <v>268</v>
      </c>
      <c r="BM1090" s="185" t="s">
        <v>1506</v>
      </c>
    </row>
    <row r="1091" spans="1:65" s="2" customFormat="1" ht="11.25">
      <c r="A1091" s="36"/>
      <c r="B1091" s="37"/>
      <c r="C1091" s="38"/>
      <c r="D1091" s="187" t="s">
        <v>172</v>
      </c>
      <c r="E1091" s="38"/>
      <c r="F1091" s="188" t="s">
        <v>1507</v>
      </c>
      <c r="G1091" s="38"/>
      <c r="H1091" s="38"/>
      <c r="I1091" s="189"/>
      <c r="J1091" s="38"/>
      <c r="K1091" s="38"/>
      <c r="L1091" s="41"/>
      <c r="M1091" s="190"/>
      <c r="N1091" s="191"/>
      <c r="O1091" s="66"/>
      <c r="P1091" s="66"/>
      <c r="Q1091" s="66"/>
      <c r="R1091" s="66"/>
      <c r="S1091" s="66"/>
      <c r="T1091" s="66"/>
      <c r="U1091" s="67"/>
      <c r="V1091" s="36"/>
      <c r="W1091" s="36"/>
      <c r="X1091" s="36"/>
      <c r="Y1091" s="36"/>
      <c r="Z1091" s="36"/>
      <c r="AA1091" s="36"/>
      <c r="AB1091" s="36"/>
      <c r="AC1091" s="36"/>
      <c r="AD1091" s="36"/>
      <c r="AE1091" s="36"/>
      <c r="AT1091" s="19" t="s">
        <v>172</v>
      </c>
      <c r="AU1091" s="19" t="s">
        <v>82</v>
      </c>
    </row>
    <row r="1092" spans="1:65" s="14" customFormat="1" ht="11.25">
      <c r="B1092" s="203"/>
      <c r="C1092" s="204"/>
      <c r="D1092" s="194" t="s">
        <v>174</v>
      </c>
      <c r="E1092" s="205" t="s">
        <v>19</v>
      </c>
      <c r="F1092" s="206" t="s">
        <v>836</v>
      </c>
      <c r="G1092" s="204"/>
      <c r="H1092" s="207">
        <v>7.83</v>
      </c>
      <c r="I1092" s="208"/>
      <c r="J1092" s="204"/>
      <c r="K1092" s="204"/>
      <c r="L1092" s="209"/>
      <c r="M1092" s="210"/>
      <c r="N1092" s="211"/>
      <c r="O1092" s="211"/>
      <c r="P1092" s="211"/>
      <c r="Q1092" s="211"/>
      <c r="R1092" s="211"/>
      <c r="S1092" s="211"/>
      <c r="T1092" s="211"/>
      <c r="U1092" s="212"/>
      <c r="AT1092" s="213" t="s">
        <v>174</v>
      </c>
      <c r="AU1092" s="213" t="s">
        <v>82</v>
      </c>
      <c r="AV1092" s="14" t="s">
        <v>82</v>
      </c>
      <c r="AW1092" s="14" t="s">
        <v>33</v>
      </c>
      <c r="AX1092" s="14" t="s">
        <v>72</v>
      </c>
      <c r="AY1092" s="213" t="s">
        <v>161</v>
      </c>
    </row>
    <row r="1093" spans="1:65" s="14" customFormat="1" ht="11.25">
      <c r="B1093" s="203"/>
      <c r="C1093" s="204"/>
      <c r="D1093" s="194" t="s">
        <v>174</v>
      </c>
      <c r="E1093" s="205" t="s">
        <v>19</v>
      </c>
      <c r="F1093" s="206" t="s">
        <v>837</v>
      </c>
      <c r="G1093" s="204"/>
      <c r="H1093" s="207">
        <v>9.0500000000000007</v>
      </c>
      <c r="I1093" s="208"/>
      <c r="J1093" s="204"/>
      <c r="K1093" s="204"/>
      <c r="L1093" s="209"/>
      <c r="M1093" s="210"/>
      <c r="N1093" s="211"/>
      <c r="O1093" s="211"/>
      <c r="P1093" s="211"/>
      <c r="Q1093" s="211"/>
      <c r="R1093" s="211"/>
      <c r="S1093" s="211"/>
      <c r="T1093" s="211"/>
      <c r="U1093" s="212"/>
      <c r="AT1093" s="213" t="s">
        <v>174</v>
      </c>
      <c r="AU1093" s="213" t="s">
        <v>82</v>
      </c>
      <c r="AV1093" s="14" t="s">
        <v>82</v>
      </c>
      <c r="AW1093" s="14" t="s">
        <v>33</v>
      </c>
      <c r="AX1093" s="14" t="s">
        <v>72</v>
      </c>
      <c r="AY1093" s="213" t="s">
        <v>161</v>
      </c>
    </row>
    <row r="1094" spans="1:65" s="14" customFormat="1" ht="11.25">
      <c r="B1094" s="203"/>
      <c r="C1094" s="204"/>
      <c r="D1094" s="194" t="s">
        <v>174</v>
      </c>
      <c r="E1094" s="205" t="s">
        <v>19</v>
      </c>
      <c r="F1094" s="206" t="s">
        <v>838</v>
      </c>
      <c r="G1094" s="204"/>
      <c r="H1094" s="207">
        <v>7.92</v>
      </c>
      <c r="I1094" s="208"/>
      <c r="J1094" s="204"/>
      <c r="K1094" s="204"/>
      <c r="L1094" s="209"/>
      <c r="M1094" s="210"/>
      <c r="N1094" s="211"/>
      <c r="O1094" s="211"/>
      <c r="P1094" s="211"/>
      <c r="Q1094" s="211"/>
      <c r="R1094" s="211"/>
      <c r="S1094" s="211"/>
      <c r="T1094" s="211"/>
      <c r="U1094" s="212"/>
      <c r="AT1094" s="213" t="s">
        <v>174</v>
      </c>
      <c r="AU1094" s="213" t="s">
        <v>82</v>
      </c>
      <c r="AV1094" s="14" t="s">
        <v>82</v>
      </c>
      <c r="AW1094" s="14" t="s">
        <v>33</v>
      </c>
      <c r="AX1094" s="14" t="s">
        <v>72</v>
      </c>
      <c r="AY1094" s="213" t="s">
        <v>161</v>
      </c>
    </row>
    <row r="1095" spans="1:65" s="16" customFormat="1" ht="11.25">
      <c r="B1095" s="226"/>
      <c r="C1095" s="227"/>
      <c r="D1095" s="194" t="s">
        <v>174</v>
      </c>
      <c r="E1095" s="228" t="s">
        <v>19</v>
      </c>
      <c r="F1095" s="229" t="s">
        <v>839</v>
      </c>
      <c r="G1095" s="227"/>
      <c r="H1095" s="230">
        <v>24.8</v>
      </c>
      <c r="I1095" s="231"/>
      <c r="J1095" s="227"/>
      <c r="K1095" s="227"/>
      <c r="L1095" s="232"/>
      <c r="M1095" s="233"/>
      <c r="N1095" s="234"/>
      <c r="O1095" s="234"/>
      <c r="P1095" s="234"/>
      <c r="Q1095" s="234"/>
      <c r="R1095" s="234"/>
      <c r="S1095" s="234"/>
      <c r="T1095" s="234"/>
      <c r="U1095" s="235"/>
      <c r="AT1095" s="236" t="s">
        <v>174</v>
      </c>
      <c r="AU1095" s="236" t="s">
        <v>82</v>
      </c>
      <c r="AV1095" s="16" t="s">
        <v>85</v>
      </c>
      <c r="AW1095" s="16" t="s">
        <v>33</v>
      </c>
      <c r="AX1095" s="16" t="s">
        <v>72</v>
      </c>
      <c r="AY1095" s="236" t="s">
        <v>161</v>
      </c>
    </row>
    <row r="1096" spans="1:65" s="15" customFormat="1" ht="11.25">
      <c r="B1096" s="214"/>
      <c r="C1096" s="215"/>
      <c r="D1096" s="194" t="s">
        <v>174</v>
      </c>
      <c r="E1096" s="216" t="s">
        <v>19</v>
      </c>
      <c r="F1096" s="217" t="s">
        <v>804</v>
      </c>
      <c r="G1096" s="215"/>
      <c r="H1096" s="218">
        <v>24.8</v>
      </c>
      <c r="I1096" s="219"/>
      <c r="J1096" s="215"/>
      <c r="K1096" s="215"/>
      <c r="L1096" s="220"/>
      <c r="M1096" s="221"/>
      <c r="N1096" s="222"/>
      <c r="O1096" s="222"/>
      <c r="P1096" s="222"/>
      <c r="Q1096" s="222"/>
      <c r="R1096" s="222"/>
      <c r="S1096" s="222"/>
      <c r="T1096" s="222"/>
      <c r="U1096" s="223"/>
      <c r="AT1096" s="224" t="s">
        <v>174</v>
      </c>
      <c r="AU1096" s="224" t="s">
        <v>82</v>
      </c>
      <c r="AV1096" s="15" t="s">
        <v>170</v>
      </c>
      <c r="AW1096" s="15" t="s">
        <v>33</v>
      </c>
      <c r="AX1096" s="15" t="s">
        <v>80</v>
      </c>
      <c r="AY1096" s="224" t="s">
        <v>161</v>
      </c>
    </row>
    <row r="1097" spans="1:65" s="2" customFormat="1" ht="24.2" customHeight="1">
      <c r="A1097" s="36"/>
      <c r="B1097" s="37"/>
      <c r="C1097" s="237" t="s">
        <v>1508</v>
      </c>
      <c r="D1097" s="237" t="s">
        <v>250</v>
      </c>
      <c r="E1097" s="238" t="s">
        <v>1407</v>
      </c>
      <c r="F1097" s="239" t="s">
        <v>1408</v>
      </c>
      <c r="G1097" s="240" t="s">
        <v>168</v>
      </c>
      <c r="H1097" s="241">
        <v>13.981999999999999</v>
      </c>
      <c r="I1097" s="242"/>
      <c r="J1097" s="243">
        <f>ROUND(I1097*H1097,1)</f>
        <v>0</v>
      </c>
      <c r="K1097" s="239" t="s">
        <v>169</v>
      </c>
      <c r="L1097" s="244"/>
      <c r="M1097" s="245" t="s">
        <v>19</v>
      </c>
      <c r="N1097" s="246" t="s">
        <v>43</v>
      </c>
      <c r="O1097" s="66"/>
      <c r="P1097" s="183">
        <f>O1097*H1097</f>
        <v>0</v>
      </c>
      <c r="Q1097" s="183">
        <v>1.8E-3</v>
      </c>
      <c r="R1097" s="183">
        <f>Q1097*H1097</f>
        <v>2.5167599999999998E-2</v>
      </c>
      <c r="S1097" s="183">
        <v>0</v>
      </c>
      <c r="T1097" s="183">
        <f>S1097*H1097</f>
        <v>0</v>
      </c>
      <c r="U1097" s="184" t="s">
        <v>19</v>
      </c>
      <c r="V1097" s="36"/>
      <c r="W1097" s="36"/>
      <c r="X1097" s="36"/>
      <c r="Y1097" s="36"/>
      <c r="Z1097" s="36"/>
      <c r="AA1097" s="36"/>
      <c r="AB1097" s="36"/>
      <c r="AC1097" s="36"/>
      <c r="AD1097" s="36"/>
      <c r="AE1097" s="36"/>
      <c r="AR1097" s="185" t="s">
        <v>406</v>
      </c>
      <c r="AT1097" s="185" t="s">
        <v>250</v>
      </c>
      <c r="AU1097" s="185" t="s">
        <v>82</v>
      </c>
      <c r="AY1097" s="19" t="s">
        <v>161</v>
      </c>
      <c r="BE1097" s="186">
        <f>IF(N1097="základní",J1097,0)</f>
        <v>0</v>
      </c>
      <c r="BF1097" s="186">
        <f>IF(N1097="snížená",J1097,0)</f>
        <v>0</v>
      </c>
      <c r="BG1097" s="186">
        <f>IF(N1097="zákl. přenesená",J1097,0)</f>
        <v>0</v>
      </c>
      <c r="BH1097" s="186">
        <f>IF(N1097="sníž. přenesená",J1097,0)</f>
        <v>0</v>
      </c>
      <c r="BI1097" s="186">
        <f>IF(N1097="nulová",J1097,0)</f>
        <v>0</v>
      </c>
      <c r="BJ1097" s="19" t="s">
        <v>80</v>
      </c>
      <c r="BK1097" s="186">
        <f>ROUND(I1097*H1097,1)</f>
        <v>0</v>
      </c>
      <c r="BL1097" s="19" t="s">
        <v>268</v>
      </c>
      <c r="BM1097" s="185" t="s">
        <v>1509</v>
      </c>
    </row>
    <row r="1098" spans="1:65" s="14" customFormat="1" ht="11.25">
      <c r="B1098" s="203"/>
      <c r="C1098" s="204"/>
      <c r="D1098" s="194" t="s">
        <v>174</v>
      </c>
      <c r="E1098" s="205" t="s">
        <v>19</v>
      </c>
      <c r="F1098" s="206" t="s">
        <v>1510</v>
      </c>
      <c r="G1098" s="204"/>
      <c r="H1098" s="207">
        <v>5.141</v>
      </c>
      <c r="I1098" s="208"/>
      <c r="J1098" s="204"/>
      <c r="K1098" s="204"/>
      <c r="L1098" s="209"/>
      <c r="M1098" s="210"/>
      <c r="N1098" s="211"/>
      <c r="O1098" s="211"/>
      <c r="P1098" s="211"/>
      <c r="Q1098" s="211"/>
      <c r="R1098" s="211"/>
      <c r="S1098" s="211"/>
      <c r="T1098" s="211"/>
      <c r="U1098" s="212"/>
      <c r="AT1098" s="213" t="s">
        <v>174</v>
      </c>
      <c r="AU1098" s="213" t="s">
        <v>82</v>
      </c>
      <c r="AV1098" s="14" t="s">
        <v>82</v>
      </c>
      <c r="AW1098" s="14" t="s">
        <v>33</v>
      </c>
      <c r="AX1098" s="14" t="s">
        <v>72</v>
      </c>
      <c r="AY1098" s="213" t="s">
        <v>161</v>
      </c>
    </row>
    <row r="1099" spans="1:65" s="14" customFormat="1" ht="11.25">
      <c r="B1099" s="203"/>
      <c r="C1099" s="204"/>
      <c r="D1099" s="194" t="s">
        <v>174</v>
      </c>
      <c r="E1099" s="205" t="s">
        <v>19</v>
      </c>
      <c r="F1099" s="206" t="s">
        <v>1511</v>
      </c>
      <c r="G1099" s="204"/>
      <c r="H1099" s="207">
        <v>8.8409999999999993</v>
      </c>
      <c r="I1099" s="208"/>
      <c r="J1099" s="204"/>
      <c r="K1099" s="204"/>
      <c r="L1099" s="209"/>
      <c r="M1099" s="210"/>
      <c r="N1099" s="211"/>
      <c r="O1099" s="211"/>
      <c r="P1099" s="211"/>
      <c r="Q1099" s="211"/>
      <c r="R1099" s="211"/>
      <c r="S1099" s="211"/>
      <c r="T1099" s="211"/>
      <c r="U1099" s="212"/>
      <c r="AT1099" s="213" t="s">
        <v>174</v>
      </c>
      <c r="AU1099" s="213" t="s">
        <v>82</v>
      </c>
      <c r="AV1099" s="14" t="s">
        <v>82</v>
      </c>
      <c r="AW1099" s="14" t="s">
        <v>33</v>
      </c>
      <c r="AX1099" s="14" t="s">
        <v>72</v>
      </c>
      <c r="AY1099" s="213" t="s">
        <v>161</v>
      </c>
    </row>
    <row r="1100" spans="1:65" s="15" customFormat="1" ht="11.25">
      <c r="B1100" s="214"/>
      <c r="C1100" s="215"/>
      <c r="D1100" s="194" t="s">
        <v>174</v>
      </c>
      <c r="E1100" s="216" t="s">
        <v>19</v>
      </c>
      <c r="F1100" s="217" t="s">
        <v>239</v>
      </c>
      <c r="G1100" s="215"/>
      <c r="H1100" s="218">
        <v>13.981999999999999</v>
      </c>
      <c r="I1100" s="219"/>
      <c r="J1100" s="215"/>
      <c r="K1100" s="215"/>
      <c r="L1100" s="220"/>
      <c r="M1100" s="221"/>
      <c r="N1100" s="222"/>
      <c r="O1100" s="222"/>
      <c r="P1100" s="222"/>
      <c r="Q1100" s="222"/>
      <c r="R1100" s="222"/>
      <c r="S1100" s="222"/>
      <c r="T1100" s="222"/>
      <c r="U1100" s="223"/>
      <c r="AT1100" s="224" t="s">
        <v>174</v>
      </c>
      <c r="AU1100" s="224" t="s">
        <v>82</v>
      </c>
      <c r="AV1100" s="15" t="s">
        <v>170</v>
      </c>
      <c r="AW1100" s="15" t="s">
        <v>33</v>
      </c>
      <c r="AX1100" s="15" t="s">
        <v>80</v>
      </c>
      <c r="AY1100" s="224" t="s">
        <v>161</v>
      </c>
    </row>
    <row r="1101" spans="1:65" s="2" customFormat="1" ht="16.5" customHeight="1">
      <c r="A1101" s="36"/>
      <c r="B1101" s="37"/>
      <c r="C1101" s="174" t="s">
        <v>1512</v>
      </c>
      <c r="D1101" s="174" t="s">
        <v>165</v>
      </c>
      <c r="E1101" s="175" t="s">
        <v>1513</v>
      </c>
      <c r="F1101" s="176" t="s">
        <v>1514</v>
      </c>
      <c r="G1101" s="177" t="s">
        <v>193</v>
      </c>
      <c r="H1101" s="178">
        <v>57.005000000000003</v>
      </c>
      <c r="I1101" s="179"/>
      <c r="J1101" s="180">
        <f>ROUND(I1101*H1101,1)</f>
        <v>0</v>
      </c>
      <c r="K1101" s="176" t="s">
        <v>169</v>
      </c>
      <c r="L1101" s="41"/>
      <c r="M1101" s="181" t="s">
        <v>19</v>
      </c>
      <c r="N1101" s="182" t="s">
        <v>43</v>
      </c>
      <c r="O1101" s="66"/>
      <c r="P1101" s="183">
        <f>O1101*H1101</f>
        <v>0</v>
      </c>
      <c r="Q1101" s="183">
        <v>0</v>
      </c>
      <c r="R1101" s="183">
        <f>Q1101*H1101</f>
        <v>0</v>
      </c>
      <c r="S1101" s="183">
        <v>0</v>
      </c>
      <c r="T1101" s="183">
        <f>S1101*H1101</f>
        <v>0</v>
      </c>
      <c r="U1101" s="184" t="s">
        <v>19</v>
      </c>
      <c r="V1101" s="36"/>
      <c r="W1101" s="36"/>
      <c r="X1101" s="36"/>
      <c r="Y1101" s="36"/>
      <c r="Z1101" s="36"/>
      <c r="AA1101" s="36"/>
      <c r="AB1101" s="36"/>
      <c r="AC1101" s="36"/>
      <c r="AD1101" s="36"/>
      <c r="AE1101" s="36"/>
      <c r="AR1101" s="185" t="s">
        <v>268</v>
      </c>
      <c r="AT1101" s="185" t="s">
        <v>165</v>
      </c>
      <c r="AU1101" s="185" t="s">
        <v>82</v>
      </c>
      <c r="AY1101" s="19" t="s">
        <v>161</v>
      </c>
      <c r="BE1101" s="186">
        <f>IF(N1101="základní",J1101,0)</f>
        <v>0</v>
      </c>
      <c r="BF1101" s="186">
        <f>IF(N1101="snížená",J1101,0)</f>
        <v>0</v>
      </c>
      <c r="BG1101" s="186">
        <f>IF(N1101="zákl. přenesená",J1101,0)</f>
        <v>0</v>
      </c>
      <c r="BH1101" s="186">
        <f>IF(N1101="sníž. přenesená",J1101,0)</f>
        <v>0</v>
      </c>
      <c r="BI1101" s="186">
        <f>IF(N1101="nulová",J1101,0)</f>
        <v>0</v>
      </c>
      <c r="BJ1101" s="19" t="s">
        <v>80</v>
      </c>
      <c r="BK1101" s="186">
        <f>ROUND(I1101*H1101,1)</f>
        <v>0</v>
      </c>
      <c r="BL1101" s="19" t="s">
        <v>268</v>
      </c>
      <c r="BM1101" s="185" t="s">
        <v>1515</v>
      </c>
    </row>
    <row r="1102" spans="1:65" s="2" customFormat="1" ht="11.25">
      <c r="A1102" s="36"/>
      <c r="B1102" s="37"/>
      <c r="C1102" s="38"/>
      <c r="D1102" s="187" t="s">
        <v>172</v>
      </c>
      <c r="E1102" s="38"/>
      <c r="F1102" s="188" t="s">
        <v>1516</v>
      </c>
      <c r="G1102" s="38"/>
      <c r="H1102" s="38"/>
      <c r="I1102" s="189"/>
      <c r="J1102" s="38"/>
      <c r="K1102" s="38"/>
      <c r="L1102" s="41"/>
      <c r="M1102" s="190"/>
      <c r="N1102" s="191"/>
      <c r="O1102" s="66"/>
      <c r="P1102" s="66"/>
      <c r="Q1102" s="66"/>
      <c r="R1102" s="66"/>
      <c r="S1102" s="66"/>
      <c r="T1102" s="66"/>
      <c r="U1102" s="67"/>
      <c r="V1102" s="36"/>
      <c r="W1102" s="36"/>
      <c r="X1102" s="36"/>
      <c r="Y1102" s="36"/>
      <c r="Z1102" s="36"/>
      <c r="AA1102" s="36"/>
      <c r="AB1102" s="36"/>
      <c r="AC1102" s="36"/>
      <c r="AD1102" s="36"/>
      <c r="AE1102" s="36"/>
      <c r="AT1102" s="19" t="s">
        <v>172</v>
      </c>
      <c r="AU1102" s="19" t="s">
        <v>82</v>
      </c>
    </row>
    <row r="1103" spans="1:65" s="14" customFormat="1" ht="11.25">
      <c r="B1103" s="203"/>
      <c r="C1103" s="204"/>
      <c r="D1103" s="194" t="s">
        <v>174</v>
      </c>
      <c r="E1103" s="205" t="s">
        <v>19</v>
      </c>
      <c r="F1103" s="206" t="s">
        <v>1499</v>
      </c>
      <c r="G1103" s="204"/>
      <c r="H1103" s="207">
        <v>7.68</v>
      </c>
      <c r="I1103" s="208"/>
      <c r="J1103" s="204"/>
      <c r="K1103" s="204"/>
      <c r="L1103" s="209"/>
      <c r="M1103" s="210"/>
      <c r="N1103" s="211"/>
      <c r="O1103" s="211"/>
      <c r="P1103" s="211"/>
      <c r="Q1103" s="211"/>
      <c r="R1103" s="211"/>
      <c r="S1103" s="211"/>
      <c r="T1103" s="211"/>
      <c r="U1103" s="212"/>
      <c r="AT1103" s="213" t="s">
        <v>174</v>
      </c>
      <c r="AU1103" s="213" t="s">
        <v>82</v>
      </c>
      <c r="AV1103" s="14" t="s">
        <v>82</v>
      </c>
      <c r="AW1103" s="14" t="s">
        <v>33</v>
      </c>
      <c r="AX1103" s="14" t="s">
        <v>72</v>
      </c>
      <c r="AY1103" s="213" t="s">
        <v>161</v>
      </c>
    </row>
    <row r="1104" spans="1:65" s="14" customFormat="1" ht="11.25">
      <c r="B1104" s="203"/>
      <c r="C1104" s="204"/>
      <c r="D1104" s="194" t="s">
        <v>174</v>
      </c>
      <c r="E1104" s="205" t="s">
        <v>19</v>
      </c>
      <c r="F1104" s="206" t="s">
        <v>1500</v>
      </c>
      <c r="G1104" s="204"/>
      <c r="H1104" s="207">
        <v>7.5250000000000004</v>
      </c>
      <c r="I1104" s="208"/>
      <c r="J1104" s="204"/>
      <c r="K1104" s="204"/>
      <c r="L1104" s="209"/>
      <c r="M1104" s="210"/>
      <c r="N1104" s="211"/>
      <c r="O1104" s="211"/>
      <c r="P1104" s="211"/>
      <c r="Q1104" s="211"/>
      <c r="R1104" s="211"/>
      <c r="S1104" s="211"/>
      <c r="T1104" s="211"/>
      <c r="U1104" s="212"/>
      <c r="AT1104" s="213" t="s">
        <v>174</v>
      </c>
      <c r="AU1104" s="213" t="s">
        <v>82</v>
      </c>
      <c r="AV1104" s="14" t="s">
        <v>82</v>
      </c>
      <c r="AW1104" s="14" t="s">
        <v>33</v>
      </c>
      <c r="AX1104" s="14" t="s">
        <v>72</v>
      </c>
      <c r="AY1104" s="213" t="s">
        <v>161</v>
      </c>
    </row>
    <row r="1105" spans="1:65" s="14" customFormat="1" ht="11.25">
      <c r="B1105" s="203"/>
      <c r="C1105" s="204"/>
      <c r="D1105" s="194" t="s">
        <v>174</v>
      </c>
      <c r="E1105" s="205" t="s">
        <v>19</v>
      </c>
      <c r="F1105" s="206" t="s">
        <v>1501</v>
      </c>
      <c r="G1105" s="204"/>
      <c r="H1105" s="207">
        <v>9.85</v>
      </c>
      <c r="I1105" s="208"/>
      <c r="J1105" s="204"/>
      <c r="K1105" s="204"/>
      <c r="L1105" s="209"/>
      <c r="M1105" s="210"/>
      <c r="N1105" s="211"/>
      <c r="O1105" s="211"/>
      <c r="P1105" s="211"/>
      <c r="Q1105" s="211"/>
      <c r="R1105" s="211"/>
      <c r="S1105" s="211"/>
      <c r="T1105" s="211"/>
      <c r="U1105" s="212"/>
      <c r="AT1105" s="213" t="s">
        <v>174</v>
      </c>
      <c r="AU1105" s="213" t="s">
        <v>82</v>
      </c>
      <c r="AV1105" s="14" t="s">
        <v>82</v>
      </c>
      <c r="AW1105" s="14" t="s">
        <v>33</v>
      </c>
      <c r="AX1105" s="14" t="s">
        <v>72</v>
      </c>
      <c r="AY1105" s="213" t="s">
        <v>161</v>
      </c>
    </row>
    <row r="1106" spans="1:65" s="14" customFormat="1" ht="11.25">
      <c r="B1106" s="203"/>
      <c r="C1106" s="204"/>
      <c r="D1106" s="194" t="s">
        <v>174</v>
      </c>
      <c r="E1106" s="205" t="s">
        <v>19</v>
      </c>
      <c r="F1106" s="206" t="s">
        <v>1502</v>
      </c>
      <c r="G1106" s="204"/>
      <c r="H1106" s="207">
        <v>4.75</v>
      </c>
      <c r="I1106" s="208"/>
      <c r="J1106" s="204"/>
      <c r="K1106" s="204"/>
      <c r="L1106" s="209"/>
      <c r="M1106" s="210"/>
      <c r="N1106" s="211"/>
      <c r="O1106" s="211"/>
      <c r="P1106" s="211"/>
      <c r="Q1106" s="211"/>
      <c r="R1106" s="211"/>
      <c r="S1106" s="211"/>
      <c r="T1106" s="211"/>
      <c r="U1106" s="212"/>
      <c r="AT1106" s="213" t="s">
        <v>174</v>
      </c>
      <c r="AU1106" s="213" t="s">
        <v>82</v>
      </c>
      <c r="AV1106" s="14" t="s">
        <v>82</v>
      </c>
      <c r="AW1106" s="14" t="s">
        <v>33</v>
      </c>
      <c r="AX1106" s="14" t="s">
        <v>72</v>
      </c>
      <c r="AY1106" s="213" t="s">
        <v>161</v>
      </c>
    </row>
    <row r="1107" spans="1:65" s="16" customFormat="1" ht="11.25">
      <c r="B1107" s="226"/>
      <c r="C1107" s="227"/>
      <c r="D1107" s="194" t="s">
        <v>174</v>
      </c>
      <c r="E1107" s="228" t="s">
        <v>19</v>
      </c>
      <c r="F1107" s="229" t="s">
        <v>1517</v>
      </c>
      <c r="G1107" s="227"/>
      <c r="H1107" s="230">
        <v>29.805</v>
      </c>
      <c r="I1107" s="231"/>
      <c r="J1107" s="227"/>
      <c r="K1107" s="227"/>
      <c r="L1107" s="232"/>
      <c r="M1107" s="233"/>
      <c r="N1107" s="234"/>
      <c r="O1107" s="234"/>
      <c r="P1107" s="234"/>
      <c r="Q1107" s="234"/>
      <c r="R1107" s="234"/>
      <c r="S1107" s="234"/>
      <c r="T1107" s="234"/>
      <c r="U1107" s="235"/>
      <c r="AT1107" s="236" t="s">
        <v>174</v>
      </c>
      <c r="AU1107" s="236" t="s">
        <v>82</v>
      </c>
      <c r="AV1107" s="16" t="s">
        <v>85</v>
      </c>
      <c r="AW1107" s="16" t="s">
        <v>33</v>
      </c>
      <c r="AX1107" s="16" t="s">
        <v>72</v>
      </c>
      <c r="AY1107" s="236" t="s">
        <v>161</v>
      </c>
    </row>
    <row r="1108" spans="1:65" s="14" customFormat="1" ht="11.25">
      <c r="B1108" s="203"/>
      <c r="C1108" s="204"/>
      <c r="D1108" s="194" t="s">
        <v>174</v>
      </c>
      <c r="E1108" s="205" t="s">
        <v>19</v>
      </c>
      <c r="F1108" s="206" t="s">
        <v>836</v>
      </c>
      <c r="G1108" s="204"/>
      <c r="H1108" s="207">
        <v>7.83</v>
      </c>
      <c r="I1108" s="208"/>
      <c r="J1108" s="204"/>
      <c r="K1108" s="204"/>
      <c r="L1108" s="209"/>
      <c r="M1108" s="210"/>
      <c r="N1108" s="211"/>
      <c r="O1108" s="211"/>
      <c r="P1108" s="211"/>
      <c r="Q1108" s="211"/>
      <c r="R1108" s="211"/>
      <c r="S1108" s="211"/>
      <c r="T1108" s="211"/>
      <c r="U1108" s="212"/>
      <c r="AT1108" s="213" t="s">
        <v>174</v>
      </c>
      <c r="AU1108" s="213" t="s">
        <v>82</v>
      </c>
      <c r="AV1108" s="14" t="s">
        <v>82</v>
      </c>
      <c r="AW1108" s="14" t="s">
        <v>33</v>
      </c>
      <c r="AX1108" s="14" t="s">
        <v>72</v>
      </c>
      <c r="AY1108" s="213" t="s">
        <v>161</v>
      </c>
    </row>
    <row r="1109" spans="1:65" s="14" customFormat="1" ht="11.25">
      <c r="B1109" s="203"/>
      <c r="C1109" s="204"/>
      <c r="D1109" s="194" t="s">
        <v>174</v>
      </c>
      <c r="E1109" s="205" t="s">
        <v>19</v>
      </c>
      <c r="F1109" s="206" t="s">
        <v>837</v>
      </c>
      <c r="G1109" s="204"/>
      <c r="H1109" s="207">
        <v>9.0500000000000007</v>
      </c>
      <c r="I1109" s="208"/>
      <c r="J1109" s="204"/>
      <c r="K1109" s="204"/>
      <c r="L1109" s="209"/>
      <c r="M1109" s="210"/>
      <c r="N1109" s="211"/>
      <c r="O1109" s="211"/>
      <c r="P1109" s="211"/>
      <c r="Q1109" s="211"/>
      <c r="R1109" s="211"/>
      <c r="S1109" s="211"/>
      <c r="T1109" s="211"/>
      <c r="U1109" s="212"/>
      <c r="AT1109" s="213" t="s">
        <v>174</v>
      </c>
      <c r="AU1109" s="213" t="s">
        <v>82</v>
      </c>
      <c r="AV1109" s="14" t="s">
        <v>82</v>
      </c>
      <c r="AW1109" s="14" t="s">
        <v>33</v>
      </c>
      <c r="AX1109" s="14" t="s">
        <v>72</v>
      </c>
      <c r="AY1109" s="213" t="s">
        <v>161</v>
      </c>
    </row>
    <row r="1110" spans="1:65" s="14" customFormat="1" ht="11.25">
      <c r="B1110" s="203"/>
      <c r="C1110" s="204"/>
      <c r="D1110" s="194" t="s">
        <v>174</v>
      </c>
      <c r="E1110" s="205" t="s">
        <v>19</v>
      </c>
      <c r="F1110" s="206" t="s">
        <v>838</v>
      </c>
      <c r="G1110" s="204"/>
      <c r="H1110" s="207">
        <v>7.92</v>
      </c>
      <c r="I1110" s="208"/>
      <c r="J1110" s="204"/>
      <c r="K1110" s="204"/>
      <c r="L1110" s="209"/>
      <c r="M1110" s="210"/>
      <c r="N1110" s="211"/>
      <c r="O1110" s="211"/>
      <c r="P1110" s="211"/>
      <c r="Q1110" s="211"/>
      <c r="R1110" s="211"/>
      <c r="S1110" s="211"/>
      <c r="T1110" s="211"/>
      <c r="U1110" s="212"/>
      <c r="AT1110" s="213" t="s">
        <v>174</v>
      </c>
      <c r="AU1110" s="213" t="s">
        <v>82</v>
      </c>
      <c r="AV1110" s="14" t="s">
        <v>82</v>
      </c>
      <c r="AW1110" s="14" t="s">
        <v>33</v>
      </c>
      <c r="AX1110" s="14" t="s">
        <v>72</v>
      </c>
      <c r="AY1110" s="213" t="s">
        <v>161</v>
      </c>
    </row>
    <row r="1111" spans="1:65" s="16" customFormat="1" ht="11.25">
      <c r="B1111" s="226"/>
      <c r="C1111" s="227"/>
      <c r="D1111" s="194" t="s">
        <v>174</v>
      </c>
      <c r="E1111" s="228" t="s">
        <v>19</v>
      </c>
      <c r="F1111" s="229" t="s">
        <v>839</v>
      </c>
      <c r="G1111" s="227"/>
      <c r="H1111" s="230">
        <v>24.8</v>
      </c>
      <c r="I1111" s="231"/>
      <c r="J1111" s="227"/>
      <c r="K1111" s="227"/>
      <c r="L1111" s="232"/>
      <c r="M1111" s="233"/>
      <c r="N1111" s="234"/>
      <c r="O1111" s="234"/>
      <c r="P1111" s="234"/>
      <c r="Q1111" s="234"/>
      <c r="R1111" s="234"/>
      <c r="S1111" s="234"/>
      <c r="T1111" s="234"/>
      <c r="U1111" s="235"/>
      <c r="AT1111" s="236" t="s">
        <v>174</v>
      </c>
      <c r="AU1111" s="236" t="s">
        <v>82</v>
      </c>
      <c r="AV1111" s="16" t="s">
        <v>85</v>
      </c>
      <c r="AW1111" s="16" t="s">
        <v>33</v>
      </c>
      <c r="AX1111" s="16" t="s">
        <v>72</v>
      </c>
      <c r="AY1111" s="236" t="s">
        <v>161</v>
      </c>
    </row>
    <row r="1112" spans="1:65" s="14" customFormat="1" ht="11.25">
      <c r="B1112" s="203"/>
      <c r="C1112" s="204"/>
      <c r="D1112" s="194" t="s">
        <v>174</v>
      </c>
      <c r="E1112" s="205" t="s">
        <v>19</v>
      </c>
      <c r="F1112" s="206" t="s">
        <v>1518</v>
      </c>
      <c r="G1112" s="204"/>
      <c r="H1112" s="207">
        <v>2.4</v>
      </c>
      <c r="I1112" s="208"/>
      <c r="J1112" s="204"/>
      <c r="K1112" s="204"/>
      <c r="L1112" s="209"/>
      <c r="M1112" s="210"/>
      <c r="N1112" s="211"/>
      <c r="O1112" s="211"/>
      <c r="P1112" s="211"/>
      <c r="Q1112" s="211"/>
      <c r="R1112" s="211"/>
      <c r="S1112" s="211"/>
      <c r="T1112" s="211"/>
      <c r="U1112" s="212"/>
      <c r="AT1112" s="213" t="s">
        <v>174</v>
      </c>
      <c r="AU1112" s="213" t="s">
        <v>82</v>
      </c>
      <c r="AV1112" s="14" t="s">
        <v>82</v>
      </c>
      <c r="AW1112" s="14" t="s">
        <v>33</v>
      </c>
      <c r="AX1112" s="14" t="s">
        <v>72</v>
      </c>
      <c r="AY1112" s="213" t="s">
        <v>161</v>
      </c>
    </row>
    <row r="1113" spans="1:65" s="16" customFormat="1" ht="11.25">
      <c r="B1113" s="226"/>
      <c r="C1113" s="227"/>
      <c r="D1113" s="194" t="s">
        <v>174</v>
      </c>
      <c r="E1113" s="228" t="s">
        <v>19</v>
      </c>
      <c r="F1113" s="229" t="s">
        <v>1519</v>
      </c>
      <c r="G1113" s="227"/>
      <c r="H1113" s="230">
        <v>2.4</v>
      </c>
      <c r="I1113" s="231"/>
      <c r="J1113" s="227"/>
      <c r="K1113" s="227"/>
      <c r="L1113" s="232"/>
      <c r="M1113" s="233"/>
      <c r="N1113" s="234"/>
      <c r="O1113" s="234"/>
      <c r="P1113" s="234"/>
      <c r="Q1113" s="234"/>
      <c r="R1113" s="234"/>
      <c r="S1113" s="234"/>
      <c r="T1113" s="234"/>
      <c r="U1113" s="235"/>
      <c r="AT1113" s="236" t="s">
        <v>174</v>
      </c>
      <c r="AU1113" s="236" t="s">
        <v>82</v>
      </c>
      <c r="AV1113" s="16" t="s">
        <v>85</v>
      </c>
      <c r="AW1113" s="16" t="s">
        <v>33</v>
      </c>
      <c r="AX1113" s="16" t="s">
        <v>72</v>
      </c>
      <c r="AY1113" s="236" t="s">
        <v>161</v>
      </c>
    </row>
    <row r="1114" spans="1:65" s="15" customFormat="1" ht="11.25">
      <c r="B1114" s="214"/>
      <c r="C1114" s="215"/>
      <c r="D1114" s="194" t="s">
        <v>174</v>
      </c>
      <c r="E1114" s="216" t="s">
        <v>19</v>
      </c>
      <c r="F1114" s="217" t="s">
        <v>804</v>
      </c>
      <c r="G1114" s="215"/>
      <c r="H1114" s="218">
        <v>57.005000000000003</v>
      </c>
      <c r="I1114" s="219"/>
      <c r="J1114" s="215"/>
      <c r="K1114" s="215"/>
      <c r="L1114" s="220"/>
      <c r="M1114" s="221"/>
      <c r="N1114" s="222"/>
      <c r="O1114" s="222"/>
      <c r="P1114" s="222"/>
      <c r="Q1114" s="222"/>
      <c r="R1114" s="222"/>
      <c r="S1114" s="222"/>
      <c r="T1114" s="222"/>
      <c r="U1114" s="223"/>
      <c r="AT1114" s="224" t="s">
        <v>174</v>
      </c>
      <c r="AU1114" s="224" t="s">
        <v>82</v>
      </c>
      <c r="AV1114" s="15" t="s">
        <v>170</v>
      </c>
      <c r="AW1114" s="15" t="s">
        <v>33</v>
      </c>
      <c r="AX1114" s="15" t="s">
        <v>80</v>
      </c>
      <c r="AY1114" s="224" t="s">
        <v>161</v>
      </c>
    </row>
    <row r="1115" spans="1:65" s="2" customFormat="1" ht="24.2" customHeight="1">
      <c r="A1115" s="36"/>
      <c r="B1115" s="37"/>
      <c r="C1115" s="237" t="s">
        <v>1520</v>
      </c>
      <c r="D1115" s="237" t="s">
        <v>250</v>
      </c>
      <c r="E1115" s="238" t="s">
        <v>1521</v>
      </c>
      <c r="F1115" s="239" t="s">
        <v>1522</v>
      </c>
      <c r="G1115" s="240" t="s">
        <v>193</v>
      </c>
      <c r="H1115" s="241">
        <v>22</v>
      </c>
      <c r="I1115" s="242"/>
      <c r="J1115" s="243">
        <f>ROUND(I1115*H1115,1)</f>
        <v>0</v>
      </c>
      <c r="K1115" s="239" t="s">
        <v>19</v>
      </c>
      <c r="L1115" s="244"/>
      <c r="M1115" s="245" t="s">
        <v>19</v>
      </c>
      <c r="N1115" s="246" t="s">
        <v>43</v>
      </c>
      <c r="O1115" s="66"/>
      <c r="P1115" s="183">
        <f>O1115*H1115</f>
        <v>0</v>
      </c>
      <c r="Q1115" s="183">
        <v>2.9999999999999997E-4</v>
      </c>
      <c r="R1115" s="183">
        <f>Q1115*H1115</f>
        <v>6.5999999999999991E-3</v>
      </c>
      <c r="S1115" s="183">
        <v>0</v>
      </c>
      <c r="T1115" s="183">
        <f>S1115*H1115</f>
        <v>0</v>
      </c>
      <c r="U1115" s="184" t="s">
        <v>19</v>
      </c>
      <c r="V1115" s="36"/>
      <c r="W1115" s="36"/>
      <c r="X1115" s="36"/>
      <c r="Y1115" s="36"/>
      <c r="Z1115" s="36"/>
      <c r="AA1115" s="36"/>
      <c r="AB1115" s="36"/>
      <c r="AC1115" s="36"/>
      <c r="AD1115" s="36"/>
      <c r="AE1115" s="36"/>
      <c r="AR1115" s="185" t="s">
        <v>406</v>
      </c>
      <c r="AT1115" s="185" t="s">
        <v>250</v>
      </c>
      <c r="AU1115" s="185" t="s">
        <v>82</v>
      </c>
      <c r="AY1115" s="19" t="s">
        <v>161</v>
      </c>
      <c r="BE1115" s="186">
        <f>IF(N1115="základní",J1115,0)</f>
        <v>0</v>
      </c>
      <c r="BF1115" s="186">
        <f>IF(N1115="snížená",J1115,0)</f>
        <v>0</v>
      </c>
      <c r="BG1115" s="186">
        <f>IF(N1115="zákl. přenesená",J1115,0)</f>
        <v>0</v>
      </c>
      <c r="BH1115" s="186">
        <f>IF(N1115="sníž. přenesená",J1115,0)</f>
        <v>0</v>
      </c>
      <c r="BI1115" s="186">
        <f>IF(N1115="nulová",J1115,0)</f>
        <v>0</v>
      </c>
      <c r="BJ1115" s="19" t="s">
        <v>80</v>
      </c>
      <c r="BK1115" s="186">
        <f>ROUND(I1115*H1115,1)</f>
        <v>0</v>
      </c>
      <c r="BL1115" s="19" t="s">
        <v>268</v>
      </c>
      <c r="BM1115" s="185" t="s">
        <v>1523</v>
      </c>
    </row>
    <row r="1116" spans="1:65" s="14" customFormat="1" ht="11.25">
      <c r="B1116" s="203"/>
      <c r="C1116" s="204"/>
      <c r="D1116" s="194" t="s">
        <v>174</v>
      </c>
      <c r="E1116" s="205" t="s">
        <v>19</v>
      </c>
      <c r="F1116" s="206" t="s">
        <v>1524</v>
      </c>
      <c r="G1116" s="204"/>
      <c r="H1116" s="207">
        <v>21.535</v>
      </c>
      <c r="I1116" s="208"/>
      <c r="J1116" s="204"/>
      <c r="K1116" s="204"/>
      <c r="L1116" s="209"/>
      <c r="M1116" s="210"/>
      <c r="N1116" s="211"/>
      <c r="O1116" s="211"/>
      <c r="P1116" s="211"/>
      <c r="Q1116" s="211"/>
      <c r="R1116" s="211"/>
      <c r="S1116" s="211"/>
      <c r="T1116" s="211"/>
      <c r="U1116" s="212"/>
      <c r="AT1116" s="213" t="s">
        <v>174</v>
      </c>
      <c r="AU1116" s="213" t="s">
        <v>82</v>
      </c>
      <c r="AV1116" s="14" t="s">
        <v>82</v>
      </c>
      <c r="AW1116" s="14" t="s">
        <v>33</v>
      </c>
      <c r="AX1116" s="14" t="s">
        <v>72</v>
      </c>
      <c r="AY1116" s="213" t="s">
        <v>161</v>
      </c>
    </row>
    <row r="1117" spans="1:65" s="16" customFormat="1" ht="11.25">
      <c r="B1117" s="226"/>
      <c r="C1117" s="227"/>
      <c r="D1117" s="194" t="s">
        <v>174</v>
      </c>
      <c r="E1117" s="228" t="s">
        <v>19</v>
      </c>
      <c r="F1117" s="229" t="s">
        <v>720</v>
      </c>
      <c r="G1117" s="227"/>
      <c r="H1117" s="230">
        <v>21.535</v>
      </c>
      <c r="I1117" s="231"/>
      <c r="J1117" s="227"/>
      <c r="K1117" s="227"/>
      <c r="L1117" s="232"/>
      <c r="M1117" s="233"/>
      <c r="N1117" s="234"/>
      <c r="O1117" s="234"/>
      <c r="P1117" s="234"/>
      <c r="Q1117" s="234"/>
      <c r="R1117" s="234"/>
      <c r="S1117" s="234"/>
      <c r="T1117" s="234"/>
      <c r="U1117" s="235"/>
      <c r="AT1117" s="236" t="s">
        <v>174</v>
      </c>
      <c r="AU1117" s="236" t="s">
        <v>82</v>
      </c>
      <c r="AV1117" s="16" t="s">
        <v>85</v>
      </c>
      <c r="AW1117" s="16" t="s">
        <v>33</v>
      </c>
      <c r="AX1117" s="16" t="s">
        <v>72</v>
      </c>
      <c r="AY1117" s="236" t="s">
        <v>161</v>
      </c>
    </row>
    <row r="1118" spans="1:65" s="14" customFormat="1" ht="11.25">
      <c r="B1118" s="203"/>
      <c r="C1118" s="204"/>
      <c r="D1118" s="194" t="s">
        <v>174</v>
      </c>
      <c r="E1118" s="205" t="s">
        <v>19</v>
      </c>
      <c r="F1118" s="206" t="s">
        <v>338</v>
      </c>
      <c r="G1118" s="204"/>
      <c r="H1118" s="207">
        <v>22</v>
      </c>
      <c r="I1118" s="208"/>
      <c r="J1118" s="204"/>
      <c r="K1118" s="204"/>
      <c r="L1118" s="209"/>
      <c r="M1118" s="210"/>
      <c r="N1118" s="211"/>
      <c r="O1118" s="211"/>
      <c r="P1118" s="211"/>
      <c r="Q1118" s="211"/>
      <c r="R1118" s="211"/>
      <c r="S1118" s="211"/>
      <c r="T1118" s="211"/>
      <c r="U1118" s="212"/>
      <c r="AT1118" s="213" t="s">
        <v>174</v>
      </c>
      <c r="AU1118" s="213" t="s">
        <v>82</v>
      </c>
      <c r="AV1118" s="14" t="s">
        <v>82</v>
      </c>
      <c r="AW1118" s="14" t="s">
        <v>33</v>
      </c>
      <c r="AX1118" s="14" t="s">
        <v>80</v>
      </c>
      <c r="AY1118" s="213" t="s">
        <v>161</v>
      </c>
    </row>
    <row r="1119" spans="1:65" s="2" customFormat="1" ht="16.5" customHeight="1">
      <c r="A1119" s="36"/>
      <c r="B1119" s="37"/>
      <c r="C1119" s="174" t="s">
        <v>1525</v>
      </c>
      <c r="D1119" s="174" t="s">
        <v>165</v>
      </c>
      <c r="E1119" s="175" t="s">
        <v>1526</v>
      </c>
      <c r="F1119" s="176" t="s">
        <v>1527</v>
      </c>
      <c r="G1119" s="177" t="s">
        <v>193</v>
      </c>
      <c r="H1119" s="178">
        <v>27.75</v>
      </c>
      <c r="I1119" s="179"/>
      <c r="J1119" s="180">
        <f>ROUND(I1119*H1119,1)</f>
        <v>0</v>
      </c>
      <c r="K1119" s="176" t="s">
        <v>169</v>
      </c>
      <c r="L1119" s="41"/>
      <c r="M1119" s="181" t="s">
        <v>19</v>
      </c>
      <c r="N1119" s="182" t="s">
        <v>43</v>
      </c>
      <c r="O1119" s="66"/>
      <c r="P1119" s="183">
        <f>O1119*H1119</f>
        <v>0</v>
      </c>
      <c r="Q1119" s="183">
        <v>1.4935E-5</v>
      </c>
      <c r="R1119" s="183">
        <f>Q1119*H1119</f>
        <v>4.1444624999999999E-4</v>
      </c>
      <c r="S1119" s="183">
        <v>0</v>
      </c>
      <c r="T1119" s="183">
        <f>S1119*H1119</f>
        <v>0</v>
      </c>
      <c r="U1119" s="184" t="s">
        <v>19</v>
      </c>
      <c r="V1119" s="36"/>
      <c r="W1119" s="36"/>
      <c r="X1119" s="36"/>
      <c r="Y1119" s="36"/>
      <c r="Z1119" s="36"/>
      <c r="AA1119" s="36"/>
      <c r="AB1119" s="36"/>
      <c r="AC1119" s="36"/>
      <c r="AD1119" s="36"/>
      <c r="AE1119" s="36"/>
      <c r="AR1119" s="185" t="s">
        <v>268</v>
      </c>
      <c r="AT1119" s="185" t="s">
        <v>165</v>
      </c>
      <c r="AU1119" s="185" t="s">
        <v>82</v>
      </c>
      <c r="AY1119" s="19" t="s">
        <v>161</v>
      </c>
      <c r="BE1119" s="186">
        <f>IF(N1119="základní",J1119,0)</f>
        <v>0</v>
      </c>
      <c r="BF1119" s="186">
        <f>IF(N1119="snížená",J1119,0)</f>
        <v>0</v>
      </c>
      <c r="BG1119" s="186">
        <f>IF(N1119="zákl. přenesená",J1119,0)</f>
        <v>0</v>
      </c>
      <c r="BH1119" s="186">
        <f>IF(N1119="sníž. přenesená",J1119,0)</f>
        <v>0</v>
      </c>
      <c r="BI1119" s="186">
        <f>IF(N1119="nulová",J1119,0)</f>
        <v>0</v>
      </c>
      <c r="BJ1119" s="19" t="s">
        <v>80</v>
      </c>
      <c r="BK1119" s="186">
        <f>ROUND(I1119*H1119,1)</f>
        <v>0</v>
      </c>
      <c r="BL1119" s="19" t="s">
        <v>268</v>
      </c>
      <c r="BM1119" s="185" t="s">
        <v>1528</v>
      </c>
    </row>
    <row r="1120" spans="1:65" s="2" customFormat="1" ht="11.25">
      <c r="A1120" s="36"/>
      <c r="B1120" s="37"/>
      <c r="C1120" s="38"/>
      <c r="D1120" s="187" t="s">
        <v>172</v>
      </c>
      <c r="E1120" s="38"/>
      <c r="F1120" s="188" t="s">
        <v>1529</v>
      </c>
      <c r="G1120" s="38"/>
      <c r="H1120" s="38"/>
      <c r="I1120" s="189"/>
      <c r="J1120" s="38"/>
      <c r="K1120" s="38"/>
      <c r="L1120" s="41"/>
      <c r="M1120" s="190"/>
      <c r="N1120" s="191"/>
      <c r="O1120" s="66"/>
      <c r="P1120" s="66"/>
      <c r="Q1120" s="66"/>
      <c r="R1120" s="66"/>
      <c r="S1120" s="66"/>
      <c r="T1120" s="66"/>
      <c r="U1120" s="67"/>
      <c r="V1120" s="36"/>
      <c r="W1120" s="36"/>
      <c r="X1120" s="36"/>
      <c r="Y1120" s="36"/>
      <c r="Z1120" s="36"/>
      <c r="AA1120" s="36"/>
      <c r="AB1120" s="36"/>
      <c r="AC1120" s="36"/>
      <c r="AD1120" s="36"/>
      <c r="AE1120" s="36"/>
      <c r="AT1120" s="19" t="s">
        <v>172</v>
      </c>
      <c r="AU1120" s="19" t="s">
        <v>82</v>
      </c>
    </row>
    <row r="1121" spans="1:65" s="14" customFormat="1" ht="11.25">
      <c r="B1121" s="203"/>
      <c r="C1121" s="204"/>
      <c r="D1121" s="194" t="s">
        <v>174</v>
      </c>
      <c r="E1121" s="205" t="s">
        <v>19</v>
      </c>
      <c r="F1121" s="206" t="s">
        <v>1530</v>
      </c>
      <c r="G1121" s="204"/>
      <c r="H1121" s="207">
        <v>21.59</v>
      </c>
      <c r="I1121" s="208"/>
      <c r="J1121" s="204"/>
      <c r="K1121" s="204"/>
      <c r="L1121" s="209"/>
      <c r="M1121" s="210"/>
      <c r="N1121" s="211"/>
      <c r="O1121" s="211"/>
      <c r="P1121" s="211"/>
      <c r="Q1121" s="211"/>
      <c r="R1121" s="211"/>
      <c r="S1121" s="211"/>
      <c r="T1121" s="211"/>
      <c r="U1121" s="212"/>
      <c r="AT1121" s="213" t="s">
        <v>174</v>
      </c>
      <c r="AU1121" s="213" t="s">
        <v>82</v>
      </c>
      <c r="AV1121" s="14" t="s">
        <v>82</v>
      </c>
      <c r="AW1121" s="14" t="s">
        <v>33</v>
      </c>
      <c r="AX1121" s="14" t="s">
        <v>72</v>
      </c>
      <c r="AY1121" s="213" t="s">
        <v>161</v>
      </c>
    </row>
    <row r="1122" spans="1:65" s="14" customFormat="1" ht="11.25">
      <c r="B1122" s="203"/>
      <c r="C1122" s="204"/>
      <c r="D1122" s="194" t="s">
        <v>174</v>
      </c>
      <c r="E1122" s="205" t="s">
        <v>19</v>
      </c>
      <c r="F1122" s="206" t="s">
        <v>1531</v>
      </c>
      <c r="G1122" s="204"/>
      <c r="H1122" s="207">
        <v>10.56</v>
      </c>
      <c r="I1122" s="208"/>
      <c r="J1122" s="204"/>
      <c r="K1122" s="204"/>
      <c r="L1122" s="209"/>
      <c r="M1122" s="210"/>
      <c r="N1122" s="211"/>
      <c r="O1122" s="211"/>
      <c r="P1122" s="211"/>
      <c r="Q1122" s="211"/>
      <c r="R1122" s="211"/>
      <c r="S1122" s="211"/>
      <c r="T1122" s="211"/>
      <c r="U1122" s="212"/>
      <c r="AT1122" s="213" t="s">
        <v>174</v>
      </c>
      <c r="AU1122" s="213" t="s">
        <v>82</v>
      </c>
      <c r="AV1122" s="14" t="s">
        <v>82</v>
      </c>
      <c r="AW1122" s="14" t="s">
        <v>33</v>
      </c>
      <c r="AX1122" s="14" t="s">
        <v>72</v>
      </c>
      <c r="AY1122" s="213" t="s">
        <v>161</v>
      </c>
    </row>
    <row r="1123" spans="1:65" s="14" customFormat="1" ht="11.25">
      <c r="B1123" s="203"/>
      <c r="C1123" s="204"/>
      <c r="D1123" s="194" t="s">
        <v>174</v>
      </c>
      <c r="E1123" s="205" t="s">
        <v>19</v>
      </c>
      <c r="F1123" s="206" t="s">
        <v>1532</v>
      </c>
      <c r="G1123" s="204"/>
      <c r="H1123" s="207">
        <v>-4.4000000000000004</v>
      </c>
      <c r="I1123" s="208"/>
      <c r="J1123" s="204"/>
      <c r="K1123" s="204"/>
      <c r="L1123" s="209"/>
      <c r="M1123" s="210"/>
      <c r="N1123" s="211"/>
      <c r="O1123" s="211"/>
      <c r="P1123" s="211"/>
      <c r="Q1123" s="211"/>
      <c r="R1123" s="211"/>
      <c r="S1123" s="211"/>
      <c r="T1123" s="211"/>
      <c r="U1123" s="212"/>
      <c r="AT1123" s="213" t="s">
        <v>174</v>
      </c>
      <c r="AU1123" s="213" t="s">
        <v>82</v>
      </c>
      <c r="AV1123" s="14" t="s">
        <v>82</v>
      </c>
      <c r="AW1123" s="14" t="s">
        <v>33</v>
      </c>
      <c r="AX1123" s="14" t="s">
        <v>72</v>
      </c>
      <c r="AY1123" s="213" t="s">
        <v>161</v>
      </c>
    </row>
    <row r="1124" spans="1:65" s="15" customFormat="1" ht="11.25">
      <c r="B1124" s="214"/>
      <c r="C1124" s="215"/>
      <c r="D1124" s="194" t="s">
        <v>174</v>
      </c>
      <c r="E1124" s="216" t="s">
        <v>19</v>
      </c>
      <c r="F1124" s="217" t="s">
        <v>239</v>
      </c>
      <c r="G1124" s="215"/>
      <c r="H1124" s="218">
        <v>27.75</v>
      </c>
      <c r="I1124" s="219"/>
      <c r="J1124" s="215"/>
      <c r="K1124" s="215"/>
      <c r="L1124" s="220"/>
      <c r="M1124" s="221"/>
      <c r="N1124" s="222"/>
      <c r="O1124" s="222"/>
      <c r="P1124" s="222"/>
      <c r="Q1124" s="222"/>
      <c r="R1124" s="222"/>
      <c r="S1124" s="222"/>
      <c r="T1124" s="222"/>
      <c r="U1124" s="223"/>
      <c r="AT1124" s="224" t="s">
        <v>174</v>
      </c>
      <c r="AU1124" s="224" t="s">
        <v>82</v>
      </c>
      <c r="AV1124" s="15" t="s">
        <v>170</v>
      </c>
      <c r="AW1124" s="15" t="s">
        <v>33</v>
      </c>
      <c r="AX1124" s="15" t="s">
        <v>80</v>
      </c>
      <c r="AY1124" s="224" t="s">
        <v>161</v>
      </c>
    </row>
    <row r="1125" spans="1:65" s="2" customFormat="1" ht="16.5" customHeight="1">
      <c r="A1125" s="36"/>
      <c r="B1125" s="37"/>
      <c r="C1125" s="237" t="s">
        <v>1533</v>
      </c>
      <c r="D1125" s="237" t="s">
        <v>250</v>
      </c>
      <c r="E1125" s="238" t="s">
        <v>1534</v>
      </c>
      <c r="F1125" s="239" t="s">
        <v>1420</v>
      </c>
      <c r="G1125" s="240" t="s">
        <v>193</v>
      </c>
      <c r="H1125" s="241">
        <v>30.524999999999999</v>
      </c>
      <c r="I1125" s="242"/>
      <c r="J1125" s="243">
        <f>ROUND(I1125*H1125,1)</f>
        <v>0</v>
      </c>
      <c r="K1125" s="239" t="s">
        <v>19</v>
      </c>
      <c r="L1125" s="244"/>
      <c r="M1125" s="245" t="s">
        <v>19</v>
      </c>
      <c r="N1125" s="246" t="s">
        <v>43</v>
      </c>
      <c r="O1125" s="66"/>
      <c r="P1125" s="183">
        <f>O1125*H1125</f>
        <v>0</v>
      </c>
      <c r="Q1125" s="183">
        <v>2.0000000000000001E-4</v>
      </c>
      <c r="R1125" s="183">
        <f>Q1125*H1125</f>
        <v>6.1050000000000002E-3</v>
      </c>
      <c r="S1125" s="183">
        <v>0</v>
      </c>
      <c r="T1125" s="183">
        <f>S1125*H1125</f>
        <v>0</v>
      </c>
      <c r="U1125" s="184" t="s">
        <v>19</v>
      </c>
      <c r="V1125" s="36"/>
      <c r="W1125" s="36"/>
      <c r="X1125" s="36"/>
      <c r="Y1125" s="36"/>
      <c r="Z1125" s="36"/>
      <c r="AA1125" s="36"/>
      <c r="AB1125" s="36"/>
      <c r="AC1125" s="36"/>
      <c r="AD1125" s="36"/>
      <c r="AE1125" s="36"/>
      <c r="AR1125" s="185" t="s">
        <v>406</v>
      </c>
      <c r="AT1125" s="185" t="s">
        <v>250</v>
      </c>
      <c r="AU1125" s="185" t="s">
        <v>82</v>
      </c>
      <c r="AY1125" s="19" t="s">
        <v>161</v>
      </c>
      <c r="BE1125" s="186">
        <f>IF(N1125="základní",J1125,0)</f>
        <v>0</v>
      </c>
      <c r="BF1125" s="186">
        <f>IF(N1125="snížená",J1125,0)</f>
        <v>0</v>
      </c>
      <c r="BG1125" s="186">
        <f>IF(N1125="zákl. přenesená",J1125,0)</f>
        <v>0</v>
      </c>
      <c r="BH1125" s="186">
        <f>IF(N1125="sníž. přenesená",J1125,0)</f>
        <v>0</v>
      </c>
      <c r="BI1125" s="186">
        <f>IF(N1125="nulová",J1125,0)</f>
        <v>0</v>
      </c>
      <c r="BJ1125" s="19" t="s">
        <v>80</v>
      </c>
      <c r="BK1125" s="186">
        <f>ROUND(I1125*H1125,1)</f>
        <v>0</v>
      </c>
      <c r="BL1125" s="19" t="s">
        <v>268</v>
      </c>
      <c r="BM1125" s="185" t="s">
        <v>1535</v>
      </c>
    </row>
    <row r="1126" spans="1:65" s="14" customFormat="1" ht="11.25">
      <c r="B1126" s="203"/>
      <c r="C1126" s="204"/>
      <c r="D1126" s="194" t="s">
        <v>174</v>
      </c>
      <c r="E1126" s="205" t="s">
        <v>19</v>
      </c>
      <c r="F1126" s="206" t="s">
        <v>1536</v>
      </c>
      <c r="G1126" s="204"/>
      <c r="H1126" s="207">
        <v>30.524999999999999</v>
      </c>
      <c r="I1126" s="208"/>
      <c r="J1126" s="204"/>
      <c r="K1126" s="204"/>
      <c r="L1126" s="209"/>
      <c r="M1126" s="210"/>
      <c r="N1126" s="211"/>
      <c r="O1126" s="211"/>
      <c r="P1126" s="211"/>
      <c r="Q1126" s="211"/>
      <c r="R1126" s="211"/>
      <c r="S1126" s="211"/>
      <c r="T1126" s="211"/>
      <c r="U1126" s="212"/>
      <c r="AT1126" s="213" t="s">
        <v>174</v>
      </c>
      <c r="AU1126" s="213" t="s">
        <v>82</v>
      </c>
      <c r="AV1126" s="14" t="s">
        <v>82</v>
      </c>
      <c r="AW1126" s="14" t="s">
        <v>33</v>
      </c>
      <c r="AX1126" s="14" t="s">
        <v>80</v>
      </c>
      <c r="AY1126" s="213" t="s">
        <v>161</v>
      </c>
    </row>
    <row r="1127" spans="1:65" s="2" customFormat="1" ht="16.5" customHeight="1">
      <c r="A1127" s="36"/>
      <c r="B1127" s="37"/>
      <c r="C1127" s="174" t="s">
        <v>1537</v>
      </c>
      <c r="D1127" s="174" t="s">
        <v>165</v>
      </c>
      <c r="E1127" s="175" t="s">
        <v>1424</v>
      </c>
      <c r="F1127" s="176" t="s">
        <v>1425</v>
      </c>
      <c r="G1127" s="177" t="s">
        <v>193</v>
      </c>
      <c r="H1127" s="178">
        <v>2.6</v>
      </c>
      <c r="I1127" s="179"/>
      <c r="J1127" s="180">
        <f>ROUND(I1127*H1127,1)</f>
        <v>0</v>
      </c>
      <c r="K1127" s="176" t="s">
        <v>169</v>
      </c>
      <c r="L1127" s="41"/>
      <c r="M1127" s="181" t="s">
        <v>19</v>
      </c>
      <c r="N1127" s="182" t="s">
        <v>43</v>
      </c>
      <c r="O1127" s="66"/>
      <c r="P1127" s="183">
        <f>O1127*H1127</f>
        <v>0</v>
      </c>
      <c r="Q1127" s="183">
        <v>0</v>
      </c>
      <c r="R1127" s="183">
        <f>Q1127*H1127</f>
        <v>0</v>
      </c>
      <c r="S1127" s="183">
        <v>0</v>
      </c>
      <c r="T1127" s="183">
        <f>S1127*H1127</f>
        <v>0</v>
      </c>
      <c r="U1127" s="184" t="s">
        <v>19</v>
      </c>
      <c r="V1127" s="36"/>
      <c r="W1127" s="36"/>
      <c r="X1127" s="36"/>
      <c r="Y1127" s="36"/>
      <c r="Z1127" s="36"/>
      <c r="AA1127" s="36"/>
      <c r="AB1127" s="36"/>
      <c r="AC1127" s="36"/>
      <c r="AD1127" s="36"/>
      <c r="AE1127" s="36"/>
      <c r="AR1127" s="185" t="s">
        <v>268</v>
      </c>
      <c r="AT1127" s="185" t="s">
        <v>165</v>
      </c>
      <c r="AU1127" s="185" t="s">
        <v>82</v>
      </c>
      <c r="AY1127" s="19" t="s">
        <v>161</v>
      </c>
      <c r="BE1127" s="186">
        <f>IF(N1127="základní",J1127,0)</f>
        <v>0</v>
      </c>
      <c r="BF1127" s="186">
        <f>IF(N1127="snížená",J1127,0)</f>
        <v>0</v>
      </c>
      <c r="BG1127" s="186">
        <f>IF(N1127="zákl. přenesená",J1127,0)</f>
        <v>0</v>
      </c>
      <c r="BH1127" s="186">
        <f>IF(N1127="sníž. přenesená",J1127,0)</f>
        <v>0</v>
      </c>
      <c r="BI1127" s="186">
        <f>IF(N1127="nulová",J1127,0)</f>
        <v>0</v>
      </c>
      <c r="BJ1127" s="19" t="s">
        <v>80</v>
      </c>
      <c r="BK1127" s="186">
        <f>ROUND(I1127*H1127,1)</f>
        <v>0</v>
      </c>
      <c r="BL1127" s="19" t="s">
        <v>268</v>
      </c>
      <c r="BM1127" s="185" t="s">
        <v>1538</v>
      </c>
    </row>
    <row r="1128" spans="1:65" s="2" customFormat="1" ht="11.25">
      <c r="A1128" s="36"/>
      <c r="B1128" s="37"/>
      <c r="C1128" s="38"/>
      <c r="D1128" s="187" t="s">
        <v>172</v>
      </c>
      <c r="E1128" s="38"/>
      <c r="F1128" s="188" t="s">
        <v>1427</v>
      </c>
      <c r="G1128" s="38"/>
      <c r="H1128" s="38"/>
      <c r="I1128" s="189"/>
      <c r="J1128" s="38"/>
      <c r="K1128" s="38"/>
      <c r="L1128" s="41"/>
      <c r="M1128" s="190"/>
      <c r="N1128" s="191"/>
      <c r="O1128" s="66"/>
      <c r="P1128" s="66"/>
      <c r="Q1128" s="66"/>
      <c r="R1128" s="66"/>
      <c r="S1128" s="66"/>
      <c r="T1128" s="66"/>
      <c r="U1128" s="67"/>
      <c r="V1128" s="36"/>
      <c r="W1128" s="36"/>
      <c r="X1128" s="36"/>
      <c r="Y1128" s="36"/>
      <c r="Z1128" s="36"/>
      <c r="AA1128" s="36"/>
      <c r="AB1128" s="36"/>
      <c r="AC1128" s="36"/>
      <c r="AD1128" s="36"/>
      <c r="AE1128" s="36"/>
      <c r="AT1128" s="19" t="s">
        <v>172</v>
      </c>
      <c r="AU1128" s="19" t="s">
        <v>82</v>
      </c>
    </row>
    <row r="1129" spans="1:65" s="14" customFormat="1" ht="11.25">
      <c r="B1129" s="203"/>
      <c r="C1129" s="204"/>
      <c r="D1129" s="194" t="s">
        <v>174</v>
      </c>
      <c r="E1129" s="205" t="s">
        <v>19</v>
      </c>
      <c r="F1129" s="206" t="s">
        <v>1539</v>
      </c>
      <c r="G1129" s="204"/>
      <c r="H1129" s="207">
        <v>2.6</v>
      </c>
      <c r="I1129" s="208"/>
      <c r="J1129" s="204"/>
      <c r="K1129" s="204"/>
      <c r="L1129" s="209"/>
      <c r="M1129" s="210"/>
      <c r="N1129" s="211"/>
      <c r="O1129" s="211"/>
      <c r="P1129" s="211"/>
      <c r="Q1129" s="211"/>
      <c r="R1129" s="211"/>
      <c r="S1129" s="211"/>
      <c r="T1129" s="211"/>
      <c r="U1129" s="212"/>
      <c r="AT1129" s="213" t="s">
        <v>174</v>
      </c>
      <c r="AU1129" s="213" t="s">
        <v>82</v>
      </c>
      <c r="AV1129" s="14" t="s">
        <v>82</v>
      </c>
      <c r="AW1129" s="14" t="s">
        <v>33</v>
      </c>
      <c r="AX1129" s="14" t="s">
        <v>80</v>
      </c>
      <c r="AY1129" s="213" t="s">
        <v>161</v>
      </c>
    </row>
    <row r="1130" spans="1:65" s="2" customFormat="1" ht="16.5" customHeight="1">
      <c r="A1130" s="36"/>
      <c r="B1130" s="37"/>
      <c r="C1130" s="237" t="s">
        <v>1540</v>
      </c>
      <c r="D1130" s="237" t="s">
        <v>250</v>
      </c>
      <c r="E1130" s="238" t="s">
        <v>1430</v>
      </c>
      <c r="F1130" s="239" t="s">
        <v>1431</v>
      </c>
      <c r="G1130" s="240" t="s">
        <v>193</v>
      </c>
      <c r="H1130" s="241">
        <v>3</v>
      </c>
      <c r="I1130" s="242"/>
      <c r="J1130" s="243">
        <f>ROUND(I1130*H1130,1)</f>
        <v>0</v>
      </c>
      <c r="K1130" s="239" t="s">
        <v>169</v>
      </c>
      <c r="L1130" s="244"/>
      <c r="M1130" s="245" t="s">
        <v>19</v>
      </c>
      <c r="N1130" s="246" t="s">
        <v>43</v>
      </c>
      <c r="O1130" s="66"/>
      <c r="P1130" s="183">
        <f>O1130*H1130</f>
        <v>0</v>
      </c>
      <c r="Q1130" s="183">
        <v>1.6000000000000001E-4</v>
      </c>
      <c r="R1130" s="183">
        <f>Q1130*H1130</f>
        <v>4.8000000000000007E-4</v>
      </c>
      <c r="S1130" s="183">
        <v>0</v>
      </c>
      <c r="T1130" s="183">
        <f>S1130*H1130</f>
        <v>0</v>
      </c>
      <c r="U1130" s="184" t="s">
        <v>19</v>
      </c>
      <c r="V1130" s="36"/>
      <c r="W1130" s="36"/>
      <c r="X1130" s="36"/>
      <c r="Y1130" s="36"/>
      <c r="Z1130" s="36"/>
      <c r="AA1130" s="36"/>
      <c r="AB1130" s="36"/>
      <c r="AC1130" s="36"/>
      <c r="AD1130" s="36"/>
      <c r="AE1130" s="36"/>
      <c r="AR1130" s="185" t="s">
        <v>406</v>
      </c>
      <c r="AT1130" s="185" t="s">
        <v>250</v>
      </c>
      <c r="AU1130" s="185" t="s">
        <v>82</v>
      </c>
      <c r="AY1130" s="19" t="s">
        <v>161</v>
      </c>
      <c r="BE1130" s="186">
        <f>IF(N1130="základní",J1130,0)</f>
        <v>0</v>
      </c>
      <c r="BF1130" s="186">
        <f>IF(N1130="snížená",J1130,0)</f>
        <v>0</v>
      </c>
      <c r="BG1130" s="186">
        <f>IF(N1130="zákl. přenesená",J1130,0)</f>
        <v>0</v>
      </c>
      <c r="BH1130" s="186">
        <f>IF(N1130="sníž. přenesená",J1130,0)</f>
        <v>0</v>
      </c>
      <c r="BI1130" s="186">
        <f>IF(N1130="nulová",J1130,0)</f>
        <v>0</v>
      </c>
      <c r="BJ1130" s="19" t="s">
        <v>80</v>
      </c>
      <c r="BK1130" s="186">
        <f>ROUND(I1130*H1130,1)</f>
        <v>0</v>
      </c>
      <c r="BL1130" s="19" t="s">
        <v>268</v>
      </c>
      <c r="BM1130" s="185" t="s">
        <v>1541</v>
      </c>
    </row>
    <row r="1131" spans="1:65" s="2" customFormat="1" ht="24.2" customHeight="1">
      <c r="A1131" s="36"/>
      <c r="B1131" s="37"/>
      <c r="C1131" s="174" t="s">
        <v>1542</v>
      </c>
      <c r="D1131" s="174" t="s">
        <v>165</v>
      </c>
      <c r="E1131" s="175" t="s">
        <v>1434</v>
      </c>
      <c r="F1131" s="176" t="s">
        <v>1435</v>
      </c>
      <c r="G1131" s="177" t="s">
        <v>672</v>
      </c>
      <c r="H1131" s="247"/>
      <c r="I1131" s="179"/>
      <c r="J1131" s="180">
        <f>ROUND(I1131*H1131,1)</f>
        <v>0</v>
      </c>
      <c r="K1131" s="176" t="s">
        <v>169</v>
      </c>
      <c r="L1131" s="41"/>
      <c r="M1131" s="181" t="s">
        <v>19</v>
      </c>
      <c r="N1131" s="182" t="s">
        <v>43</v>
      </c>
      <c r="O1131" s="66"/>
      <c r="P1131" s="183">
        <f>O1131*H1131</f>
        <v>0</v>
      </c>
      <c r="Q1131" s="183">
        <v>0</v>
      </c>
      <c r="R1131" s="183">
        <f>Q1131*H1131</f>
        <v>0</v>
      </c>
      <c r="S1131" s="183">
        <v>0</v>
      </c>
      <c r="T1131" s="183">
        <f>S1131*H1131</f>
        <v>0</v>
      </c>
      <c r="U1131" s="184" t="s">
        <v>19</v>
      </c>
      <c r="V1131" s="36"/>
      <c r="W1131" s="36"/>
      <c r="X1131" s="36"/>
      <c r="Y1131" s="36"/>
      <c r="Z1131" s="36"/>
      <c r="AA1131" s="36"/>
      <c r="AB1131" s="36"/>
      <c r="AC1131" s="36"/>
      <c r="AD1131" s="36"/>
      <c r="AE1131" s="36"/>
      <c r="AR1131" s="185" t="s">
        <v>268</v>
      </c>
      <c r="AT1131" s="185" t="s">
        <v>165</v>
      </c>
      <c r="AU1131" s="185" t="s">
        <v>82</v>
      </c>
      <c r="AY1131" s="19" t="s">
        <v>161</v>
      </c>
      <c r="BE1131" s="186">
        <f>IF(N1131="základní",J1131,0)</f>
        <v>0</v>
      </c>
      <c r="BF1131" s="186">
        <f>IF(N1131="snížená",J1131,0)</f>
        <v>0</v>
      </c>
      <c r="BG1131" s="186">
        <f>IF(N1131="zákl. přenesená",J1131,0)</f>
        <v>0</v>
      </c>
      <c r="BH1131" s="186">
        <f>IF(N1131="sníž. přenesená",J1131,0)</f>
        <v>0</v>
      </c>
      <c r="BI1131" s="186">
        <f>IF(N1131="nulová",J1131,0)</f>
        <v>0</v>
      </c>
      <c r="BJ1131" s="19" t="s">
        <v>80</v>
      </c>
      <c r="BK1131" s="186">
        <f>ROUND(I1131*H1131,1)</f>
        <v>0</v>
      </c>
      <c r="BL1131" s="19" t="s">
        <v>268</v>
      </c>
      <c r="BM1131" s="185" t="s">
        <v>1543</v>
      </c>
    </row>
    <row r="1132" spans="1:65" s="2" customFormat="1" ht="11.25">
      <c r="A1132" s="36"/>
      <c r="B1132" s="37"/>
      <c r="C1132" s="38"/>
      <c r="D1132" s="187" t="s">
        <v>172</v>
      </c>
      <c r="E1132" s="38"/>
      <c r="F1132" s="188" t="s">
        <v>1437</v>
      </c>
      <c r="G1132" s="38"/>
      <c r="H1132" s="38"/>
      <c r="I1132" s="189"/>
      <c r="J1132" s="38"/>
      <c r="K1132" s="38"/>
      <c r="L1132" s="41"/>
      <c r="M1132" s="190"/>
      <c r="N1132" s="191"/>
      <c r="O1132" s="66"/>
      <c r="P1132" s="66"/>
      <c r="Q1132" s="66"/>
      <c r="R1132" s="66"/>
      <c r="S1132" s="66"/>
      <c r="T1132" s="66"/>
      <c r="U1132" s="67"/>
      <c r="V1132" s="36"/>
      <c r="W1132" s="36"/>
      <c r="X1132" s="36"/>
      <c r="Y1132" s="36"/>
      <c r="Z1132" s="36"/>
      <c r="AA1132" s="36"/>
      <c r="AB1132" s="36"/>
      <c r="AC1132" s="36"/>
      <c r="AD1132" s="36"/>
      <c r="AE1132" s="36"/>
      <c r="AT1132" s="19" t="s">
        <v>172</v>
      </c>
      <c r="AU1132" s="19" t="s">
        <v>82</v>
      </c>
    </row>
    <row r="1133" spans="1:65" s="2" customFormat="1" ht="78">
      <c r="A1133" s="36"/>
      <c r="B1133" s="37"/>
      <c r="C1133" s="38"/>
      <c r="D1133" s="194" t="s">
        <v>213</v>
      </c>
      <c r="E1133" s="38"/>
      <c r="F1133" s="225" t="s">
        <v>1148</v>
      </c>
      <c r="G1133" s="38"/>
      <c r="H1133" s="38"/>
      <c r="I1133" s="189"/>
      <c r="J1133" s="38"/>
      <c r="K1133" s="38"/>
      <c r="L1133" s="41"/>
      <c r="M1133" s="190"/>
      <c r="N1133" s="191"/>
      <c r="O1133" s="66"/>
      <c r="P1133" s="66"/>
      <c r="Q1133" s="66"/>
      <c r="R1133" s="66"/>
      <c r="S1133" s="66"/>
      <c r="T1133" s="66"/>
      <c r="U1133" s="67"/>
      <c r="V1133" s="36"/>
      <c r="W1133" s="36"/>
      <c r="X1133" s="36"/>
      <c r="Y1133" s="36"/>
      <c r="Z1133" s="36"/>
      <c r="AA1133" s="36"/>
      <c r="AB1133" s="36"/>
      <c r="AC1133" s="36"/>
      <c r="AD1133" s="36"/>
      <c r="AE1133" s="36"/>
      <c r="AT1133" s="19" t="s">
        <v>213</v>
      </c>
      <c r="AU1133" s="19" t="s">
        <v>82</v>
      </c>
    </row>
    <row r="1134" spans="1:65" s="12" customFormat="1" ht="22.9" customHeight="1">
      <c r="B1134" s="158"/>
      <c r="C1134" s="159"/>
      <c r="D1134" s="160" t="s">
        <v>71</v>
      </c>
      <c r="E1134" s="172" t="s">
        <v>1544</v>
      </c>
      <c r="F1134" s="172" t="s">
        <v>1545</v>
      </c>
      <c r="G1134" s="159"/>
      <c r="H1134" s="159"/>
      <c r="I1134" s="162"/>
      <c r="J1134" s="173">
        <f>BK1134</f>
        <v>0</v>
      </c>
      <c r="K1134" s="159"/>
      <c r="L1134" s="164"/>
      <c r="M1134" s="165"/>
      <c r="N1134" s="166"/>
      <c r="O1134" s="166"/>
      <c r="P1134" s="167">
        <f>SUM(P1135:P1155)</f>
        <v>0</v>
      </c>
      <c r="Q1134" s="166"/>
      <c r="R1134" s="167">
        <f>SUM(R1135:R1155)</f>
        <v>3.65337E-3</v>
      </c>
      <c r="S1134" s="166"/>
      <c r="T1134" s="167">
        <f>SUM(T1135:T1155)</f>
        <v>3.0000000000000001E-3</v>
      </c>
      <c r="U1134" s="168"/>
      <c r="AR1134" s="169" t="s">
        <v>82</v>
      </c>
      <c r="AT1134" s="170" t="s">
        <v>71</v>
      </c>
      <c r="AU1134" s="170" t="s">
        <v>80</v>
      </c>
      <c r="AY1134" s="169" t="s">
        <v>161</v>
      </c>
      <c r="BK1134" s="171">
        <f>SUM(BK1135:BK1155)</f>
        <v>0</v>
      </c>
    </row>
    <row r="1135" spans="1:65" s="2" customFormat="1" ht="16.5" customHeight="1">
      <c r="A1135" s="36"/>
      <c r="B1135" s="37"/>
      <c r="C1135" s="174" t="s">
        <v>1546</v>
      </c>
      <c r="D1135" s="174" t="s">
        <v>165</v>
      </c>
      <c r="E1135" s="175" t="s">
        <v>1387</v>
      </c>
      <c r="F1135" s="176" t="s">
        <v>1388</v>
      </c>
      <c r="G1135" s="177" t="s">
        <v>168</v>
      </c>
      <c r="H1135" s="178">
        <v>0.33</v>
      </c>
      <c r="I1135" s="179"/>
      <c r="J1135" s="180">
        <f>ROUND(I1135*H1135,1)</f>
        <v>0</v>
      </c>
      <c r="K1135" s="176" t="s">
        <v>169</v>
      </c>
      <c r="L1135" s="41"/>
      <c r="M1135" s="181" t="s">
        <v>19</v>
      </c>
      <c r="N1135" s="182" t="s">
        <v>43</v>
      </c>
      <c r="O1135" s="66"/>
      <c r="P1135" s="183">
        <f>O1135*H1135</f>
        <v>0</v>
      </c>
      <c r="Q1135" s="183">
        <v>0</v>
      </c>
      <c r="R1135" s="183">
        <f>Q1135*H1135</f>
        <v>0</v>
      </c>
      <c r="S1135" s="183">
        <v>0</v>
      </c>
      <c r="T1135" s="183">
        <f>S1135*H1135</f>
        <v>0</v>
      </c>
      <c r="U1135" s="184" t="s">
        <v>19</v>
      </c>
      <c r="V1135" s="36"/>
      <c r="W1135" s="36"/>
      <c r="X1135" s="36"/>
      <c r="Y1135" s="36"/>
      <c r="Z1135" s="36"/>
      <c r="AA1135" s="36"/>
      <c r="AB1135" s="36"/>
      <c r="AC1135" s="36"/>
      <c r="AD1135" s="36"/>
      <c r="AE1135" s="36"/>
      <c r="AR1135" s="185" t="s">
        <v>268</v>
      </c>
      <c r="AT1135" s="185" t="s">
        <v>165</v>
      </c>
      <c r="AU1135" s="185" t="s">
        <v>82</v>
      </c>
      <c r="AY1135" s="19" t="s">
        <v>161</v>
      </c>
      <c r="BE1135" s="186">
        <f>IF(N1135="základní",J1135,0)</f>
        <v>0</v>
      </c>
      <c r="BF1135" s="186">
        <f>IF(N1135="snížená",J1135,0)</f>
        <v>0</v>
      </c>
      <c r="BG1135" s="186">
        <f>IF(N1135="zákl. přenesená",J1135,0)</f>
        <v>0</v>
      </c>
      <c r="BH1135" s="186">
        <f>IF(N1135="sníž. přenesená",J1135,0)</f>
        <v>0</v>
      </c>
      <c r="BI1135" s="186">
        <f>IF(N1135="nulová",J1135,0)</f>
        <v>0</v>
      </c>
      <c r="BJ1135" s="19" t="s">
        <v>80</v>
      </c>
      <c r="BK1135" s="186">
        <f>ROUND(I1135*H1135,1)</f>
        <v>0</v>
      </c>
      <c r="BL1135" s="19" t="s">
        <v>268</v>
      </c>
      <c r="BM1135" s="185" t="s">
        <v>1547</v>
      </c>
    </row>
    <row r="1136" spans="1:65" s="2" customFormat="1" ht="11.25">
      <c r="A1136" s="36"/>
      <c r="B1136" s="37"/>
      <c r="C1136" s="38"/>
      <c r="D1136" s="187" t="s">
        <v>172</v>
      </c>
      <c r="E1136" s="38"/>
      <c r="F1136" s="188" t="s">
        <v>1390</v>
      </c>
      <c r="G1136" s="38"/>
      <c r="H1136" s="38"/>
      <c r="I1136" s="189"/>
      <c r="J1136" s="38"/>
      <c r="K1136" s="38"/>
      <c r="L1136" s="41"/>
      <c r="M1136" s="190"/>
      <c r="N1136" s="191"/>
      <c r="O1136" s="66"/>
      <c r="P1136" s="66"/>
      <c r="Q1136" s="66"/>
      <c r="R1136" s="66"/>
      <c r="S1136" s="66"/>
      <c r="T1136" s="66"/>
      <c r="U1136" s="67"/>
      <c r="V1136" s="36"/>
      <c r="W1136" s="36"/>
      <c r="X1136" s="36"/>
      <c r="Y1136" s="36"/>
      <c r="Z1136" s="36"/>
      <c r="AA1136" s="36"/>
      <c r="AB1136" s="36"/>
      <c r="AC1136" s="36"/>
      <c r="AD1136" s="36"/>
      <c r="AE1136" s="36"/>
      <c r="AT1136" s="19" t="s">
        <v>172</v>
      </c>
      <c r="AU1136" s="19" t="s">
        <v>82</v>
      </c>
    </row>
    <row r="1137" spans="1:65" s="2" customFormat="1" ht="48.75">
      <c r="A1137" s="36"/>
      <c r="B1137" s="37"/>
      <c r="C1137" s="38"/>
      <c r="D1137" s="194" t="s">
        <v>213</v>
      </c>
      <c r="E1137" s="38"/>
      <c r="F1137" s="225" t="s">
        <v>1381</v>
      </c>
      <c r="G1137" s="38"/>
      <c r="H1137" s="38"/>
      <c r="I1137" s="189"/>
      <c r="J1137" s="38"/>
      <c r="K1137" s="38"/>
      <c r="L1137" s="41"/>
      <c r="M1137" s="190"/>
      <c r="N1137" s="191"/>
      <c r="O1137" s="66"/>
      <c r="P1137" s="66"/>
      <c r="Q1137" s="66"/>
      <c r="R1137" s="66"/>
      <c r="S1137" s="66"/>
      <c r="T1137" s="66"/>
      <c r="U1137" s="67"/>
      <c r="V1137" s="36"/>
      <c r="W1137" s="36"/>
      <c r="X1137" s="36"/>
      <c r="Y1137" s="36"/>
      <c r="Z1137" s="36"/>
      <c r="AA1137" s="36"/>
      <c r="AB1137" s="36"/>
      <c r="AC1137" s="36"/>
      <c r="AD1137" s="36"/>
      <c r="AE1137" s="36"/>
      <c r="AT1137" s="19" t="s">
        <v>213</v>
      </c>
      <c r="AU1137" s="19" t="s">
        <v>82</v>
      </c>
    </row>
    <row r="1138" spans="1:65" s="14" customFormat="1" ht="11.25">
      <c r="B1138" s="203"/>
      <c r="C1138" s="204"/>
      <c r="D1138" s="194" t="s">
        <v>174</v>
      </c>
      <c r="E1138" s="205" t="s">
        <v>19</v>
      </c>
      <c r="F1138" s="206" t="s">
        <v>1548</v>
      </c>
      <c r="G1138" s="204"/>
      <c r="H1138" s="207">
        <v>0.33</v>
      </c>
      <c r="I1138" s="208"/>
      <c r="J1138" s="204"/>
      <c r="K1138" s="204"/>
      <c r="L1138" s="209"/>
      <c r="M1138" s="210"/>
      <c r="N1138" s="211"/>
      <c r="O1138" s="211"/>
      <c r="P1138" s="211"/>
      <c r="Q1138" s="211"/>
      <c r="R1138" s="211"/>
      <c r="S1138" s="211"/>
      <c r="T1138" s="211"/>
      <c r="U1138" s="212"/>
      <c r="AT1138" s="213" t="s">
        <v>174</v>
      </c>
      <c r="AU1138" s="213" t="s">
        <v>82</v>
      </c>
      <c r="AV1138" s="14" t="s">
        <v>82</v>
      </c>
      <c r="AW1138" s="14" t="s">
        <v>33</v>
      </c>
      <c r="AX1138" s="14" t="s">
        <v>80</v>
      </c>
      <c r="AY1138" s="213" t="s">
        <v>161</v>
      </c>
    </row>
    <row r="1139" spans="1:65" s="2" customFormat="1" ht="16.5" customHeight="1">
      <c r="A1139" s="36"/>
      <c r="B1139" s="37"/>
      <c r="C1139" s="174" t="s">
        <v>1549</v>
      </c>
      <c r="D1139" s="174" t="s">
        <v>165</v>
      </c>
      <c r="E1139" s="175" t="s">
        <v>1454</v>
      </c>
      <c r="F1139" s="176" t="s">
        <v>1455</v>
      </c>
      <c r="G1139" s="177" t="s">
        <v>168</v>
      </c>
      <c r="H1139" s="178">
        <v>0.33</v>
      </c>
      <c r="I1139" s="179"/>
      <c r="J1139" s="180">
        <f>ROUND(I1139*H1139,1)</f>
        <v>0</v>
      </c>
      <c r="K1139" s="176" t="s">
        <v>169</v>
      </c>
      <c r="L1139" s="41"/>
      <c r="M1139" s="181" t="s">
        <v>19</v>
      </c>
      <c r="N1139" s="182" t="s">
        <v>43</v>
      </c>
      <c r="O1139" s="66"/>
      <c r="P1139" s="183">
        <f>O1139*H1139</f>
        <v>0</v>
      </c>
      <c r="Q1139" s="183">
        <v>5.0000000000000001E-4</v>
      </c>
      <c r="R1139" s="183">
        <f>Q1139*H1139</f>
        <v>1.65E-4</v>
      </c>
      <c r="S1139" s="183">
        <v>0</v>
      </c>
      <c r="T1139" s="183">
        <f>S1139*H1139</f>
        <v>0</v>
      </c>
      <c r="U1139" s="184" t="s">
        <v>19</v>
      </c>
      <c r="V1139" s="36"/>
      <c r="W1139" s="36"/>
      <c r="X1139" s="36"/>
      <c r="Y1139" s="36"/>
      <c r="Z1139" s="36"/>
      <c r="AA1139" s="36"/>
      <c r="AB1139" s="36"/>
      <c r="AC1139" s="36"/>
      <c r="AD1139" s="36"/>
      <c r="AE1139" s="36"/>
      <c r="AR1139" s="185" t="s">
        <v>268</v>
      </c>
      <c r="AT1139" s="185" t="s">
        <v>165</v>
      </c>
      <c r="AU1139" s="185" t="s">
        <v>82</v>
      </c>
      <c r="AY1139" s="19" t="s">
        <v>161</v>
      </c>
      <c r="BE1139" s="186">
        <f>IF(N1139="základní",J1139,0)</f>
        <v>0</v>
      </c>
      <c r="BF1139" s="186">
        <f>IF(N1139="snížená",J1139,0)</f>
        <v>0</v>
      </c>
      <c r="BG1139" s="186">
        <f>IF(N1139="zákl. přenesená",J1139,0)</f>
        <v>0</v>
      </c>
      <c r="BH1139" s="186">
        <f>IF(N1139="sníž. přenesená",J1139,0)</f>
        <v>0</v>
      </c>
      <c r="BI1139" s="186">
        <f>IF(N1139="nulová",J1139,0)</f>
        <v>0</v>
      </c>
      <c r="BJ1139" s="19" t="s">
        <v>80</v>
      </c>
      <c r="BK1139" s="186">
        <f>ROUND(I1139*H1139,1)</f>
        <v>0</v>
      </c>
      <c r="BL1139" s="19" t="s">
        <v>268</v>
      </c>
      <c r="BM1139" s="185" t="s">
        <v>1550</v>
      </c>
    </row>
    <row r="1140" spans="1:65" s="2" customFormat="1" ht="11.25">
      <c r="A1140" s="36"/>
      <c r="B1140" s="37"/>
      <c r="C1140" s="38"/>
      <c r="D1140" s="187" t="s">
        <v>172</v>
      </c>
      <c r="E1140" s="38"/>
      <c r="F1140" s="188" t="s">
        <v>1457</v>
      </c>
      <c r="G1140" s="38"/>
      <c r="H1140" s="38"/>
      <c r="I1140" s="189"/>
      <c r="J1140" s="38"/>
      <c r="K1140" s="38"/>
      <c r="L1140" s="41"/>
      <c r="M1140" s="190"/>
      <c r="N1140" s="191"/>
      <c r="O1140" s="66"/>
      <c r="P1140" s="66"/>
      <c r="Q1140" s="66"/>
      <c r="R1140" s="66"/>
      <c r="S1140" s="66"/>
      <c r="T1140" s="66"/>
      <c r="U1140" s="67"/>
      <c r="V1140" s="36"/>
      <c r="W1140" s="36"/>
      <c r="X1140" s="36"/>
      <c r="Y1140" s="36"/>
      <c r="Z1140" s="36"/>
      <c r="AA1140" s="36"/>
      <c r="AB1140" s="36"/>
      <c r="AC1140" s="36"/>
      <c r="AD1140" s="36"/>
      <c r="AE1140" s="36"/>
      <c r="AT1140" s="19" t="s">
        <v>172</v>
      </c>
      <c r="AU1140" s="19" t="s">
        <v>82</v>
      </c>
    </row>
    <row r="1141" spans="1:65" s="2" customFormat="1" ht="48.75">
      <c r="A1141" s="36"/>
      <c r="B1141" s="37"/>
      <c r="C1141" s="38"/>
      <c r="D1141" s="194" t="s">
        <v>213</v>
      </c>
      <c r="E1141" s="38"/>
      <c r="F1141" s="225" t="s">
        <v>1381</v>
      </c>
      <c r="G1141" s="38"/>
      <c r="H1141" s="38"/>
      <c r="I1141" s="189"/>
      <c r="J1141" s="38"/>
      <c r="K1141" s="38"/>
      <c r="L1141" s="41"/>
      <c r="M1141" s="190"/>
      <c r="N1141" s="191"/>
      <c r="O1141" s="66"/>
      <c r="P1141" s="66"/>
      <c r="Q1141" s="66"/>
      <c r="R1141" s="66"/>
      <c r="S1141" s="66"/>
      <c r="T1141" s="66"/>
      <c r="U1141" s="67"/>
      <c r="V1141" s="36"/>
      <c r="W1141" s="36"/>
      <c r="X1141" s="36"/>
      <c r="Y1141" s="36"/>
      <c r="Z1141" s="36"/>
      <c r="AA1141" s="36"/>
      <c r="AB1141" s="36"/>
      <c r="AC1141" s="36"/>
      <c r="AD1141" s="36"/>
      <c r="AE1141" s="36"/>
      <c r="AT1141" s="19" t="s">
        <v>213</v>
      </c>
      <c r="AU1141" s="19" t="s">
        <v>82</v>
      </c>
    </row>
    <row r="1142" spans="1:65" s="14" customFormat="1" ht="11.25">
      <c r="B1142" s="203"/>
      <c r="C1142" s="204"/>
      <c r="D1142" s="194" t="s">
        <v>174</v>
      </c>
      <c r="E1142" s="205" t="s">
        <v>19</v>
      </c>
      <c r="F1142" s="206" t="s">
        <v>1548</v>
      </c>
      <c r="G1142" s="204"/>
      <c r="H1142" s="207">
        <v>0.33</v>
      </c>
      <c r="I1142" s="208"/>
      <c r="J1142" s="204"/>
      <c r="K1142" s="204"/>
      <c r="L1142" s="209"/>
      <c r="M1142" s="210"/>
      <c r="N1142" s="211"/>
      <c r="O1142" s="211"/>
      <c r="P1142" s="211"/>
      <c r="Q1142" s="211"/>
      <c r="R1142" s="211"/>
      <c r="S1142" s="211"/>
      <c r="T1142" s="211"/>
      <c r="U1142" s="212"/>
      <c r="AT1142" s="213" t="s">
        <v>174</v>
      </c>
      <c r="AU1142" s="213" t="s">
        <v>82</v>
      </c>
      <c r="AV1142" s="14" t="s">
        <v>82</v>
      </c>
      <c r="AW1142" s="14" t="s">
        <v>33</v>
      </c>
      <c r="AX1142" s="14" t="s">
        <v>80</v>
      </c>
      <c r="AY1142" s="213" t="s">
        <v>161</v>
      </c>
    </row>
    <row r="1143" spans="1:65" s="2" customFormat="1" ht="16.5" customHeight="1">
      <c r="A1143" s="36"/>
      <c r="B1143" s="37"/>
      <c r="C1143" s="174" t="s">
        <v>1551</v>
      </c>
      <c r="D1143" s="174" t="s">
        <v>165</v>
      </c>
      <c r="E1143" s="175" t="s">
        <v>1552</v>
      </c>
      <c r="F1143" s="176" t="s">
        <v>1553</v>
      </c>
      <c r="G1143" s="177" t="s">
        <v>168</v>
      </c>
      <c r="H1143" s="178">
        <v>0.33</v>
      </c>
      <c r="I1143" s="179"/>
      <c r="J1143" s="180">
        <f>ROUND(I1143*H1143,1)</f>
        <v>0</v>
      </c>
      <c r="K1143" s="176" t="s">
        <v>169</v>
      </c>
      <c r="L1143" s="41"/>
      <c r="M1143" s="181" t="s">
        <v>19</v>
      </c>
      <c r="N1143" s="182" t="s">
        <v>43</v>
      </c>
      <c r="O1143" s="66"/>
      <c r="P1143" s="183">
        <f>O1143*H1143</f>
        <v>0</v>
      </c>
      <c r="Q1143" s="183">
        <v>6.9999999999999999E-4</v>
      </c>
      <c r="R1143" s="183">
        <f>Q1143*H1143</f>
        <v>2.31E-4</v>
      </c>
      <c r="S1143" s="183">
        <v>0</v>
      </c>
      <c r="T1143" s="183">
        <f>S1143*H1143</f>
        <v>0</v>
      </c>
      <c r="U1143" s="184" t="s">
        <v>19</v>
      </c>
      <c r="V1143" s="36"/>
      <c r="W1143" s="36"/>
      <c r="X1143" s="36"/>
      <c r="Y1143" s="36"/>
      <c r="Z1143" s="36"/>
      <c r="AA1143" s="36"/>
      <c r="AB1143" s="36"/>
      <c r="AC1143" s="36"/>
      <c r="AD1143" s="36"/>
      <c r="AE1143" s="36"/>
      <c r="AR1143" s="185" t="s">
        <v>268</v>
      </c>
      <c r="AT1143" s="185" t="s">
        <v>165</v>
      </c>
      <c r="AU1143" s="185" t="s">
        <v>82</v>
      </c>
      <c r="AY1143" s="19" t="s">
        <v>161</v>
      </c>
      <c r="BE1143" s="186">
        <f>IF(N1143="základní",J1143,0)</f>
        <v>0</v>
      </c>
      <c r="BF1143" s="186">
        <f>IF(N1143="snížená",J1143,0)</f>
        <v>0</v>
      </c>
      <c r="BG1143" s="186">
        <f>IF(N1143="zákl. přenesená",J1143,0)</f>
        <v>0</v>
      </c>
      <c r="BH1143" s="186">
        <f>IF(N1143="sníž. přenesená",J1143,0)</f>
        <v>0</v>
      </c>
      <c r="BI1143" s="186">
        <f>IF(N1143="nulová",J1143,0)</f>
        <v>0</v>
      </c>
      <c r="BJ1143" s="19" t="s">
        <v>80</v>
      </c>
      <c r="BK1143" s="186">
        <f>ROUND(I1143*H1143,1)</f>
        <v>0</v>
      </c>
      <c r="BL1143" s="19" t="s">
        <v>268</v>
      </c>
      <c r="BM1143" s="185" t="s">
        <v>1554</v>
      </c>
    </row>
    <row r="1144" spans="1:65" s="2" customFormat="1" ht="11.25">
      <c r="A1144" s="36"/>
      <c r="B1144" s="37"/>
      <c r="C1144" s="38"/>
      <c r="D1144" s="187" t="s">
        <v>172</v>
      </c>
      <c r="E1144" s="38"/>
      <c r="F1144" s="188" t="s">
        <v>1555</v>
      </c>
      <c r="G1144" s="38"/>
      <c r="H1144" s="38"/>
      <c r="I1144" s="189"/>
      <c r="J1144" s="38"/>
      <c r="K1144" s="38"/>
      <c r="L1144" s="41"/>
      <c r="M1144" s="190"/>
      <c r="N1144" s="191"/>
      <c r="O1144" s="66"/>
      <c r="P1144" s="66"/>
      <c r="Q1144" s="66"/>
      <c r="R1144" s="66"/>
      <c r="S1144" s="66"/>
      <c r="T1144" s="66"/>
      <c r="U1144" s="67"/>
      <c r="V1144" s="36"/>
      <c r="W1144" s="36"/>
      <c r="X1144" s="36"/>
      <c r="Y1144" s="36"/>
      <c r="Z1144" s="36"/>
      <c r="AA1144" s="36"/>
      <c r="AB1144" s="36"/>
      <c r="AC1144" s="36"/>
      <c r="AD1144" s="36"/>
      <c r="AE1144" s="36"/>
      <c r="AT1144" s="19" t="s">
        <v>172</v>
      </c>
      <c r="AU1144" s="19" t="s">
        <v>82</v>
      </c>
    </row>
    <row r="1145" spans="1:65" s="14" customFormat="1" ht="11.25">
      <c r="B1145" s="203"/>
      <c r="C1145" s="204"/>
      <c r="D1145" s="194" t="s">
        <v>174</v>
      </c>
      <c r="E1145" s="205" t="s">
        <v>19</v>
      </c>
      <c r="F1145" s="206" t="s">
        <v>1548</v>
      </c>
      <c r="G1145" s="204"/>
      <c r="H1145" s="207">
        <v>0.33</v>
      </c>
      <c r="I1145" s="208"/>
      <c r="J1145" s="204"/>
      <c r="K1145" s="204"/>
      <c r="L1145" s="209"/>
      <c r="M1145" s="210"/>
      <c r="N1145" s="211"/>
      <c r="O1145" s="211"/>
      <c r="P1145" s="211"/>
      <c r="Q1145" s="211"/>
      <c r="R1145" s="211"/>
      <c r="S1145" s="211"/>
      <c r="T1145" s="211"/>
      <c r="U1145" s="212"/>
      <c r="AT1145" s="213" t="s">
        <v>174</v>
      </c>
      <c r="AU1145" s="213" t="s">
        <v>82</v>
      </c>
      <c r="AV1145" s="14" t="s">
        <v>82</v>
      </c>
      <c r="AW1145" s="14" t="s">
        <v>33</v>
      </c>
      <c r="AX1145" s="14" t="s">
        <v>80</v>
      </c>
      <c r="AY1145" s="213" t="s">
        <v>161</v>
      </c>
    </row>
    <row r="1146" spans="1:65" s="2" customFormat="1" ht="24.2" customHeight="1">
      <c r="A1146" s="36"/>
      <c r="B1146" s="37"/>
      <c r="C1146" s="174" t="s">
        <v>1556</v>
      </c>
      <c r="D1146" s="174" t="s">
        <v>165</v>
      </c>
      <c r="E1146" s="175" t="s">
        <v>1557</v>
      </c>
      <c r="F1146" s="176" t="s">
        <v>1558</v>
      </c>
      <c r="G1146" s="177" t="s">
        <v>185</v>
      </c>
      <c r="H1146" s="178">
        <v>1</v>
      </c>
      <c r="I1146" s="179"/>
      <c r="J1146" s="180">
        <f>ROUND(I1146*H1146,1)</f>
        <v>0</v>
      </c>
      <c r="K1146" s="176" t="s">
        <v>169</v>
      </c>
      <c r="L1146" s="41"/>
      <c r="M1146" s="181" t="s">
        <v>19</v>
      </c>
      <c r="N1146" s="182" t="s">
        <v>43</v>
      </c>
      <c r="O1146" s="66"/>
      <c r="P1146" s="183">
        <f>O1146*H1146</f>
        <v>0</v>
      </c>
      <c r="Q1146" s="183">
        <v>3.4737E-4</v>
      </c>
      <c r="R1146" s="183">
        <f>Q1146*H1146</f>
        <v>3.4737E-4</v>
      </c>
      <c r="S1146" s="183">
        <v>3.0000000000000001E-3</v>
      </c>
      <c r="T1146" s="183">
        <f>S1146*H1146</f>
        <v>3.0000000000000001E-3</v>
      </c>
      <c r="U1146" s="184" t="s">
        <v>19</v>
      </c>
      <c r="V1146" s="36"/>
      <c r="W1146" s="36"/>
      <c r="X1146" s="36"/>
      <c r="Y1146" s="36"/>
      <c r="Z1146" s="36"/>
      <c r="AA1146" s="36"/>
      <c r="AB1146" s="36"/>
      <c r="AC1146" s="36"/>
      <c r="AD1146" s="36"/>
      <c r="AE1146" s="36"/>
      <c r="AR1146" s="185" t="s">
        <v>268</v>
      </c>
      <c r="AT1146" s="185" t="s">
        <v>165</v>
      </c>
      <c r="AU1146" s="185" t="s">
        <v>82</v>
      </c>
      <c r="AY1146" s="19" t="s">
        <v>161</v>
      </c>
      <c r="BE1146" s="186">
        <f>IF(N1146="základní",J1146,0)</f>
        <v>0</v>
      </c>
      <c r="BF1146" s="186">
        <f>IF(N1146="snížená",J1146,0)</f>
        <v>0</v>
      </c>
      <c r="BG1146" s="186">
        <f>IF(N1146="zákl. přenesená",J1146,0)</f>
        <v>0</v>
      </c>
      <c r="BH1146" s="186">
        <f>IF(N1146="sníž. přenesená",J1146,0)</f>
        <v>0</v>
      </c>
      <c r="BI1146" s="186">
        <f>IF(N1146="nulová",J1146,0)</f>
        <v>0</v>
      </c>
      <c r="BJ1146" s="19" t="s">
        <v>80</v>
      </c>
      <c r="BK1146" s="186">
        <f>ROUND(I1146*H1146,1)</f>
        <v>0</v>
      </c>
      <c r="BL1146" s="19" t="s">
        <v>268</v>
      </c>
      <c r="BM1146" s="185" t="s">
        <v>1559</v>
      </c>
    </row>
    <row r="1147" spans="1:65" s="2" customFormat="1" ht="11.25">
      <c r="A1147" s="36"/>
      <c r="B1147" s="37"/>
      <c r="C1147" s="38"/>
      <c r="D1147" s="187" t="s">
        <v>172</v>
      </c>
      <c r="E1147" s="38"/>
      <c r="F1147" s="188" t="s">
        <v>1560</v>
      </c>
      <c r="G1147" s="38"/>
      <c r="H1147" s="38"/>
      <c r="I1147" s="189"/>
      <c r="J1147" s="38"/>
      <c r="K1147" s="38"/>
      <c r="L1147" s="41"/>
      <c r="M1147" s="190"/>
      <c r="N1147" s="191"/>
      <c r="O1147" s="66"/>
      <c r="P1147" s="66"/>
      <c r="Q1147" s="66"/>
      <c r="R1147" s="66"/>
      <c r="S1147" s="66"/>
      <c r="T1147" s="66"/>
      <c r="U1147" s="67"/>
      <c r="V1147" s="36"/>
      <c r="W1147" s="36"/>
      <c r="X1147" s="36"/>
      <c r="Y1147" s="36"/>
      <c r="Z1147" s="36"/>
      <c r="AA1147" s="36"/>
      <c r="AB1147" s="36"/>
      <c r="AC1147" s="36"/>
      <c r="AD1147" s="36"/>
      <c r="AE1147" s="36"/>
      <c r="AT1147" s="19" t="s">
        <v>172</v>
      </c>
      <c r="AU1147" s="19" t="s">
        <v>82</v>
      </c>
    </row>
    <row r="1148" spans="1:65" s="2" customFormat="1" ht="29.25">
      <c r="A1148" s="36"/>
      <c r="B1148" s="37"/>
      <c r="C1148" s="38"/>
      <c r="D1148" s="194" t="s">
        <v>213</v>
      </c>
      <c r="E1148" s="38"/>
      <c r="F1148" s="225" t="s">
        <v>1561</v>
      </c>
      <c r="G1148" s="38"/>
      <c r="H1148" s="38"/>
      <c r="I1148" s="189"/>
      <c r="J1148" s="38"/>
      <c r="K1148" s="38"/>
      <c r="L1148" s="41"/>
      <c r="M1148" s="190"/>
      <c r="N1148" s="191"/>
      <c r="O1148" s="66"/>
      <c r="P1148" s="66"/>
      <c r="Q1148" s="66"/>
      <c r="R1148" s="66"/>
      <c r="S1148" s="66"/>
      <c r="T1148" s="66"/>
      <c r="U1148" s="67"/>
      <c r="V1148" s="36"/>
      <c r="W1148" s="36"/>
      <c r="X1148" s="36"/>
      <c r="Y1148" s="36"/>
      <c r="Z1148" s="36"/>
      <c r="AA1148" s="36"/>
      <c r="AB1148" s="36"/>
      <c r="AC1148" s="36"/>
      <c r="AD1148" s="36"/>
      <c r="AE1148" s="36"/>
      <c r="AT1148" s="19" t="s">
        <v>213</v>
      </c>
      <c r="AU1148" s="19" t="s">
        <v>82</v>
      </c>
    </row>
    <row r="1149" spans="1:65" s="2" customFormat="1" ht="24.2" customHeight="1">
      <c r="A1149" s="36"/>
      <c r="B1149" s="37"/>
      <c r="C1149" s="237" t="s">
        <v>1562</v>
      </c>
      <c r="D1149" s="237" t="s">
        <v>250</v>
      </c>
      <c r="E1149" s="238" t="s">
        <v>1563</v>
      </c>
      <c r="F1149" s="239" t="s">
        <v>1564</v>
      </c>
      <c r="G1149" s="240" t="s">
        <v>168</v>
      </c>
      <c r="H1149" s="241">
        <v>1</v>
      </c>
      <c r="I1149" s="242"/>
      <c r="J1149" s="243">
        <f>ROUND(I1149*H1149,1)</f>
        <v>0</v>
      </c>
      <c r="K1149" s="239" t="s">
        <v>169</v>
      </c>
      <c r="L1149" s="244"/>
      <c r="M1149" s="245" t="s">
        <v>19</v>
      </c>
      <c r="N1149" s="246" t="s">
        <v>43</v>
      </c>
      <c r="O1149" s="66"/>
      <c r="P1149" s="183">
        <f>O1149*H1149</f>
        <v>0</v>
      </c>
      <c r="Q1149" s="183">
        <v>2.7499999999999998E-3</v>
      </c>
      <c r="R1149" s="183">
        <f>Q1149*H1149</f>
        <v>2.7499999999999998E-3</v>
      </c>
      <c r="S1149" s="183">
        <v>0</v>
      </c>
      <c r="T1149" s="183">
        <f>S1149*H1149</f>
        <v>0</v>
      </c>
      <c r="U1149" s="184" t="s">
        <v>19</v>
      </c>
      <c r="V1149" s="36"/>
      <c r="W1149" s="36"/>
      <c r="X1149" s="36"/>
      <c r="Y1149" s="36"/>
      <c r="Z1149" s="36"/>
      <c r="AA1149" s="36"/>
      <c r="AB1149" s="36"/>
      <c r="AC1149" s="36"/>
      <c r="AD1149" s="36"/>
      <c r="AE1149" s="36"/>
      <c r="AR1149" s="185" t="s">
        <v>406</v>
      </c>
      <c r="AT1149" s="185" t="s">
        <v>250</v>
      </c>
      <c r="AU1149" s="185" t="s">
        <v>82</v>
      </c>
      <c r="AY1149" s="19" t="s">
        <v>161</v>
      </c>
      <c r="BE1149" s="186">
        <f>IF(N1149="základní",J1149,0)</f>
        <v>0</v>
      </c>
      <c r="BF1149" s="186">
        <f>IF(N1149="snížená",J1149,0)</f>
        <v>0</v>
      </c>
      <c r="BG1149" s="186">
        <f>IF(N1149="zákl. přenesená",J1149,0)</f>
        <v>0</v>
      </c>
      <c r="BH1149" s="186">
        <f>IF(N1149="sníž. přenesená",J1149,0)</f>
        <v>0</v>
      </c>
      <c r="BI1149" s="186">
        <f>IF(N1149="nulová",J1149,0)</f>
        <v>0</v>
      </c>
      <c r="BJ1149" s="19" t="s">
        <v>80</v>
      </c>
      <c r="BK1149" s="186">
        <f>ROUND(I1149*H1149,1)</f>
        <v>0</v>
      </c>
      <c r="BL1149" s="19" t="s">
        <v>268</v>
      </c>
      <c r="BM1149" s="185" t="s">
        <v>1565</v>
      </c>
    </row>
    <row r="1150" spans="1:65" s="2" customFormat="1" ht="16.5" customHeight="1">
      <c r="A1150" s="36"/>
      <c r="B1150" s="37"/>
      <c r="C1150" s="174" t="s">
        <v>1566</v>
      </c>
      <c r="D1150" s="174" t="s">
        <v>165</v>
      </c>
      <c r="E1150" s="175" t="s">
        <v>1424</v>
      </c>
      <c r="F1150" s="176" t="s">
        <v>1425</v>
      </c>
      <c r="G1150" s="177" t="s">
        <v>193</v>
      </c>
      <c r="H1150" s="178">
        <v>0.7</v>
      </c>
      <c r="I1150" s="179"/>
      <c r="J1150" s="180">
        <f>ROUND(I1150*H1150,1)</f>
        <v>0</v>
      </c>
      <c r="K1150" s="176" t="s">
        <v>169</v>
      </c>
      <c r="L1150" s="41"/>
      <c r="M1150" s="181" t="s">
        <v>19</v>
      </c>
      <c r="N1150" s="182" t="s">
        <v>43</v>
      </c>
      <c r="O1150" s="66"/>
      <c r="P1150" s="183">
        <f>O1150*H1150</f>
        <v>0</v>
      </c>
      <c r="Q1150" s="183">
        <v>0</v>
      </c>
      <c r="R1150" s="183">
        <f>Q1150*H1150</f>
        <v>0</v>
      </c>
      <c r="S1150" s="183">
        <v>0</v>
      </c>
      <c r="T1150" s="183">
        <f>S1150*H1150</f>
        <v>0</v>
      </c>
      <c r="U1150" s="184" t="s">
        <v>19</v>
      </c>
      <c r="V1150" s="36"/>
      <c r="W1150" s="36"/>
      <c r="X1150" s="36"/>
      <c r="Y1150" s="36"/>
      <c r="Z1150" s="36"/>
      <c r="AA1150" s="36"/>
      <c r="AB1150" s="36"/>
      <c r="AC1150" s="36"/>
      <c r="AD1150" s="36"/>
      <c r="AE1150" s="36"/>
      <c r="AR1150" s="185" t="s">
        <v>268</v>
      </c>
      <c r="AT1150" s="185" t="s">
        <v>165</v>
      </c>
      <c r="AU1150" s="185" t="s">
        <v>82</v>
      </c>
      <c r="AY1150" s="19" t="s">
        <v>161</v>
      </c>
      <c r="BE1150" s="186">
        <f>IF(N1150="základní",J1150,0)</f>
        <v>0</v>
      </c>
      <c r="BF1150" s="186">
        <f>IF(N1150="snížená",J1150,0)</f>
        <v>0</v>
      </c>
      <c r="BG1150" s="186">
        <f>IF(N1150="zákl. přenesená",J1150,0)</f>
        <v>0</v>
      </c>
      <c r="BH1150" s="186">
        <f>IF(N1150="sníž. přenesená",J1150,0)</f>
        <v>0</v>
      </c>
      <c r="BI1150" s="186">
        <f>IF(N1150="nulová",J1150,0)</f>
        <v>0</v>
      </c>
      <c r="BJ1150" s="19" t="s">
        <v>80</v>
      </c>
      <c r="BK1150" s="186">
        <f>ROUND(I1150*H1150,1)</f>
        <v>0</v>
      </c>
      <c r="BL1150" s="19" t="s">
        <v>268</v>
      </c>
      <c r="BM1150" s="185" t="s">
        <v>1567</v>
      </c>
    </row>
    <row r="1151" spans="1:65" s="2" customFormat="1" ht="11.25">
      <c r="A1151" s="36"/>
      <c r="B1151" s="37"/>
      <c r="C1151" s="38"/>
      <c r="D1151" s="187" t="s">
        <v>172</v>
      </c>
      <c r="E1151" s="38"/>
      <c r="F1151" s="188" t="s">
        <v>1427</v>
      </c>
      <c r="G1151" s="38"/>
      <c r="H1151" s="38"/>
      <c r="I1151" s="189"/>
      <c r="J1151" s="38"/>
      <c r="K1151" s="38"/>
      <c r="L1151" s="41"/>
      <c r="M1151" s="190"/>
      <c r="N1151" s="191"/>
      <c r="O1151" s="66"/>
      <c r="P1151" s="66"/>
      <c r="Q1151" s="66"/>
      <c r="R1151" s="66"/>
      <c r="S1151" s="66"/>
      <c r="T1151" s="66"/>
      <c r="U1151" s="67"/>
      <c r="V1151" s="36"/>
      <c r="W1151" s="36"/>
      <c r="X1151" s="36"/>
      <c r="Y1151" s="36"/>
      <c r="Z1151" s="36"/>
      <c r="AA1151" s="36"/>
      <c r="AB1151" s="36"/>
      <c r="AC1151" s="36"/>
      <c r="AD1151" s="36"/>
      <c r="AE1151" s="36"/>
      <c r="AT1151" s="19" t="s">
        <v>172</v>
      </c>
      <c r="AU1151" s="19" t="s">
        <v>82</v>
      </c>
    </row>
    <row r="1152" spans="1:65" s="2" customFormat="1" ht="16.5" customHeight="1">
      <c r="A1152" s="36"/>
      <c r="B1152" s="37"/>
      <c r="C1152" s="237" t="s">
        <v>1568</v>
      </c>
      <c r="D1152" s="237" t="s">
        <v>250</v>
      </c>
      <c r="E1152" s="238" t="s">
        <v>1569</v>
      </c>
      <c r="F1152" s="239" t="s">
        <v>1570</v>
      </c>
      <c r="G1152" s="240" t="s">
        <v>193</v>
      </c>
      <c r="H1152" s="241">
        <v>1</v>
      </c>
      <c r="I1152" s="242"/>
      <c r="J1152" s="243">
        <f>ROUND(I1152*H1152,1)</f>
        <v>0</v>
      </c>
      <c r="K1152" s="239" t="s">
        <v>169</v>
      </c>
      <c r="L1152" s="244"/>
      <c r="M1152" s="245" t="s">
        <v>19</v>
      </c>
      <c r="N1152" s="246" t="s">
        <v>43</v>
      </c>
      <c r="O1152" s="66"/>
      <c r="P1152" s="183">
        <f>O1152*H1152</f>
        <v>0</v>
      </c>
      <c r="Q1152" s="183">
        <v>1.6000000000000001E-4</v>
      </c>
      <c r="R1152" s="183">
        <f>Q1152*H1152</f>
        <v>1.6000000000000001E-4</v>
      </c>
      <c r="S1152" s="183">
        <v>0</v>
      </c>
      <c r="T1152" s="183">
        <f>S1152*H1152</f>
        <v>0</v>
      </c>
      <c r="U1152" s="184" t="s">
        <v>19</v>
      </c>
      <c r="V1152" s="36"/>
      <c r="W1152" s="36"/>
      <c r="X1152" s="36"/>
      <c r="Y1152" s="36"/>
      <c r="Z1152" s="36"/>
      <c r="AA1152" s="36"/>
      <c r="AB1152" s="36"/>
      <c r="AC1152" s="36"/>
      <c r="AD1152" s="36"/>
      <c r="AE1152" s="36"/>
      <c r="AR1152" s="185" t="s">
        <v>406</v>
      </c>
      <c r="AT1152" s="185" t="s">
        <v>250</v>
      </c>
      <c r="AU1152" s="185" t="s">
        <v>82</v>
      </c>
      <c r="AY1152" s="19" t="s">
        <v>161</v>
      </c>
      <c r="BE1152" s="186">
        <f>IF(N1152="základní",J1152,0)</f>
        <v>0</v>
      </c>
      <c r="BF1152" s="186">
        <f>IF(N1152="snížená",J1152,0)</f>
        <v>0</v>
      </c>
      <c r="BG1152" s="186">
        <f>IF(N1152="zákl. přenesená",J1152,0)</f>
        <v>0</v>
      </c>
      <c r="BH1152" s="186">
        <f>IF(N1152="sníž. přenesená",J1152,0)</f>
        <v>0</v>
      </c>
      <c r="BI1152" s="186">
        <f>IF(N1152="nulová",J1152,0)</f>
        <v>0</v>
      </c>
      <c r="BJ1152" s="19" t="s">
        <v>80</v>
      </c>
      <c r="BK1152" s="186">
        <f>ROUND(I1152*H1152,1)</f>
        <v>0</v>
      </c>
      <c r="BL1152" s="19" t="s">
        <v>268</v>
      </c>
      <c r="BM1152" s="185" t="s">
        <v>1571</v>
      </c>
    </row>
    <row r="1153" spans="1:65" s="2" customFormat="1" ht="24.2" customHeight="1">
      <c r="A1153" s="36"/>
      <c r="B1153" s="37"/>
      <c r="C1153" s="174" t="s">
        <v>1572</v>
      </c>
      <c r="D1153" s="174" t="s">
        <v>165</v>
      </c>
      <c r="E1153" s="175" t="s">
        <v>1434</v>
      </c>
      <c r="F1153" s="176" t="s">
        <v>1435</v>
      </c>
      <c r="G1153" s="177" t="s">
        <v>672</v>
      </c>
      <c r="H1153" s="247"/>
      <c r="I1153" s="179"/>
      <c r="J1153" s="180">
        <f>ROUND(I1153*H1153,1)</f>
        <v>0</v>
      </c>
      <c r="K1153" s="176" t="s">
        <v>169</v>
      </c>
      <c r="L1153" s="41"/>
      <c r="M1153" s="181" t="s">
        <v>19</v>
      </c>
      <c r="N1153" s="182" t="s">
        <v>43</v>
      </c>
      <c r="O1153" s="66"/>
      <c r="P1153" s="183">
        <f>O1153*H1153</f>
        <v>0</v>
      </c>
      <c r="Q1153" s="183">
        <v>0</v>
      </c>
      <c r="R1153" s="183">
        <f>Q1153*H1153</f>
        <v>0</v>
      </c>
      <c r="S1153" s="183">
        <v>0</v>
      </c>
      <c r="T1153" s="183">
        <f>S1153*H1153</f>
        <v>0</v>
      </c>
      <c r="U1153" s="184" t="s">
        <v>19</v>
      </c>
      <c r="V1153" s="36"/>
      <c r="W1153" s="36"/>
      <c r="X1153" s="36"/>
      <c r="Y1153" s="36"/>
      <c r="Z1153" s="36"/>
      <c r="AA1153" s="36"/>
      <c r="AB1153" s="36"/>
      <c r="AC1153" s="36"/>
      <c r="AD1153" s="36"/>
      <c r="AE1153" s="36"/>
      <c r="AR1153" s="185" t="s">
        <v>268</v>
      </c>
      <c r="AT1153" s="185" t="s">
        <v>165</v>
      </c>
      <c r="AU1153" s="185" t="s">
        <v>82</v>
      </c>
      <c r="AY1153" s="19" t="s">
        <v>161</v>
      </c>
      <c r="BE1153" s="186">
        <f>IF(N1153="základní",J1153,0)</f>
        <v>0</v>
      </c>
      <c r="BF1153" s="186">
        <f>IF(N1153="snížená",J1153,0)</f>
        <v>0</v>
      </c>
      <c r="BG1153" s="186">
        <f>IF(N1153="zákl. přenesená",J1153,0)</f>
        <v>0</v>
      </c>
      <c r="BH1153" s="186">
        <f>IF(N1153="sníž. přenesená",J1153,0)</f>
        <v>0</v>
      </c>
      <c r="BI1153" s="186">
        <f>IF(N1153="nulová",J1153,0)</f>
        <v>0</v>
      </c>
      <c r="BJ1153" s="19" t="s">
        <v>80</v>
      </c>
      <c r="BK1153" s="186">
        <f>ROUND(I1153*H1153,1)</f>
        <v>0</v>
      </c>
      <c r="BL1153" s="19" t="s">
        <v>268</v>
      </c>
      <c r="BM1153" s="185" t="s">
        <v>1573</v>
      </c>
    </row>
    <row r="1154" spans="1:65" s="2" customFormat="1" ht="11.25">
      <c r="A1154" s="36"/>
      <c r="B1154" s="37"/>
      <c r="C1154" s="38"/>
      <c r="D1154" s="187" t="s">
        <v>172</v>
      </c>
      <c r="E1154" s="38"/>
      <c r="F1154" s="188" t="s">
        <v>1437</v>
      </c>
      <c r="G1154" s="38"/>
      <c r="H1154" s="38"/>
      <c r="I1154" s="189"/>
      <c r="J1154" s="38"/>
      <c r="K1154" s="38"/>
      <c r="L1154" s="41"/>
      <c r="M1154" s="190"/>
      <c r="N1154" s="191"/>
      <c r="O1154" s="66"/>
      <c r="P1154" s="66"/>
      <c r="Q1154" s="66"/>
      <c r="R1154" s="66"/>
      <c r="S1154" s="66"/>
      <c r="T1154" s="66"/>
      <c r="U1154" s="67"/>
      <c r="V1154" s="36"/>
      <c r="W1154" s="36"/>
      <c r="X1154" s="36"/>
      <c r="Y1154" s="36"/>
      <c r="Z1154" s="36"/>
      <c r="AA1154" s="36"/>
      <c r="AB1154" s="36"/>
      <c r="AC1154" s="36"/>
      <c r="AD1154" s="36"/>
      <c r="AE1154" s="36"/>
      <c r="AT1154" s="19" t="s">
        <v>172</v>
      </c>
      <c r="AU1154" s="19" t="s">
        <v>82</v>
      </c>
    </row>
    <row r="1155" spans="1:65" s="2" customFormat="1" ht="78">
      <c r="A1155" s="36"/>
      <c r="B1155" s="37"/>
      <c r="C1155" s="38"/>
      <c r="D1155" s="194" t="s">
        <v>213</v>
      </c>
      <c r="E1155" s="38"/>
      <c r="F1155" s="225" t="s">
        <v>1148</v>
      </c>
      <c r="G1155" s="38"/>
      <c r="H1155" s="38"/>
      <c r="I1155" s="189"/>
      <c r="J1155" s="38"/>
      <c r="K1155" s="38"/>
      <c r="L1155" s="41"/>
      <c r="M1155" s="190"/>
      <c r="N1155" s="191"/>
      <c r="O1155" s="66"/>
      <c r="P1155" s="66"/>
      <c r="Q1155" s="66"/>
      <c r="R1155" s="66"/>
      <c r="S1155" s="66"/>
      <c r="T1155" s="66"/>
      <c r="U1155" s="67"/>
      <c r="V1155" s="36"/>
      <c r="W1155" s="36"/>
      <c r="X1155" s="36"/>
      <c r="Y1155" s="36"/>
      <c r="Z1155" s="36"/>
      <c r="AA1155" s="36"/>
      <c r="AB1155" s="36"/>
      <c r="AC1155" s="36"/>
      <c r="AD1155" s="36"/>
      <c r="AE1155" s="36"/>
      <c r="AT1155" s="19" t="s">
        <v>213</v>
      </c>
      <c r="AU1155" s="19" t="s">
        <v>82</v>
      </c>
    </row>
    <row r="1156" spans="1:65" s="12" customFormat="1" ht="22.9" customHeight="1">
      <c r="B1156" s="158"/>
      <c r="C1156" s="159"/>
      <c r="D1156" s="160" t="s">
        <v>71</v>
      </c>
      <c r="E1156" s="172" t="s">
        <v>1574</v>
      </c>
      <c r="F1156" s="172" t="s">
        <v>1575</v>
      </c>
      <c r="G1156" s="159"/>
      <c r="H1156" s="159"/>
      <c r="I1156" s="162"/>
      <c r="J1156" s="173">
        <f>BK1156</f>
        <v>0</v>
      </c>
      <c r="K1156" s="159"/>
      <c r="L1156" s="164"/>
      <c r="M1156" s="165"/>
      <c r="N1156" s="166"/>
      <c r="O1156" s="166"/>
      <c r="P1156" s="167">
        <f>SUM(P1157:P1185)</f>
        <v>0</v>
      </c>
      <c r="Q1156" s="166"/>
      <c r="R1156" s="167">
        <f>SUM(R1157:R1185)</f>
        <v>0.1457842</v>
      </c>
      <c r="S1156" s="166"/>
      <c r="T1156" s="167">
        <f>SUM(T1157:T1185)</f>
        <v>0</v>
      </c>
      <c r="U1156" s="168"/>
      <c r="AR1156" s="169" t="s">
        <v>82</v>
      </c>
      <c r="AT1156" s="170" t="s">
        <v>71</v>
      </c>
      <c r="AU1156" s="170" t="s">
        <v>80</v>
      </c>
      <c r="AY1156" s="169" t="s">
        <v>161</v>
      </c>
      <c r="BK1156" s="171">
        <f>SUM(BK1157:BK1185)</f>
        <v>0</v>
      </c>
    </row>
    <row r="1157" spans="1:65" s="2" customFormat="1" ht="24.2" customHeight="1">
      <c r="A1157" s="36"/>
      <c r="B1157" s="37"/>
      <c r="C1157" s="174" t="s">
        <v>1576</v>
      </c>
      <c r="D1157" s="174" t="s">
        <v>165</v>
      </c>
      <c r="E1157" s="175" t="s">
        <v>1577</v>
      </c>
      <c r="F1157" s="176" t="s">
        <v>1578</v>
      </c>
      <c r="G1157" s="177" t="s">
        <v>168</v>
      </c>
      <c r="H1157" s="178">
        <v>7.681</v>
      </c>
      <c r="I1157" s="179"/>
      <c r="J1157" s="180">
        <f>ROUND(I1157*H1157,1)</f>
        <v>0</v>
      </c>
      <c r="K1157" s="176" t="s">
        <v>169</v>
      </c>
      <c r="L1157" s="41"/>
      <c r="M1157" s="181" t="s">
        <v>19</v>
      </c>
      <c r="N1157" s="182" t="s">
        <v>43</v>
      </c>
      <c r="O1157" s="66"/>
      <c r="P1157" s="183">
        <f>O1157*H1157</f>
        <v>0</v>
      </c>
      <c r="Q1157" s="183">
        <v>6.0000000000000001E-3</v>
      </c>
      <c r="R1157" s="183">
        <f>Q1157*H1157</f>
        <v>4.6086000000000002E-2</v>
      </c>
      <c r="S1157" s="183">
        <v>0</v>
      </c>
      <c r="T1157" s="183">
        <f>S1157*H1157</f>
        <v>0</v>
      </c>
      <c r="U1157" s="184" t="s">
        <v>19</v>
      </c>
      <c r="V1157" s="36"/>
      <c r="W1157" s="36"/>
      <c r="X1157" s="36"/>
      <c r="Y1157" s="36"/>
      <c r="Z1157" s="36"/>
      <c r="AA1157" s="36"/>
      <c r="AB1157" s="36"/>
      <c r="AC1157" s="36"/>
      <c r="AD1157" s="36"/>
      <c r="AE1157" s="36"/>
      <c r="AR1157" s="185" t="s">
        <v>268</v>
      </c>
      <c r="AT1157" s="185" t="s">
        <v>165</v>
      </c>
      <c r="AU1157" s="185" t="s">
        <v>82</v>
      </c>
      <c r="AY1157" s="19" t="s">
        <v>161</v>
      </c>
      <c r="BE1157" s="186">
        <f>IF(N1157="základní",J1157,0)</f>
        <v>0</v>
      </c>
      <c r="BF1157" s="186">
        <f>IF(N1157="snížená",J1157,0)</f>
        <v>0</v>
      </c>
      <c r="BG1157" s="186">
        <f>IF(N1157="zákl. přenesená",J1157,0)</f>
        <v>0</v>
      </c>
      <c r="BH1157" s="186">
        <f>IF(N1157="sníž. přenesená",J1157,0)</f>
        <v>0</v>
      </c>
      <c r="BI1157" s="186">
        <f>IF(N1157="nulová",J1157,0)</f>
        <v>0</v>
      </c>
      <c r="BJ1157" s="19" t="s">
        <v>80</v>
      </c>
      <c r="BK1157" s="186">
        <f>ROUND(I1157*H1157,1)</f>
        <v>0</v>
      </c>
      <c r="BL1157" s="19" t="s">
        <v>268</v>
      </c>
      <c r="BM1157" s="185" t="s">
        <v>1579</v>
      </c>
    </row>
    <row r="1158" spans="1:65" s="2" customFormat="1" ht="11.25">
      <c r="A1158" s="36"/>
      <c r="B1158" s="37"/>
      <c r="C1158" s="38"/>
      <c r="D1158" s="187" t="s">
        <v>172</v>
      </c>
      <c r="E1158" s="38"/>
      <c r="F1158" s="188" t="s">
        <v>1580</v>
      </c>
      <c r="G1158" s="38"/>
      <c r="H1158" s="38"/>
      <c r="I1158" s="189"/>
      <c r="J1158" s="38"/>
      <c r="K1158" s="38"/>
      <c r="L1158" s="41"/>
      <c r="M1158" s="190"/>
      <c r="N1158" s="191"/>
      <c r="O1158" s="66"/>
      <c r="P1158" s="66"/>
      <c r="Q1158" s="66"/>
      <c r="R1158" s="66"/>
      <c r="S1158" s="66"/>
      <c r="T1158" s="66"/>
      <c r="U1158" s="67"/>
      <c r="V1158" s="36"/>
      <c r="W1158" s="36"/>
      <c r="X1158" s="36"/>
      <c r="Y1158" s="36"/>
      <c r="Z1158" s="36"/>
      <c r="AA1158" s="36"/>
      <c r="AB1158" s="36"/>
      <c r="AC1158" s="36"/>
      <c r="AD1158" s="36"/>
      <c r="AE1158" s="36"/>
      <c r="AT1158" s="19" t="s">
        <v>172</v>
      </c>
      <c r="AU1158" s="19" t="s">
        <v>82</v>
      </c>
    </row>
    <row r="1159" spans="1:65" s="2" customFormat="1" ht="29.25">
      <c r="A1159" s="36"/>
      <c r="B1159" s="37"/>
      <c r="C1159" s="38"/>
      <c r="D1159" s="194" t="s">
        <v>213</v>
      </c>
      <c r="E1159" s="38"/>
      <c r="F1159" s="225" t="s">
        <v>1581</v>
      </c>
      <c r="G1159" s="38"/>
      <c r="H1159" s="38"/>
      <c r="I1159" s="189"/>
      <c r="J1159" s="38"/>
      <c r="K1159" s="38"/>
      <c r="L1159" s="41"/>
      <c r="M1159" s="190"/>
      <c r="N1159" s="191"/>
      <c r="O1159" s="66"/>
      <c r="P1159" s="66"/>
      <c r="Q1159" s="66"/>
      <c r="R1159" s="66"/>
      <c r="S1159" s="66"/>
      <c r="T1159" s="66"/>
      <c r="U1159" s="67"/>
      <c r="V1159" s="36"/>
      <c r="W1159" s="36"/>
      <c r="X1159" s="36"/>
      <c r="Y1159" s="36"/>
      <c r="Z1159" s="36"/>
      <c r="AA1159" s="36"/>
      <c r="AB1159" s="36"/>
      <c r="AC1159" s="36"/>
      <c r="AD1159" s="36"/>
      <c r="AE1159" s="36"/>
      <c r="AT1159" s="19" t="s">
        <v>213</v>
      </c>
      <c r="AU1159" s="19" t="s">
        <v>82</v>
      </c>
    </row>
    <row r="1160" spans="1:65" s="14" customFormat="1" ht="11.25">
      <c r="B1160" s="203"/>
      <c r="C1160" s="204"/>
      <c r="D1160" s="194" t="s">
        <v>174</v>
      </c>
      <c r="E1160" s="205" t="s">
        <v>19</v>
      </c>
      <c r="F1160" s="206" t="s">
        <v>1582</v>
      </c>
      <c r="G1160" s="204"/>
      <c r="H1160" s="207">
        <v>9.06</v>
      </c>
      <c r="I1160" s="208"/>
      <c r="J1160" s="204"/>
      <c r="K1160" s="204"/>
      <c r="L1160" s="209"/>
      <c r="M1160" s="210"/>
      <c r="N1160" s="211"/>
      <c r="O1160" s="211"/>
      <c r="P1160" s="211"/>
      <c r="Q1160" s="211"/>
      <c r="R1160" s="211"/>
      <c r="S1160" s="211"/>
      <c r="T1160" s="211"/>
      <c r="U1160" s="212"/>
      <c r="AT1160" s="213" t="s">
        <v>174</v>
      </c>
      <c r="AU1160" s="213" t="s">
        <v>82</v>
      </c>
      <c r="AV1160" s="14" t="s">
        <v>82</v>
      </c>
      <c r="AW1160" s="14" t="s">
        <v>33</v>
      </c>
      <c r="AX1160" s="14" t="s">
        <v>72</v>
      </c>
      <c r="AY1160" s="213" t="s">
        <v>161</v>
      </c>
    </row>
    <row r="1161" spans="1:65" s="14" customFormat="1" ht="11.25">
      <c r="B1161" s="203"/>
      <c r="C1161" s="204"/>
      <c r="D1161" s="194" t="s">
        <v>174</v>
      </c>
      <c r="E1161" s="205" t="s">
        <v>19</v>
      </c>
      <c r="F1161" s="206" t="s">
        <v>1583</v>
      </c>
      <c r="G1161" s="204"/>
      <c r="H1161" s="207">
        <v>-1.379</v>
      </c>
      <c r="I1161" s="208"/>
      <c r="J1161" s="204"/>
      <c r="K1161" s="204"/>
      <c r="L1161" s="209"/>
      <c r="M1161" s="210"/>
      <c r="N1161" s="211"/>
      <c r="O1161" s="211"/>
      <c r="P1161" s="211"/>
      <c r="Q1161" s="211"/>
      <c r="R1161" s="211"/>
      <c r="S1161" s="211"/>
      <c r="T1161" s="211"/>
      <c r="U1161" s="212"/>
      <c r="AT1161" s="213" t="s">
        <v>174</v>
      </c>
      <c r="AU1161" s="213" t="s">
        <v>82</v>
      </c>
      <c r="AV1161" s="14" t="s">
        <v>82</v>
      </c>
      <c r="AW1161" s="14" t="s">
        <v>33</v>
      </c>
      <c r="AX1161" s="14" t="s">
        <v>72</v>
      </c>
      <c r="AY1161" s="213" t="s">
        <v>161</v>
      </c>
    </row>
    <row r="1162" spans="1:65" s="15" customFormat="1" ht="11.25">
      <c r="B1162" s="214"/>
      <c r="C1162" s="215"/>
      <c r="D1162" s="194" t="s">
        <v>174</v>
      </c>
      <c r="E1162" s="216" t="s">
        <v>19</v>
      </c>
      <c r="F1162" s="217" t="s">
        <v>239</v>
      </c>
      <c r="G1162" s="215"/>
      <c r="H1162" s="218">
        <v>7.681</v>
      </c>
      <c r="I1162" s="219"/>
      <c r="J1162" s="215"/>
      <c r="K1162" s="215"/>
      <c r="L1162" s="220"/>
      <c r="M1162" s="221"/>
      <c r="N1162" s="222"/>
      <c r="O1162" s="222"/>
      <c r="P1162" s="222"/>
      <c r="Q1162" s="222"/>
      <c r="R1162" s="222"/>
      <c r="S1162" s="222"/>
      <c r="T1162" s="222"/>
      <c r="U1162" s="223"/>
      <c r="AT1162" s="224" t="s">
        <v>174</v>
      </c>
      <c r="AU1162" s="224" t="s">
        <v>82</v>
      </c>
      <c r="AV1162" s="15" t="s">
        <v>170</v>
      </c>
      <c r="AW1162" s="15" t="s">
        <v>33</v>
      </c>
      <c r="AX1162" s="15" t="s">
        <v>80</v>
      </c>
      <c r="AY1162" s="224" t="s">
        <v>161</v>
      </c>
    </row>
    <row r="1163" spans="1:65" s="2" customFormat="1" ht="16.5" customHeight="1">
      <c r="A1163" s="36"/>
      <c r="B1163" s="37"/>
      <c r="C1163" s="237" t="s">
        <v>1584</v>
      </c>
      <c r="D1163" s="237" t="s">
        <v>250</v>
      </c>
      <c r="E1163" s="238" t="s">
        <v>1585</v>
      </c>
      <c r="F1163" s="239" t="s">
        <v>1586</v>
      </c>
      <c r="G1163" s="240" t="s">
        <v>168</v>
      </c>
      <c r="H1163" s="241">
        <v>8.4489999999999998</v>
      </c>
      <c r="I1163" s="242"/>
      <c r="J1163" s="243">
        <f>ROUND(I1163*H1163,1)</f>
        <v>0</v>
      </c>
      <c r="K1163" s="239" t="s">
        <v>169</v>
      </c>
      <c r="L1163" s="244"/>
      <c r="M1163" s="245" t="s">
        <v>19</v>
      </c>
      <c r="N1163" s="246" t="s">
        <v>43</v>
      </c>
      <c r="O1163" s="66"/>
      <c r="P1163" s="183">
        <f>O1163*H1163</f>
        <v>0</v>
      </c>
      <c r="Q1163" s="183">
        <v>1.18E-2</v>
      </c>
      <c r="R1163" s="183">
        <f>Q1163*H1163</f>
        <v>9.9698200000000001E-2</v>
      </c>
      <c r="S1163" s="183">
        <v>0</v>
      </c>
      <c r="T1163" s="183">
        <f>S1163*H1163</f>
        <v>0</v>
      </c>
      <c r="U1163" s="184" t="s">
        <v>19</v>
      </c>
      <c r="V1163" s="36"/>
      <c r="W1163" s="36"/>
      <c r="X1163" s="36"/>
      <c r="Y1163" s="36"/>
      <c r="Z1163" s="36"/>
      <c r="AA1163" s="36"/>
      <c r="AB1163" s="36"/>
      <c r="AC1163" s="36"/>
      <c r="AD1163" s="36"/>
      <c r="AE1163" s="36"/>
      <c r="AR1163" s="185" t="s">
        <v>406</v>
      </c>
      <c r="AT1163" s="185" t="s">
        <v>250</v>
      </c>
      <c r="AU1163" s="185" t="s">
        <v>82</v>
      </c>
      <c r="AY1163" s="19" t="s">
        <v>161</v>
      </c>
      <c r="BE1163" s="186">
        <f>IF(N1163="základní",J1163,0)</f>
        <v>0</v>
      </c>
      <c r="BF1163" s="186">
        <f>IF(N1163="snížená",J1163,0)</f>
        <v>0</v>
      </c>
      <c r="BG1163" s="186">
        <f>IF(N1163="zákl. přenesená",J1163,0)</f>
        <v>0</v>
      </c>
      <c r="BH1163" s="186">
        <f>IF(N1163="sníž. přenesená",J1163,0)</f>
        <v>0</v>
      </c>
      <c r="BI1163" s="186">
        <f>IF(N1163="nulová",J1163,0)</f>
        <v>0</v>
      </c>
      <c r="BJ1163" s="19" t="s">
        <v>80</v>
      </c>
      <c r="BK1163" s="186">
        <f>ROUND(I1163*H1163,1)</f>
        <v>0</v>
      </c>
      <c r="BL1163" s="19" t="s">
        <v>268</v>
      </c>
      <c r="BM1163" s="185" t="s">
        <v>1587</v>
      </c>
    </row>
    <row r="1164" spans="1:65" s="14" customFormat="1" ht="11.25">
      <c r="B1164" s="203"/>
      <c r="C1164" s="204"/>
      <c r="D1164" s="194" t="s">
        <v>174</v>
      </c>
      <c r="E1164" s="205" t="s">
        <v>19</v>
      </c>
      <c r="F1164" s="206" t="s">
        <v>1588</v>
      </c>
      <c r="G1164" s="204"/>
      <c r="H1164" s="207">
        <v>8.4489999999999998</v>
      </c>
      <c r="I1164" s="208"/>
      <c r="J1164" s="204"/>
      <c r="K1164" s="204"/>
      <c r="L1164" s="209"/>
      <c r="M1164" s="210"/>
      <c r="N1164" s="211"/>
      <c r="O1164" s="211"/>
      <c r="P1164" s="211"/>
      <c r="Q1164" s="211"/>
      <c r="R1164" s="211"/>
      <c r="S1164" s="211"/>
      <c r="T1164" s="211"/>
      <c r="U1164" s="212"/>
      <c r="AT1164" s="213" t="s">
        <v>174</v>
      </c>
      <c r="AU1164" s="213" t="s">
        <v>82</v>
      </c>
      <c r="AV1164" s="14" t="s">
        <v>82</v>
      </c>
      <c r="AW1164" s="14" t="s">
        <v>33</v>
      </c>
      <c r="AX1164" s="14" t="s">
        <v>80</v>
      </c>
      <c r="AY1164" s="213" t="s">
        <v>161</v>
      </c>
    </row>
    <row r="1165" spans="1:65" s="2" customFormat="1" ht="21.75" customHeight="1">
      <c r="A1165" s="36"/>
      <c r="B1165" s="37"/>
      <c r="C1165" s="174" t="s">
        <v>1589</v>
      </c>
      <c r="D1165" s="174" t="s">
        <v>165</v>
      </c>
      <c r="E1165" s="175" t="s">
        <v>1590</v>
      </c>
      <c r="F1165" s="176" t="s">
        <v>1591</v>
      </c>
      <c r="G1165" s="177" t="s">
        <v>168</v>
      </c>
      <c r="H1165" s="178">
        <v>7.681</v>
      </c>
      <c r="I1165" s="179"/>
      <c r="J1165" s="180">
        <f>ROUND(I1165*H1165,1)</f>
        <v>0</v>
      </c>
      <c r="K1165" s="176" t="s">
        <v>169</v>
      </c>
      <c r="L1165" s="41"/>
      <c r="M1165" s="181" t="s">
        <v>19</v>
      </c>
      <c r="N1165" s="182" t="s">
        <v>43</v>
      </c>
      <c r="O1165" s="66"/>
      <c r="P1165" s="183">
        <f>O1165*H1165</f>
        <v>0</v>
      </c>
      <c r="Q1165" s="183">
        <v>0</v>
      </c>
      <c r="R1165" s="183">
        <f>Q1165*H1165</f>
        <v>0</v>
      </c>
      <c r="S1165" s="183">
        <v>0</v>
      </c>
      <c r="T1165" s="183">
        <f>S1165*H1165</f>
        <v>0</v>
      </c>
      <c r="U1165" s="184" t="s">
        <v>19</v>
      </c>
      <c r="V1165" s="36"/>
      <c r="W1165" s="36"/>
      <c r="X1165" s="36"/>
      <c r="Y1165" s="36"/>
      <c r="Z1165" s="36"/>
      <c r="AA1165" s="36"/>
      <c r="AB1165" s="36"/>
      <c r="AC1165" s="36"/>
      <c r="AD1165" s="36"/>
      <c r="AE1165" s="36"/>
      <c r="AR1165" s="185" t="s">
        <v>268</v>
      </c>
      <c r="AT1165" s="185" t="s">
        <v>165</v>
      </c>
      <c r="AU1165" s="185" t="s">
        <v>82</v>
      </c>
      <c r="AY1165" s="19" t="s">
        <v>161</v>
      </c>
      <c r="BE1165" s="186">
        <f>IF(N1165="základní",J1165,0)</f>
        <v>0</v>
      </c>
      <c r="BF1165" s="186">
        <f>IF(N1165="snížená",J1165,0)</f>
        <v>0</v>
      </c>
      <c r="BG1165" s="186">
        <f>IF(N1165="zákl. přenesená",J1165,0)</f>
        <v>0</v>
      </c>
      <c r="BH1165" s="186">
        <f>IF(N1165="sníž. přenesená",J1165,0)</f>
        <v>0</v>
      </c>
      <c r="BI1165" s="186">
        <f>IF(N1165="nulová",J1165,0)</f>
        <v>0</v>
      </c>
      <c r="BJ1165" s="19" t="s">
        <v>80</v>
      </c>
      <c r="BK1165" s="186">
        <f>ROUND(I1165*H1165,1)</f>
        <v>0</v>
      </c>
      <c r="BL1165" s="19" t="s">
        <v>268</v>
      </c>
      <c r="BM1165" s="185" t="s">
        <v>1592</v>
      </c>
    </row>
    <row r="1166" spans="1:65" s="2" customFormat="1" ht="11.25">
      <c r="A1166" s="36"/>
      <c r="B1166" s="37"/>
      <c r="C1166" s="38"/>
      <c r="D1166" s="187" t="s">
        <v>172</v>
      </c>
      <c r="E1166" s="38"/>
      <c r="F1166" s="188" t="s">
        <v>1593</v>
      </c>
      <c r="G1166" s="38"/>
      <c r="H1166" s="38"/>
      <c r="I1166" s="189"/>
      <c r="J1166" s="38"/>
      <c r="K1166" s="38"/>
      <c r="L1166" s="41"/>
      <c r="M1166" s="190"/>
      <c r="N1166" s="191"/>
      <c r="O1166" s="66"/>
      <c r="P1166" s="66"/>
      <c r="Q1166" s="66"/>
      <c r="R1166" s="66"/>
      <c r="S1166" s="66"/>
      <c r="T1166" s="66"/>
      <c r="U1166" s="67"/>
      <c r="V1166" s="36"/>
      <c r="W1166" s="36"/>
      <c r="X1166" s="36"/>
      <c r="Y1166" s="36"/>
      <c r="Z1166" s="36"/>
      <c r="AA1166" s="36"/>
      <c r="AB1166" s="36"/>
      <c r="AC1166" s="36"/>
      <c r="AD1166" s="36"/>
      <c r="AE1166" s="36"/>
      <c r="AT1166" s="19" t="s">
        <v>172</v>
      </c>
      <c r="AU1166" s="19" t="s">
        <v>82</v>
      </c>
    </row>
    <row r="1167" spans="1:65" s="2" customFormat="1" ht="29.25">
      <c r="A1167" s="36"/>
      <c r="B1167" s="37"/>
      <c r="C1167" s="38"/>
      <c r="D1167" s="194" t="s">
        <v>213</v>
      </c>
      <c r="E1167" s="38"/>
      <c r="F1167" s="225" t="s">
        <v>1581</v>
      </c>
      <c r="G1167" s="38"/>
      <c r="H1167" s="38"/>
      <c r="I1167" s="189"/>
      <c r="J1167" s="38"/>
      <c r="K1167" s="38"/>
      <c r="L1167" s="41"/>
      <c r="M1167" s="190"/>
      <c r="N1167" s="191"/>
      <c r="O1167" s="66"/>
      <c r="P1167" s="66"/>
      <c r="Q1167" s="66"/>
      <c r="R1167" s="66"/>
      <c r="S1167" s="66"/>
      <c r="T1167" s="66"/>
      <c r="U1167" s="67"/>
      <c r="V1167" s="36"/>
      <c r="W1167" s="36"/>
      <c r="X1167" s="36"/>
      <c r="Y1167" s="36"/>
      <c r="Z1167" s="36"/>
      <c r="AA1167" s="36"/>
      <c r="AB1167" s="36"/>
      <c r="AC1167" s="36"/>
      <c r="AD1167" s="36"/>
      <c r="AE1167" s="36"/>
      <c r="AT1167" s="19" t="s">
        <v>213</v>
      </c>
      <c r="AU1167" s="19" t="s">
        <v>82</v>
      </c>
    </row>
    <row r="1168" spans="1:65" s="14" customFormat="1" ht="11.25">
      <c r="B1168" s="203"/>
      <c r="C1168" s="204"/>
      <c r="D1168" s="194" t="s">
        <v>174</v>
      </c>
      <c r="E1168" s="205" t="s">
        <v>19</v>
      </c>
      <c r="F1168" s="206" t="s">
        <v>1582</v>
      </c>
      <c r="G1168" s="204"/>
      <c r="H1168" s="207">
        <v>9.06</v>
      </c>
      <c r="I1168" s="208"/>
      <c r="J1168" s="204"/>
      <c r="K1168" s="204"/>
      <c r="L1168" s="209"/>
      <c r="M1168" s="210"/>
      <c r="N1168" s="211"/>
      <c r="O1168" s="211"/>
      <c r="P1168" s="211"/>
      <c r="Q1168" s="211"/>
      <c r="R1168" s="211"/>
      <c r="S1168" s="211"/>
      <c r="T1168" s="211"/>
      <c r="U1168" s="212"/>
      <c r="AT1168" s="213" t="s">
        <v>174</v>
      </c>
      <c r="AU1168" s="213" t="s">
        <v>82</v>
      </c>
      <c r="AV1168" s="14" t="s">
        <v>82</v>
      </c>
      <c r="AW1168" s="14" t="s">
        <v>33</v>
      </c>
      <c r="AX1168" s="14" t="s">
        <v>72</v>
      </c>
      <c r="AY1168" s="213" t="s">
        <v>161</v>
      </c>
    </row>
    <row r="1169" spans="1:65" s="14" customFormat="1" ht="11.25">
      <c r="B1169" s="203"/>
      <c r="C1169" s="204"/>
      <c r="D1169" s="194" t="s">
        <v>174</v>
      </c>
      <c r="E1169" s="205" t="s">
        <v>19</v>
      </c>
      <c r="F1169" s="206" t="s">
        <v>1583</v>
      </c>
      <c r="G1169" s="204"/>
      <c r="H1169" s="207">
        <v>-1.379</v>
      </c>
      <c r="I1169" s="208"/>
      <c r="J1169" s="204"/>
      <c r="K1169" s="204"/>
      <c r="L1169" s="209"/>
      <c r="M1169" s="210"/>
      <c r="N1169" s="211"/>
      <c r="O1169" s="211"/>
      <c r="P1169" s="211"/>
      <c r="Q1169" s="211"/>
      <c r="R1169" s="211"/>
      <c r="S1169" s="211"/>
      <c r="T1169" s="211"/>
      <c r="U1169" s="212"/>
      <c r="AT1169" s="213" t="s">
        <v>174</v>
      </c>
      <c r="AU1169" s="213" t="s">
        <v>82</v>
      </c>
      <c r="AV1169" s="14" t="s">
        <v>82</v>
      </c>
      <c r="AW1169" s="14" t="s">
        <v>33</v>
      </c>
      <c r="AX1169" s="14" t="s">
        <v>72</v>
      </c>
      <c r="AY1169" s="213" t="s">
        <v>161</v>
      </c>
    </row>
    <row r="1170" spans="1:65" s="15" customFormat="1" ht="11.25">
      <c r="B1170" s="214"/>
      <c r="C1170" s="215"/>
      <c r="D1170" s="194" t="s">
        <v>174</v>
      </c>
      <c r="E1170" s="216" t="s">
        <v>19</v>
      </c>
      <c r="F1170" s="217" t="s">
        <v>239</v>
      </c>
      <c r="G1170" s="215"/>
      <c r="H1170" s="218">
        <v>7.681</v>
      </c>
      <c r="I1170" s="219"/>
      <c r="J1170" s="215"/>
      <c r="K1170" s="215"/>
      <c r="L1170" s="220"/>
      <c r="M1170" s="221"/>
      <c r="N1170" s="222"/>
      <c r="O1170" s="222"/>
      <c r="P1170" s="222"/>
      <c r="Q1170" s="222"/>
      <c r="R1170" s="222"/>
      <c r="S1170" s="222"/>
      <c r="T1170" s="222"/>
      <c r="U1170" s="223"/>
      <c r="AT1170" s="224" t="s">
        <v>174</v>
      </c>
      <c r="AU1170" s="224" t="s">
        <v>82</v>
      </c>
      <c r="AV1170" s="15" t="s">
        <v>170</v>
      </c>
      <c r="AW1170" s="15" t="s">
        <v>33</v>
      </c>
      <c r="AX1170" s="15" t="s">
        <v>80</v>
      </c>
      <c r="AY1170" s="224" t="s">
        <v>161</v>
      </c>
    </row>
    <row r="1171" spans="1:65" s="2" customFormat="1" ht="16.5" customHeight="1">
      <c r="A1171" s="36"/>
      <c r="B1171" s="37"/>
      <c r="C1171" s="174" t="s">
        <v>1594</v>
      </c>
      <c r="D1171" s="174" t="s">
        <v>165</v>
      </c>
      <c r="E1171" s="175" t="s">
        <v>1595</v>
      </c>
      <c r="F1171" s="176" t="s">
        <v>1596</v>
      </c>
      <c r="G1171" s="177" t="s">
        <v>168</v>
      </c>
      <c r="H1171" s="178">
        <v>7.681</v>
      </c>
      <c r="I1171" s="179"/>
      <c r="J1171" s="180">
        <f>ROUND(I1171*H1171,1)</f>
        <v>0</v>
      </c>
      <c r="K1171" s="176" t="s">
        <v>169</v>
      </c>
      <c r="L1171" s="41"/>
      <c r="M1171" s="181" t="s">
        <v>19</v>
      </c>
      <c r="N1171" s="182" t="s">
        <v>43</v>
      </c>
      <c r="O1171" s="66"/>
      <c r="P1171" s="183">
        <f>O1171*H1171</f>
        <v>0</v>
      </c>
      <c r="Q1171" s="183">
        <v>0</v>
      </c>
      <c r="R1171" s="183">
        <f>Q1171*H1171</f>
        <v>0</v>
      </c>
      <c r="S1171" s="183">
        <v>0</v>
      </c>
      <c r="T1171" s="183">
        <f>S1171*H1171</f>
        <v>0</v>
      </c>
      <c r="U1171" s="184" t="s">
        <v>19</v>
      </c>
      <c r="V1171" s="36"/>
      <c r="W1171" s="36"/>
      <c r="X1171" s="36"/>
      <c r="Y1171" s="36"/>
      <c r="Z1171" s="36"/>
      <c r="AA1171" s="36"/>
      <c r="AB1171" s="36"/>
      <c r="AC1171" s="36"/>
      <c r="AD1171" s="36"/>
      <c r="AE1171" s="36"/>
      <c r="AR1171" s="185" t="s">
        <v>268</v>
      </c>
      <c r="AT1171" s="185" t="s">
        <v>165</v>
      </c>
      <c r="AU1171" s="185" t="s">
        <v>82</v>
      </c>
      <c r="AY1171" s="19" t="s">
        <v>161</v>
      </c>
      <c r="BE1171" s="186">
        <f>IF(N1171="základní",J1171,0)</f>
        <v>0</v>
      </c>
      <c r="BF1171" s="186">
        <f>IF(N1171="snížená",J1171,0)</f>
        <v>0</v>
      </c>
      <c r="BG1171" s="186">
        <f>IF(N1171="zákl. přenesená",J1171,0)</f>
        <v>0</v>
      </c>
      <c r="BH1171" s="186">
        <f>IF(N1171="sníž. přenesená",J1171,0)</f>
        <v>0</v>
      </c>
      <c r="BI1171" s="186">
        <f>IF(N1171="nulová",J1171,0)</f>
        <v>0</v>
      </c>
      <c r="BJ1171" s="19" t="s">
        <v>80</v>
      </c>
      <c r="BK1171" s="186">
        <f>ROUND(I1171*H1171,1)</f>
        <v>0</v>
      </c>
      <c r="BL1171" s="19" t="s">
        <v>268</v>
      </c>
      <c r="BM1171" s="185" t="s">
        <v>1597</v>
      </c>
    </row>
    <row r="1172" spans="1:65" s="2" customFormat="1" ht="11.25">
      <c r="A1172" s="36"/>
      <c r="B1172" s="37"/>
      <c r="C1172" s="38"/>
      <c r="D1172" s="187" t="s">
        <v>172</v>
      </c>
      <c r="E1172" s="38"/>
      <c r="F1172" s="188" t="s">
        <v>1598</v>
      </c>
      <c r="G1172" s="38"/>
      <c r="H1172" s="38"/>
      <c r="I1172" s="189"/>
      <c r="J1172" s="38"/>
      <c r="K1172" s="38"/>
      <c r="L1172" s="41"/>
      <c r="M1172" s="190"/>
      <c r="N1172" s="191"/>
      <c r="O1172" s="66"/>
      <c r="P1172" s="66"/>
      <c r="Q1172" s="66"/>
      <c r="R1172" s="66"/>
      <c r="S1172" s="66"/>
      <c r="T1172" s="66"/>
      <c r="U1172" s="67"/>
      <c r="V1172" s="36"/>
      <c r="W1172" s="36"/>
      <c r="X1172" s="36"/>
      <c r="Y1172" s="36"/>
      <c r="Z1172" s="36"/>
      <c r="AA1172" s="36"/>
      <c r="AB1172" s="36"/>
      <c r="AC1172" s="36"/>
      <c r="AD1172" s="36"/>
      <c r="AE1172" s="36"/>
      <c r="AT1172" s="19" t="s">
        <v>172</v>
      </c>
      <c r="AU1172" s="19" t="s">
        <v>82</v>
      </c>
    </row>
    <row r="1173" spans="1:65" s="2" customFormat="1" ht="29.25">
      <c r="A1173" s="36"/>
      <c r="B1173" s="37"/>
      <c r="C1173" s="38"/>
      <c r="D1173" s="194" t="s">
        <v>213</v>
      </c>
      <c r="E1173" s="38"/>
      <c r="F1173" s="225" t="s">
        <v>1581</v>
      </c>
      <c r="G1173" s="38"/>
      <c r="H1173" s="38"/>
      <c r="I1173" s="189"/>
      <c r="J1173" s="38"/>
      <c r="K1173" s="38"/>
      <c r="L1173" s="41"/>
      <c r="M1173" s="190"/>
      <c r="N1173" s="191"/>
      <c r="O1173" s="66"/>
      <c r="P1173" s="66"/>
      <c r="Q1173" s="66"/>
      <c r="R1173" s="66"/>
      <c r="S1173" s="66"/>
      <c r="T1173" s="66"/>
      <c r="U1173" s="67"/>
      <c r="V1173" s="36"/>
      <c r="W1173" s="36"/>
      <c r="X1173" s="36"/>
      <c r="Y1173" s="36"/>
      <c r="Z1173" s="36"/>
      <c r="AA1173" s="36"/>
      <c r="AB1173" s="36"/>
      <c r="AC1173" s="36"/>
      <c r="AD1173" s="36"/>
      <c r="AE1173" s="36"/>
      <c r="AT1173" s="19" t="s">
        <v>213</v>
      </c>
      <c r="AU1173" s="19" t="s">
        <v>82</v>
      </c>
    </row>
    <row r="1174" spans="1:65" s="14" customFormat="1" ht="11.25">
      <c r="B1174" s="203"/>
      <c r="C1174" s="204"/>
      <c r="D1174" s="194" t="s">
        <v>174</v>
      </c>
      <c r="E1174" s="205" t="s">
        <v>19</v>
      </c>
      <c r="F1174" s="206" t="s">
        <v>1582</v>
      </c>
      <c r="G1174" s="204"/>
      <c r="H1174" s="207">
        <v>9.06</v>
      </c>
      <c r="I1174" s="208"/>
      <c r="J1174" s="204"/>
      <c r="K1174" s="204"/>
      <c r="L1174" s="209"/>
      <c r="M1174" s="210"/>
      <c r="N1174" s="211"/>
      <c r="O1174" s="211"/>
      <c r="P1174" s="211"/>
      <c r="Q1174" s="211"/>
      <c r="R1174" s="211"/>
      <c r="S1174" s="211"/>
      <c r="T1174" s="211"/>
      <c r="U1174" s="212"/>
      <c r="AT1174" s="213" t="s">
        <v>174</v>
      </c>
      <c r="AU1174" s="213" t="s">
        <v>82</v>
      </c>
      <c r="AV1174" s="14" t="s">
        <v>82</v>
      </c>
      <c r="AW1174" s="14" t="s">
        <v>33</v>
      </c>
      <c r="AX1174" s="14" t="s">
        <v>72</v>
      </c>
      <c r="AY1174" s="213" t="s">
        <v>161</v>
      </c>
    </row>
    <row r="1175" spans="1:65" s="14" customFormat="1" ht="11.25">
      <c r="B1175" s="203"/>
      <c r="C1175" s="204"/>
      <c r="D1175" s="194" t="s">
        <v>174</v>
      </c>
      <c r="E1175" s="205" t="s">
        <v>19</v>
      </c>
      <c r="F1175" s="206" t="s">
        <v>1583</v>
      </c>
      <c r="G1175" s="204"/>
      <c r="H1175" s="207">
        <v>-1.379</v>
      </c>
      <c r="I1175" s="208"/>
      <c r="J1175" s="204"/>
      <c r="K1175" s="204"/>
      <c r="L1175" s="209"/>
      <c r="M1175" s="210"/>
      <c r="N1175" s="211"/>
      <c r="O1175" s="211"/>
      <c r="P1175" s="211"/>
      <c r="Q1175" s="211"/>
      <c r="R1175" s="211"/>
      <c r="S1175" s="211"/>
      <c r="T1175" s="211"/>
      <c r="U1175" s="212"/>
      <c r="AT1175" s="213" t="s">
        <v>174</v>
      </c>
      <c r="AU1175" s="213" t="s">
        <v>82</v>
      </c>
      <c r="AV1175" s="14" t="s">
        <v>82</v>
      </c>
      <c r="AW1175" s="14" t="s">
        <v>33</v>
      </c>
      <c r="AX1175" s="14" t="s">
        <v>72</v>
      </c>
      <c r="AY1175" s="213" t="s">
        <v>161</v>
      </c>
    </row>
    <row r="1176" spans="1:65" s="15" customFormat="1" ht="11.25">
      <c r="B1176" s="214"/>
      <c r="C1176" s="215"/>
      <c r="D1176" s="194" t="s">
        <v>174</v>
      </c>
      <c r="E1176" s="216" t="s">
        <v>19</v>
      </c>
      <c r="F1176" s="217" t="s">
        <v>239</v>
      </c>
      <c r="G1176" s="215"/>
      <c r="H1176" s="218">
        <v>7.681</v>
      </c>
      <c r="I1176" s="219"/>
      <c r="J1176" s="215"/>
      <c r="K1176" s="215"/>
      <c r="L1176" s="220"/>
      <c r="M1176" s="221"/>
      <c r="N1176" s="222"/>
      <c r="O1176" s="222"/>
      <c r="P1176" s="222"/>
      <c r="Q1176" s="222"/>
      <c r="R1176" s="222"/>
      <c r="S1176" s="222"/>
      <c r="T1176" s="222"/>
      <c r="U1176" s="223"/>
      <c r="AT1176" s="224" t="s">
        <v>174</v>
      </c>
      <c r="AU1176" s="224" t="s">
        <v>82</v>
      </c>
      <c r="AV1176" s="15" t="s">
        <v>170</v>
      </c>
      <c r="AW1176" s="15" t="s">
        <v>33</v>
      </c>
      <c r="AX1176" s="15" t="s">
        <v>80</v>
      </c>
      <c r="AY1176" s="224" t="s">
        <v>161</v>
      </c>
    </row>
    <row r="1177" spans="1:65" s="2" customFormat="1" ht="21.75" customHeight="1">
      <c r="A1177" s="36"/>
      <c r="B1177" s="37"/>
      <c r="C1177" s="174" t="s">
        <v>1599</v>
      </c>
      <c r="D1177" s="174" t="s">
        <v>165</v>
      </c>
      <c r="E1177" s="175" t="s">
        <v>1600</v>
      </c>
      <c r="F1177" s="176" t="s">
        <v>1601</v>
      </c>
      <c r="G1177" s="177" t="s">
        <v>168</v>
      </c>
      <c r="H1177" s="178">
        <v>7.681</v>
      </c>
      <c r="I1177" s="179"/>
      <c r="J1177" s="180">
        <f>ROUND(I1177*H1177,1)</f>
        <v>0</v>
      </c>
      <c r="K1177" s="176" t="s">
        <v>169</v>
      </c>
      <c r="L1177" s="41"/>
      <c r="M1177" s="181" t="s">
        <v>19</v>
      </c>
      <c r="N1177" s="182" t="s">
        <v>43</v>
      </c>
      <c r="O1177" s="66"/>
      <c r="P1177" s="183">
        <f>O1177*H1177</f>
        <v>0</v>
      </c>
      <c r="Q1177" s="183">
        <v>0</v>
      </c>
      <c r="R1177" s="183">
        <f>Q1177*H1177</f>
        <v>0</v>
      </c>
      <c r="S1177" s="183">
        <v>0</v>
      </c>
      <c r="T1177" s="183">
        <f>S1177*H1177</f>
        <v>0</v>
      </c>
      <c r="U1177" s="184" t="s">
        <v>19</v>
      </c>
      <c r="V1177" s="36"/>
      <c r="W1177" s="36"/>
      <c r="X1177" s="36"/>
      <c r="Y1177" s="36"/>
      <c r="Z1177" s="36"/>
      <c r="AA1177" s="36"/>
      <c r="AB1177" s="36"/>
      <c r="AC1177" s="36"/>
      <c r="AD1177" s="36"/>
      <c r="AE1177" s="36"/>
      <c r="AR1177" s="185" t="s">
        <v>268</v>
      </c>
      <c r="AT1177" s="185" t="s">
        <v>165</v>
      </c>
      <c r="AU1177" s="185" t="s">
        <v>82</v>
      </c>
      <c r="AY1177" s="19" t="s">
        <v>161</v>
      </c>
      <c r="BE1177" s="186">
        <f>IF(N1177="základní",J1177,0)</f>
        <v>0</v>
      </c>
      <c r="BF1177" s="186">
        <f>IF(N1177="snížená",J1177,0)</f>
        <v>0</v>
      </c>
      <c r="BG1177" s="186">
        <f>IF(N1177="zákl. přenesená",J1177,0)</f>
        <v>0</v>
      </c>
      <c r="BH1177" s="186">
        <f>IF(N1177="sníž. přenesená",J1177,0)</f>
        <v>0</v>
      </c>
      <c r="BI1177" s="186">
        <f>IF(N1177="nulová",J1177,0)</f>
        <v>0</v>
      </c>
      <c r="BJ1177" s="19" t="s">
        <v>80</v>
      </c>
      <c r="BK1177" s="186">
        <f>ROUND(I1177*H1177,1)</f>
        <v>0</v>
      </c>
      <c r="BL1177" s="19" t="s">
        <v>268</v>
      </c>
      <c r="BM1177" s="185" t="s">
        <v>1602</v>
      </c>
    </row>
    <row r="1178" spans="1:65" s="2" customFormat="1" ht="11.25">
      <c r="A1178" s="36"/>
      <c r="B1178" s="37"/>
      <c r="C1178" s="38"/>
      <c r="D1178" s="187" t="s">
        <v>172</v>
      </c>
      <c r="E1178" s="38"/>
      <c r="F1178" s="188" t="s">
        <v>1603</v>
      </c>
      <c r="G1178" s="38"/>
      <c r="H1178" s="38"/>
      <c r="I1178" s="189"/>
      <c r="J1178" s="38"/>
      <c r="K1178" s="38"/>
      <c r="L1178" s="41"/>
      <c r="M1178" s="190"/>
      <c r="N1178" s="191"/>
      <c r="O1178" s="66"/>
      <c r="P1178" s="66"/>
      <c r="Q1178" s="66"/>
      <c r="R1178" s="66"/>
      <c r="S1178" s="66"/>
      <c r="T1178" s="66"/>
      <c r="U1178" s="67"/>
      <c r="V1178" s="36"/>
      <c r="W1178" s="36"/>
      <c r="X1178" s="36"/>
      <c r="Y1178" s="36"/>
      <c r="Z1178" s="36"/>
      <c r="AA1178" s="36"/>
      <c r="AB1178" s="36"/>
      <c r="AC1178" s="36"/>
      <c r="AD1178" s="36"/>
      <c r="AE1178" s="36"/>
      <c r="AT1178" s="19" t="s">
        <v>172</v>
      </c>
      <c r="AU1178" s="19" t="s">
        <v>82</v>
      </c>
    </row>
    <row r="1179" spans="1:65" s="2" customFormat="1" ht="29.25">
      <c r="A1179" s="36"/>
      <c r="B1179" s="37"/>
      <c r="C1179" s="38"/>
      <c r="D1179" s="194" t="s">
        <v>213</v>
      </c>
      <c r="E1179" s="38"/>
      <c r="F1179" s="225" t="s">
        <v>1581</v>
      </c>
      <c r="G1179" s="38"/>
      <c r="H1179" s="38"/>
      <c r="I1179" s="189"/>
      <c r="J1179" s="38"/>
      <c r="K1179" s="38"/>
      <c r="L1179" s="41"/>
      <c r="M1179" s="190"/>
      <c r="N1179" s="191"/>
      <c r="O1179" s="66"/>
      <c r="P1179" s="66"/>
      <c r="Q1179" s="66"/>
      <c r="R1179" s="66"/>
      <c r="S1179" s="66"/>
      <c r="T1179" s="66"/>
      <c r="U1179" s="67"/>
      <c r="V1179" s="36"/>
      <c r="W1179" s="36"/>
      <c r="X1179" s="36"/>
      <c r="Y1179" s="36"/>
      <c r="Z1179" s="36"/>
      <c r="AA1179" s="36"/>
      <c r="AB1179" s="36"/>
      <c r="AC1179" s="36"/>
      <c r="AD1179" s="36"/>
      <c r="AE1179" s="36"/>
      <c r="AT1179" s="19" t="s">
        <v>213</v>
      </c>
      <c r="AU1179" s="19" t="s">
        <v>82</v>
      </c>
    </row>
    <row r="1180" spans="1:65" s="14" customFormat="1" ht="11.25">
      <c r="B1180" s="203"/>
      <c r="C1180" s="204"/>
      <c r="D1180" s="194" t="s">
        <v>174</v>
      </c>
      <c r="E1180" s="205" t="s">
        <v>19</v>
      </c>
      <c r="F1180" s="206" t="s">
        <v>1582</v>
      </c>
      <c r="G1180" s="204"/>
      <c r="H1180" s="207">
        <v>9.06</v>
      </c>
      <c r="I1180" s="208"/>
      <c r="J1180" s="204"/>
      <c r="K1180" s="204"/>
      <c r="L1180" s="209"/>
      <c r="M1180" s="210"/>
      <c r="N1180" s="211"/>
      <c r="O1180" s="211"/>
      <c r="P1180" s="211"/>
      <c r="Q1180" s="211"/>
      <c r="R1180" s="211"/>
      <c r="S1180" s="211"/>
      <c r="T1180" s="211"/>
      <c r="U1180" s="212"/>
      <c r="AT1180" s="213" t="s">
        <v>174</v>
      </c>
      <c r="AU1180" s="213" t="s">
        <v>82</v>
      </c>
      <c r="AV1180" s="14" t="s">
        <v>82</v>
      </c>
      <c r="AW1180" s="14" t="s">
        <v>33</v>
      </c>
      <c r="AX1180" s="14" t="s">
        <v>72</v>
      </c>
      <c r="AY1180" s="213" t="s">
        <v>161</v>
      </c>
    </row>
    <row r="1181" spans="1:65" s="14" customFormat="1" ht="11.25">
      <c r="B1181" s="203"/>
      <c r="C1181" s="204"/>
      <c r="D1181" s="194" t="s">
        <v>174</v>
      </c>
      <c r="E1181" s="205" t="s">
        <v>19</v>
      </c>
      <c r="F1181" s="206" t="s">
        <v>1583</v>
      </c>
      <c r="G1181" s="204"/>
      <c r="H1181" s="207">
        <v>-1.379</v>
      </c>
      <c r="I1181" s="208"/>
      <c r="J1181" s="204"/>
      <c r="K1181" s="204"/>
      <c r="L1181" s="209"/>
      <c r="M1181" s="210"/>
      <c r="N1181" s="211"/>
      <c r="O1181" s="211"/>
      <c r="P1181" s="211"/>
      <c r="Q1181" s="211"/>
      <c r="R1181" s="211"/>
      <c r="S1181" s="211"/>
      <c r="T1181" s="211"/>
      <c r="U1181" s="212"/>
      <c r="AT1181" s="213" t="s">
        <v>174</v>
      </c>
      <c r="AU1181" s="213" t="s">
        <v>82</v>
      </c>
      <c r="AV1181" s="14" t="s">
        <v>82</v>
      </c>
      <c r="AW1181" s="14" t="s">
        <v>33</v>
      </c>
      <c r="AX1181" s="14" t="s">
        <v>72</v>
      </c>
      <c r="AY1181" s="213" t="s">
        <v>161</v>
      </c>
    </row>
    <row r="1182" spans="1:65" s="15" customFormat="1" ht="11.25">
      <c r="B1182" s="214"/>
      <c r="C1182" s="215"/>
      <c r="D1182" s="194" t="s">
        <v>174</v>
      </c>
      <c r="E1182" s="216" t="s">
        <v>19</v>
      </c>
      <c r="F1182" s="217" t="s">
        <v>239</v>
      </c>
      <c r="G1182" s="215"/>
      <c r="H1182" s="218">
        <v>7.681</v>
      </c>
      <c r="I1182" s="219"/>
      <c r="J1182" s="215"/>
      <c r="K1182" s="215"/>
      <c r="L1182" s="220"/>
      <c r="M1182" s="221"/>
      <c r="N1182" s="222"/>
      <c r="O1182" s="222"/>
      <c r="P1182" s="222"/>
      <c r="Q1182" s="222"/>
      <c r="R1182" s="222"/>
      <c r="S1182" s="222"/>
      <c r="T1182" s="222"/>
      <c r="U1182" s="223"/>
      <c r="AT1182" s="224" t="s">
        <v>174</v>
      </c>
      <c r="AU1182" s="224" t="s">
        <v>82</v>
      </c>
      <c r="AV1182" s="15" t="s">
        <v>170</v>
      </c>
      <c r="AW1182" s="15" t="s">
        <v>33</v>
      </c>
      <c r="AX1182" s="15" t="s">
        <v>80</v>
      </c>
      <c r="AY1182" s="224" t="s">
        <v>161</v>
      </c>
    </row>
    <row r="1183" spans="1:65" s="2" customFormat="1" ht="24.2" customHeight="1">
      <c r="A1183" s="36"/>
      <c r="B1183" s="37"/>
      <c r="C1183" s="174" t="s">
        <v>1604</v>
      </c>
      <c r="D1183" s="174" t="s">
        <v>165</v>
      </c>
      <c r="E1183" s="175" t="s">
        <v>1605</v>
      </c>
      <c r="F1183" s="176" t="s">
        <v>1606</v>
      </c>
      <c r="G1183" s="177" t="s">
        <v>672</v>
      </c>
      <c r="H1183" s="247"/>
      <c r="I1183" s="179"/>
      <c r="J1183" s="180">
        <f>ROUND(I1183*H1183,1)</f>
        <v>0</v>
      </c>
      <c r="K1183" s="176" t="s">
        <v>169</v>
      </c>
      <c r="L1183" s="41"/>
      <c r="M1183" s="181" t="s">
        <v>19</v>
      </c>
      <c r="N1183" s="182" t="s">
        <v>43</v>
      </c>
      <c r="O1183" s="66"/>
      <c r="P1183" s="183">
        <f>O1183*H1183</f>
        <v>0</v>
      </c>
      <c r="Q1183" s="183">
        <v>0</v>
      </c>
      <c r="R1183" s="183">
        <f>Q1183*H1183</f>
        <v>0</v>
      </c>
      <c r="S1183" s="183">
        <v>0</v>
      </c>
      <c r="T1183" s="183">
        <f>S1183*H1183</f>
        <v>0</v>
      </c>
      <c r="U1183" s="184" t="s">
        <v>19</v>
      </c>
      <c r="V1183" s="36"/>
      <c r="W1183" s="36"/>
      <c r="X1183" s="36"/>
      <c r="Y1183" s="36"/>
      <c r="Z1183" s="36"/>
      <c r="AA1183" s="36"/>
      <c r="AB1183" s="36"/>
      <c r="AC1183" s="36"/>
      <c r="AD1183" s="36"/>
      <c r="AE1183" s="36"/>
      <c r="AR1183" s="185" t="s">
        <v>268</v>
      </c>
      <c r="AT1183" s="185" t="s">
        <v>165</v>
      </c>
      <c r="AU1183" s="185" t="s">
        <v>82</v>
      </c>
      <c r="AY1183" s="19" t="s">
        <v>161</v>
      </c>
      <c r="BE1183" s="186">
        <f>IF(N1183="základní",J1183,0)</f>
        <v>0</v>
      </c>
      <c r="BF1183" s="186">
        <f>IF(N1183="snížená",J1183,0)</f>
        <v>0</v>
      </c>
      <c r="BG1183" s="186">
        <f>IF(N1183="zákl. přenesená",J1183,0)</f>
        <v>0</v>
      </c>
      <c r="BH1183" s="186">
        <f>IF(N1183="sníž. přenesená",J1183,0)</f>
        <v>0</v>
      </c>
      <c r="BI1183" s="186">
        <f>IF(N1183="nulová",J1183,0)</f>
        <v>0</v>
      </c>
      <c r="BJ1183" s="19" t="s">
        <v>80</v>
      </c>
      <c r="BK1183" s="186">
        <f>ROUND(I1183*H1183,1)</f>
        <v>0</v>
      </c>
      <c r="BL1183" s="19" t="s">
        <v>268</v>
      </c>
      <c r="BM1183" s="185" t="s">
        <v>1607</v>
      </c>
    </row>
    <row r="1184" spans="1:65" s="2" customFormat="1" ht="11.25">
      <c r="A1184" s="36"/>
      <c r="B1184" s="37"/>
      <c r="C1184" s="38"/>
      <c r="D1184" s="187" t="s">
        <v>172</v>
      </c>
      <c r="E1184" s="38"/>
      <c r="F1184" s="188" t="s">
        <v>1608</v>
      </c>
      <c r="G1184" s="38"/>
      <c r="H1184" s="38"/>
      <c r="I1184" s="189"/>
      <c r="J1184" s="38"/>
      <c r="K1184" s="38"/>
      <c r="L1184" s="41"/>
      <c r="M1184" s="190"/>
      <c r="N1184" s="191"/>
      <c r="O1184" s="66"/>
      <c r="P1184" s="66"/>
      <c r="Q1184" s="66"/>
      <c r="R1184" s="66"/>
      <c r="S1184" s="66"/>
      <c r="T1184" s="66"/>
      <c r="U1184" s="67"/>
      <c r="V1184" s="36"/>
      <c r="W1184" s="36"/>
      <c r="X1184" s="36"/>
      <c r="Y1184" s="36"/>
      <c r="Z1184" s="36"/>
      <c r="AA1184" s="36"/>
      <c r="AB1184" s="36"/>
      <c r="AC1184" s="36"/>
      <c r="AD1184" s="36"/>
      <c r="AE1184" s="36"/>
      <c r="AT1184" s="19" t="s">
        <v>172</v>
      </c>
      <c r="AU1184" s="19" t="s">
        <v>82</v>
      </c>
    </row>
    <row r="1185" spans="1:65" s="2" customFormat="1" ht="78">
      <c r="A1185" s="36"/>
      <c r="B1185" s="37"/>
      <c r="C1185" s="38"/>
      <c r="D1185" s="194" t="s">
        <v>213</v>
      </c>
      <c r="E1185" s="38"/>
      <c r="F1185" s="225" t="s">
        <v>1609</v>
      </c>
      <c r="G1185" s="38"/>
      <c r="H1185" s="38"/>
      <c r="I1185" s="189"/>
      <c r="J1185" s="38"/>
      <c r="K1185" s="38"/>
      <c r="L1185" s="41"/>
      <c r="M1185" s="190"/>
      <c r="N1185" s="191"/>
      <c r="O1185" s="66"/>
      <c r="P1185" s="66"/>
      <c r="Q1185" s="66"/>
      <c r="R1185" s="66"/>
      <c r="S1185" s="66"/>
      <c r="T1185" s="66"/>
      <c r="U1185" s="67"/>
      <c r="V1185" s="36"/>
      <c r="W1185" s="36"/>
      <c r="X1185" s="36"/>
      <c r="Y1185" s="36"/>
      <c r="Z1185" s="36"/>
      <c r="AA1185" s="36"/>
      <c r="AB1185" s="36"/>
      <c r="AC1185" s="36"/>
      <c r="AD1185" s="36"/>
      <c r="AE1185" s="36"/>
      <c r="AT1185" s="19" t="s">
        <v>213</v>
      </c>
      <c r="AU1185" s="19" t="s">
        <v>82</v>
      </c>
    </row>
    <row r="1186" spans="1:65" s="12" customFormat="1" ht="22.9" customHeight="1">
      <c r="B1186" s="158"/>
      <c r="C1186" s="159"/>
      <c r="D1186" s="160" t="s">
        <v>71</v>
      </c>
      <c r="E1186" s="172" t="s">
        <v>1610</v>
      </c>
      <c r="F1186" s="172" t="s">
        <v>1611</v>
      </c>
      <c r="G1186" s="159"/>
      <c r="H1186" s="159"/>
      <c r="I1186" s="162"/>
      <c r="J1186" s="173">
        <f>BK1186</f>
        <v>0</v>
      </c>
      <c r="K1186" s="159"/>
      <c r="L1186" s="164"/>
      <c r="M1186" s="165"/>
      <c r="N1186" s="166"/>
      <c r="O1186" s="166"/>
      <c r="P1186" s="167">
        <f>SUM(P1187:P1250)</f>
        <v>0</v>
      </c>
      <c r="Q1186" s="166"/>
      <c r="R1186" s="167">
        <f>SUM(R1187:R1250)</f>
        <v>0.21685959086000001</v>
      </c>
      <c r="S1186" s="166"/>
      <c r="T1186" s="167">
        <f>SUM(T1187:T1250)</f>
        <v>0</v>
      </c>
      <c r="U1186" s="168"/>
      <c r="AR1186" s="169" t="s">
        <v>82</v>
      </c>
      <c r="AT1186" s="170" t="s">
        <v>71</v>
      </c>
      <c r="AU1186" s="170" t="s">
        <v>80</v>
      </c>
      <c r="AY1186" s="169" t="s">
        <v>161</v>
      </c>
      <c r="BK1186" s="171">
        <f>SUM(BK1187:BK1250)</f>
        <v>0</v>
      </c>
    </row>
    <row r="1187" spans="1:65" s="2" customFormat="1" ht="21.75" customHeight="1">
      <c r="A1187" s="36"/>
      <c r="B1187" s="37"/>
      <c r="C1187" s="174" t="s">
        <v>1612</v>
      </c>
      <c r="D1187" s="174" t="s">
        <v>165</v>
      </c>
      <c r="E1187" s="175" t="s">
        <v>1613</v>
      </c>
      <c r="F1187" s="176" t="s">
        <v>1614</v>
      </c>
      <c r="G1187" s="177" t="s">
        <v>168</v>
      </c>
      <c r="H1187" s="178">
        <v>90.215999999999994</v>
      </c>
      <c r="I1187" s="179"/>
      <c r="J1187" s="180">
        <f>ROUND(I1187*H1187,1)</f>
        <v>0</v>
      </c>
      <c r="K1187" s="176" t="s">
        <v>169</v>
      </c>
      <c r="L1187" s="41"/>
      <c r="M1187" s="181" t="s">
        <v>19</v>
      </c>
      <c r="N1187" s="182" t="s">
        <v>43</v>
      </c>
      <c r="O1187" s="66"/>
      <c r="P1187" s="183">
        <f>O1187*H1187</f>
        <v>0</v>
      </c>
      <c r="Q1187" s="183">
        <v>6.7000000000000002E-5</v>
      </c>
      <c r="R1187" s="183">
        <f>Q1187*H1187</f>
        <v>6.0444719999999995E-3</v>
      </c>
      <c r="S1187" s="183">
        <v>0</v>
      </c>
      <c r="T1187" s="183">
        <f>S1187*H1187</f>
        <v>0</v>
      </c>
      <c r="U1187" s="184" t="s">
        <v>19</v>
      </c>
      <c r="V1187" s="36"/>
      <c r="W1187" s="36"/>
      <c r="X1187" s="36"/>
      <c r="Y1187" s="36"/>
      <c r="Z1187" s="36"/>
      <c r="AA1187" s="36"/>
      <c r="AB1187" s="36"/>
      <c r="AC1187" s="36"/>
      <c r="AD1187" s="36"/>
      <c r="AE1187" s="36"/>
      <c r="AR1187" s="185" t="s">
        <v>268</v>
      </c>
      <c r="AT1187" s="185" t="s">
        <v>165</v>
      </c>
      <c r="AU1187" s="185" t="s">
        <v>82</v>
      </c>
      <c r="AY1187" s="19" t="s">
        <v>161</v>
      </c>
      <c r="BE1187" s="186">
        <f>IF(N1187="základní",J1187,0)</f>
        <v>0</v>
      </c>
      <c r="BF1187" s="186">
        <f>IF(N1187="snížená",J1187,0)</f>
        <v>0</v>
      </c>
      <c r="BG1187" s="186">
        <f>IF(N1187="zákl. přenesená",J1187,0)</f>
        <v>0</v>
      </c>
      <c r="BH1187" s="186">
        <f>IF(N1187="sníž. přenesená",J1187,0)</f>
        <v>0</v>
      </c>
      <c r="BI1187" s="186">
        <f>IF(N1187="nulová",J1187,0)</f>
        <v>0</v>
      </c>
      <c r="BJ1187" s="19" t="s">
        <v>80</v>
      </c>
      <c r="BK1187" s="186">
        <f>ROUND(I1187*H1187,1)</f>
        <v>0</v>
      </c>
      <c r="BL1187" s="19" t="s">
        <v>268</v>
      </c>
      <c r="BM1187" s="185" t="s">
        <v>1615</v>
      </c>
    </row>
    <row r="1188" spans="1:65" s="2" customFormat="1" ht="11.25">
      <c r="A1188" s="36"/>
      <c r="B1188" s="37"/>
      <c r="C1188" s="38"/>
      <c r="D1188" s="187" t="s">
        <v>172</v>
      </c>
      <c r="E1188" s="38"/>
      <c r="F1188" s="188" t="s">
        <v>1616</v>
      </c>
      <c r="G1188" s="38"/>
      <c r="H1188" s="38"/>
      <c r="I1188" s="189"/>
      <c r="J1188" s="38"/>
      <c r="K1188" s="38"/>
      <c r="L1188" s="41"/>
      <c r="M1188" s="190"/>
      <c r="N1188" s="191"/>
      <c r="O1188" s="66"/>
      <c r="P1188" s="66"/>
      <c r="Q1188" s="66"/>
      <c r="R1188" s="66"/>
      <c r="S1188" s="66"/>
      <c r="T1188" s="66"/>
      <c r="U1188" s="67"/>
      <c r="V1188" s="36"/>
      <c r="W1188" s="36"/>
      <c r="X1188" s="36"/>
      <c r="Y1188" s="36"/>
      <c r="Z1188" s="36"/>
      <c r="AA1188" s="36"/>
      <c r="AB1188" s="36"/>
      <c r="AC1188" s="36"/>
      <c r="AD1188" s="36"/>
      <c r="AE1188" s="36"/>
      <c r="AT1188" s="19" t="s">
        <v>172</v>
      </c>
      <c r="AU1188" s="19" t="s">
        <v>82</v>
      </c>
    </row>
    <row r="1189" spans="1:65" s="14" customFormat="1" ht="11.25">
      <c r="B1189" s="203"/>
      <c r="C1189" s="204"/>
      <c r="D1189" s="194" t="s">
        <v>174</v>
      </c>
      <c r="E1189" s="205" t="s">
        <v>19</v>
      </c>
      <c r="F1189" s="206" t="s">
        <v>1617</v>
      </c>
      <c r="G1189" s="204"/>
      <c r="H1189" s="207">
        <v>6.48</v>
      </c>
      <c r="I1189" s="208"/>
      <c r="J1189" s="204"/>
      <c r="K1189" s="204"/>
      <c r="L1189" s="209"/>
      <c r="M1189" s="210"/>
      <c r="N1189" s="211"/>
      <c r="O1189" s="211"/>
      <c r="P1189" s="211"/>
      <c r="Q1189" s="211"/>
      <c r="R1189" s="211"/>
      <c r="S1189" s="211"/>
      <c r="T1189" s="211"/>
      <c r="U1189" s="212"/>
      <c r="AT1189" s="213" t="s">
        <v>174</v>
      </c>
      <c r="AU1189" s="213" t="s">
        <v>82</v>
      </c>
      <c r="AV1189" s="14" t="s">
        <v>82</v>
      </c>
      <c r="AW1189" s="14" t="s">
        <v>33</v>
      </c>
      <c r="AX1189" s="14" t="s">
        <v>72</v>
      </c>
      <c r="AY1189" s="213" t="s">
        <v>161</v>
      </c>
    </row>
    <row r="1190" spans="1:65" s="14" customFormat="1" ht="11.25">
      <c r="B1190" s="203"/>
      <c r="C1190" s="204"/>
      <c r="D1190" s="194" t="s">
        <v>174</v>
      </c>
      <c r="E1190" s="205" t="s">
        <v>19</v>
      </c>
      <c r="F1190" s="206" t="s">
        <v>1618</v>
      </c>
      <c r="G1190" s="204"/>
      <c r="H1190" s="207">
        <v>68.930999999999997</v>
      </c>
      <c r="I1190" s="208"/>
      <c r="J1190" s="204"/>
      <c r="K1190" s="204"/>
      <c r="L1190" s="209"/>
      <c r="M1190" s="210"/>
      <c r="N1190" s="211"/>
      <c r="O1190" s="211"/>
      <c r="P1190" s="211"/>
      <c r="Q1190" s="211"/>
      <c r="R1190" s="211"/>
      <c r="S1190" s="211"/>
      <c r="T1190" s="211"/>
      <c r="U1190" s="212"/>
      <c r="AT1190" s="213" t="s">
        <v>174</v>
      </c>
      <c r="AU1190" s="213" t="s">
        <v>82</v>
      </c>
      <c r="AV1190" s="14" t="s">
        <v>82</v>
      </c>
      <c r="AW1190" s="14" t="s">
        <v>33</v>
      </c>
      <c r="AX1190" s="14" t="s">
        <v>72</v>
      </c>
      <c r="AY1190" s="213" t="s">
        <v>161</v>
      </c>
    </row>
    <row r="1191" spans="1:65" s="14" customFormat="1" ht="11.25">
      <c r="B1191" s="203"/>
      <c r="C1191" s="204"/>
      <c r="D1191" s="194" t="s">
        <v>174</v>
      </c>
      <c r="E1191" s="205" t="s">
        <v>19</v>
      </c>
      <c r="F1191" s="206" t="s">
        <v>1619</v>
      </c>
      <c r="G1191" s="204"/>
      <c r="H1191" s="207">
        <v>8.6240000000000006</v>
      </c>
      <c r="I1191" s="208"/>
      <c r="J1191" s="204"/>
      <c r="K1191" s="204"/>
      <c r="L1191" s="209"/>
      <c r="M1191" s="210"/>
      <c r="N1191" s="211"/>
      <c r="O1191" s="211"/>
      <c r="P1191" s="211"/>
      <c r="Q1191" s="211"/>
      <c r="R1191" s="211"/>
      <c r="S1191" s="211"/>
      <c r="T1191" s="211"/>
      <c r="U1191" s="212"/>
      <c r="AT1191" s="213" t="s">
        <v>174</v>
      </c>
      <c r="AU1191" s="213" t="s">
        <v>82</v>
      </c>
      <c r="AV1191" s="14" t="s">
        <v>82</v>
      </c>
      <c r="AW1191" s="14" t="s">
        <v>33</v>
      </c>
      <c r="AX1191" s="14" t="s">
        <v>72</v>
      </c>
      <c r="AY1191" s="213" t="s">
        <v>161</v>
      </c>
    </row>
    <row r="1192" spans="1:65" s="16" customFormat="1" ht="11.25">
      <c r="B1192" s="226"/>
      <c r="C1192" s="227"/>
      <c r="D1192" s="194" t="s">
        <v>174</v>
      </c>
      <c r="E1192" s="228" t="s">
        <v>19</v>
      </c>
      <c r="F1192" s="229" t="s">
        <v>1620</v>
      </c>
      <c r="G1192" s="227"/>
      <c r="H1192" s="230">
        <v>84.034999999999997</v>
      </c>
      <c r="I1192" s="231"/>
      <c r="J1192" s="227"/>
      <c r="K1192" s="227"/>
      <c r="L1192" s="232"/>
      <c r="M1192" s="233"/>
      <c r="N1192" s="234"/>
      <c r="O1192" s="234"/>
      <c r="P1192" s="234"/>
      <c r="Q1192" s="234"/>
      <c r="R1192" s="234"/>
      <c r="S1192" s="234"/>
      <c r="T1192" s="234"/>
      <c r="U1192" s="235"/>
      <c r="AT1192" s="236" t="s">
        <v>174</v>
      </c>
      <c r="AU1192" s="236" t="s">
        <v>82</v>
      </c>
      <c r="AV1192" s="16" t="s">
        <v>85</v>
      </c>
      <c r="AW1192" s="16" t="s">
        <v>33</v>
      </c>
      <c r="AX1192" s="16" t="s">
        <v>72</v>
      </c>
      <c r="AY1192" s="236" t="s">
        <v>161</v>
      </c>
    </row>
    <row r="1193" spans="1:65" s="14" customFormat="1" ht="11.25">
      <c r="B1193" s="203"/>
      <c r="C1193" s="204"/>
      <c r="D1193" s="194" t="s">
        <v>174</v>
      </c>
      <c r="E1193" s="205" t="s">
        <v>19</v>
      </c>
      <c r="F1193" s="206" t="s">
        <v>1621</v>
      </c>
      <c r="G1193" s="204"/>
      <c r="H1193" s="207">
        <v>6.181</v>
      </c>
      <c r="I1193" s="208"/>
      <c r="J1193" s="204"/>
      <c r="K1193" s="204"/>
      <c r="L1193" s="209"/>
      <c r="M1193" s="210"/>
      <c r="N1193" s="211"/>
      <c r="O1193" s="211"/>
      <c r="P1193" s="211"/>
      <c r="Q1193" s="211"/>
      <c r="R1193" s="211"/>
      <c r="S1193" s="211"/>
      <c r="T1193" s="211"/>
      <c r="U1193" s="212"/>
      <c r="AT1193" s="213" t="s">
        <v>174</v>
      </c>
      <c r="AU1193" s="213" t="s">
        <v>82</v>
      </c>
      <c r="AV1193" s="14" t="s">
        <v>82</v>
      </c>
      <c r="AW1193" s="14" t="s">
        <v>33</v>
      </c>
      <c r="AX1193" s="14" t="s">
        <v>72</v>
      </c>
      <c r="AY1193" s="213" t="s">
        <v>161</v>
      </c>
    </row>
    <row r="1194" spans="1:65" s="16" customFormat="1" ht="11.25">
      <c r="B1194" s="226"/>
      <c r="C1194" s="227"/>
      <c r="D1194" s="194" t="s">
        <v>174</v>
      </c>
      <c r="E1194" s="228" t="s">
        <v>19</v>
      </c>
      <c r="F1194" s="229" t="s">
        <v>1622</v>
      </c>
      <c r="G1194" s="227"/>
      <c r="H1194" s="230">
        <v>6.181</v>
      </c>
      <c r="I1194" s="231"/>
      <c r="J1194" s="227"/>
      <c r="K1194" s="227"/>
      <c r="L1194" s="232"/>
      <c r="M1194" s="233"/>
      <c r="N1194" s="234"/>
      <c r="O1194" s="234"/>
      <c r="P1194" s="234"/>
      <c r="Q1194" s="234"/>
      <c r="R1194" s="234"/>
      <c r="S1194" s="234"/>
      <c r="T1194" s="234"/>
      <c r="U1194" s="235"/>
      <c r="AT1194" s="236" t="s">
        <v>174</v>
      </c>
      <c r="AU1194" s="236" t="s">
        <v>82</v>
      </c>
      <c r="AV1194" s="16" t="s">
        <v>85</v>
      </c>
      <c r="AW1194" s="16" t="s">
        <v>33</v>
      </c>
      <c r="AX1194" s="16" t="s">
        <v>72</v>
      </c>
      <c r="AY1194" s="236" t="s">
        <v>161</v>
      </c>
    </row>
    <row r="1195" spans="1:65" s="15" customFormat="1" ht="11.25">
      <c r="B1195" s="214"/>
      <c r="C1195" s="215"/>
      <c r="D1195" s="194" t="s">
        <v>174</v>
      </c>
      <c r="E1195" s="216" t="s">
        <v>19</v>
      </c>
      <c r="F1195" s="217" t="s">
        <v>239</v>
      </c>
      <c r="G1195" s="215"/>
      <c r="H1195" s="218">
        <v>90.215999999999994</v>
      </c>
      <c r="I1195" s="219"/>
      <c r="J1195" s="215"/>
      <c r="K1195" s="215"/>
      <c r="L1195" s="220"/>
      <c r="M1195" s="221"/>
      <c r="N1195" s="222"/>
      <c r="O1195" s="222"/>
      <c r="P1195" s="222"/>
      <c r="Q1195" s="222"/>
      <c r="R1195" s="222"/>
      <c r="S1195" s="222"/>
      <c r="T1195" s="222"/>
      <c r="U1195" s="223"/>
      <c r="AT1195" s="224" t="s">
        <v>174</v>
      </c>
      <c r="AU1195" s="224" t="s">
        <v>82</v>
      </c>
      <c r="AV1195" s="15" t="s">
        <v>170</v>
      </c>
      <c r="AW1195" s="15" t="s">
        <v>33</v>
      </c>
      <c r="AX1195" s="15" t="s">
        <v>80</v>
      </c>
      <c r="AY1195" s="224" t="s">
        <v>161</v>
      </c>
    </row>
    <row r="1196" spans="1:65" s="2" customFormat="1" ht="24.2" customHeight="1">
      <c r="A1196" s="36"/>
      <c r="B1196" s="37"/>
      <c r="C1196" s="174" t="s">
        <v>1623</v>
      </c>
      <c r="D1196" s="174" t="s">
        <v>165</v>
      </c>
      <c r="E1196" s="175" t="s">
        <v>1624</v>
      </c>
      <c r="F1196" s="176" t="s">
        <v>1625</v>
      </c>
      <c r="G1196" s="177" t="s">
        <v>168</v>
      </c>
      <c r="H1196" s="178">
        <v>93.534000000000006</v>
      </c>
      <c r="I1196" s="179"/>
      <c r="J1196" s="180">
        <f>ROUND(I1196*H1196,1)</f>
        <v>0</v>
      </c>
      <c r="K1196" s="176" t="s">
        <v>169</v>
      </c>
      <c r="L1196" s="41"/>
      <c r="M1196" s="181" t="s">
        <v>19</v>
      </c>
      <c r="N1196" s="182" t="s">
        <v>43</v>
      </c>
      <c r="O1196" s="66"/>
      <c r="P1196" s="183">
        <f>O1196*H1196</f>
        <v>0</v>
      </c>
      <c r="Q1196" s="183">
        <v>8.0000000000000007E-5</v>
      </c>
      <c r="R1196" s="183">
        <f>Q1196*H1196</f>
        <v>7.4827200000000009E-3</v>
      </c>
      <c r="S1196" s="183">
        <v>0</v>
      </c>
      <c r="T1196" s="183">
        <f>S1196*H1196</f>
        <v>0</v>
      </c>
      <c r="U1196" s="184" t="s">
        <v>19</v>
      </c>
      <c r="V1196" s="36"/>
      <c r="W1196" s="36"/>
      <c r="X1196" s="36"/>
      <c r="Y1196" s="36"/>
      <c r="Z1196" s="36"/>
      <c r="AA1196" s="36"/>
      <c r="AB1196" s="36"/>
      <c r="AC1196" s="36"/>
      <c r="AD1196" s="36"/>
      <c r="AE1196" s="36"/>
      <c r="AR1196" s="185" t="s">
        <v>268</v>
      </c>
      <c r="AT1196" s="185" t="s">
        <v>165</v>
      </c>
      <c r="AU1196" s="185" t="s">
        <v>82</v>
      </c>
      <c r="AY1196" s="19" t="s">
        <v>161</v>
      </c>
      <c r="BE1196" s="186">
        <f>IF(N1196="základní",J1196,0)</f>
        <v>0</v>
      </c>
      <c r="BF1196" s="186">
        <f>IF(N1196="snížená",J1196,0)</f>
        <v>0</v>
      </c>
      <c r="BG1196" s="186">
        <f>IF(N1196="zákl. přenesená",J1196,0)</f>
        <v>0</v>
      </c>
      <c r="BH1196" s="186">
        <f>IF(N1196="sníž. přenesená",J1196,0)</f>
        <v>0</v>
      </c>
      <c r="BI1196" s="186">
        <f>IF(N1196="nulová",J1196,0)</f>
        <v>0</v>
      </c>
      <c r="BJ1196" s="19" t="s">
        <v>80</v>
      </c>
      <c r="BK1196" s="186">
        <f>ROUND(I1196*H1196,1)</f>
        <v>0</v>
      </c>
      <c r="BL1196" s="19" t="s">
        <v>268</v>
      </c>
      <c r="BM1196" s="185" t="s">
        <v>1626</v>
      </c>
    </row>
    <row r="1197" spans="1:65" s="2" customFormat="1" ht="11.25">
      <c r="A1197" s="36"/>
      <c r="B1197" s="37"/>
      <c r="C1197" s="38"/>
      <c r="D1197" s="187" t="s">
        <v>172</v>
      </c>
      <c r="E1197" s="38"/>
      <c r="F1197" s="188" t="s">
        <v>1627</v>
      </c>
      <c r="G1197" s="38"/>
      <c r="H1197" s="38"/>
      <c r="I1197" s="189"/>
      <c r="J1197" s="38"/>
      <c r="K1197" s="38"/>
      <c r="L1197" s="41"/>
      <c r="M1197" s="190"/>
      <c r="N1197" s="191"/>
      <c r="O1197" s="66"/>
      <c r="P1197" s="66"/>
      <c r="Q1197" s="66"/>
      <c r="R1197" s="66"/>
      <c r="S1197" s="66"/>
      <c r="T1197" s="66"/>
      <c r="U1197" s="67"/>
      <c r="V1197" s="36"/>
      <c r="W1197" s="36"/>
      <c r="X1197" s="36"/>
      <c r="Y1197" s="36"/>
      <c r="Z1197" s="36"/>
      <c r="AA1197" s="36"/>
      <c r="AB1197" s="36"/>
      <c r="AC1197" s="36"/>
      <c r="AD1197" s="36"/>
      <c r="AE1197" s="36"/>
      <c r="AT1197" s="19" t="s">
        <v>172</v>
      </c>
      <c r="AU1197" s="19" t="s">
        <v>82</v>
      </c>
    </row>
    <row r="1198" spans="1:65" s="14" customFormat="1" ht="11.25">
      <c r="B1198" s="203"/>
      <c r="C1198" s="204"/>
      <c r="D1198" s="194" t="s">
        <v>174</v>
      </c>
      <c r="E1198" s="205" t="s">
        <v>19</v>
      </c>
      <c r="F1198" s="206" t="s">
        <v>1617</v>
      </c>
      <c r="G1198" s="204"/>
      <c r="H1198" s="207">
        <v>6.48</v>
      </c>
      <c r="I1198" s="208"/>
      <c r="J1198" s="204"/>
      <c r="K1198" s="204"/>
      <c r="L1198" s="209"/>
      <c r="M1198" s="210"/>
      <c r="N1198" s="211"/>
      <c r="O1198" s="211"/>
      <c r="P1198" s="211"/>
      <c r="Q1198" s="211"/>
      <c r="R1198" s="211"/>
      <c r="S1198" s="211"/>
      <c r="T1198" s="211"/>
      <c r="U1198" s="212"/>
      <c r="AT1198" s="213" t="s">
        <v>174</v>
      </c>
      <c r="AU1198" s="213" t="s">
        <v>82</v>
      </c>
      <c r="AV1198" s="14" t="s">
        <v>82</v>
      </c>
      <c r="AW1198" s="14" t="s">
        <v>33</v>
      </c>
      <c r="AX1198" s="14" t="s">
        <v>72</v>
      </c>
      <c r="AY1198" s="213" t="s">
        <v>161</v>
      </c>
    </row>
    <row r="1199" spans="1:65" s="14" customFormat="1" ht="11.25">
      <c r="B1199" s="203"/>
      <c r="C1199" s="204"/>
      <c r="D1199" s="194" t="s">
        <v>174</v>
      </c>
      <c r="E1199" s="205" t="s">
        <v>19</v>
      </c>
      <c r="F1199" s="206" t="s">
        <v>1618</v>
      </c>
      <c r="G1199" s="204"/>
      <c r="H1199" s="207">
        <v>68.930999999999997</v>
      </c>
      <c r="I1199" s="208"/>
      <c r="J1199" s="204"/>
      <c r="K1199" s="204"/>
      <c r="L1199" s="209"/>
      <c r="M1199" s="210"/>
      <c r="N1199" s="211"/>
      <c r="O1199" s="211"/>
      <c r="P1199" s="211"/>
      <c r="Q1199" s="211"/>
      <c r="R1199" s="211"/>
      <c r="S1199" s="211"/>
      <c r="T1199" s="211"/>
      <c r="U1199" s="212"/>
      <c r="AT1199" s="213" t="s">
        <v>174</v>
      </c>
      <c r="AU1199" s="213" t="s">
        <v>82</v>
      </c>
      <c r="AV1199" s="14" t="s">
        <v>82</v>
      </c>
      <c r="AW1199" s="14" t="s">
        <v>33</v>
      </c>
      <c r="AX1199" s="14" t="s">
        <v>72</v>
      </c>
      <c r="AY1199" s="213" t="s">
        <v>161</v>
      </c>
    </row>
    <row r="1200" spans="1:65" s="14" customFormat="1" ht="11.25">
      <c r="B1200" s="203"/>
      <c r="C1200" s="204"/>
      <c r="D1200" s="194" t="s">
        <v>174</v>
      </c>
      <c r="E1200" s="205" t="s">
        <v>19</v>
      </c>
      <c r="F1200" s="206" t="s">
        <v>1619</v>
      </c>
      <c r="G1200" s="204"/>
      <c r="H1200" s="207">
        <v>8.6240000000000006</v>
      </c>
      <c r="I1200" s="208"/>
      <c r="J1200" s="204"/>
      <c r="K1200" s="204"/>
      <c r="L1200" s="209"/>
      <c r="M1200" s="210"/>
      <c r="N1200" s="211"/>
      <c r="O1200" s="211"/>
      <c r="P1200" s="211"/>
      <c r="Q1200" s="211"/>
      <c r="R1200" s="211"/>
      <c r="S1200" s="211"/>
      <c r="T1200" s="211"/>
      <c r="U1200" s="212"/>
      <c r="AT1200" s="213" t="s">
        <v>174</v>
      </c>
      <c r="AU1200" s="213" t="s">
        <v>82</v>
      </c>
      <c r="AV1200" s="14" t="s">
        <v>82</v>
      </c>
      <c r="AW1200" s="14" t="s">
        <v>33</v>
      </c>
      <c r="AX1200" s="14" t="s">
        <v>72</v>
      </c>
      <c r="AY1200" s="213" t="s">
        <v>161</v>
      </c>
    </row>
    <row r="1201" spans="1:65" s="16" customFormat="1" ht="11.25">
      <c r="B1201" s="226"/>
      <c r="C1201" s="227"/>
      <c r="D1201" s="194" t="s">
        <v>174</v>
      </c>
      <c r="E1201" s="228" t="s">
        <v>19</v>
      </c>
      <c r="F1201" s="229" t="s">
        <v>1620</v>
      </c>
      <c r="G1201" s="227"/>
      <c r="H1201" s="230">
        <v>84.034999999999997</v>
      </c>
      <c r="I1201" s="231"/>
      <c r="J1201" s="227"/>
      <c r="K1201" s="227"/>
      <c r="L1201" s="232"/>
      <c r="M1201" s="233"/>
      <c r="N1201" s="234"/>
      <c r="O1201" s="234"/>
      <c r="P1201" s="234"/>
      <c r="Q1201" s="234"/>
      <c r="R1201" s="234"/>
      <c r="S1201" s="234"/>
      <c r="T1201" s="234"/>
      <c r="U1201" s="235"/>
      <c r="AT1201" s="236" t="s">
        <v>174</v>
      </c>
      <c r="AU1201" s="236" t="s">
        <v>82</v>
      </c>
      <c r="AV1201" s="16" t="s">
        <v>85</v>
      </c>
      <c r="AW1201" s="16" t="s">
        <v>33</v>
      </c>
      <c r="AX1201" s="16" t="s">
        <v>72</v>
      </c>
      <c r="AY1201" s="236" t="s">
        <v>161</v>
      </c>
    </row>
    <row r="1202" spans="1:65" s="14" customFormat="1" ht="11.25">
      <c r="B1202" s="203"/>
      <c r="C1202" s="204"/>
      <c r="D1202" s="194" t="s">
        <v>174</v>
      </c>
      <c r="E1202" s="205" t="s">
        <v>19</v>
      </c>
      <c r="F1202" s="206" t="s">
        <v>1621</v>
      </c>
      <c r="G1202" s="204"/>
      <c r="H1202" s="207">
        <v>6.181</v>
      </c>
      <c r="I1202" s="208"/>
      <c r="J1202" s="204"/>
      <c r="K1202" s="204"/>
      <c r="L1202" s="209"/>
      <c r="M1202" s="210"/>
      <c r="N1202" s="211"/>
      <c r="O1202" s="211"/>
      <c r="P1202" s="211"/>
      <c r="Q1202" s="211"/>
      <c r="R1202" s="211"/>
      <c r="S1202" s="211"/>
      <c r="T1202" s="211"/>
      <c r="U1202" s="212"/>
      <c r="AT1202" s="213" t="s">
        <v>174</v>
      </c>
      <c r="AU1202" s="213" t="s">
        <v>82</v>
      </c>
      <c r="AV1202" s="14" t="s">
        <v>82</v>
      </c>
      <c r="AW1202" s="14" t="s">
        <v>33</v>
      </c>
      <c r="AX1202" s="14" t="s">
        <v>72</v>
      </c>
      <c r="AY1202" s="213" t="s">
        <v>161</v>
      </c>
    </row>
    <row r="1203" spans="1:65" s="16" customFormat="1" ht="11.25">
      <c r="B1203" s="226"/>
      <c r="C1203" s="227"/>
      <c r="D1203" s="194" t="s">
        <v>174</v>
      </c>
      <c r="E1203" s="228" t="s">
        <v>19</v>
      </c>
      <c r="F1203" s="229" t="s">
        <v>1622</v>
      </c>
      <c r="G1203" s="227"/>
      <c r="H1203" s="230">
        <v>6.181</v>
      </c>
      <c r="I1203" s="231"/>
      <c r="J1203" s="227"/>
      <c r="K1203" s="227"/>
      <c r="L1203" s="232"/>
      <c r="M1203" s="233"/>
      <c r="N1203" s="234"/>
      <c r="O1203" s="234"/>
      <c r="P1203" s="234"/>
      <c r="Q1203" s="234"/>
      <c r="R1203" s="234"/>
      <c r="S1203" s="234"/>
      <c r="T1203" s="234"/>
      <c r="U1203" s="235"/>
      <c r="AT1203" s="236" t="s">
        <v>174</v>
      </c>
      <c r="AU1203" s="236" t="s">
        <v>82</v>
      </c>
      <c r="AV1203" s="16" t="s">
        <v>85</v>
      </c>
      <c r="AW1203" s="16" t="s">
        <v>33</v>
      </c>
      <c r="AX1203" s="16" t="s">
        <v>72</v>
      </c>
      <c r="AY1203" s="236" t="s">
        <v>161</v>
      </c>
    </row>
    <row r="1204" spans="1:65" s="14" customFormat="1" ht="11.25">
      <c r="B1204" s="203"/>
      <c r="C1204" s="204"/>
      <c r="D1204" s="194" t="s">
        <v>174</v>
      </c>
      <c r="E1204" s="205" t="s">
        <v>19</v>
      </c>
      <c r="F1204" s="206" t="s">
        <v>1628</v>
      </c>
      <c r="G1204" s="204"/>
      <c r="H1204" s="207">
        <v>3.3180000000000001</v>
      </c>
      <c r="I1204" s="208"/>
      <c r="J1204" s="204"/>
      <c r="K1204" s="204"/>
      <c r="L1204" s="209"/>
      <c r="M1204" s="210"/>
      <c r="N1204" s="211"/>
      <c r="O1204" s="211"/>
      <c r="P1204" s="211"/>
      <c r="Q1204" s="211"/>
      <c r="R1204" s="211"/>
      <c r="S1204" s="211"/>
      <c r="T1204" s="211"/>
      <c r="U1204" s="212"/>
      <c r="AT1204" s="213" t="s">
        <v>174</v>
      </c>
      <c r="AU1204" s="213" t="s">
        <v>82</v>
      </c>
      <c r="AV1204" s="14" t="s">
        <v>82</v>
      </c>
      <c r="AW1204" s="14" t="s">
        <v>33</v>
      </c>
      <c r="AX1204" s="14" t="s">
        <v>72</v>
      </c>
      <c r="AY1204" s="213" t="s">
        <v>161</v>
      </c>
    </row>
    <row r="1205" spans="1:65" s="16" customFormat="1" ht="11.25">
      <c r="B1205" s="226"/>
      <c r="C1205" s="227"/>
      <c r="D1205" s="194" t="s">
        <v>174</v>
      </c>
      <c r="E1205" s="228" t="s">
        <v>19</v>
      </c>
      <c r="F1205" s="229" t="s">
        <v>1629</v>
      </c>
      <c r="G1205" s="227"/>
      <c r="H1205" s="230">
        <v>3.3180000000000001</v>
      </c>
      <c r="I1205" s="231"/>
      <c r="J1205" s="227"/>
      <c r="K1205" s="227"/>
      <c r="L1205" s="232"/>
      <c r="M1205" s="233"/>
      <c r="N1205" s="234"/>
      <c r="O1205" s="234"/>
      <c r="P1205" s="234"/>
      <c r="Q1205" s="234"/>
      <c r="R1205" s="234"/>
      <c r="S1205" s="234"/>
      <c r="T1205" s="234"/>
      <c r="U1205" s="235"/>
      <c r="AT1205" s="236" t="s">
        <v>174</v>
      </c>
      <c r="AU1205" s="236" t="s">
        <v>82</v>
      </c>
      <c r="AV1205" s="16" t="s">
        <v>85</v>
      </c>
      <c r="AW1205" s="16" t="s">
        <v>33</v>
      </c>
      <c r="AX1205" s="16" t="s">
        <v>72</v>
      </c>
      <c r="AY1205" s="236" t="s">
        <v>161</v>
      </c>
    </row>
    <row r="1206" spans="1:65" s="15" customFormat="1" ht="11.25">
      <c r="B1206" s="214"/>
      <c r="C1206" s="215"/>
      <c r="D1206" s="194" t="s">
        <v>174</v>
      </c>
      <c r="E1206" s="216" t="s">
        <v>19</v>
      </c>
      <c r="F1206" s="217" t="s">
        <v>239</v>
      </c>
      <c r="G1206" s="215"/>
      <c r="H1206" s="218">
        <v>93.534000000000006</v>
      </c>
      <c r="I1206" s="219"/>
      <c r="J1206" s="215"/>
      <c r="K1206" s="215"/>
      <c r="L1206" s="220"/>
      <c r="M1206" s="221"/>
      <c r="N1206" s="222"/>
      <c r="O1206" s="222"/>
      <c r="P1206" s="222"/>
      <c r="Q1206" s="222"/>
      <c r="R1206" s="222"/>
      <c r="S1206" s="222"/>
      <c r="T1206" s="222"/>
      <c r="U1206" s="223"/>
      <c r="AT1206" s="224" t="s">
        <v>174</v>
      </c>
      <c r="AU1206" s="224" t="s">
        <v>82</v>
      </c>
      <c r="AV1206" s="15" t="s">
        <v>170</v>
      </c>
      <c r="AW1206" s="15" t="s">
        <v>33</v>
      </c>
      <c r="AX1206" s="15" t="s">
        <v>80</v>
      </c>
      <c r="AY1206" s="224" t="s">
        <v>161</v>
      </c>
    </row>
    <row r="1207" spans="1:65" s="2" customFormat="1" ht="16.5" customHeight="1">
      <c r="A1207" s="36"/>
      <c r="B1207" s="37"/>
      <c r="C1207" s="174" t="s">
        <v>1630</v>
      </c>
      <c r="D1207" s="174" t="s">
        <v>165</v>
      </c>
      <c r="E1207" s="175" t="s">
        <v>1631</v>
      </c>
      <c r="F1207" s="176" t="s">
        <v>1632</v>
      </c>
      <c r="G1207" s="177" t="s">
        <v>168</v>
      </c>
      <c r="H1207" s="178">
        <v>90.215999999999994</v>
      </c>
      <c r="I1207" s="179"/>
      <c r="J1207" s="180">
        <f>ROUND(I1207*H1207,1)</f>
        <v>0</v>
      </c>
      <c r="K1207" s="176" t="s">
        <v>19</v>
      </c>
      <c r="L1207" s="41"/>
      <c r="M1207" s="181" t="s">
        <v>19</v>
      </c>
      <c r="N1207" s="182" t="s">
        <v>43</v>
      </c>
      <c r="O1207" s="66"/>
      <c r="P1207" s="183">
        <f>O1207*H1207</f>
        <v>0</v>
      </c>
      <c r="Q1207" s="183">
        <v>1.0187499999999999E-3</v>
      </c>
      <c r="R1207" s="183">
        <f>Q1207*H1207</f>
        <v>9.1907549999999991E-2</v>
      </c>
      <c r="S1207" s="183">
        <v>0</v>
      </c>
      <c r="T1207" s="183">
        <f>S1207*H1207</f>
        <v>0</v>
      </c>
      <c r="U1207" s="184" t="s">
        <v>19</v>
      </c>
      <c r="V1207" s="36"/>
      <c r="W1207" s="36"/>
      <c r="X1207" s="36"/>
      <c r="Y1207" s="36"/>
      <c r="Z1207" s="36"/>
      <c r="AA1207" s="36"/>
      <c r="AB1207" s="36"/>
      <c r="AC1207" s="36"/>
      <c r="AD1207" s="36"/>
      <c r="AE1207" s="36"/>
      <c r="AR1207" s="185" t="s">
        <v>268</v>
      </c>
      <c r="AT1207" s="185" t="s">
        <v>165</v>
      </c>
      <c r="AU1207" s="185" t="s">
        <v>82</v>
      </c>
      <c r="AY1207" s="19" t="s">
        <v>161</v>
      </c>
      <c r="BE1207" s="186">
        <f>IF(N1207="základní",J1207,0)</f>
        <v>0</v>
      </c>
      <c r="BF1207" s="186">
        <f>IF(N1207="snížená",J1207,0)</f>
        <v>0</v>
      </c>
      <c r="BG1207" s="186">
        <f>IF(N1207="zákl. přenesená",J1207,0)</f>
        <v>0</v>
      </c>
      <c r="BH1207" s="186">
        <f>IF(N1207="sníž. přenesená",J1207,0)</f>
        <v>0</v>
      </c>
      <c r="BI1207" s="186">
        <f>IF(N1207="nulová",J1207,0)</f>
        <v>0</v>
      </c>
      <c r="BJ1207" s="19" t="s">
        <v>80</v>
      </c>
      <c r="BK1207" s="186">
        <f>ROUND(I1207*H1207,1)</f>
        <v>0</v>
      </c>
      <c r="BL1207" s="19" t="s">
        <v>268</v>
      </c>
      <c r="BM1207" s="185" t="s">
        <v>1633</v>
      </c>
    </row>
    <row r="1208" spans="1:65" s="14" customFormat="1" ht="11.25">
      <c r="B1208" s="203"/>
      <c r="C1208" s="204"/>
      <c r="D1208" s="194" t="s">
        <v>174</v>
      </c>
      <c r="E1208" s="205" t="s">
        <v>19</v>
      </c>
      <c r="F1208" s="206" t="s">
        <v>1617</v>
      </c>
      <c r="G1208" s="204"/>
      <c r="H1208" s="207">
        <v>6.48</v>
      </c>
      <c r="I1208" s="208"/>
      <c r="J1208" s="204"/>
      <c r="K1208" s="204"/>
      <c r="L1208" s="209"/>
      <c r="M1208" s="210"/>
      <c r="N1208" s="211"/>
      <c r="O1208" s="211"/>
      <c r="P1208" s="211"/>
      <c r="Q1208" s="211"/>
      <c r="R1208" s="211"/>
      <c r="S1208" s="211"/>
      <c r="T1208" s="211"/>
      <c r="U1208" s="212"/>
      <c r="AT1208" s="213" t="s">
        <v>174</v>
      </c>
      <c r="AU1208" s="213" t="s">
        <v>82</v>
      </c>
      <c r="AV1208" s="14" t="s">
        <v>82</v>
      </c>
      <c r="AW1208" s="14" t="s">
        <v>33</v>
      </c>
      <c r="AX1208" s="14" t="s">
        <v>72</v>
      </c>
      <c r="AY1208" s="213" t="s">
        <v>161</v>
      </c>
    </row>
    <row r="1209" spans="1:65" s="14" customFormat="1" ht="11.25">
      <c r="B1209" s="203"/>
      <c r="C1209" s="204"/>
      <c r="D1209" s="194" t="s">
        <v>174</v>
      </c>
      <c r="E1209" s="205" t="s">
        <v>19</v>
      </c>
      <c r="F1209" s="206" t="s">
        <v>1618</v>
      </c>
      <c r="G1209" s="204"/>
      <c r="H1209" s="207">
        <v>68.930999999999997</v>
      </c>
      <c r="I1209" s="208"/>
      <c r="J1209" s="204"/>
      <c r="K1209" s="204"/>
      <c r="L1209" s="209"/>
      <c r="M1209" s="210"/>
      <c r="N1209" s="211"/>
      <c r="O1209" s="211"/>
      <c r="P1209" s="211"/>
      <c r="Q1209" s="211"/>
      <c r="R1209" s="211"/>
      <c r="S1209" s="211"/>
      <c r="T1209" s="211"/>
      <c r="U1209" s="212"/>
      <c r="AT1209" s="213" t="s">
        <v>174</v>
      </c>
      <c r="AU1209" s="213" t="s">
        <v>82</v>
      </c>
      <c r="AV1209" s="14" t="s">
        <v>82</v>
      </c>
      <c r="AW1209" s="14" t="s">
        <v>33</v>
      </c>
      <c r="AX1209" s="14" t="s">
        <v>72</v>
      </c>
      <c r="AY1209" s="213" t="s">
        <v>161</v>
      </c>
    </row>
    <row r="1210" spans="1:65" s="14" customFormat="1" ht="11.25">
      <c r="B1210" s="203"/>
      <c r="C1210" s="204"/>
      <c r="D1210" s="194" t="s">
        <v>174</v>
      </c>
      <c r="E1210" s="205" t="s">
        <v>19</v>
      </c>
      <c r="F1210" s="206" t="s">
        <v>1619</v>
      </c>
      <c r="G1210" s="204"/>
      <c r="H1210" s="207">
        <v>8.6240000000000006</v>
      </c>
      <c r="I1210" s="208"/>
      <c r="J1210" s="204"/>
      <c r="K1210" s="204"/>
      <c r="L1210" s="209"/>
      <c r="M1210" s="210"/>
      <c r="N1210" s="211"/>
      <c r="O1210" s="211"/>
      <c r="P1210" s="211"/>
      <c r="Q1210" s="211"/>
      <c r="R1210" s="211"/>
      <c r="S1210" s="211"/>
      <c r="T1210" s="211"/>
      <c r="U1210" s="212"/>
      <c r="AT1210" s="213" t="s">
        <v>174</v>
      </c>
      <c r="AU1210" s="213" t="s">
        <v>82</v>
      </c>
      <c r="AV1210" s="14" t="s">
        <v>82</v>
      </c>
      <c r="AW1210" s="14" t="s">
        <v>33</v>
      </c>
      <c r="AX1210" s="14" t="s">
        <v>72</v>
      </c>
      <c r="AY1210" s="213" t="s">
        <v>161</v>
      </c>
    </row>
    <row r="1211" spans="1:65" s="16" customFormat="1" ht="11.25">
      <c r="B1211" s="226"/>
      <c r="C1211" s="227"/>
      <c r="D1211" s="194" t="s">
        <v>174</v>
      </c>
      <c r="E1211" s="228" t="s">
        <v>19</v>
      </c>
      <c r="F1211" s="229" t="s">
        <v>1620</v>
      </c>
      <c r="G1211" s="227"/>
      <c r="H1211" s="230">
        <v>84.034999999999997</v>
      </c>
      <c r="I1211" s="231"/>
      <c r="J1211" s="227"/>
      <c r="K1211" s="227"/>
      <c r="L1211" s="232"/>
      <c r="M1211" s="233"/>
      <c r="N1211" s="234"/>
      <c r="O1211" s="234"/>
      <c r="P1211" s="234"/>
      <c r="Q1211" s="234"/>
      <c r="R1211" s="234"/>
      <c r="S1211" s="234"/>
      <c r="T1211" s="234"/>
      <c r="U1211" s="235"/>
      <c r="AT1211" s="236" t="s">
        <v>174</v>
      </c>
      <c r="AU1211" s="236" t="s">
        <v>82</v>
      </c>
      <c r="AV1211" s="16" t="s">
        <v>85</v>
      </c>
      <c r="AW1211" s="16" t="s">
        <v>33</v>
      </c>
      <c r="AX1211" s="16" t="s">
        <v>72</v>
      </c>
      <c r="AY1211" s="236" t="s">
        <v>161</v>
      </c>
    </row>
    <row r="1212" spans="1:65" s="14" customFormat="1" ht="11.25">
      <c r="B1212" s="203"/>
      <c r="C1212" s="204"/>
      <c r="D1212" s="194" t="s">
        <v>174</v>
      </c>
      <c r="E1212" s="205" t="s">
        <v>19</v>
      </c>
      <c r="F1212" s="206" t="s">
        <v>1621</v>
      </c>
      <c r="G1212" s="204"/>
      <c r="H1212" s="207">
        <v>6.181</v>
      </c>
      <c r="I1212" s="208"/>
      <c r="J1212" s="204"/>
      <c r="K1212" s="204"/>
      <c r="L1212" s="209"/>
      <c r="M1212" s="210"/>
      <c r="N1212" s="211"/>
      <c r="O1212" s="211"/>
      <c r="P1212" s="211"/>
      <c r="Q1212" s="211"/>
      <c r="R1212" s="211"/>
      <c r="S1212" s="211"/>
      <c r="T1212" s="211"/>
      <c r="U1212" s="212"/>
      <c r="AT1212" s="213" t="s">
        <v>174</v>
      </c>
      <c r="AU1212" s="213" t="s">
        <v>82</v>
      </c>
      <c r="AV1212" s="14" t="s">
        <v>82</v>
      </c>
      <c r="AW1212" s="14" t="s">
        <v>33</v>
      </c>
      <c r="AX1212" s="14" t="s">
        <v>72</v>
      </c>
      <c r="AY1212" s="213" t="s">
        <v>161</v>
      </c>
    </row>
    <row r="1213" spans="1:65" s="16" customFormat="1" ht="11.25">
      <c r="B1213" s="226"/>
      <c r="C1213" s="227"/>
      <c r="D1213" s="194" t="s">
        <v>174</v>
      </c>
      <c r="E1213" s="228" t="s">
        <v>19</v>
      </c>
      <c r="F1213" s="229" t="s">
        <v>1622</v>
      </c>
      <c r="G1213" s="227"/>
      <c r="H1213" s="230">
        <v>6.181</v>
      </c>
      <c r="I1213" s="231"/>
      <c r="J1213" s="227"/>
      <c r="K1213" s="227"/>
      <c r="L1213" s="232"/>
      <c r="M1213" s="233"/>
      <c r="N1213" s="234"/>
      <c r="O1213" s="234"/>
      <c r="P1213" s="234"/>
      <c r="Q1213" s="234"/>
      <c r="R1213" s="234"/>
      <c r="S1213" s="234"/>
      <c r="T1213" s="234"/>
      <c r="U1213" s="235"/>
      <c r="AT1213" s="236" t="s">
        <v>174</v>
      </c>
      <c r="AU1213" s="236" t="s">
        <v>82</v>
      </c>
      <c r="AV1213" s="16" t="s">
        <v>85</v>
      </c>
      <c r="AW1213" s="16" t="s">
        <v>33</v>
      </c>
      <c r="AX1213" s="16" t="s">
        <v>72</v>
      </c>
      <c r="AY1213" s="236" t="s">
        <v>161</v>
      </c>
    </row>
    <row r="1214" spans="1:65" s="15" customFormat="1" ht="11.25">
      <c r="B1214" s="214"/>
      <c r="C1214" s="215"/>
      <c r="D1214" s="194" t="s">
        <v>174</v>
      </c>
      <c r="E1214" s="216" t="s">
        <v>19</v>
      </c>
      <c r="F1214" s="217" t="s">
        <v>239</v>
      </c>
      <c r="G1214" s="215"/>
      <c r="H1214" s="218">
        <v>90.215999999999994</v>
      </c>
      <c r="I1214" s="219"/>
      <c r="J1214" s="215"/>
      <c r="K1214" s="215"/>
      <c r="L1214" s="220"/>
      <c r="M1214" s="221"/>
      <c r="N1214" s="222"/>
      <c r="O1214" s="222"/>
      <c r="P1214" s="222"/>
      <c r="Q1214" s="222"/>
      <c r="R1214" s="222"/>
      <c r="S1214" s="222"/>
      <c r="T1214" s="222"/>
      <c r="U1214" s="223"/>
      <c r="AT1214" s="224" t="s">
        <v>174</v>
      </c>
      <c r="AU1214" s="224" t="s">
        <v>82</v>
      </c>
      <c r="AV1214" s="15" t="s">
        <v>170</v>
      </c>
      <c r="AW1214" s="15" t="s">
        <v>33</v>
      </c>
      <c r="AX1214" s="15" t="s">
        <v>80</v>
      </c>
      <c r="AY1214" s="224" t="s">
        <v>161</v>
      </c>
    </row>
    <row r="1215" spans="1:65" s="2" customFormat="1" ht="16.5" customHeight="1">
      <c r="A1215" s="36"/>
      <c r="B1215" s="37"/>
      <c r="C1215" s="174" t="s">
        <v>1634</v>
      </c>
      <c r="D1215" s="174" t="s">
        <v>165</v>
      </c>
      <c r="E1215" s="175" t="s">
        <v>1635</v>
      </c>
      <c r="F1215" s="176" t="s">
        <v>1636</v>
      </c>
      <c r="G1215" s="177" t="s">
        <v>168</v>
      </c>
      <c r="H1215" s="178">
        <v>3.3180000000000001</v>
      </c>
      <c r="I1215" s="179"/>
      <c r="J1215" s="180">
        <f>ROUND(I1215*H1215,1)</f>
        <v>0</v>
      </c>
      <c r="K1215" s="176" t="s">
        <v>169</v>
      </c>
      <c r="L1215" s="41"/>
      <c r="M1215" s="181" t="s">
        <v>19</v>
      </c>
      <c r="N1215" s="182" t="s">
        <v>43</v>
      </c>
      <c r="O1215" s="66"/>
      <c r="P1215" s="183">
        <f>O1215*H1215</f>
        <v>0</v>
      </c>
      <c r="Q1215" s="183">
        <v>1.4375E-4</v>
      </c>
      <c r="R1215" s="183">
        <f>Q1215*H1215</f>
        <v>4.769625E-4</v>
      </c>
      <c r="S1215" s="183">
        <v>0</v>
      </c>
      <c r="T1215" s="183">
        <f>S1215*H1215</f>
        <v>0</v>
      </c>
      <c r="U1215" s="184" t="s">
        <v>19</v>
      </c>
      <c r="V1215" s="36"/>
      <c r="W1215" s="36"/>
      <c r="X1215" s="36"/>
      <c r="Y1215" s="36"/>
      <c r="Z1215" s="36"/>
      <c r="AA1215" s="36"/>
      <c r="AB1215" s="36"/>
      <c r="AC1215" s="36"/>
      <c r="AD1215" s="36"/>
      <c r="AE1215" s="36"/>
      <c r="AR1215" s="185" t="s">
        <v>268</v>
      </c>
      <c r="AT1215" s="185" t="s">
        <v>165</v>
      </c>
      <c r="AU1215" s="185" t="s">
        <v>82</v>
      </c>
      <c r="AY1215" s="19" t="s">
        <v>161</v>
      </c>
      <c r="BE1215" s="186">
        <f>IF(N1215="základní",J1215,0)</f>
        <v>0</v>
      </c>
      <c r="BF1215" s="186">
        <f>IF(N1215="snížená",J1215,0)</f>
        <v>0</v>
      </c>
      <c r="BG1215" s="186">
        <f>IF(N1215="zákl. přenesená",J1215,0)</f>
        <v>0</v>
      </c>
      <c r="BH1215" s="186">
        <f>IF(N1215="sníž. přenesená",J1215,0)</f>
        <v>0</v>
      </c>
      <c r="BI1215" s="186">
        <f>IF(N1215="nulová",J1215,0)</f>
        <v>0</v>
      </c>
      <c r="BJ1215" s="19" t="s">
        <v>80</v>
      </c>
      <c r="BK1215" s="186">
        <f>ROUND(I1215*H1215,1)</f>
        <v>0</v>
      </c>
      <c r="BL1215" s="19" t="s">
        <v>268</v>
      </c>
      <c r="BM1215" s="185" t="s">
        <v>1637</v>
      </c>
    </row>
    <row r="1216" spans="1:65" s="2" customFormat="1" ht="11.25">
      <c r="A1216" s="36"/>
      <c r="B1216" s="37"/>
      <c r="C1216" s="38"/>
      <c r="D1216" s="187" t="s">
        <v>172</v>
      </c>
      <c r="E1216" s="38"/>
      <c r="F1216" s="188" t="s">
        <v>1638</v>
      </c>
      <c r="G1216" s="38"/>
      <c r="H1216" s="38"/>
      <c r="I1216" s="189"/>
      <c r="J1216" s="38"/>
      <c r="K1216" s="38"/>
      <c r="L1216" s="41"/>
      <c r="M1216" s="190"/>
      <c r="N1216" s="191"/>
      <c r="O1216" s="66"/>
      <c r="P1216" s="66"/>
      <c r="Q1216" s="66"/>
      <c r="R1216" s="66"/>
      <c r="S1216" s="66"/>
      <c r="T1216" s="66"/>
      <c r="U1216" s="67"/>
      <c r="V1216" s="36"/>
      <c r="W1216" s="36"/>
      <c r="X1216" s="36"/>
      <c r="Y1216" s="36"/>
      <c r="Z1216" s="36"/>
      <c r="AA1216" s="36"/>
      <c r="AB1216" s="36"/>
      <c r="AC1216" s="36"/>
      <c r="AD1216" s="36"/>
      <c r="AE1216" s="36"/>
      <c r="AT1216" s="19" t="s">
        <v>172</v>
      </c>
      <c r="AU1216" s="19" t="s">
        <v>82</v>
      </c>
    </row>
    <row r="1217" spans="1:65" s="14" customFormat="1" ht="11.25">
      <c r="B1217" s="203"/>
      <c r="C1217" s="204"/>
      <c r="D1217" s="194" t="s">
        <v>174</v>
      </c>
      <c r="E1217" s="205" t="s">
        <v>19</v>
      </c>
      <c r="F1217" s="206" t="s">
        <v>1628</v>
      </c>
      <c r="G1217" s="204"/>
      <c r="H1217" s="207">
        <v>3.3180000000000001</v>
      </c>
      <c r="I1217" s="208"/>
      <c r="J1217" s="204"/>
      <c r="K1217" s="204"/>
      <c r="L1217" s="209"/>
      <c r="M1217" s="210"/>
      <c r="N1217" s="211"/>
      <c r="O1217" s="211"/>
      <c r="P1217" s="211"/>
      <c r="Q1217" s="211"/>
      <c r="R1217" s="211"/>
      <c r="S1217" s="211"/>
      <c r="T1217" s="211"/>
      <c r="U1217" s="212"/>
      <c r="AT1217" s="213" t="s">
        <v>174</v>
      </c>
      <c r="AU1217" s="213" t="s">
        <v>82</v>
      </c>
      <c r="AV1217" s="14" t="s">
        <v>82</v>
      </c>
      <c r="AW1217" s="14" t="s">
        <v>33</v>
      </c>
      <c r="AX1217" s="14" t="s">
        <v>72</v>
      </c>
      <c r="AY1217" s="213" t="s">
        <v>161</v>
      </c>
    </row>
    <row r="1218" spans="1:65" s="16" customFormat="1" ht="11.25">
      <c r="B1218" s="226"/>
      <c r="C1218" s="227"/>
      <c r="D1218" s="194" t="s">
        <v>174</v>
      </c>
      <c r="E1218" s="228" t="s">
        <v>19</v>
      </c>
      <c r="F1218" s="229" t="s">
        <v>1629</v>
      </c>
      <c r="G1218" s="227"/>
      <c r="H1218" s="230">
        <v>3.3180000000000001</v>
      </c>
      <c r="I1218" s="231"/>
      <c r="J1218" s="227"/>
      <c r="K1218" s="227"/>
      <c r="L1218" s="232"/>
      <c r="M1218" s="233"/>
      <c r="N1218" s="234"/>
      <c r="O1218" s="234"/>
      <c r="P1218" s="234"/>
      <c r="Q1218" s="234"/>
      <c r="R1218" s="234"/>
      <c r="S1218" s="234"/>
      <c r="T1218" s="234"/>
      <c r="U1218" s="235"/>
      <c r="AT1218" s="236" t="s">
        <v>174</v>
      </c>
      <c r="AU1218" s="236" t="s">
        <v>82</v>
      </c>
      <c r="AV1218" s="16" t="s">
        <v>85</v>
      </c>
      <c r="AW1218" s="16" t="s">
        <v>33</v>
      </c>
      <c r="AX1218" s="16" t="s">
        <v>72</v>
      </c>
      <c r="AY1218" s="236" t="s">
        <v>161</v>
      </c>
    </row>
    <row r="1219" spans="1:65" s="15" customFormat="1" ht="11.25">
      <c r="B1219" s="214"/>
      <c r="C1219" s="215"/>
      <c r="D1219" s="194" t="s">
        <v>174</v>
      </c>
      <c r="E1219" s="216" t="s">
        <v>19</v>
      </c>
      <c r="F1219" s="217" t="s">
        <v>239</v>
      </c>
      <c r="G1219" s="215"/>
      <c r="H1219" s="218">
        <v>3.3180000000000001</v>
      </c>
      <c r="I1219" s="219"/>
      <c r="J1219" s="215"/>
      <c r="K1219" s="215"/>
      <c r="L1219" s="220"/>
      <c r="M1219" s="221"/>
      <c r="N1219" s="222"/>
      <c r="O1219" s="222"/>
      <c r="P1219" s="222"/>
      <c r="Q1219" s="222"/>
      <c r="R1219" s="222"/>
      <c r="S1219" s="222"/>
      <c r="T1219" s="222"/>
      <c r="U1219" s="223"/>
      <c r="AT1219" s="224" t="s">
        <v>174</v>
      </c>
      <c r="AU1219" s="224" t="s">
        <v>82</v>
      </c>
      <c r="AV1219" s="15" t="s">
        <v>170</v>
      </c>
      <c r="AW1219" s="15" t="s">
        <v>33</v>
      </c>
      <c r="AX1219" s="15" t="s">
        <v>80</v>
      </c>
      <c r="AY1219" s="224" t="s">
        <v>161</v>
      </c>
    </row>
    <row r="1220" spans="1:65" s="2" customFormat="1" ht="16.5" customHeight="1">
      <c r="A1220" s="36"/>
      <c r="B1220" s="37"/>
      <c r="C1220" s="174" t="s">
        <v>1639</v>
      </c>
      <c r="D1220" s="174" t="s">
        <v>165</v>
      </c>
      <c r="E1220" s="175" t="s">
        <v>1640</v>
      </c>
      <c r="F1220" s="176" t="s">
        <v>1641</v>
      </c>
      <c r="G1220" s="177" t="s">
        <v>168</v>
      </c>
      <c r="H1220" s="178">
        <v>3.3180000000000001</v>
      </c>
      <c r="I1220" s="179"/>
      <c r="J1220" s="180">
        <f>ROUND(I1220*H1220,1)</f>
        <v>0</v>
      </c>
      <c r="K1220" s="176" t="s">
        <v>169</v>
      </c>
      <c r="L1220" s="41"/>
      <c r="M1220" s="181" t="s">
        <v>19</v>
      </c>
      <c r="N1220" s="182" t="s">
        <v>43</v>
      </c>
      <c r="O1220" s="66"/>
      <c r="P1220" s="183">
        <f>O1220*H1220</f>
        <v>0</v>
      </c>
      <c r="Q1220" s="183">
        <v>1.2305000000000001E-4</v>
      </c>
      <c r="R1220" s="183">
        <f>Q1220*H1220</f>
        <v>4.0827990000000003E-4</v>
      </c>
      <c r="S1220" s="183">
        <v>0</v>
      </c>
      <c r="T1220" s="183">
        <f>S1220*H1220</f>
        <v>0</v>
      </c>
      <c r="U1220" s="184" t="s">
        <v>19</v>
      </c>
      <c r="V1220" s="36"/>
      <c r="W1220" s="36"/>
      <c r="X1220" s="36"/>
      <c r="Y1220" s="36"/>
      <c r="Z1220" s="36"/>
      <c r="AA1220" s="36"/>
      <c r="AB1220" s="36"/>
      <c r="AC1220" s="36"/>
      <c r="AD1220" s="36"/>
      <c r="AE1220" s="36"/>
      <c r="AR1220" s="185" t="s">
        <v>268</v>
      </c>
      <c r="AT1220" s="185" t="s">
        <v>165</v>
      </c>
      <c r="AU1220" s="185" t="s">
        <v>82</v>
      </c>
      <c r="AY1220" s="19" t="s">
        <v>161</v>
      </c>
      <c r="BE1220" s="186">
        <f>IF(N1220="základní",J1220,0)</f>
        <v>0</v>
      </c>
      <c r="BF1220" s="186">
        <f>IF(N1220="snížená",J1220,0)</f>
        <v>0</v>
      </c>
      <c r="BG1220" s="186">
        <f>IF(N1220="zákl. přenesená",J1220,0)</f>
        <v>0</v>
      </c>
      <c r="BH1220" s="186">
        <f>IF(N1220="sníž. přenesená",J1220,0)</f>
        <v>0</v>
      </c>
      <c r="BI1220" s="186">
        <f>IF(N1220="nulová",J1220,0)</f>
        <v>0</v>
      </c>
      <c r="BJ1220" s="19" t="s">
        <v>80</v>
      </c>
      <c r="BK1220" s="186">
        <f>ROUND(I1220*H1220,1)</f>
        <v>0</v>
      </c>
      <c r="BL1220" s="19" t="s">
        <v>268</v>
      </c>
      <c r="BM1220" s="185" t="s">
        <v>1642</v>
      </c>
    </row>
    <row r="1221" spans="1:65" s="2" customFormat="1" ht="11.25">
      <c r="A1221" s="36"/>
      <c r="B1221" s="37"/>
      <c r="C1221" s="38"/>
      <c r="D1221" s="187" t="s">
        <v>172</v>
      </c>
      <c r="E1221" s="38"/>
      <c r="F1221" s="188" t="s">
        <v>1643</v>
      </c>
      <c r="G1221" s="38"/>
      <c r="H1221" s="38"/>
      <c r="I1221" s="189"/>
      <c r="J1221" s="38"/>
      <c r="K1221" s="38"/>
      <c r="L1221" s="41"/>
      <c r="M1221" s="190"/>
      <c r="N1221" s="191"/>
      <c r="O1221" s="66"/>
      <c r="P1221" s="66"/>
      <c r="Q1221" s="66"/>
      <c r="R1221" s="66"/>
      <c r="S1221" s="66"/>
      <c r="T1221" s="66"/>
      <c r="U1221" s="67"/>
      <c r="V1221" s="36"/>
      <c r="W1221" s="36"/>
      <c r="X1221" s="36"/>
      <c r="Y1221" s="36"/>
      <c r="Z1221" s="36"/>
      <c r="AA1221" s="36"/>
      <c r="AB1221" s="36"/>
      <c r="AC1221" s="36"/>
      <c r="AD1221" s="36"/>
      <c r="AE1221" s="36"/>
      <c r="AT1221" s="19" t="s">
        <v>172</v>
      </c>
      <c r="AU1221" s="19" t="s">
        <v>82</v>
      </c>
    </row>
    <row r="1222" spans="1:65" s="14" customFormat="1" ht="11.25">
      <c r="B1222" s="203"/>
      <c r="C1222" s="204"/>
      <c r="D1222" s="194" t="s">
        <v>174</v>
      </c>
      <c r="E1222" s="205" t="s">
        <v>19</v>
      </c>
      <c r="F1222" s="206" t="s">
        <v>1628</v>
      </c>
      <c r="G1222" s="204"/>
      <c r="H1222" s="207">
        <v>3.3180000000000001</v>
      </c>
      <c r="I1222" s="208"/>
      <c r="J1222" s="204"/>
      <c r="K1222" s="204"/>
      <c r="L1222" s="209"/>
      <c r="M1222" s="210"/>
      <c r="N1222" s="211"/>
      <c r="O1222" s="211"/>
      <c r="P1222" s="211"/>
      <c r="Q1222" s="211"/>
      <c r="R1222" s="211"/>
      <c r="S1222" s="211"/>
      <c r="T1222" s="211"/>
      <c r="U1222" s="212"/>
      <c r="AT1222" s="213" t="s">
        <v>174</v>
      </c>
      <c r="AU1222" s="213" t="s">
        <v>82</v>
      </c>
      <c r="AV1222" s="14" t="s">
        <v>82</v>
      </c>
      <c r="AW1222" s="14" t="s">
        <v>33</v>
      </c>
      <c r="AX1222" s="14" t="s">
        <v>72</v>
      </c>
      <c r="AY1222" s="213" t="s">
        <v>161</v>
      </c>
    </row>
    <row r="1223" spans="1:65" s="16" customFormat="1" ht="11.25">
      <c r="B1223" s="226"/>
      <c r="C1223" s="227"/>
      <c r="D1223" s="194" t="s">
        <v>174</v>
      </c>
      <c r="E1223" s="228" t="s">
        <v>19</v>
      </c>
      <c r="F1223" s="229" t="s">
        <v>1629</v>
      </c>
      <c r="G1223" s="227"/>
      <c r="H1223" s="230">
        <v>3.3180000000000001</v>
      </c>
      <c r="I1223" s="231"/>
      <c r="J1223" s="227"/>
      <c r="K1223" s="227"/>
      <c r="L1223" s="232"/>
      <c r="M1223" s="233"/>
      <c r="N1223" s="234"/>
      <c r="O1223" s="234"/>
      <c r="P1223" s="234"/>
      <c r="Q1223" s="234"/>
      <c r="R1223" s="234"/>
      <c r="S1223" s="234"/>
      <c r="T1223" s="234"/>
      <c r="U1223" s="235"/>
      <c r="AT1223" s="236" t="s">
        <v>174</v>
      </c>
      <c r="AU1223" s="236" t="s">
        <v>82</v>
      </c>
      <c r="AV1223" s="16" t="s">
        <v>85</v>
      </c>
      <c r="AW1223" s="16" t="s">
        <v>33</v>
      </c>
      <c r="AX1223" s="16" t="s">
        <v>72</v>
      </c>
      <c r="AY1223" s="236" t="s">
        <v>161</v>
      </c>
    </row>
    <row r="1224" spans="1:65" s="15" customFormat="1" ht="11.25">
      <c r="B1224" s="214"/>
      <c r="C1224" s="215"/>
      <c r="D1224" s="194" t="s">
        <v>174</v>
      </c>
      <c r="E1224" s="216" t="s">
        <v>19</v>
      </c>
      <c r="F1224" s="217" t="s">
        <v>239</v>
      </c>
      <c r="G1224" s="215"/>
      <c r="H1224" s="218">
        <v>3.3180000000000001</v>
      </c>
      <c r="I1224" s="219"/>
      <c r="J1224" s="215"/>
      <c r="K1224" s="215"/>
      <c r="L1224" s="220"/>
      <c r="M1224" s="221"/>
      <c r="N1224" s="222"/>
      <c r="O1224" s="222"/>
      <c r="P1224" s="222"/>
      <c r="Q1224" s="222"/>
      <c r="R1224" s="222"/>
      <c r="S1224" s="222"/>
      <c r="T1224" s="222"/>
      <c r="U1224" s="223"/>
      <c r="AT1224" s="224" t="s">
        <v>174</v>
      </c>
      <c r="AU1224" s="224" t="s">
        <v>82</v>
      </c>
      <c r="AV1224" s="15" t="s">
        <v>170</v>
      </c>
      <c r="AW1224" s="15" t="s">
        <v>33</v>
      </c>
      <c r="AX1224" s="15" t="s">
        <v>80</v>
      </c>
      <c r="AY1224" s="224" t="s">
        <v>161</v>
      </c>
    </row>
    <row r="1225" spans="1:65" s="2" customFormat="1" ht="16.5" customHeight="1">
      <c r="A1225" s="36"/>
      <c r="B1225" s="37"/>
      <c r="C1225" s="174" t="s">
        <v>1644</v>
      </c>
      <c r="D1225" s="174" t="s">
        <v>165</v>
      </c>
      <c r="E1225" s="175" t="s">
        <v>1645</v>
      </c>
      <c r="F1225" s="176" t="s">
        <v>1646</v>
      </c>
      <c r="G1225" s="177" t="s">
        <v>168</v>
      </c>
      <c r="H1225" s="178">
        <v>3.3180000000000001</v>
      </c>
      <c r="I1225" s="179"/>
      <c r="J1225" s="180">
        <f>ROUND(I1225*H1225,1)</f>
        <v>0</v>
      </c>
      <c r="K1225" s="176" t="s">
        <v>169</v>
      </c>
      <c r="L1225" s="41"/>
      <c r="M1225" s="181" t="s">
        <v>19</v>
      </c>
      <c r="N1225" s="182" t="s">
        <v>43</v>
      </c>
      <c r="O1225" s="66"/>
      <c r="P1225" s="183">
        <f>O1225*H1225</f>
        <v>0</v>
      </c>
      <c r="Q1225" s="183">
        <v>1.2305000000000001E-4</v>
      </c>
      <c r="R1225" s="183">
        <f>Q1225*H1225</f>
        <v>4.0827990000000003E-4</v>
      </c>
      <c r="S1225" s="183">
        <v>0</v>
      </c>
      <c r="T1225" s="183">
        <f>S1225*H1225</f>
        <v>0</v>
      </c>
      <c r="U1225" s="184" t="s">
        <v>19</v>
      </c>
      <c r="V1225" s="36"/>
      <c r="W1225" s="36"/>
      <c r="X1225" s="36"/>
      <c r="Y1225" s="36"/>
      <c r="Z1225" s="36"/>
      <c r="AA1225" s="36"/>
      <c r="AB1225" s="36"/>
      <c r="AC1225" s="36"/>
      <c r="AD1225" s="36"/>
      <c r="AE1225" s="36"/>
      <c r="AR1225" s="185" t="s">
        <v>268</v>
      </c>
      <c r="AT1225" s="185" t="s">
        <v>165</v>
      </c>
      <c r="AU1225" s="185" t="s">
        <v>82</v>
      </c>
      <c r="AY1225" s="19" t="s">
        <v>161</v>
      </c>
      <c r="BE1225" s="186">
        <f>IF(N1225="základní",J1225,0)</f>
        <v>0</v>
      </c>
      <c r="BF1225" s="186">
        <f>IF(N1225="snížená",J1225,0)</f>
        <v>0</v>
      </c>
      <c r="BG1225" s="186">
        <f>IF(N1225="zákl. přenesená",J1225,0)</f>
        <v>0</v>
      </c>
      <c r="BH1225" s="186">
        <f>IF(N1225="sníž. přenesená",J1225,0)</f>
        <v>0</v>
      </c>
      <c r="BI1225" s="186">
        <f>IF(N1225="nulová",J1225,0)</f>
        <v>0</v>
      </c>
      <c r="BJ1225" s="19" t="s">
        <v>80</v>
      </c>
      <c r="BK1225" s="186">
        <f>ROUND(I1225*H1225,1)</f>
        <v>0</v>
      </c>
      <c r="BL1225" s="19" t="s">
        <v>268</v>
      </c>
      <c r="BM1225" s="185" t="s">
        <v>1647</v>
      </c>
    </row>
    <row r="1226" spans="1:65" s="2" customFormat="1" ht="11.25">
      <c r="A1226" s="36"/>
      <c r="B1226" s="37"/>
      <c r="C1226" s="38"/>
      <c r="D1226" s="187" t="s">
        <v>172</v>
      </c>
      <c r="E1226" s="38"/>
      <c r="F1226" s="188" t="s">
        <v>1648</v>
      </c>
      <c r="G1226" s="38"/>
      <c r="H1226" s="38"/>
      <c r="I1226" s="189"/>
      <c r="J1226" s="38"/>
      <c r="K1226" s="38"/>
      <c r="L1226" s="41"/>
      <c r="M1226" s="190"/>
      <c r="N1226" s="191"/>
      <c r="O1226" s="66"/>
      <c r="P1226" s="66"/>
      <c r="Q1226" s="66"/>
      <c r="R1226" s="66"/>
      <c r="S1226" s="66"/>
      <c r="T1226" s="66"/>
      <c r="U1226" s="67"/>
      <c r="V1226" s="36"/>
      <c r="W1226" s="36"/>
      <c r="X1226" s="36"/>
      <c r="Y1226" s="36"/>
      <c r="Z1226" s="36"/>
      <c r="AA1226" s="36"/>
      <c r="AB1226" s="36"/>
      <c r="AC1226" s="36"/>
      <c r="AD1226" s="36"/>
      <c r="AE1226" s="36"/>
      <c r="AT1226" s="19" t="s">
        <v>172</v>
      </c>
      <c r="AU1226" s="19" t="s">
        <v>82</v>
      </c>
    </row>
    <row r="1227" spans="1:65" s="14" customFormat="1" ht="11.25">
      <c r="B1227" s="203"/>
      <c r="C1227" s="204"/>
      <c r="D1227" s="194" t="s">
        <v>174</v>
      </c>
      <c r="E1227" s="205" t="s">
        <v>19</v>
      </c>
      <c r="F1227" s="206" t="s">
        <v>1628</v>
      </c>
      <c r="G1227" s="204"/>
      <c r="H1227" s="207">
        <v>3.3180000000000001</v>
      </c>
      <c r="I1227" s="208"/>
      <c r="J1227" s="204"/>
      <c r="K1227" s="204"/>
      <c r="L1227" s="209"/>
      <c r="M1227" s="210"/>
      <c r="N1227" s="211"/>
      <c r="O1227" s="211"/>
      <c r="P1227" s="211"/>
      <c r="Q1227" s="211"/>
      <c r="R1227" s="211"/>
      <c r="S1227" s="211"/>
      <c r="T1227" s="211"/>
      <c r="U1227" s="212"/>
      <c r="AT1227" s="213" t="s">
        <v>174</v>
      </c>
      <c r="AU1227" s="213" t="s">
        <v>82</v>
      </c>
      <c r="AV1227" s="14" t="s">
        <v>82</v>
      </c>
      <c r="AW1227" s="14" t="s">
        <v>33</v>
      </c>
      <c r="AX1227" s="14" t="s">
        <v>72</v>
      </c>
      <c r="AY1227" s="213" t="s">
        <v>161</v>
      </c>
    </row>
    <row r="1228" spans="1:65" s="16" customFormat="1" ht="11.25">
      <c r="B1228" s="226"/>
      <c r="C1228" s="227"/>
      <c r="D1228" s="194" t="s">
        <v>174</v>
      </c>
      <c r="E1228" s="228" t="s">
        <v>19</v>
      </c>
      <c r="F1228" s="229" t="s">
        <v>1629</v>
      </c>
      <c r="G1228" s="227"/>
      <c r="H1228" s="230">
        <v>3.3180000000000001</v>
      </c>
      <c r="I1228" s="231"/>
      <c r="J1228" s="227"/>
      <c r="K1228" s="227"/>
      <c r="L1228" s="232"/>
      <c r="M1228" s="233"/>
      <c r="N1228" s="234"/>
      <c r="O1228" s="234"/>
      <c r="P1228" s="234"/>
      <c r="Q1228" s="234"/>
      <c r="R1228" s="234"/>
      <c r="S1228" s="234"/>
      <c r="T1228" s="234"/>
      <c r="U1228" s="235"/>
      <c r="AT1228" s="236" t="s">
        <v>174</v>
      </c>
      <c r="AU1228" s="236" t="s">
        <v>82</v>
      </c>
      <c r="AV1228" s="16" t="s">
        <v>85</v>
      </c>
      <c r="AW1228" s="16" t="s">
        <v>33</v>
      </c>
      <c r="AX1228" s="16" t="s">
        <v>72</v>
      </c>
      <c r="AY1228" s="236" t="s">
        <v>161</v>
      </c>
    </row>
    <row r="1229" spans="1:65" s="15" customFormat="1" ht="11.25">
      <c r="B1229" s="214"/>
      <c r="C1229" s="215"/>
      <c r="D1229" s="194" t="s">
        <v>174</v>
      </c>
      <c r="E1229" s="216" t="s">
        <v>19</v>
      </c>
      <c r="F1229" s="217" t="s">
        <v>239</v>
      </c>
      <c r="G1229" s="215"/>
      <c r="H1229" s="218">
        <v>3.3180000000000001</v>
      </c>
      <c r="I1229" s="219"/>
      <c r="J1229" s="215"/>
      <c r="K1229" s="215"/>
      <c r="L1229" s="220"/>
      <c r="M1229" s="221"/>
      <c r="N1229" s="222"/>
      <c r="O1229" s="222"/>
      <c r="P1229" s="222"/>
      <c r="Q1229" s="222"/>
      <c r="R1229" s="222"/>
      <c r="S1229" s="222"/>
      <c r="T1229" s="222"/>
      <c r="U1229" s="223"/>
      <c r="AT1229" s="224" t="s">
        <v>174</v>
      </c>
      <c r="AU1229" s="224" t="s">
        <v>82</v>
      </c>
      <c r="AV1229" s="15" t="s">
        <v>170</v>
      </c>
      <c r="AW1229" s="15" t="s">
        <v>33</v>
      </c>
      <c r="AX1229" s="15" t="s">
        <v>80</v>
      </c>
      <c r="AY1229" s="224" t="s">
        <v>161</v>
      </c>
    </row>
    <row r="1230" spans="1:65" s="2" customFormat="1" ht="24.2" customHeight="1">
      <c r="A1230" s="36"/>
      <c r="B1230" s="37"/>
      <c r="C1230" s="174" t="s">
        <v>1649</v>
      </c>
      <c r="D1230" s="174" t="s">
        <v>165</v>
      </c>
      <c r="E1230" s="175" t="s">
        <v>1650</v>
      </c>
      <c r="F1230" s="176" t="s">
        <v>1651</v>
      </c>
      <c r="G1230" s="177" t="s">
        <v>193</v>
      </c>
      <c r="H1230" s="178">
        <v>6</v>
      </c>
      <c r="I1230" s="179"/>
      <c r="J1230" s="180">
        <f>ROUND(I1230*H1230,1)</f>
        <v>0</v>
      </c>
      <c r="K1230" s="176" t="s">
        <v>169</v>
      </c>
      <c r="L1230" s="41"/>
      <c r="M1230" s="181" t="s">
        <v>19</v>
      </c>
      <c r="N1230" s="182" t="s">
        <v>43</v>
      </c>
      <c r="O1230" s="66"/>
      <c r="P1230" s="183">
        <f>O1230*H1230</f>
        <v>0</v>
      </c>
      <c r="Q1230" s="183">
        <v>6.0000000000000002E-6</v>
      </c>
      <c r="R1230" s="183">
        <f>Q1230*H1230</f>
        <v>3.6000000000000001E-5</v>
      </c>
      <c r="S1230" s="183">
        <v>0</v>
      </c>
      <c r="T1230" s="183">
        <f>S1230*H1230</f>
        <v>0</v>
      </c>
      <c r="U1230" s="184" t="s">
        <v>19</v>
      </c>
      <c r="V1230" s="36"/>
      <c r="W1230" s="36"/>
      <c r="X1230" s="36"/>
      <c r="Y1230" s="36"/>
      <c r="Z1230" s="36"/>
      <c r="AA1230" s="36"/>
      <c r="AB1230" s="36"/>
      <c r="AC1230" s="36"/>
      <c r="AD1230" s="36"/>
      <c r="AE1230" s="36"/>
      <c r="AR1230" s="185" t="s">
        <v>268</v>
      </c>
      <c r="AT1230" s="185" t="s">
        <v>165</v>
      </c>
      <c r="AU1230" s="185" t="s">
        <v>82</v>
      </c>
      <c r="AY1230" s="19" t="s">
        <v>161</v>
      </c>
      <c r="BE1230" s="186">
        <f>IF(N1230="základní",J1230,0)</f>
        <v>0</v>
      </c>
      <c r="BF1230" s="186">
        <f>IF(N1230="snížená",J1230,0)</f>
        <v>0</v>
      </c>
      <c r="BG1230" s="186">
        <f>IF(N1230="zákl. přenesená",J1230,0)</f>
        <v>0</v>
      </c>
      <c r="BH1230" s="186">
        <f>IF(N1230="sníž. přenesená",J1230,0)</f>
        <v>0</v>
      </c>
      <c r="BI1230" s="186">
        <f>IF(N1230="nulová",J1230,0)</f>
        <v>0</v>
      </c>
      <c r="BJ1230" s="19" t="s">
        <v>80</v>
      </c>
      <c r="BK1230" s="186">
        <f>ROUND(I1230*H1230,1)</f>
        <v>0</v>
      </c>
      <c r="BL1230" s="19" t="s">
        <v>268</v>
      </c>
      <c r="BM1230" s="185" t="s">
        <v>1652</v>
      </c>
    </row>
    <row r="1231" spans="1:65" s="2" customFormat="1" ht="11.25">
      <c r="A1231" s="36"/>
      <c r="B1231" s="37"/>
      <c r="C1231" s="38"/>
      <c r="D1231" s="187" t="s">
        <v>172</v>
      </c>
      <c r="E1231" s="38"/>
      <c r="F1231" s="188" t="s">
        <v>1653</v>
      </c>
      <c r="G1231" s="38"/>
      <c r="H1231" s="38"/>
      <c r="I1231" s="189"/>
      <c r="J1231" s="38"/>
      <c r="K1231" s="38"/>
      <c r="L1231" s="41"/>
      <c r="M1231" s="190"/>
      <c r="N1231" s="191"/>
      <c r="O1231" s="66"/>
      <c r="P1231" s="66"/>
      <c r="Q1231" s="66"/>
      <c r="R1231" s="66"/>
      <c r="S1231" s="66"/>
      <c r="T1231" s="66"/>
      <c r="U1231" s="67"/>
      <c r="V1231" s="36"/>
      <c r="W1231" s="36"/>
      <c r="X1231" s="36"/>
      <c r="Y1231" s="36"/>
      <c r="Z1231" s="36"/>
      <c r="AA1231" s="36"/>
      <c r="AB1231" s="36"/>
      <c r="AC1231" s="36"/>
      <c r="AD1231" s="36"/>
      <c r="AE1231" s="36"/>
      <c r="AT1231" s="19" t="s">
        <v>172</v>
      </c>
      <c r="AU1231" s="19" t="s">
        <v>82</v>
      </c>
    </row>
    <row r="1232" spans="1:65" s="14" customFormat="1" ht="11.25">
      <c r="B1232" s="203"/>
      <c r="C1232" s="204"/>
      <c r="D1232" s="194" t="s">
        <v>174</v>
      </c>
      <c r="E1232" s="205" t="s">
        <v>19</v>
      </c>
      <c r="F1232" s="206" t="s">
        <v>1654</v>
      </c>
      <c r="G1232" s="204"/>
      <c r="H1232" s="207">
        <v>6</v>
      </c>
      <c r="I1232" s="208"/>
      <c r="J1232" s="204"/>
      <c r="K1232" s="204"/>
      <c r="L1232" s="209"/>
      <c r="M1232" s="210"/>
      <c r="N1232" s="211"/>
      <c r="O1232" s="211"/>
      <c r="P1232" s="211"/>
      <c r="Q1232" s="211"/>
      <c r="R1232" s="211"/>
      <c r="S1232" s="211"/>
      <c r="T1232" s="211"/>
      <c r="U1232" s="212"/>
      <c r="AT1232" s="213" t="s">
        <v>174</v>
      </c>
      <c r="AU1232" s="213" t="s">
        <v>82</v>
      </c>
      <c r="AV1232" s="14" t="s">
        <v>82</v>
      </c>
      <c r="AW1232" s="14" t="s">
        <v>33</v>
      </c>
      <c r="AX1232" s="14" t="s">
        <v>80</v>
      </c>
      <c r="AY1232" s="213" t="s">
        <v>161</v>
      </c>
    </row>
    <row r="1233" spans="1:65" s="2" customFormat="1" ht="24.2" customHeight="1">
      <c r="A1233" s="36"/>
      <c r="B1233" s="37"/>
      <c r="C1233" s="174" t="s">
        <v>1655</v>
      </c>
      <c r="D1233" s="174" t="s">
        <v>165</v>
      </c>
      <c r="E1233" s="175" t="s">
        <v>1656</v>
      </c>
      <c r="F1233" s="176" t="s">
        <v>1657</v>
      </c>
      <c r="G1233" s="177" t="s">
        <v>193</v>
      </c>
      <c r="H1233" s="178">
        <v>6</v>
      </c>
      <c r="I1233" s="179"/>
      <c r="J1233" s="180">
        <f>ROUND(I1233*H1233,1)</f>
        <v>0</v>
      </c>
      <c r="K1233" s="176" t="s">
        <v>169</v>
      </c>
      <c r="L1233" s="41"/>
      <c r="M1233" s="181" t="s">
        <v>19</v>
      </c>
      <c r="N1233" s="182" t="s">
        <v>43</v>
      </c>
      <c r="O1233" s="66"/>
      <c r="P1233" s="183">
        <f>O1233*H1233</f>
        <v>0</v>
      </c>
      <c r="Q1233" s="183">
        <v>1.8640000000000001E-5</v>
      </c>
      <c r="R1233" s="183">
        <f>Q1233*H1233</f>
        <v>1.1184000000000001E-4</v>
      </c>
      <c r="S1233" s="183">
        <v>0</v>
      </c>
      <c r="T1233" s="183">
        <f>S1233*H1233</f>
        <v>0</v>
      </c>
      <c r="U1233" s="184" t="s">
        <v>19</v>
      </c>
      <c r="V1233" s="36"/>
      <c r="W1233" s="36"/>
      <c r="X1233" s="36"/>
      <c r="Y1233" s="36"/>
      <c r="Z1233" s="36"/>
      <c r="AA1233" s="36"/>
      <c r="AB1233" s="36"/>
      <c r="AC1233" s="36"/>
      <c r="AD1233" s="36"/>
      <c r="AE1233" s="36"/>
      <c r="AR1233" s="185" t="s">
        <v>268</v>
      </c>
      <c r="AT1233" s="185" t="s">
        <v>165</v>
      </c>
      <c r="AU1233" s="185" t="s">
        <v>82</v>
      </c>
      <c r="AY1233" s="19" t="s">
        <v>161</v>
      </c>
      <c r="BE1233" s="186">
        <f>IF(N1233="základní",J1233,0)</f>
        <v>0</v>
      </c>
      <c r="BF1233" s="186">
        <f>IF(N1233="snížená",J1233,0)</f>
        <v>0</v>
      </c>
      <c r="BG1233" s="186">
        <f>IF(N1233="zákl. přenesená",J1233,0)</f>
        <v>0</v>
      </c>
      <c r="BH1233" s="186">
        <f>IF(N1233="sníž. přenesená",J1233,0)</f>
        <v>0</v>
      </c>
      <c r="BI1233" s="186">
        <f>IF(N1233="nulová",J1233,0)</f>
        <v>0</v>
      </c>
      <c r="BJ1233" s="19" t="s">
        <v>80</v>
      </c>
      <c r="BK1233" s="186">
        <f>ROUND(I1233*H1233,1)</f>
        <v>0</v>
      </c>
      <c r="BL1233" s="19" t="s">
        <v>268</v>
      </c>
      <c r="BM1233" s="185" t="s">
        <v>1658</v>
      </c>
    </row>
    <row r="1234" spans="1:65" s="2" customFormat="1" ht="11.25">
      <c r="A1234" s="36"/>
      <c r="B1234" s="37"/>
      <c r="C1234" s="38"/>
      <c r="D1234" s="187" t="s">
        <v>172</v>
      </c>
      <c r="E1234" s="38"/>
      <c r="F1234" s="188" t="s">
        <v>1659</v>
      </c>
      <c r="G1234" s="38"/>
      <c r="H1234" s="38"/>
      <c r="I1234" s="189"/>
      <c r="J1234" s="38"/>
      <c r="K1234" s="38"/>
      <c r="L1234" s="41"/>
      <c r="M1234" s="190"/>
      <c r="N1234" s="191"/>
      <c r="O1234" s="66"/>
      <c r="P1234" s="66"/>
      <c r="Q1234" s="66"/>
      <c r="R1234" s="66"/>
      <c r="S1234" s="66"/>
      <c r="T1234" s="66"/>
      <c r="U1234" s="67"/>
      <c r="V1234" s="36"/>
      <c r="W1234" s="36"/>
      <c r="X1234" s="36"/>
      <c r="Y1234" s="36"/>
      <c r="Z1234" s="36"/>
      <c r="AA1234" s="36"/>
      <c r="AB1234" s="36"/>
      <c r="AC1234" s="36"/>
      <c r="AD1234" s="36"/>
      <c r="AE1234" s="36"/>
      <c r="AT1234" s="19" t="s">
        <v>172</v>
      </c>
      <c r="AU1234" s="19" t="s">
        <v>82</v>
      </c>
    </row>
    <row r="1235" spans="1:65" s="14" customFormat="1" ht="11.25">
      <c r="B1235" s="203"/>
      <c r="C1235" s="204"/>
      <c r="D1235" s="194" t="s">
        <v>174</v>
      </c>
      <c r="E1235" s="205" t="s">
        <v>19</v>
      </c>
      <c r="F1235" s="206" t="s">
        <v>1654</v>
      </c>
      <c r="G1235" s="204"/>
      <c r="H1235" s="207">
        <v>6</v>
      </c>
      <c r="I1235" s="208"/>
      <c r="J1235" s="204"/>
      <c r="K1235" s="204"/>
      <c r="L1235" s="209"/>
      <c r="M1235" s="210"/>
      <c r="N1235" s="211"/>
      <c r="O1235" s="211"/>
      <c r="P1235" s="211"/>
      <c r="Q1235" s="211"/>
      <c r="R1235" s="211"/>
      <c r="S1235" s="211"/>
      <c r="T1235" s="211"/>
      <c r="U1235" s="212"/>
      <c r="AT1235" s="213" t="s">
        <v>174</v>
      </c>
      <c r="AU1235" s="213" t="s">
        <v>82</v>
      </c>
      <c r="AV1235" s="14" t="s">
        <v>82</v>
      </c>
      <c r="AW1235" s="14" t="s">
        <v>33</v>
      </c>
      <c r="AX1235" s="14" t="s">
        <v>80</v>
      </c>
      <c r="AY1235" s="213" t="s">
        <v>161</v>
      </c>
    </row>
    <row r="1236" spans="1:65" s="2" customFormat="1" ht="24.2" customHeight="1">
      <c r="A1236" s="36"/>
      <c r="B1236" s="37"/>
      <c r="C1236" s="174" t="s">
        <v>1660</v>
      </c>
      <c r="D1236" s="174" t="s">
        <v>165</v>
      </c>
      <c r="E1236" s="175" t="s">
        <v>1661</v>
      </c>
      <c r="F1236" s="176" t="s">
        <v>1662</v>
      </c>
      <c r="G1236" s="177" t="s">
        <v>193</v>
      </c>
      <c r="H1236" s="178">
        <v>6</v>
      </c>
      <c r="I1236" s="179"/>
      <c r="J1236" s="180">
        <f>ROUND(I1236*H1236,1)</f>
        <v>0</v>
      </c>
      <c r="K1236" s="176" t="s">
        <v>169</v>
      </c>
      <c r="L1236" s="41"/>
      <c r="M1236" s="181" t="s">
        <v>19</v>
      </c>
      <c r="N1236" s="182" t="s">
        <v>43</v>
      </c>
      <c r="O1236" s="66"/>
      <c r="P1236" s="183">
        <f>O1236*H1236</f>
        <v>0</v>
      </c>
      <c r="Q1236" s="183">
        <v>2.4382000000000001E-5</v>
      </c>
      <c r="R1236" s="183">
        <f>Q1236*H1236</f>
        <v>1.4629200000000001E-4</v>
      </c>
      <c r="S1236" s="183">
        <v>0</v>
      </c>
      <c r="T1236" s="183">
        <f>S1236*H1236</f>
        <v>0</v>
      </c>
      <c r="U1236" s="184" t="s">
        <v>19</v>
      </c>
      <c r="V1236" s="36"/>
      <c r="W1236" s="36"/>
      <c r="X1236" s="36"/>
      <c r="Y1236" s="36"/>
      <c r="Z1236" s="36"/>
      <c r="AA1236" s="36"/>
      <c r="AB1236" s="36"/>
      <c r="AC1236" s="36"/>
      <c r="AD1236" s="36"/>
      <c r="AE1236" s="36"/>
      <c r="AR1236" s="185" t="s">
        <v>268</v>
      </c>
      <c r="AT1236" s="185" t="s">
        <v>165</v>
      </c>
      <c r="AU1236" s="185" t="s">
        <v>82</v>
      </c>
      <c r="AY1236" s="19" t="s">
        <v>161</v>
      </c>
      <c r="BE1236" s="186">
        <f>IF(N1236="základní",J1236,0)</f>
        <v>0</v>
      </c>
      <c r="BF1236" s="186">
        <f>IF(N1236="snížená",J1236,0)</f>
        <v>0</v>
      </c>
      <c r="BG1236" s="186">
        <f>IF(N1236="zákl. přenesená",J1236,0)</f>
        <v>0</v>
      </c>
      <c r="BH1236" s="186">
        <f>IF(N1236="sníž. přenesená",J1236,0)</f>
        <v>0</v>
      </c>
      <c r="BI1236" s="186">
        <f>IF(N1236="nulová",J1236,0)</f>
        <v>0</v>
      </c>
      <c r="BJ1236" s="19" t="s">
        <v>80</v>
      </c>
      <c r="BK1236" s="186">
        <f>ROUND(I1236*H1236,1)</f>
        <v>0</v>
      </c>
      <c r="BL1236" s="19" t="s">
        <v>268</v>
      </c>
      <c r="BM1236" s="185" t="s">
        <v>1663</v>
      </c>
    </row>
    <row r="1237" spans="1:65" s="2" customFormat="1" ht="11.25">
      <c r="A1237" s="36"/>
      <c r="B1237" s="37"/>
      <c r="C1237" s="38"/>
      <c r="D1237" s="187" t="s">
        <v>172</v>
      </c>
      <c r="E1237" s="38"/>
      <c r="F1237" s="188" t="s">
        <v>1664</v>
      </c>
      <c r="G1237" s="38"/>
      <c r="H1237" s="38"/>
      <c r="I1237" s="189"/>
      <c r="J1237" s="38"/>
      <c r="K1237" s="38"/>
      <c r="L1237" s="41"/>
      <c r="M1237" s="190"/>
      <c r="N1237" s="191"/>
      <c r="O1237" s="66"/>
      <c r="P1237" s="66"/>
      <c r="Q1237" s="66"/>
      <c r="R1237" s="66"/>
      <c r="S1237" s="66"/>
      <c r="T1237" s="66"/>
      <c r="U1237" s="67"/>
      <c r="V1237" s="36"/>
      <c r="W1237" s="36"/>
      <c r="X1237" s="36"/>
      <c r="Y1237" s="36"/>
      <c r="Z1237" s="36"/>
      <c r="AA1237" s="36"/>
      <c r="AB1237" s="36"/>
      <c r="AC1237" s="36"/>
      <c r="AD1237" s="36"/>
      <c r="AE1237" s="36"/>
      <c r="AT1237" s="19" t="s">
        <v>172</v>
      </c>
      <c r="AU1237" s="19" t="s">
        <v>82</v>
      </c>
    </row>
    <row r="1238" spans="1:65" s="14" customFormat="1" ht="11.25">
      <c r="B1238" s="203"/>
      <c r="C1238" s="204"/>
      <c r="D1238" s="194" t="s">
        <v>174</v>
      </c>
      <c r="E1238" s="205" t="s">
        <v>19</v>
      </c>
      <c r="F1238" s="206" t="s">
        <v>1654</v>
      </c>
      <c r="G1238" s="204"/>
      <c r="H1238" s="207">
        <v>6</v>
      </c>
      <c r="I1238" s="208"/>
      <c r="J1238" s="204"/>
      <c r="K1238" s="204"/>
      <c r="L1238" s="209"/>
      <c r="M1238" s="210"/>
      <c r="N1238" s="211"/>
      <c r="O1238" s="211"/>
      <c r="P1238" s="211"/>
      <c r="Q1238" s="211"/>
      <c r="R1238" s="211"/>
      <c r="S1238" s="211"/>
      <c r="T1238" s="211"/>
      <c r="U1238" s="212"/>
      <c r="AT1238" s="213" t="s">
        <v>174</v>
      </c>
      <c r="AU1238" s="213" t="s">
        <v>82</v>
      </c>
      <c r="AV1238" s="14" t="s">
        <v>82</v>
      </c>
      <c r="AW1238" s="14" t="s">
        <v>33</v>
      </c>
      <c r="AX1238" s="14" t="s">
        <v>80</v>
      </c>
      <c r="AY1238" s="213" t="s">
        <v>161</v>
      </c>
    </row>
    <row r="1239" spans="1:65" s="2" customFormat="1" ht="16.5" customHeight="1">
      <c r="A1239" s="36"/>
      <c r="B1239" s="37"/>
      <c r="C1239" s="174" t="s">
        <v>1665</v>
      </c>
      <c r="D1239" s="174" t="s">
        <v>165</v>
      </c>
      <c r="E1239" s="175" t="s">
        <v>1666</v>
      </c>
      <c r="F1239" s="176" t="s">
        <v>1667</v>
      </c>
      <c r="G1239" s="177" t="s">
        <v>193</v>
      </c>
      <c r="H1239" s="178">
        <v>6</v>
      </c>
      <c r="I1239" s="179"/>
      <c r="J1239" s="180">
        <f>ROUND(I1239*H1239,1)</f>
        <v>0</v>
      </c>
      <c r="K1239" s="176" t="s">
        <v>169</v>
      </c>
      <c r="L1239" s="41"/>
      <c r="M1239" s="181" t="s">
        <v>19</v>
      </c>
      <c r="N1239" s="182" t="s">
        <v>43</v>
      </c>
      <c r="O1239" s="66"/>
      <c r="P1239" s="183">
        <f>O1239*H1239</f>
        <v>0</v>
      </c>
      <c r="Q1239" s="183">
        <v>6.2119999999999995E-5</v>
      </c>
      <c r="R1239" s="183">
        <f>Q1239*H1239</f>
        <v>3.7272E-4</v>
      </c>
      <c r="S1239" s="183">
        <v>0</v>
      </c>
      <c r="T1239" s="183">
        <f>S1239*H1239</f>
        <v>0</v>
      </c>
      <c r="U1239" s="184" t="s">
        <v>19</v>
      </c>
      <c r="V1239" s="36"/>
      <c r="W1239" s="36"/>
      <c r="X1239" s="36"/>
      <c r="Y1239" s="36"/>
      <c r="Z1239" s="36"/>
      <c r="AA1239" s="36"/>
      <c r="AB1239" s="36"/>
      <c r="AC1239" s="36"/>
      <c r="AD1239" s="36"/>
      <c r="AE1239" s="36"/>
      <c r="AR1239" s="185" t="s">
        <v>268</v>
      </c>
      <c r="AT1239" s="185" t="s">
        <v>165</v>
      </c>
      <c r="AU1239" s="185" t="s">
        <v>82</v>
      </c>
      <c r="AY1239" s="19" t="s">
        <v>161</v>
      </c>
      <c r="BE1239" s="186">
        <f>IF(N1239="základní",J1239,0)</f>
        <v>0</v>
      </c>
      <c r="BF1239" s="186">
        <f>IF(N1239="snížená",J1239,0)</f>
        <v>0</v>
      </c>
      <c r="BG1239" s="186">
        <f>IF(N1239="zákl. přenesená",J1239,0)</f>
        <v>0</v>
      </c>
      <c r="BH1239" s="186">
        <f>IF(N1239="sníž. přenesená",J1239,0)</f>
        <v>0</v>
      </c>
      <c r="BI1239" s="186">
        <f>IF(N1239="nulová",J1239,0)</f>
        <v>0</v>
      </c>
      <c r="BJ1239" s="19" t="s">
        <v>80</v>
      </c>
      <c r="BK1239" s="186">
        <f>ROUND(I1239*H1239,1)</f>
        <v>0</v>
      </c>
      <c r="BL1239" s="19" t="s">
        <v>268</v>
      </c>
      <c r="BM1239" s="185" t="s">
        <v>1668</v>
      </c>
    </row>
    <row r="1240" spans="1:65" s="2" customFormat="1" ht="11.25">
      <c r="A1240" s="36"/>
      <c r="B1240" s="37"/>
      <c r="C1240" s="38"/>
      <c r="D1240" s="187" t="s">
        <v>172</v>
      </c>
      <c r="E1240" s="38"/>
      <c r="F1240" s="188" t="s">
        <v>1669</v>
      </c>
      <c r="G1240" s="38"/>
      <c r="H1240" s="38"/>
      <c r="I1240" s="189"/>
      <c r="J1240" s="38"/>
      <c r="K1240" s="38"/>
      <c r="L1240" s="41"/>
      <c r="M1240" s="190"/>
      <c r="N1240" s="191"/>
      <c r="O1240" s="66"/>
      <c r="P1240" s="66"/>
      <c r="Q1240" s="66"/>
      <c r="R1240" s="66"/>
      <c r="S1240" s="66"/>
      <c r="T1240" s="66"/>
      <c r="U1240" s="67"/>
      <c r="V1240" s="36"/>
      <c r="W1240" s="36"/>
      <c r="X1240" s="36"/>
      <c r="Y1240" s="36"/>
      <c r="Z1240" s="36"/>
      <c r="AA1240" s="36"/>
      <c r="AB1240" s="36"/>
      <c r="AC1240" s="36"/>
      <c r="AD1240" s="36"/>
      <c r="AE1240" s="36"/>
      <c r="AT1240" s="19" t="s">
        <v>172</v>
      </c>
      <c r="AU1240" s="19" t="s">
        <v>82</v>
      </c>
    </row>
    <row r="1241" spans="1:65" s="14" customFormat="1" ht="11.25">
      <c r="B1241" s="203"/>
      <c r="C1241" s="204"/>
      <c r="D1241" s="194" t="s">
        <v>174</v>
      </c>
      <c r="E1241" s="205" t="s">
        <v>19</v>
      </c>
      <c r="F1241" s="206" t="s">
        <v>1654</v>
      </c>
      <c r="G1241" s="204"/>
      <c r="H1241" s="207">
        <v>6</v>
      </c>
      <c r="I1241" s="208"/>
      <c r="J1241" s="204"/>
      <c r="K1241" s="204"/>
      <c r="L1241" s="209"/>
      <c r="M1241" s="210"/>
      <c r="N1241" s="211"/>
      <c r="O1241" s="211"/>
      <c r="P1241" s="211"/>
      <c r="Q1241" s="211"/>
      <c r="R1241" s="211"/>
      <c r="S1241" s="211"/>
      <c r="T1241" s="211"/>
      <c r="U1241" s="212"/>
      <c r="AT1241" s="213" t="s">
        <v>174</v>
      </c>
      <c r="AU1241" s="213" t="s">
        <v>82</v>
      </c>
      <c r="AV1241" s="14" t="s">
        <v>82</v>
      </c>
      <c r="AW1241" s="14" t="s">
        <v>33</v>
      </c>
      <c r="AX1241" s="14" t="s">
        <v>80</v>
      </c>
      <c r="AY1241" s="213" t="s">
        <v>161</v>
      </c>
    </row>
    <row r="1242" spans="1:65" s="2" customFormat="1" ht="21.75" customHeight="1">
      <c r="A1242" s="36"/>
      <c r="B1242" s="37"/>
      <c r="C1242" s="174" t="s">
        <v>1670</v>
      </c>
      <c r="D1242" s="174" t="s">
        <v>165</v>
      </c>
      <c r="E1242" s="175" t="s">
        <v>1671</v>
      </c>
      <c r="F1242" s="176" t="s">
        <v>1672</v>
      </c>
      <c r="G1242" s="177" t="s">
        <v>193</v>
      </c>
      <c r="H1242" s="178">
        <v>6</v>
      </c>
      <c r="I1242" s="179"/>
      <c r="J1242" s="180">
        <f>ROUND(I1242*H1242,1)</f>
        <v>0</v>
      </c>
      <c r="K1242" s="176" t="s">
        <v>169</v>
      </c>
      <c r="L1242" s="41"/>
      <c r="M1242" s="181" t="s">
        <v>19</v>
      </c>
      <c r="N1242" s="182" t="s">
        <v>43</v>
      </c>
      <c r="O1242" s="66"/>
      <c r="P1242" s="183">
        <f>O1242*H1242</f>
        <v>0</v>
      </c>
      <c r="Q1242" s="183">
        <v>2.2120000000000002E-5</v>
      </c>
      <c r="R1242" s="183">
        <f>Q1242*H1242</f>
        <v>1.3272000000000002E-4</v>
      </c>
      <c r="S1242" s="183">
        <v>0</v>
      </c>
      <c r="T1242" s="183">
        <f>S1242*H1242</f>
        <v>0</v>
      </c>
      <c r="U1242" s="184" t="s">
        <v>19</v>
      </c>
      <c r="V1242" s="36"/>
      <c r="W1242" s="36"/>
      <c r="X1242" s="36"/>
      <c r="Y1242" s="36"/>
      <c r="Z1242" s="36"/>
      <c r="AA1242" s="36"/>
      <c r="AB1242" s="36"/>
      <c r="AC1242" s="36"/>
      <c r="AD1242" s="36"/>
      <c r="AE1242" s="36"/>
      <c r="AR1242" s="185" t="s">
        <v>268</v>
      </c>
      <c r="AT1242" s="185" t="s">
        <v>165</v>
      </c>
      <c r="AU1242" s="185" t="s">
        <v>82</v>
      </c>
      <c r="AY1242" s="19" t="s">
        <v>161</v>
      </c>
      <c r="BE1242" s="186">
        <f>IF(N1242="základní",J1242,0)</f>
        <v>0</v>
      </c>
      <c r="BF1242" s="186">
        <f>IF(N1242="snížená",J1242,0)</f>
        <v>0</v>
      </c>
      <c r="BG1242" s="186">
        <f>IF(N1242="zákl. přenesená",J1242,0)</f>
        <v>0</v>
      </c>
      <c r="BH1242" s="186">
        <f>IF(N1242="sníž. přenesená",J1242,0)</f>
        <v>0</v>
      </c>
      <c r="BI1242" s="186">
        <f>IF(N1242="nulová",J1242,0)</f>
        <v>0</v>
      </c>
      <c r="BJ1242" s="19" t="s">
        <v>80</v>
      </c>
      <c r="BK1242" s="186">
        <f>ROUND(I1242*H1242,1)</f>
        <v>0</v>
      </c>
      <c r="BL1242" s="19" t="s">
        <v>268</v>
      </c>
      <c r="BM1242" s="185" t="s">
        <v>1673</v>
      </c>
    </row>
    <row r="1243" spans="1:65" s="2" customFormat="1" ht="11.25">
      <c r="A1243" s="36"/>
      <c r="B1243" s="37"/>
      <c r="C1243" s="38"/>
      <c r="D1243" s="187" t="s">
        <v>172</v>
      </c>
      <c r="E1243" s="38"/>
      <c r="F1243" s="188" t="s">
        <v>1674</v>
      </c>
      <c r="G1243" s="38"/>
      <c r="H1243" s="38"/>
      <c r="I1243" s="189"/>
      <c r="J1243" s="38"/>
      <c r="K1243" s="38"/>
      <c r="L1243" s="41"/>
      <c r="M1243" s="190"/>
      <c r="N1243" s="191"/>
      <c r="O1243" s="66"/>
      <c r="P1243" s="66"/>
      <c r="Q1243" s="66"/>
      <c r="R1243" s="66"/>
      <c r="S1243" s="66"/>
      <c r="T1243" s="66"/>
      <c r="U1243" s="67"/>
      <c r="V1243" s="36"/>
      <c r="W1243" s="36"/>
      <c r="X1243" s="36"/>
      <c r="Y1243" s="36"/>
      <c r="Z1243" s="36"/>
      <c r="AA1243" s="36"/>
      <c r="AB1243" s="36"/>
      <c r="AC1243" s="36"/>
      <c r="AD1243" s="36"/>
      <c r="AE1243" s="36"/>
      <c r="AT1243" s="19" t="s">
        <v>172</v>
      </c>
      <c r="AU1243" s="19" t="s">
        <v>82</v>
      </c>
    </row>
    <row r="1244" spans="1:65" s="14" customFormat="1" ht="11.25">
      <c r="B1244" s="203"/>
      <c r="C1244" s="204"/>
      <c r="D1244" s="194" t="s">
        <v>174</v>
      </c>
      <c r="E1244" s="205" t="s">
        <v>19</v>
      </c>
      <c r="F1244" s="206" t="s">
        <v>1654</v>
      </c>
      <c r="G1244" s="204"/>
      <c r="H1244" s="207">
        <v>6</v>
      </c>
      <c r="I1244" s="208"/>
      <c r="J1244" s="204"/>
      <c r="K1244" s="204"/>
      <c r="L1244" s="209"/>
      <c r="M1244" s="210"/>
      <c r="N1244" s="211"/>
      <c r="O1244" s="211"/>
      <c r="P1244" s="211"/>
      <c r="Q1244" s="211"/>
      <c r="R1244" s="211"/>
      <c r="S1244" s="211"/>
      <c r="T1244" s="211"/>
      <c r="U1244" s="212"/>
      <c r="AT1244" s="213" t="s">
        <v>174</v>
      </c>
      <c r="AU1244" s="213" t="s">
        <v>82</v>
      </c>
      <c r="AV1244" s="14" t="s">
        <v>82</v>
      </c>
      <c r="AW1244" s="14" t="s">
        <v>33</v>
      </c>
      <c r="AX1244" s="14" t="s">
        <v>80</v>
      </c>
      <c r="AY1244" s="213" t="s">
        <v>161</v>
      </c>
    </row>
    <row r="1245" spans="1:65" s="2" customFormat="1" ht="16.5" customHeight="1">
      <c r="A1245" s="36"/>
      <c r="B1245" s="37"/>
      <c r="C1245" s="174" t="s">
        <v>1675</v>
      </c>
      <c r="D1245" s="174" t="s">
        <v>165</v>
      </c>
      <c r="E1245" s="175" t="s">
        <v>1676</v>
      </c>
      <c r="F1245" s="176" t="s">
        <v>1677</v>
      </c>
      <c r="G1245" s="177" t="s">
        <v>168</v>
      </c>
      <c r="H1245" s="178">
        <v>139.46799999999999</v>
      </c>
      <c r="I1245" s="179"/>
      <c r="J1245" s="180">
        <f>ROUND(I1245*H1245,1)</f>
        <v>0</v>
      </c>
      <c r="K1245" s="176" t="s">
        <v>169</v>
      </c>
      <c r="L1245" s="41"/>
      <c r="M1245" s="181" t="s">
        <v>19</v>
      </c>
      <c r="N1245" s="182" t="s">
        <v>43</v>
      </c>
      <c r="O1245" s="66"/>
      <c r="P1245" s="183">
        <f>O1245*H1245</f>
        <v>0</v>
      </c>
      <c r="Q1245" s="183">
        <v>7.8392000000000002E-4</v>
      </c>
      <c r="R1245" s="183">
        <f>Q1245*H1245</f>
        <v>0.10933175455999999</v>
      </c>
      <c r="S1245" s="183">
        <v>0</v>
      </c>
      <c r="T1245" s="183">
        <f>S1245*H1245</f>
        <v>0</v>
      </c>
      <c r="U1245" s="184" t="s">
        <v>19</v>
      </c>
      <c r="V1245" s="36"/>
      <c r="W1245" s="36"/>
      <c r="X1245" s="36"/>
      <c r="Y1245" s="36"/>
      <c r="Z1245" s="36"/>
      <c r="AA1245" s="36"/>
      <c r="AB1245" s="36"/>
      <c r="AC1245" s="36"/>
      <c r="AD1245" s="36"/>
      <c r="AE1245" s="36"/>
      <c r="AR1245" s="185" t="s">
        <v>268</v>
      </c>
      <c r="AT1245" s="185" t="s">
        <v>165</v>
      </c>
      <c r="AU1245" s="185" t="s">
        <v>82</v>
      </c>
      <c r="AY1245" s="19" t="s">
        <v>161</v>
      </c>
      <c r="BE1245" s="186">
        <f>IF(N1245="základní",J1245,0)</f>
        <v>0</v>
      </c>
      <c r="BF1245" s="186">
        <f>IF(N1245="snížená",J1245,0)</f>
        <v>0</v>
      </c>
      <c r="BG1245" s="186">
        <f>IF(N1245="zákl. přenesená",J1245,0)</f>
        <v>0</v>
      </c>
      <c r="BH1245" s="186">
        <f>IF(N1245="sníž. přenesená",J1245,0)</f>
        <v>0</v>
      </c>
      <c r="BI1245" s="186">
        <f>IF(N1245="nulová",J1245,0)</f>
        <v>0</v>
      </c>
      <c r="BJ1245" s="19" t="s">
        <v>80</v>
      </c>
      <c r="BK1245" s="186">
        <f>ROUND(I1245*H1245,1)</f>
        <v>0</v>
      </c>
      <c r="BL1245" s="19" t="s">
        <v>268</v>
      </c>
      <c r="BM1245" s="185" t="s">
        <v>1678</v>
      </c>
    </row>
    <row r="1246" spans="1:65" s="2" customFormat="1" ht="11.25">
      <c r="A1246" s="36"/>
      <c r="B1246" s="37"/>
      <c r="C1246" s="38"/>
      <c r="D1246" s="187" t="s">
        <v>172</v>
      </c>
      <c r="E1246" s="38"/>
      <c r="F1246" s="188" t="s">
        <v>1679</v>
      </c>
      <c r="G1246" s="38"/>
      <c r="H1246" s="38"/>
      <c r="I1246" s="189"/>
      <c r="J1246" s="38"/>
      <c r="K1246" s="38"/>
      <c r="L1246" s="41"/>
      <c r="M1246" s="190"/>
      <c r="N1246" s="191"/>
      <c r="O1246" s="66"/>
      <c r="P1246" s="66"/>
      <c r="Q1246" s="66"/>
      <c r="R1246" s="66"/>
      <c r="S1246" s="66"/>
      <c r="T1246" s="66"/>
      <c r="U1246" s="67"/>
      <c r="V1246" s="36"/>
      <c r="W1246" s="36"/>
      <c r="X1246" s="36"/>
      <c r="Y1246" s="36"/>
      <c r="Z1246" s="36"/>
      <c r="AA1246" s="36"/>
      <c r="AB1246" s="36"/>
      <c r="AC1246" s="36"/>
      <c r="AD1246" s="36"/>
      <c r="AE1246" s="36"/>
      <c r="AT1246" s="19" t="s">
        <v>172</v>
      </c>
      <c r="AU1246" s="19" t="s">
        <v>82</v>
      </c>
    </row>
    <row r="1247" spans="1:65" s="2" customFormat="1" ht="48.75">
      <c r="A1247" s="36"/>
      <c r="B1247" s="37"/>
      <c r="C1247" s="38"/>
      <c r="D1247" s="194" t="s">
        <v>213</v>
      </c>
      <c r="E1247" s="38"/>
      <c r="F1247" s="225" t="s">
        <v>1680</v>
      </c>
      <c r="G1247" s="38"/>
      <c r="H1247" s="38"/>
      <c r="I1247" s="189"/>
      <c r="J1247" s="38"/>
      <c r="K1247" s="38"/>
      <c r="L1247" s="41"/>
      <c r="M1247" s="190"/>
      <c r="N1247" s="191"/>
      <c r="O1247" s="66"/>
      <c r="P1247" s="66"/>
      <c r="Q1247" s="66"/>
      <c r="R1247" s="66"/>
      <c r="S1247" s="66"/>
      <c r="T1247" s="66"/>
      <c r="U1247" s="67"/>
      <c r="V1247" s="36"/>
      <c r="W1247" s="36"/>
      <c r="X1247" s="36"/>
      <c r="Y1247" s="36"/>
      <c r="Z1247" s="36"/>
      <c r="AA1247" s="36"/>
      <c r="AB1247" s="36"/>
      <c r="AC1247" s="36"/>
      <c r="AD1247" s="36"/>
      <c r="AE1247" s="36"/>
      <c r="AT1247" s="19" t="s">
        <v>213</v>
      </c>
      <c r="AU1247" s="19" t="s">
        <v>82</v>
      </c>
    </row>
    <row r="1248" spans="1:65" s="14" customFormat="1" ht="11.25">
      <c r="B1248" s="203"/>
      <c r="C1248" s="204"/>
      <c r="D1248" s="194" t="s">
        <v>174</v>
      </c>
      <c r="E1248" s="205" t="s">
        <v>19</v>
      </c>
      <c r="F1248" s="206" t="s">
        <v>1681</v>
      </c>
      <c r="G1248" s="204"/>
      <c r="H1248" s="207">
        <v>133.28</v>
      </c>
      <c r="I1248" s="208"/>
      <c r="J1248" s="204"/>
      <c r="K1248" s="204"/>
      <c r="L1248" s="209"/>
      <c r="M1248" s="210"/>
      <c r="N1248" s="211"/>
      <c r="O1248" s="211"/>
      <c r="P1248" s="211"/>
      <c r="Q1248" s="211"/>
      <c r="R1248" s="211"/>
      <c r="S1248" s="211"/>
      <c r="T1248" s="211"/>
      <c r="U1248" s="212"/>
      <c r="AT1248" s="213" t="s">
        <v>174</v>
      </c>
      <c r="AU1248" s="213" t="s">
        <v>82</v>
      </c>
      <c r="AV1248" s="14" t="s">
        <v>82</v>
      </c>
      <c r="AW1248" s="14" t="s">
        <v>33</v>
      </c>
      <c r="AX1248" s="14" t="s">
        <v>72</v>
      </c>
      <c r="AY1248" s="213" t="s">
        <v>161</v>
      </c>
    </row>
    <row r="1249" spans="1:65" s="14" customFormat="1" ht="11.25">
      <c r="B1249" s="203"/>
      <c r="C1249" s="204"/>
      <c r="D1249" s="194" t="s">
        <v>174</v>
      </c>
      <c r="E1249" s="205" t="s">
        <v>19</v>
      </c>
      <c r="F1249" s="206" t="s">
        <v>1682</v>
      </c>
      <c r="G1249" s="204"/>
      <c r="H1249" s="207">
        <v>6.1879999999999997</v>
      </c>
      <c r="I1249" s="208"/>
      <c r="J1249" s="204"/>
      <c r="K1249" s="204"/>
      <c r="L1249" s="209"/>
      <c r="M1249" s="210"/>
      <c r="N1249" s="211"/>
      <c r="O1249" s="211"/>
      <c r="P1249" s="211"/>
      <c r="Q1249" s="211"/>
      <c r="R1249" s="211"/>
      <c r="S1249" s="211"/>
      <c r="T1249" s="211"/>
      <c r="U1249" s="212"/>
      <c r="AT1249" s="213" t="s">
        <v>174</v>
      </c>
      <c r="AU1249" s="213" t="s">
        <v>82</v>
      </c>
      <c r="AV1249" s="14" t="s">
        <v>82</v>
      </c>
      <c r="AW1249" s="14" t="s">
        <v>33</v>
      </c>
      <c r="AX1249" s="14" t="s">
        <v>72</v>
      </c>
      <c r="AY1249" s="213" t="s">
        <v>161</v>
      </c>
    </row>
    <row r="1250" spans="1:65" s="15" customFormat="1" ht="11.25">
      <c r="B1250" s="214"/>
      <c r="C1250" s="215"/>
      <c r="D1250" s="194" t="s">
        <v>174</v>
      </c>
      <c r="E1250" s="216" t="s">
        <v>19</v>
      </c>
      <c r="F1250" s="217" t="s">
        <v>239</v>
      </c>
      <c r="G1250" s="215"/>
      <c r="H1250" s="218">
        <v>139.46799999999999</v>
      </c>
      <c r="I1250" s="219"/>
      <c r="J1250" s="215"/>
      <c r="K1250" s="215"/>
      <c r="L1250" s="220"/>
      <c r="M1250" s="221"/>
      <c r="N1250" s="222"/>
      <c r="O1250" s="222"/>
      <c r="P1250" s="222"/>
      <c r="Q1250" s="222"/>
      <c r="R1250" s="222"/>
      <c r="S1250" s="222"/>
      <c r="T1250" s="222"/>
      <c r="U1250" s="223"/>
      <c r="AT1250" s="224" t="s">
        <v>174</v>
      </c>
      <c r="AU1250" s="224" t="s">
        <v>82</v>
      </c>
      <c r="AV1250" s="15" t="s">
        <v>170</v>
      </c>
      <c r="AW1250" s="15" t="s">
        <v>33</v>
      </c>
      <c r="AX1250" s="15" t="s">
        <v>80</v>
      </c>
      <c r="AY1250" s="224" t="s">
        <v>161</v>
      </c>
    </row>
    <row r="1251" spans="1:65" s="12" customFormat="1" ht="22.9" customHeight="1">
      <c r="B1251" s="158"/>
      <c r="C1251" s="159"/>
      <c r="D1251" s="160" t="s">
        <v>71</v>
      </c>
      <c r="E1251" s="172" t="s">
        <v>1683</v>
      </c>
      <c r="F1251" s="172" t="s">
        <v>1684</v>
      </c>
      <c r="G1251" s="159"/>
      <c r="H1251" s="159"/>
      <c r="I1251" s="162"/>
      <c r="J1251" s="173">
        <f>BK1251</f>
        <v>0</v>
      </c>
      <c r="K1251" s="159"/>
      <c r="L1251" s="164"/>
      <c r="M1251" s="165"/>
      <c r="N1251" s="166"/>
      <c r="O1251" s="166"/>
      <c r="P1251" s="167">
        <f>SUM(P1252:P1451)</f>
        <v>0</v>
      </c>
      <c r="Q1251" s="166"/>
      <c r="R1251" s="167">
        <f>SUM(R1252:R1451)</f>
        <v>0.39323799370000001</v>
      </c>
      <c r="S1251" s="166"/>
      <c r="T1251" s="167">
        <f>SUM(T1252:T1451)</f>
        <v>0</v>
      </c>
      <c r="U1251" s="168"/>
      <c r="AR1251" s="169" t="s">
        <v>82</v>
      </c>
      <c r="AT1251" s="170" t="s">
        <v>71</v>
      </c>
      <c r="AU1251" s="170" t="s">
        <v>80</v>
      </c>
      <c r="AY1251" s="169" t="s">
        <v>161</v>
      </c>
      <c r="BK1251" s="171">
        <f>SUM(BK1252:BK1451)</f>
        <v>0</v>
      </c>
    </row>
    <row r="1252" spans="1:65" s="2" customFormat="1" ht="21.75" customHeight="1">
      <c r="A1252" s="36"/>
      <c r="B1252" s="37"/>
      <c r="C1252" s="174" t="s">
        <v>1685</v>
      </c>
      <c r="D1252" s="174" t="s">
        <v>165</v>
      </c>
      <c r="E1252" s="175" t="s">
        <v>1686</v>
      </c>
      <c r="F1252" s="176" t="s">
        <v>1687</v>
      </c>
      <c r="G1252" s="177" t="s">
        <v>168</v>
      </c>
      <c r="H1252" s="178">
        <v>675.33500000000004</v>
      </c>
      <c r="I1252" s="179"/>
      <c r="J1252" s="180">
        <f>ROUND(I1252*H1252,1)</f>
        <v>0</v>
      </c>
      <c r="K1252" s="176" t="s">
        <v>169</v>
      </c>
      <c r="L1252" s="41"/>
      <c r="M1252" s="181" t="s">
        <v>19</v>
      </c>
      <c r="N1252" s="182" t="s">
        <v>43</v>
      </c>
      <c r="O1252" s="66"/>
      <c r="P1252" s="183">
        <f>O1252*H1252</f>
        <v>0</v>
      </c>
      <c r="Q1252" s="183">
        <v>2.0000000000000001E-4</v>
      </c>
      <c r="R1252" s="183">
        <f>Q1252*H1252</f>
        <v>0.13506700000000002</v>
      </c>
      <c r="S1252" s="183">
        <v>0</v>
      </c>
      <c r="T1252" s="183">
        <f>S1252*H1252</f>
        <v>0</v>
      </c>
      <c r="U1252" s="184" t="s">
        <v>19</v>
      </c>
      <c r="V1252" s="36"/>
      <c r="W1252" s="36"/>
      <c r="X1252" s="36"/>
      <c r="Y1252" s="36"/>
      <c r="Z1252" s="36"/>
      <c r="AA1252" s="36"/>
      <c r="AB1252" s="36"/>
      <c r="AC1252" s="36"/>
      <c r="AD1252" s="36"/>
      <c r="AE1252" s="36"/>
      <c r="AR1252" s="185" t="s">
        <v>268</v>
      </c>
      <c r="AT1252" s="185" t="s">
        <v>165</v>
      </c>
      <c r="AU1252" s="185" t="s">
        <v>82</v>
      </c>
      <c r="AY1252" s="19" t="s">
        <v>161</v>
      </c>
      <c r="BE1252" s="186">
        <f>IF(N1252="základní",J1252,0)</f>
        <v>0</v>
      </c>
      <c r="BF1252" s="186">
        <f>IF(N1252="snížená",J1252,0)</f>
        <v>0</v>
      </c>
      <c r="BG1252" s="186">
        <f>IF(N1252="zákl. přenesená",J1252,0)</f>
        <v>0</v>
      </c>
      <c r="BH1252" s="186">
        <f>IF(N1252="sníž. přenesená",J1252,0)</f>
        <v>0</v>
      </c>
      <c r="BI1252" s="186">
        <f>IF(N1252="nulová",J1252,0)</f>
        <v>0</v>
      </c>
      <c r="BJ1252" s="19" t="s">
        <v>80</v>
      </c>
      <c r="BK1252" s="186">
        <f>ROUND(I1252*H1252,1)</f>
        <v>0</v>
      </c>
      <c r="BL1252" s="19" t="s">
        <v>268</v>
      </c>
      <c r="BM1252" s="185" t="s">
        <v>1688</v>
      </c>
    </row>
    <row r="1253" spans="1:65" s="2" customFormat="1" ht="11.25">
      <c r="A1253" s="36"/>
      <c r="B1253" s="37"/>
      <c r="C1253" s="38"/>
      <c r="D1253" s="187" t="s">
        <v>172</v>
      </c>
      <c r="E1253" s="38"/>
      <c r="F1253" s="188" t="s">
        <v>1689</v>
      </c>
      <c r="G1253" s="38"/>
      <c r="H1253" s="38"/>
      <c r="I1253" s="189"/>
      <c r="J1253" s="38"/>
      <c r="K1253" s="38"/>
      <c r="L1253" s="41"/>
      <c r="M1253" s="190"/>
      <c r="N1253" s="191"/>
      <c r="O1253" s="66"/>
      <c r="P1253" s="66"/>
      <c r="Q1253" s="66"/>
      <c r="R1253" s="66"/>
      <c r="S1253" s="66"/>
      <c r="T1253" s="66"/>
      <c r="U1253" s="67"/>
      <c r="V1253" s="36"/>
      <c r="W1253" s="36"/>
      <c r="X1253" s="36"/>
      <c r="Y1253" s="36"/>
      <c r="Z1253" s="36"/>
      <c r="AA1253" s="36"/>
      <c r="AB1253" s="36"/>
      <c r="AC1253" s="36"/>
      <c r="AD1253" s="36"/>
      <c r="AE1253" s="36"/>
      <c r="AT1253" s="19" t="s">
        <v>172</v>
      </c>
      <c r="AU1253" s="19" t="s">
        <v>82</v>
      </c>
    </row>
    <row r="1254" spans="1:65" s="14" customFormat="1" ht="11.25">
      <c r="B1254" s="203"/>
      <c r="C1254" s="204"/>
      <c r="D1254" s="194" t="s">
        <v>174</v>
      </c>
      <c r="E1254" s="205" t="s">
        <v>19</v>
      </c>
      <c r="F1254" s="206" t="s">
        <v>274</v>
      </c>
      <c r="G1254" s="204"/>
      <c r="H1254" s="207">
        <v>194.59</v>
      </c>
      <c r="I1254" s="208"/>
      <c r="J1254" s="204"/>
      <c r="K1254" s="204"/>
      <c r="L1254" s="209"/>
      <c r="M1254" s="210"/>
      <c r="N1254" s="211"/>
      <c r="O1254" s="211"/>
      <c r="P1254" s="211"/>
      <c r="Q1254" s="211"/>
      <c r="R1254" s="211"/>
      <c r="S1254" s="211"/>
      <c r="T1254" s="211"/>
      <c r="U1254" s="212"/>
      <c r="AT1254" s="213" t="s">
        <v>174</v>
      </c>
      <c r="AU1254" s="213" t="s">
        <v>82</v>
      </c>
      <c r="AV1254" s="14" t="s">
        <v>82</v>
      </c>
      <c r="AW1254" s="14" t="s">
        <v>33</v>
      </c>
      <c r="AX1254" s="14" t="s">
        <v>72</v>
      </c>
      <c r="AY1254" s="213" t="s">
        <v>161</v>
      </c>
    </row>
    <row r="1255" spans="1:65" s="14" customFormat="1" ht="11.25">
      <c r="B1255" s="203"/>
      <c r="C1255" s="204"/>
      <c r="D1255" s="194" t="s">
        <v>174</v>
      </c>
      <c r="E1255" s="205" t="s">
        <v>19</v>
      </c>
      <c r="F1255" s="206" t="s">
        <v>1690</v>
      </c>
      <c r="G1255" s="204"/>
      <c r="H1255" s="207">
        <v>-44</v>
      </c>
      <c r="I1255" s="208"/>
      <c r="J1255" s="204"/>
      <c r="K1255" s="204"/>
      <c r="L1255" s="209"/>
      <c r="M1255" s="210"/>
      <c r="N1255" s="211"/>
      <c r="O1255" s="211"/>
      <c r="P1255" s="211"/>
      <c r="Q1255" s="211"/>
      <c r="R1255" s="211"/>
      <c r="S1255" s="211"/>
      <c r="T1255" s="211"/>
      <c r="U1255" s="212"/>
      <c r="AT1255" s="213" t="s">
        <v>174</v>
      </c>
      <c r="AU1255" s="213" t="s">
        <v>82</v>
      </c>
      <c r="AV1255" s="14" t="s">
        <v>82</v>
      </c>
      <c r="AW1255" s="14" t="s">
        <v>33</v>
      </c>
      <c r="AX1255" s="14" t="s">
        <v>72</v>
      </c>
      <c r="AY1255" s="213" t="s">
        <v>161</v>
      </c>
    </row>
    <row r="1256" spans="1:65" s="16" customFormat="1" ht="11.25">
      <c r="B1256" s="226"/>
      <c r="C1256" s="227"/>
      <c r="D1256" s="194" t="s">
        <v>174</v>
      </c>
      <c r="E1256" s="228" t="s">
        <v>19</v>
      </c>
      <c r="F1256" s="229" t="s">
        <v>277</v>
      </c>
      <c r="G1256" s="227"/>
      <c r="H1256" s="230">
        <v>150.59</v>
      </c>
      <c r="I1256" s="231"/>
      <c r="J1256" s="227"/>
      <c r="K1256" s="227"/>
      <c r="L1256" s="232"/>
      <c r="M1256" s="233"/>
      <c r="N1256" s="234"/>
      <c r="O1256" s="234"/>
      <c r="P1256" s="234"/>
      <c r="Q1256" s="234"/>
      <c r="R1256" s="234"/>
      <c r="S1256" s="234"/>
      <c r="T1256" s="234"/>
      <c r="U1256" s="235"/>
      <c r="AT1256" s="236" t="s">
        <v>174</v>
      </c>
      <c r="AU1256" s="236" t="s">
        <v>82</v>
      </c>
      <c r="AV1256" s="16" t="s">
        <v>85</v>
      </c>
      <c r="AW1256" s="16" t="s">
        <v>33</v>
      </c>
      <c r="AX1256" s="16" t="s">
        <v>72</v>
      </c>
      <c r="AY1256" s="236" t="s">
        <v>161</v>
      </c>
    </row>
    <row r="1257" spans="1:65" s="14" customFormat="1" ht="11.25">
      <c r="B1257" s="203"/>
      <c r="C1257" s="204"/>
      <c r="D1257" s="194" t="s">
        <v>174</v>
      </c>
      <c r="E1257" s="205" t="s">
        <v>19</v>
      </c>
      <c r="F1257" s="206" t="s">
        <v>278</v>
      </c>
      <c r="G1257" s="204"/>
      <c r="H1257" s="207">
        <v>37.811</v>
      </c>
      <c r="I1257" s="208"/>
      <c r="J1257" s="204"/>
      <c r="K1257" s="204"/>
      <c r="L1257" s="209"/>
      <c r="M1257" s="210"/>
      <c r="N1257" s="211"/>
      <c r="O1257" s="211"/>
      <c r="P1257" s="211"/>
      <c r="Q1257" s="211"/>
      <c r="R1257" s="211"/>
      <c r="S1257" s="211"/>
      <c r="T1257" s="211"/>
      <c r="U1257" s="212"/>
      <c r="AT1257" s="213" t="s">
        <v>174</v>
      </c>
      <c r="AU1257" s="213" t="s">
        <v>82</v>
      </c>
      <c r="AV1257" s="14" t="s">
        <v>82</v>
      </c>
      <c r="AW1257" s="14" t="s">
        <v>33</v>
      </c>
      <c r="AX1257" s="14" t="s">
        <v>72</v>
      </c>
      <c r="AY1257" s="213" t="s">
        <v>161</v>
      </c>
    </row>
    <row r="1258" spans="1:65" s="16" customFormat="1" ht="11.25">
      <c r="B1258" s="226"/>
      <c r="C1258" s="227"/>
      <c r="D1258" s="194" t="s">
        <v>174</v>
      </c>
      <c r="E1258" s="228" t="s">
        <v>19</v>
      </c>
      <c r="F1258" s="229" t="s">
        <v>280</v>
      </c>
      <c r="G1258" s="227"/>
      <c r="H1258" s="230">
        <v>37.811</v>
      </c>
      <c r="I1258" s="231"/>
      <c r="J1258" s="227"/>
      <c r="K1258" s="227"/>
      <c r="L1258" s="232"/>
      <c r="M1258" s="233"/>
      <c r="N1258" s="234"/>
      <c r="O1258" s="234"/>
      <c r="P1258" s="234"/>
      <c r="Q1258" s="234"/>
      <c r="R1258" s="234"/>
      <c r="S1258" s="234"/>
      <c r="T1258" s="234"/>
      <c r="U1258" s="235"/>
      <c r="AT1258" s="236" t="s">
        <v>174</v>
      </c>
      <c r="AU1258" s="236" t="s">
        <v>82</v>
      </c>
      <c r="AV1258" s="16" t="s">
        <v>85</v>
      </c>
      <c r="AW1258" s="16" t="s">
        <v>33</v>
      </c>
      <c r="AX1258" s="16" t="s">
        <v>72</v>
      </c>
      <c r="AY1258" s="236" t="s">
        <v>161</v>
      </c>
    </row>
    <row r="1259" spans="1:65" s="14" customFormat="1" ht="11.25">
      <c r="B1259" s="203"/>
      <c r="C1259" s="204"/>
      <c r="D1259" s="194" t="s">
        <v>174</v>
      </c>
      <c r="E1259" s="205" t="s">
        <v>19</v>
      </c>
      <c r="F1259" s="206" t="s">
        <v>281</v>
      </c>
      <c r="G1259" s="204"/>
      <c r="H1259" s="207">
        <v>67.039000000000001</v>
      </c>
      <c r="I1259" s="208"/>
      <c r="J1259" s="204"/>
      <c r="K1259" s="204"/>
      <c r="L1259" s="209"/>
      <c r="M1259" s="210"/>
      <c r="N1259" s="211"/>
      <c r="O1259" s="211"/>
      <c r="P1259" s="211"/>
      <c r="Q1259" s="211"/>
      <c r="R1259" s="211"/>
      <c r="S1259" s="211"/>
      <c r="T1259" s="211"/>
      <c r="U1259" s="212"/>
      <c r="AT1259" s="213" t="s">
        <v>174</v>
      </c>
      <c r="AU1259" s="213" t="s">
        <v>82</v>
      </c>
      <c r="AV1259" s="14" t="s">
        <v>82</v>
      </c>
      <c r="AW1259" s="14" t="s">
        <v>33</v>
      </c>
      <c r="AX1259" s="14" t="s">
        <v>72</v>
      </c>
      <c r="AY1259" s="213" t="s">
        <v>161</v>
      </c>
    </row>
    <row r="1260" spans="1:65" s="14" customFormat="1" ht="11.25">
      <c r="B1260" s="203"/>
      <c r="C1260" s="204"/>
      <c r="D1260" s="194" t="s">
        <v>174</v>
      </c>
      <c r="E1260" s="205" t="s">
        <v>19</v>
      </c>
      <c r="F1260" s="206" t="s">
        <v>282</v>
      </c>
      <c r="G1260" s="204"/>
      <c r="H1260" s="207">
        <v>9.1359999999999992</v>
      </c>
      <c r="I1260" s="208"/>
      <c r="J1260" s="204"/>
      <c r="K1260" s="204"/>
      <c r="L1260" s="209"/>
      <c r="M1260" s="210"/>
      <c r="N1260" s="211"/>
      <c r="O1260" s="211"/>
      <c r="P1260" s="211"/>
      <c r="Q1260" s="211"/>
      <c r="R1260" s="211"/>
      <c r="S1260" s="211"/>
      <c r="T1260" s="211"/>
      <c r="U1260" s="212"/>
      <c r="AT1260" s="213" t="s">
        <v>174</v>
      </c>
      <c r="AU1260" s="213" t="s">
        <v>82</v>
      </c>
      <c r="AV1260" s="14" t="s">
        <v>82</v>
      </c>
      <c r="AW1260" s="14" t="s">
        <v>33</v>
      </c>
      <c r="AX1260" s="14" t="s">
        <v>72</v>
      </c>
      <c r="AY1260" s="213" t="s">
        <v>161</v>
      </c>
    </row>
    <row r="1261" spans="1:65" s="14" customFormat="1" ht="11.25">
      <c r="B1261" s="203"/>
      <c r="C1261" s="204"/>
      <c r="D1261" s="194" t="s">
        <v>174</v>
      </c>
      <c r="E1261" s="205" t="s">
        <v>19</v>
      </c>
      <c r="F1261" s="206" t="s">
        <v>283</v>
      </c>
      <c r="G1261" s="204"/>
      <c r="H1261" s="207">
        <v>21.98</v>
      </c>
      <c r="I1261" s="208"/>
      <c r="J1261" s="204"/>
      <c r="K1261" s="204"/>
      <c r="L1261" s="209"/>
      <c r="M1261" s="210"/>
      <c r="N1261" s="211"/>
      <c r="O1261" s="211"/>
      <c r="P1261" s="211"/>
      <c r="Q1261" s="211"/>
      <c r="R1261" s="211"/>
      <c r="S1261" s="211"/>
      <c r="T1261" s="211"/>
      <c r="U1261" s="212"/>
      <c r="AT1261" s="213" t="s">
        <v>174</v>
      </c>
      <c r="AU1261" s="213" t="s">
        <v>82</v>
      </c>
      <c r="AV1261" s="14" t="s">
        <v>82</v>
      </c>
      <c r="AW1261" s="14" t="s">
        <v>33</v>
      </c>
      <c r="AX1261" s="14" t="s">
        <v>72</v>
      </c>
      <c r="AY1261" s="213" t="s">
        <v>161</v>
      </c>
    </row>
    <row r="1262" spans="1:65" s="16" customFormat="1" ht="11.25">
      <c r="B1262" s="226"/>
      <c r="C1262" s="227"/>
      <c r="D1262" s="194" t="s">
        <v>174</v>
      </c>
      <c r="E1262" s="228" t="s">
        <v>19</v>
      </c>
      <c r="F1262" s="229" t="s">
        <v>284</v>
      </c>
      <c r="G1262" s="227"/>
      <c r="H1262" s="230">
        <v>98.155000000000001</v>
      </c>
      <c r="I1262" s="231"/>
      <c r="J1262" s="227"/>
      <c r="K1262" s="227"/>
      <c r="L1262" s="232"/>
      <c r="M1262" s="233"/>
      <c r="N1262" s="234"/>
      <c r="O1262" s="234"/>
      <c r="P1262" s="234"/>
      <c r="Q1262" s="234"/>
      <c r="R1262" s="234"/>
      <c r="S1262" s="234"/>
      <c r="T1262" s="234"/>
      <c r="U1262" s="235"/>
      <c r="AT1262" s="236" t="s">
        <v>174</v>
      </c>
      <c r="AU1262" s="236" t="s">
        <v>82</v>
      </c>
      <c r="AV1262" s="16" t="s">
        <v>85</v>
      </c>
      <c r="AW1262" s="16" t="s">
        <v>33</v>
      </c>
      <c r="AX1262" s="16" t="s">
        <v>72</v>
      </c>
      <c r="AY1262" s="236" t="s">
        <v>161</v>
      </c>
    </row>
    <row r="1263" spans="1:65" s="14" customFormat="1" ht="11.25">
      <c r="B1263" s="203"/>
      <c r="C1263" s="204"/>
      <c r="D1263" s="194" t="s">
        <v>174</v>
      </c>
      <c r="E1263" s="205" t="s">
        <v>19</v>
      </c>
      <c r="F1263" s="206" t="s">
        <v>285</v>
      </c>
      <c r="G1263" s="204"/>
      <c r="H1263" s="207">
        <v>5.25</v>
      </c>
      <c r="I1263" s="208"/>
      <c r="J1263" s="204"/>
      <c r="K1263" s="204"/>
      <c r="L1263" s="209"/>
      <c r="M1263" s="210"/>
      <c r="N1263" s="211"/>
      <c r="O1263" s="211"/>
      <c r="P1263" s="211"/>
      <c r="Q1263" s="211"/>
      <c r="R1263" s="211"/>
      <c r="S1263" s="211"/>
      <c r="T1263" s="211"/>
      <c r="U1263" s="212"/>
      <c r="AT1263" s="213" t="s">
        <v>174</v>
      </c>
      <c r="AU1263" s="213" t="s">
        <v>82</v>
      </c>
      <c r="AV1263" s="14" t="s">
        <v>82</v>
      </c>
      <c r="AW1263" s="14" t="s">
        <v>33</v>
      </c>
      <c r="AX1263" s="14" t="s">
        <v>72</v>
      </c>
      <c r="AY1263" s="213" t="s">
        <v>161</v>
      </c>
    </row>
    <row r="1264" spans="1:65" s="14" customFormat="1" ht="11.25">
      <c r="B1264" s="203"/>
      <c r="C1264" s="204"/>
      <c r="D1264" s="194" t="s">
        <v>174</v>
      </c>
      <c r="E1264" s="205" t="s">
        <v>19</v>
      </c>
      <c r="F1264" s="206" t="s">
        <v>286</v>
      </c>
      <c r="G1264" s="204"/>
      <c r="H1264" s="207">
        <v>13.725</v>
      </c>
      <c r="I1264" s="208"/>
      <c r="J1264" s="204"/>
      <c r="K1264" s="204"/>
      <c r="L1264" s="209"/>
      <c r="M1264" s="210"/>
      <c r="N1264" s="211"/>
      <c r="O1264" s="211"/>
      <c r="P1264" s="211"/>
      <c r="Q1264" s="211"/>
      <c r="R1264" s="211"/>
      <c r="S1264" s="211"/>
      <c r="T1264" s="211"/>
      <c r="U1264" s="212"/>
      <c r="AT1264" s="213" t="s">
        <v>174</v>
      </c>
      <c r="AU1264" s="213" t="s">
        <v>82</v>
      </c>
      <c r="AV1264" s="14" t="s">
        <v>82</v>
      </c>
      <c r="AW1264" s="14" t="s">
        <v>33</v>
      </c>
      <c r="AX1264" s="14" t="s">
        <v>72</v>
      </c>
      <c r="AY1264" s="213" t="s">
        <v>161</v>
      </c>
    </row>
    <row r="1265" spans="2:51" s="14" customFormat="1" ht="11.25">
      <c r="B1265" s="203"/>
      <c r="C1265" s="204"/>
      <c r="D1265" s="194" t="s">
        <v>174</v>
      </c>
      <c r="E1265" s="205" t="s">
        <v>19</v>
      </c>
      <c r="F1265" s="206" t="s">
        <v>287</v>
      </c>
      <c r="G1265" s="204"/>
      <c r="H1265" s="207">
        <v>2.2400000000000002</v>
      </c>
      <c r="I1265" s="208"/>
      <c r="J1265" s="204"/>
      <c r="K1265" s="204"/>
      <c r="L1265" s="209"/>
      <c r="M1265" s="210"/>
      <c r="N1265" s="211"/>
      <c r="O1265" s="211"/>
      <c r="P1265" s="211"/>
      <c r="Q1265" s="211"/>
      <c r="R1265" s="211"/>
      <c r="S1265" s="211"/>
      <c r="T1265" s="211"/>
      <c r="U1265" s="212"/>
      <c r="AT1265" s="213" t="s">
        <v>174</v>
      </c>
      <c r="AU1265" s="213" t="s">
        <v>82</v>
      </c>
      <c r="AV1265" s="14" t="s">
        <v>82</v>
      </c>
      <c r="AW1265" s="14" t="s">
        <v>33</v>
      </c>
      <c r="AX1265" s="14" t="s">
        <v>72</v>
      </c>
      <c r="AY1265" s="213" t="s">
        <v>161</v>
      </c>
    </row>
    <row r="1266" spans="2:51" s="14" customFormat="1" ht="11.25">
      <c r="B1266" s="203"/>
      <c r="C1266" s="204"/>
      <c r="D1266" s="194" t="s">
        <v>174</v>
      </c>
      <c r="E1266" s="205" t="s">
        <v>19</v>
      </c>
      <c r="F1266" s="206" t="s">
        <v>288</v>
      </c>
      <c r="G1266" s="204"/>
      <c r="H1266" s="207">
        <v>15.04</v>
      </c>
      <c r="I1266" s="208"/>
      <c r="J1266" s="204"/>
      <c r="K1266" s="204"/>
      <c r="L1266" s="209"/>
      <c r="M1266" s="210"/>
      <c r="N1266" s="211"/>
      <c r="O1266" s="211"/>
      <c r="P1266" s="211"/>
      <c r="Q1266" s="211"/>
      <c r="R1266" s="211"/>
      <c r="S1266" s="211"/>
      <c r="T1266" s="211"/>
      <c r="U1266" s="212"/>
      <c r="AT1266" s="213" t="s">
        <v>174</v>
      </c>
      <c r="AU1266" s="213" t="s">
        <v>82</v>
      </c>
      <c r="AV1266" s="14" t="s">
        <v>82</v>
      </c>
      <c r="AW1266" s="14" t="s">
        <v>33</v>
      </c>
      <c r="AX1266" s="14" t="s">
        <v>72</v>
      </c>
      <c r="AY1266" s="213" t="s">
        <v>161</v>
      </c>
    </row>
    <row r="1267" spans="2:51" s="14" customFormat="1" ht="11.25">
      <c r="B1267" s="203"/>
      <c r="C1267" s="204"/>
      <c r="D1267" s="194" t="s">
        <v>174</v>
      </c>
      <c r="E1267" s="205" t="s">
        <v>19</v>
      </c>
      <c r="F1267" s="206" t="s">
        <v>289</v>
      </c>
      <c r="G1267" s="204"/>
      <c r="H1267" s="207">
        <v>2.1379999999999999</v>
      </c>
      <c r="I1267" s="208"/>
      <c r="J1267" s="204"/>
      <c r="K1267" s="204"/>
      <c r="L1267" s="209"/>
      <c r="M1267" s="210"/>
      <c r="N1267" s="211"/>
      <c r="O1267" s="211"/>
      <c r="P1267" s="211"/>
      <c r="Q1267" s="211"/>
      <c r="R1267" s="211"/>
      <c r="S1267" s="211"/>
      <c r="T1267" s="211"/>
      <c r="U1267" s="212"/>
      <c r="AT1267" s="213" t="s">
        <v>174</v>
      </c>
      <c r="AU1267" s="213" t="s">
        <v>82</v>
      </c>
      <c r="AV1267" s="14" t="s">
        <v>82</v>
      </c>
      <c r="AW1267" s="14" t="s">
        <v>33</v>
      </c>
      <c r="AX1267" s="14" t="s">
        <v>72</v>
      </c>
      <c r="AY1267" s="213" t="s">
        <v>161</v>
      </c>
    </row>
    <row r="1268" spans="2:51" s="14" customFormat="1" ht="11.25">
      <c r="B1268" s="203"/>
      <c r="C1268" s="204"/>
      <c r="D1268" s="194" t="s">
        <v>174</v>
      </c>
      <c r="E1268" s="205" t="s">
        <v>19</v>
      </c>
      <c r="F1268" s="206" t="s">
        <v>290</v>
      </c>
      <c r="G1268" s="204"/>
      <c r="H1268" s="207">
        <v>7.5839999999999996</v>
      </c>
      <c r="I1268" s="208"/>
      <c r="J1268" s="204"/>
      <c r="K1268" s="204"/>
      <c r="L1268" s="209"/>
      <c r="M1268" s="210"/>
      <c r="N1268" s="211"/>
      <c r="O1268" s="211"/>
      <c r="P1268" s="211"/>
      <c r="Q1268" s="211"/>
      <c r="R1268" s="211"/>
      <c r="S1268" s="211"/>
      <c r="T1268" s="211"/>
      <c r="U1268" s="212"/>
      <c r="AT1268" s="213" t="s">
        <v>174</v>
      </c>
      <c r="AU1268" s="213" t="s">
        <v>82</v>
      </c>
      <c r="AV1268" s="14" t="s">
        <v>82</v>
      </c>
      <c r="AW1268" s="14" t="s">
        <v>33</v>
      </c>
      <c r="AX1268" s="14" t="s">
        <v>72</v>
      </c>
      <c r="AY1268" s="213" t="s">
        <v>161</v>
      </c>
    </row>
    <row r="1269" spans="2:51" s="14" customFormat="1" ht="11.25">
      <c r="B1269" s="203"/>
      <c r="C1269" s="204"/>
      <c r="D1269" s="194" t="s">
        <v>174</v>
      </c>
      <c r="E1269" s="205" t="s">
        <v>19</v>
      </c>
      <c r="F1269" s="206" t="s">
        <v>292</v>
      </c>
      <c r="G1269" s="204"/>
      <c r="H1269" s="207">
        <v>2.52</v>
      </c>
      <c r="I1269" s="208"/>
      <c r="J1269" s="204"/>
      <c r="K1269" s="204"/>
      <c r="L1269" s="209"/>
      <c r="M1269" s="210"/>
      <c r="N1269" s="211"/>
      <c r="O1269" s="211"/>
      <c r="P1269" s="211"/>
      <c r="Q1269" s="211"/>
      <c r="R1269" s="211"/>
      <c r="S1269" s="211"/>
      <c r="T1269" s="211"/>
      <c r="U1269" s="212"/>
      <c r="AT1269" s="213" t="s">
        <v>174</v>
      </c>
      <c r="AU1269" s="213" t="s">
        <v>82</v>
      </c>
      <c r="AV1269" s="14" t="s">
        <v>82</v>
      </c>
      <c r="AW1269" s="14" t="s">
        <v>33</v>
      </c>
      <c r="AX1269" s="14" t="s">
        <v>72</v>
      </c>
      <c r="AY1269" s="213" t="s">
        <v>161</v>
      </c>
    </row>
    <row r="1270" spans="2:51" s="14" customFormat="1" ht="11.25">
      <c r="B1270" s="203"/>
      <c r="C1270" s="204"/>
      <c r="D1270" s="194" t="s">
        <v>174</v>
      </c>
      <c r="E1270" s="205" t="s">
        <v>19</v>
      </c>
      <c r="F1270" s="206" t="s">
        <v>293</v>
      </c>
      <c r="G1270" s="204"/>
      <c r="H1270" s="207">
        <v>15.773999999999999</v>
      </c>
      <c r="I1270" s="208"/>
      <c r="J1270" s="204"/>
      <c r="K1270" s="204"/>
      <c r="L1270" s="209"/>
      <c r="M1270" s="210"/>
      <c r="N1270" s="211"/>
      <c r="O1270" s="211"/>
      <c r="P1270" s="211"/>
      <c r="Q1270" s="211"/>
      <c r="R1270" s="211"/>
      <c r="S1270" s="211"/>
      <c r="T1270" s="211"/>
      <c r="U1270" s="212"/>
      <c r="AT1270" s="213" t="s">
        <v>174</v>
      </c>
      <c r="AU1270" s="213" t="s">
        <v>82</v>
      </c>
      <c r="AV1270" s="14" t="s">
        <v>82</v>
      </c>
      <c r="AW1270" s="14" t="s">
        <v>33</v>
      </c>
      <c r="AX1270" s="14" t="s">
        <v>72</v>
      </c>
      <c r="AY1270" s="213" t="s">
        <v>161</v>
      </c>
    </row>
    <row r="1271" spans="2:51" s="16" customFormat="1" ht="11.25">
      <c r="B1271" s="226"/>
      <c r="C1271" s="227"/>
      <c r="D1271" s="194" t="s">
        <v>174</v>
      </c>
      <c r="E1271" s="228" t="s">
        <v>19</v>
      </c>
      <c r="F1271" s="229" t="s">
        <v>294</v>
      </c>
      <c r="G1271" s="227"/>
      <c r="H1271" s="230">
        <v>64.271000000000001</v>
      </c>
      <c r="I1271" s="231"/>
      <c r="J1271" s="227"/>
      <c r="K1271" s="227"/>
      <c r="L1271" s="232"/>
      <c r="M1271" s="233"/>
      <c r="N1271" s="234"/>
      <c r="O1271" s="234"/>
      <c r="P1271" s="234"/>
      <c r="Q1271" s="234"/>
      <c r="R1271" s="234"/>
      <c r="S1271" s="234"/>
      <c r="T1271" s="234"/>
      <c r="U1271" s="235"/>
      <c r="AT1271" s="236" t="s">
        <v>174</v>
      </c>
      <c r="AU1271" s="236" t="s">
        <v>82</v>
      </c>
      <c r="AV1271" s="16" t="s">
        <v>85</v>
      </c>
      <c r="AW1271" s="16" t="s">
        <v>33</v>
      </c>
      <c r="AX1271" s="16" t="s">
        <v>72</v>
      </c>
      <c r="AY1271" s="236" t="s">
        <v>161</v>
      </c>
    </row>
    <row r="1272" spans="2:51" s="14" customFormat="1" ht="11.25">
      <c r="B1272" s="203"/>
      <c r="C1272" s="204"/>
      <c r="D1272" s="194" t="s">
        <v>174</v>
      </c>
      <c r="E1272" s="205" t="s">
        <v>19</v>
      </c>
      <c r="F1272" s="206" t="s">
        <v>343</v>
      </c>
      <c r="G1272" s="204"/>
      <c r="H1272" s="207">
        <v>2.4809999999999999</v>
      </c>
      <c r="I1272" s="208"/>
      <c r="J1272" s="204"/>
      <c r="K1272" s="204"/>
      <c r="L1272" s="209"/>
      <c r="M1272" s="210"/>
      <c r="N1272" s="211"/>
      <c r="O1272" s="211"/>
      <c r="P1272" s="211"/>
      <c r="Q1272" s="211"/>
      <c r="R1272" s="211"/>
      <c r="S1272" s="211"/>
      <c r="T1272" s="211"/>
      <c r="U1272" s="212"/>
      <c r="AT1272" s="213" t="s">
        <v>174</v>
      </c>
      <c r="AU1272" s="213" t="s">
        <v>82</v>
      </c>
      <c r="AV1272" s="14" t="s">
        <v>82</v>
      </c>
      <c r="AW1272" s="14" t="s">
        <v>33</v>
      </c>
      <c r="AX1272" s="14" t="s">
        <v>72</v>
      </c>
      <c r="AY1272" s="213" t="s">
        <v>161</v>
      </c>
    </row>
    <row r="1273" spans="2:51" s="14" customFormat="1" ht="11.25">
      <c r="B1273" s="203"/>
      <c r="C1273" s="204"/>
      <c r="D1273" s="194" t="s">
        <v>174</v>
      </c>
      <c r="E1273" s="205" t="s">
        <v>19</v>
      </c>
      <c r="F1273" s="206" t="s">
        <v>344</v>
      </c>
      <c r="G1273" s="204"/>
      <c r="H1273" s="207">
        <v>1.952</v>
      </c>
      <c r="I1273" s="208"/>
      <c r="J1273" s="204"/>
      <c r="K1273" s="204"/>
      <c r="L1273" s="209"/>
      <c r="M1273" s="210"/>
      <c r="N1273" s="211"/>
      <c r="O1273" s="211"/>
      <c r="P1273" s="211"/>
      <c r="Q1273" s="211"/>
      <c r="R1273" s="211"/>
      <c r="S1273" s="211"/>
      <c r="T1273" s="211"/>
      <c r="U1273" s="212"/>
      <c r="AT1273" s="213" t="s">
        <v>174</v>
      </c>
      <c r="AU1273" s="213" t="s">
        <v>82</v>
      </c>
      <c r="AV1273" s="14" t="s">
        <v>82</v>
      </c>
      <c r="AW1273" s="14" t="s">
        <v>33</v>
      </c>
      <c r="AX1273" s="14" t="s">
        <v>72</v>
      </c>
      <c r="AY1273" s="213" t="s">
        <v>161</v>
      </c>
    </row>
    <row r="1274" spans="2:51" s="16" customFormat="1" ht="11.25">
      <c r="B1274" s="226"/>
      <c r="C1274" s="227"/>
      <c r="D1274" s="194" t="s">
        <v>174</v>
      </c>
      <c r="E1274" s="228" t="s">
        <v>19</v>
      </c>
      <c r="F1274" s="229" t="s">
        <v>345</v>
      </c>
      <c r="G1274" s="227"/>
      <c r="H1274" s="230">
        <v>4.4329999999999998</v>
      </c>
      <c r="I1274" s="231"/>
      <c r="J1274" s="227"/>
      <c r="K1274" s="227"/>
      <c r="L1274" s="232"/>
      <c r="M1274" s="233"/>
      <c r="N1274" s="234"/>
      <c r="O1274" s="234"/>
      <c r="P1274" s="234"/>
      <c r="Q1274" s="234"/>
      <c r="R1274" s="234"/>
      <c r="S1274" s="234"/>
      <c r="T1274" s="234"/>
      <c r="U1274" s="235"/>
      <c r="AT1274" s="236" t="s">
        <v>174</v>
      </c>
      <c r="AU1274" s="236" t="s">
        <v>82</v>
      </c>
      <c r="AV1274" s="16" t="s">
        <v>85</v>
      </c>
      <c r="AW1274" s="16" t="s">
        <v>33</v>
      </c>
      <c r="AX1274" s="16" t="s">
        <v>72</v>
      </c>
      <c r="AY1274" s="236" t="s">
        <v>161</v>
      </c>
    </row>
    <row r="1275" spans="2:51" s="14" customFormat="1" ht="11.25">
      <c r="B1275" s="203"/>
      <c r="C1275" s="204"/>
      <c r="D1275" s="194" t="s">
        <v>174</v>
      </c>
      <c r="E1275" s="205" t="s">
        <v>19</v>
      </c>
      <c r="F1275" s="206" t="s">
        <v>346</v>
      </c>
      <c r="G1275" s="204"/>
      <c r="H1275" s="207">
        <v>12.218</v>
      </c>
      <c r="I1275" s="208"/>
      <c r="J1275" s="204"/>
      <c r="K1275" s="204"/>
      <c r="L1275" s="209"/>
      <c r="M1275" s="210"/>
      <c r="N1275" s="211"/>
      <c r="O1275" s="211"/>
      <c r="P1275" s="211"/>
      <c r="Q1275" s="211"/>
      <c r="R1275" s="211"/>
      <c r="S1275" s="211"/>
      <c r="T1275" s="211"/>
      <c r="U1275" s="212"/>
      <c r="AT1275" s="213" t="s">
        <v>174</v>
      </c>
      <c r="AU1275" s="213" t="s">
        <v>82</v>
      </c>
      <c r="AV1275" s="14" t="s">
        <v>82</v>
      </c>
      <c r="AW1275" s="14" t="s">
        <v>33</v>
      </c>
      <c r="AX1275" s="14" t="s">
        <v>72</v>
      </c>
      <c r="AY1275" s="213" t="s">
        <v>161</v>
      </c>
    </row>
    <row r="1276" spans="2:51" s="14" customFormat="1" ht="11.25">
      <c r="B1276" s="203"/>
      <c r="C1276" s="204"/>
      <c r="D1276" s="194" t="s">
        <v>174</v>
      </c>
      <c r="E1276" s="205" t="s">
        <v>19</v>
      </c>
      <c r="F1276" s="206" t="s">
        <v>347</v>
      </c>
      <c r="G1276" s="204"/>
      <c r="H1276" s="207">
        <v>-1.629</v>
      </c>
      <c r="I1276" s="208"/>
      <c r="J1276" s="204"/>
      <c r="K1276" s="204"/>
      <c r="L1276" s="209"/>
      <c r="M1276" s="210"/>
      <c r="N1276" s="211"/>
      <c r="O1276" s="211"/>
      <c r="P1276" s="211"/>
      <c r="Q1276" s="211"/>
      <c r="R1276" s="211"/>
      <c r="S1276" s="211"/>
      <c r="T1276" s="211"/>
      <c r="U1276" s="212"/>
      <c r="AT1276" s="213" t="s">
        <v>174</v>
      </c>
      <c r="AU1276" s="213" t="s">
        <v>82</v>
      </c>
      <c r="AV1276" s="14" t="s">
        <v>82</v>
      </c>
      <c r="AW1276" s="14" t="s">
        <v>33</v>
      </c>
      <c r="AX1276" s="14" t="s">
        <v>72</v>
      </c>
      <c r="AY1276" s="213" t="s">
        <v>161</v>
      </c>
    </row>
    <row r="1277" spans="2:51" s="14" customFormat="1" ht="11.25">
      <c r="B1277" s="203"/>
      <c r="C1277" s="204"/>
      <c r="D1277" s="194" t="s">
        <v>174</v>
      </c>
      <c r="E1277" s="205" t="s">
        <v>19</v>
      </c>
      <c r="F1277" s="206" t="s">
        <v>348</v>
      </c>
      <c r="G1277" s="204"/>
      <c r="H1277" s="207">
        <v>8.8759999999999994</v>
      </c>
      <c r="I1277" s="208"/>
      <c r="J1277" s="204"/>
      <c r="K1277" s="204"/>
      <c r="L1277" s="209"/>
      <c r="M1277" s="210"/>
      <c r="N1277" s="211"/>
      <c r="O1277" s="211"/>
      <c r="P1277" s="211"/>
      <c r="Q1277" s="211"/>
      <c r="R1277" s="211"/>
      <c r="S1277" s="211"/>
      <c r="T1277" s="211"/>
      <c r="U1277" s="212"/>
      <c r="AT1277" s="213" t="s">
        <v>174</v>
      </c>
      <c r="AU1277" s="213" t="s">
        <v>82</v>
      </c>
      <c r="AV1277" s="14" t="s">
        <v>82</v>
      </c>
      <c r="AW1277" s="14" t="s">
        <v>33</v>
      </c>
      <c r="AX1277" s="14" t="s">
        <v>72</v>
      </c>
      <c r="AY1277" s="213" t="s">
        <v>161</v>
      </c>
    </row>
    <row r="1278" spans="2:51" s="14" customFormat="1" ht="11.25">
      <c r="B1278" s="203"/>
      <c r="C1278" s="204"/>
      <c r="D1278" s="194" t="s">
        <v>174</v>
      </c>
      <c r="E1278" s="205" t="s">
        <v>19</v>
      </c>
      <c r="F1278" s="206" t="s">
        <v>349</v>
      </c>
      <c r="G1278" s="204"/>
      <c r="H1278" s="207">
        <v>-1.19</v>
      </c>
      <c r="I1278" s="208"/>
      <c r="J1278" s="204"/>
      <c r="K1278" s="204"/>
      <c r="L1278" s="209"/>
      <c r="M1278" s="210"/>
      <c r="N1278" s="211"/>
      <c r="O1278" s="211"/>
      <c r="P1278" s="211"/>
      <c r="Q1278" s="211"/>
      <c r="R1278" s="211"/>
      <c r="S1278" s="211"/>
      <c r="T1278" s="211"/>
      <c r="U1278" s="212"/>
      <c r="AT1278" s="213" t="s">
        <v>174</v>
      </c>
      <c r="AU1278" s="213" t="s">
        <v>82</v>
      </c>
      <c r="AV1278" s="14" t="s">
        <v>82</v>
      </c>
      <c r="AW1278" s="14" t="s">
        <v>33</v>
      </c>
      <c r="AX1278" s="14" t="s">
        <v>72</v>
      </c>
      <c r="AY1278" s="213" t="s">
        <v>161</v>
      </c>
    </row>
    <row r="1279" spans="2:51" s="16" customFormat="1" ht="11.25">
      <c r="B1279" s="226"/>
      <c r="C1279" s="227"/>
      <c r="D1279" s="194" t="s">
        <v>174</v>
      </c>
      <c r="E1279" s="228" t="s">
        <v>19</v>
      </c>
      <c r="F1279" s="229" t="s">
        <v>350</v>
      </c>
      <c r="G1279" s="227"/>
      <c r="H1279" s="230">
        <v>18.274999999999999</v>
      </c>
      <c r="I1279" s="231"/>
      <c r="J1279" s="227"/>
      <c r="K1279" s="227"/>
      <c r="L1279" s="232"/>
      <c r="M1279" s="233"/>
      <c r="N1279" s="234"/>
      <c r="O1279" s="234"/>
      <c r="P1279" s="234"/>
      <c r="Q1279" s="234"/>
      <c r="R1279" s="234"/>
      <c r="S1279" s="234"/>
      <c r="T1279" s="234"/>
      <c r="U1279" s="235"/>
      <c r="AT1279" s="236" t="s">
        <v>174</v>
      </c>
      <c r="AU1279" s="236" t="s">
        <v>82</v>
      </c>
      <c r="AV1279" s="16" t="s">
        <v>85</v>
      </c>
      <c r="AW1279" s="16" t="s">
        <v>33</v>
      </c>
      <c r="AX1279" s="16" t="s">
        <v>72</v>
      </c>
      <c r="AY1279" s="236" t="s">
        <v>161</v>
      </c>
    </row>
    <row r="1280" spans="2:51" s="14" customFormat="1" ht="11.25">
      <c r="B1280" s="203"/>
      <c r="C1280" s="204"/>
      <c r="D1280" s="194" t="s">
        <v>174</v>
      </c>
      <c r="E1280" s="205" t="s">
        <v>19</v>
      </c>
      <c r="F1280" s="206" t="s">
        <v>1691</v>
      </c>
      <c r="G1280" s="204"/>
      <c r="H1280" s="207">
        <v>242.6</v>
      </c>
      <c r="I1280" s="208"/>
      <c r="J1280" s="204"/>
      <c r="K1280" s="204"/>
      <c r="L1280" s="209"/>
      <c r="M1280" s="210"/>
      <c r="N1280" s="211"/>
      <c r="O1280" s="211"/>
      <c r="P1280" s="211"/>
      <c r="Q1280" s="211"/>
      <c r="R1280" s="211"/>
      <c r="S1280" s="211"/>
      <c r="T1280" s="211"/>
      <c r="U1280" s="212"/>
      <c r="AT1280" s="213" t="s">
        <v>174</v>
      </c>
      <c r="AU1280" s="213" t="s">
        <v>82</v>
      </c>
      <c r="AV1280" s="14" t="s">
        <v>82</v>
      </c>
      <c r="AW1280" s="14" t="s">
        <v>33</v>
      </c>
      <c r="AX1280" s="14" t="s">
        <v>72</v>
      </c>
      <c r="AY1280" s="213" t="s">
        <v>161</v>
      </c>
    </row>
    <row r="1281" spans="1:65" s="14" customFormat="1" ht="11.25">
      <c r="B1281" s="203"/>
      <c r="C1281" s="204"/>
      <c r="D1281" s="194" t="s">
        <v>174</v>
      </c>
      <c r="E1281" s="205" t="s">
        <v>19</v>
      </c>
      <c r="F1281" s="206" t="s">
        <v>1692</v>
      </c>
      <c r="G1281" s="204"/>
      <c r="H1281" s="207">
        <v>59.2</v>
      </c>
      <c r="I1281" s="208"/>
      <c r="J1281" s="204"/>
      <c r="K1281" s="204"/>
      <c r="L1281" s="209"/>
      <c r="M1281" s="210"/>
      <c r="N1281" s="211"/>
      <c r="O1281" s="211"/>
      <c r="P1281" s="211"/>
      <c r="Q1281" s="211"/>
      <c r="R1281" s="211"/>
      <c r="S1281" s="211"/>
      <c r="T1281" s="211"/>
      <c r="U1281" s="212"/>
      <c r="AT1281" s="213" t="s">
        <v>174</v>
      </c>
      <c r="AU1281" s="213" t="s">
        <v>82</v>
      </c>
      <c r="AV1281" s="14" t="s">
        <v>82</v>
      </c>
      <c r="AW1281" s="14" t="s">
        <v>33</v>
      </c>
      <c r="AX1281" s="14" t="s">
        <v>72</v>
      </c>
      <c r="AY1281" s="213" t="s">
        <v>161</v>
      </c>
    </row>
    <row r="1282" spans="1:65" s="16" customFormat="1" ht="11.25">
      <c r="B1282" s="226"/>
      <c r="C1282" s="227"/>
      <c r="D1282" s="194" t="s">
        <v>174</v>
      </c>
      <c r="E1282" s="228" t="s">
        <v>19</v>
      </c>
      <c r="F1282" s="229" t="s">
        <v>1693</v>
      </c>
      <c r="G1282" s="227"/>
      <c r="H1282" s="230">
        <v>301.8</v>
      </c>
      <c r="I1282" s="231"/>
      <c r="J1282" s="227"/>
      <c r="K1282" s="227"/>
      <c r="L1282" s="232"/>
      <c r="M1282" s="233"/>
      <c r="N1282" s="234"/>
      <c r="O1282" s="234"/>
      <c r="P1282" s="234"/>
      <c r="Q1282" s="234"/>
      <c r="R1282" s="234"/>
      <c r="S1282" s="234"/>
      <c r="T1282" s="234"/>
      <c r="U1282" s="235"/>
      <c r="AT1282" s="236" t="s">
        <v>174</v>
      </c>
      <c r="AU1282" s="236" t="s">
        <v>82</v>
      </c>
      <c r="AV1282" s="16" t="s">
        <v>85</v>
      </c>
      <c r="AW1282" s="16" t="s">
        <v>33</v>
      </c>
      <c r="AX1282" s="16" t="s">
        <v>72</v>
      </c>
      <c r="AY1282" s="236" t="s">
        <v>161</v>
      </c>
    </row>
    <row r="1283" spans="1:65" s="15" customFormat="1" ht="11.25">
      <c r="B1283" s="214"/>
      <c r="C1283" s="215"/>
      <c r="D1283" s="194" t="s">
        <v>174</v>
      </c>
      <c r="E1283" s="216" t="s">
        <v>19</v>
      </c>
      <c r="F1283" s="217" t="s">
        <v>239</v>
      </c>
      <c r="G1283" s="215"/>
      <c r="H1283" s="218">
        <v>675.33500000000004</v>
      </c>
      <c r="I1283" s="219"/>
      <c r="J1283" s="215"/>
      <c r="K1283" s="215"/>
      <c r="L1283" s="220"/>
      <c r="M1283" s="221"/>
      <c r="N1283" s="222"/>
      <c r="O1283" s="222"/>
      <c r="P1283" s="222"/>
      <c r="Q1283" s="222"/>
      <c r="R1283" s="222"/>
      <c r="S1283" s="222"/>
      <c r="T1283" s="222"/>
      <c r="U1283" s="223"/>
      <c r="AT1283" s="224" t="s">
        <v>174</v>
      </c>
      <c r="AU1283" s="224" t="s">
        <v>82</v>
      </c>
      <c r="AV1283" s="15" t="s">
        <v>170</v>
      </c>
      <c r="AW1283" s="15" t="s">
        <v>33</v>
      </c>
      <c r="AX1283" s="15" t="s">
        <v>80</v>
      </c>
      <c r="AY1283" s="224" t="s">
        <v>161</v>
      </c>
    </row>
    <row r="1284" spans="1:65" s="2" customFormat="1" ht="24.2" customHeight="1">
      <c r="A1284" s="36"/>
      <c r="B1284" s="37"/>
      <c r="C1284" s="174" t="s">
        <v>1694</v>
      </c>
      <c r="D1284" s="174" t="s">
        <v>165</v>
      </c>
      <c r="E1284" s="175" t="s">
        <v>1695</v>
      </c>
      <c r="F1284" s="176" t="s">
        <v>1696</v>
      </c>
      <c r="G1284" s="177" t="s">
        <v>168</v>
      </c>
      <c r="H1284" s="178">
        <v>320.07499999999999</v>
      </c>
      <c r="I1284" s="179"/>
      <c r="J1284" s="180">
        <f>ROUND(I1284*H1284,1)</f>
        <v>0</v>
      </c>
      <c r="K1284" s="176" t="s">
        <v>169</v>
      </c>
      <c r="L1284" s="41"/>
      <c r="M1284" s="181" t="s">
        <v>19</v>
      </c>
      <c r="N1284" s="182" t="s">
        <v>43</v>
      </c>
      <c r="O1284" s="66"/>
      <c r="P1284" s="183">
        <f>O1284*H1284</f>
        <v>0</v>
      </c>
      <c r="Q1284" s="183">
        <v>2.7540000000000003E-4</v>
      </c>
      <c r="R1284" s="183">
        <f>Q1284*H1284</f>
        <v>8.8148655000000006E-2</v>
      </c>
      <c r="S1284" s="183">
        <v>0</v>
      </c>
      <c r="T1284" s="183">
        <f>S1284*H1284</f>
        <v>0</v>
      </c>
      <c r="U1284" s="184" t="s">
        <v>19</v>
      </c>
      <c r="V1284" s="36"/>
      <c r="W1284" s="36"/>
      <c r="X1284" s="36"/>
      <c r="Y1284" s="36"/>
      <c r="Z1284" s="36"/>
      <c r="AA1284" s="36"/>
      <c r="AB1284" s="36"/>
      <c r="AC1284" s="36"/>
      <c r="AD1284" s="36"/>
      <c r="AE1284" s="36"/>
      <c r="AR1284" s="185" t="s">
        <v>268</v>
      </c>
      <c r="AT1284" s="185" t="s">
        <v>165</v>
      </c>
      <c r="AU1284" s="185" t="s">
        <v>82</v>
      </c>
      <c r="AY1284" s="19" t="s">
        <v>161</v>
      </c>
      <c r="BE1284" s="186">
        <f>IF(N1284="základní",J1284,0)</f>
        <v>0</v>
      </c>
      <c r="BF1284" s="186">
        <f>IF(N1284="snížená",J1284,0)</f>
        <v>0</v>
      </c>
      <c r="BG1284" s="186">
        <f>IF(N1284="zákl. přenesená",J1284,0)</f>
        <v>0</v>
      </c>
      <c r="BH1284" s="186">
        <f>IF(N1284="sníž. přenesená",J1284,0)</f>
        <v>0</v>
      </c>
      <c r="BI1284" s="186">
        <f>IF(N1284="nulová",J1284,0)</f>
        <v>0</v>
      </c>
      <c r="BJ1284" s="19" t="s">
        <v>80</v>
      </c>
      <c r="BK1284" s="186">
        <f>ROUND(I1284*H1284,1)</f>
        <v>0</v>
      </c>
      <c r="BL1284" s="19" t="s">
        <v>268</v>
      </c>
      <c r="BM1284" s="185" t="s">
        <v>1697</v>
      </c>
    </row>
    <row r="1285" spans="1:65" s="2" customFormat="1" ht="11.25">
      <c r="A1285" s="36"/>
      <c r="B1285" s="37"/>
      <c r="C1285" s="38"/>
      <c r="D1285" s="187" t="s">
        <v>172</v>
      </c>
      <c r="E1285" s="38"/>
      <c r="F1285" s="188" t="s">
        <v>1698</v>
      </c>
      <c r="G1285" s="38"/>
      <c r="H1285" s="38"/>
      <c r="I1285" s="189"/>
      <c r="J1285" s="38"/>
      <c r="K1285" s="38"/>
      <c r="L1285" s="41"/>
      <c r="M1285" s="190"/>
      <c r="N1285" s="191"/>
      <c r="O1285" s="66"/>
      <c r="P1285" s="66"/>
      <c r="Q1285" s="66"/>
      <c r="R1285" s="66"/>
      <c r="S1285" s="66"/>
      <c r="T1285" s="66"/>
      <c r="U1285" s="67"/>
      <c r="V1285" s="36"/>
      <c r="W1285" s="36"/>
      <c r="X1285" s="36"/>
      <c r="Y1285" s="36"/>
      <c r="Z1285" s="36"/>
      <c r="AA1285" s="36"/>
      <c r="AB1285" s="36"/>
      <c r="AC1285" s="36"/>
      <c r="AD1285" s="36"/>
      <c r="AE1285" s="36"/>
      <c r="AT1285" s="19" t="s">
        <v>172</v>
      </c>
      <c r="AU1285" s="19" t="s">
        <v>82</v>
      </c>
    </row>
    <row r="1286" spans="1:65" s="14" customFormat="1" ht="11.25">
      <c r="B1286" s="203"/>
      <c r="C1286" s="204"/>
      <c r="D1286" s="194" t="s">
        <v>174</v>
      </c>
      <c r="E1286" s="205" t="s">
        <v>19</v>
      </c>
      <c r="F1286" s="206" t="s">
        <v>346</v>
      </c>
      <c r="G1286" s="204"/>
      <c r="H1286" s="207">
        <v>12.218</v>
      </c>
      <c r="I1286" s="208"/>
      <c r="J1286" s="204"/>
      <c r="K1286" s="204"/>
      <c r="L1286" s="209"/>
      <c r="M1286" s="210"/>
      <c r="N1286" s="211"/>
      <c r="O1286" s="211"/>
      <c r="P1286" s="211"/>
      <c r="Q1286" s="211"/>
      <c r="R1286" s="211"/>
      <c r="S1286" s="211"/>
      <c r="T1286" s="211"/>
      <c r="U1286" s="212"/>
      <c r="AT1286" s="213" t="s">
        <v>174</v>
      </c>
      <c r="AU1286" s="213" t="s">
        <v>82</v>
      </c>
      <c r="AV1286" s="14" t="s">
        <v>82</v>
      </c>
      <c r="AW1286" s="14" t="s">
        <v>33</v>
      </c>
      <c r="AX1286" s="14" t="s">
        <v>72</v>
      </c>
      <c r="AY1286" s="213" t="s">
        <v>161</v>
      </c>
    </row>
    <row r="1287" spans="1:65" s="14" customFormat="1" ht="11.25">
      <c r="B1287" s="203"/>
      <c r="C1287" s="204"/>
      <c r="D1287" s="194" t="s">
        <v>174</v>
      </c>
      <c r="E1287" s="205" t="s">
        <v>19</v>
      </c>
      <c r="F1287" s="206" t="s">
        <v>347</v>
      </c>
      <c r="G1287" s="204"/>
      <c r="H1287" s="207">
        <v>-1.629</v>
      </c>
      <c r="I1287" s="208"/>
      <c r="J1287" s="204"/>
      <c r="K1287" s="204"/>
      <c r="L1287" s="209"/>
      <c r="M1287" s="210"/>
      <c r="N1287" s="211"/>
      <c r="O1287" s="211"/>
      <c r="P1287" s="211"/>
      <c r="Q1287" s="211"/>
      <c r="R1287" s="211"/>
      <c r="S1287" s="211"/>
      <c r="T1287" s="211"/>
      <c r="U1287" s="212"/>
      <c r="AT1287" s="213" t="s">
        <v>174</v>
      </c>
      <c r="AU1287" s="213" t="s">
        <v>82</v>
      </c>
      <c r="AV1287" s="14" t="s">
        <v>82</v>
      </c>
      <c r="AW1287" s="14" t="s">
        <v>33</v>
      </c>
      <c r="AX1287" s="14" t="s">
        <v>72</v>
      </c>
      <c r="AY1287" s="213" t="s">
        <v>161</v>
      </c>
    </row>
    <row r="1288" spans="1:65" s="14" customFormat="1" ht="11.25">
      <c r="B1288" s="203"/>
      <c r="C1288" s="204"/>
      <c r="D1288" s="194" t="s">
        <v>174</v>
      </c>
      <c r="E1288" s="205" t="s">
        <v>19</v>
      </c>
      <c r="F1288" s="206" t="s">
        <v>348</v>
      </c>
      <c r="G1288" s="204"/>
      <c r="H1288" s="207">
        <v>8.8759999999999994</v>
      </c>
      <c r="I1288" s="208"/>
      <c r="J1288" s="204"/>
      <c r="K1288" s="204"/>
      <c r="L1288" s="209"/>
      <c r="M1288" s="210"/>
      <c r="N1288" s="211"/>
      <c r="O1288" s="211"/>
      <c r="P1288" s="211"/>
      <c r="Q1288" s="211"/>
      <c r="R1288" s="211"/>
      <c r="S1288" s="211"/>
      <c r="T1288" s="211"/>
      <c r="U1288" s="212"/>
      <c r="AT1288" s="213" t="s">
        <v>174</v>
      </c>
      <c r="AU1288" s="213" t="s">
        <v>82</v>
      </c>
      <c r="AV1288" s="14" t="s">
        <v>82</v>
      </c>
      <c r="AW1288" s="14" t="s">
        <v>33</v>
      </c>
      <c r="AX1288" s="14" t="s">
        <v>72</v>
      </c>
      <c r="AY1288" s="213" t="s">
        <v>161</v>
      </c>
    </row>
    <row r="1289" spans="1:65" s="14" customFormat="1" ht="11.25">
      <c r="B1289" s="203"/>
      <c r="C1289" s="204"/>
      <c r="D1289" s="194" t="s">
        <v>174</v>
      </c>
      <c r="E1289" s="205" t="s">
        <v>19</v>
      </c>
      <c r="F1289" s="206" t="s">
        <v>349</v>
      </c>
      <c r="G1289" s="204"/>
      <c r="H1289" s="207">
        <v>-1.19</v>
      </c>
      <c r="I1289" s="208"/>
      <c r="J1289" s="204"/>
      <c r="K1289" s="204"/>
      <c r="L1289" s="209"/>
      <c r="M1289" s="210"/>
      <c r="N1289" s="211"/>
      <c r="O1289" s="211"/>
      <c r="P1289" s="211"/>
      <c r="Q1289" s="211"/>
      <c r="R1289" s="211"/>
      <c r="S1289" s="211"/>
      <c r="T1289" s="211"/>
      <c r="U1289" s="212"/>
      <c r="AT1289" s="213" t="s">
        <v>174</v>
      </c>
      <c r="AU1289" s="213" t="s">
        <v>82</v>
      </c>
      <c r="AV1289" s="14" t="s">
        <v>82</v>
      </c>
      <c r="AW1289" s="14" t="s">
        <v>33</v>
      </c>
      <c r="AX1289" s="14" t="s">
        <v>72</v>
      </c>
      <c r="AY1289" s="213" t="s">
        <v>161</v>
      </c>
    </row>
    <row r="1290" spans="1:65" s="16" customFormat="1" ht="11.25">
      <c r="B1290" s="226"/>
      <c r="C1290" s="227"/>
      <c r="D1290" s="194" t="s">
        <v>174</v>
      </c>
      <c r="E1290" s="228" t="s">
        <v>19</v>
      </c>
      <c r="F1290" s="229" t="s">
        <v>350</v>
      </c>
      <c r="G1290" s="227"/>
      <c r="H1290" s="230">
        <v>18.274999999999999</v>
      </c>
      <c r="I1290" s="231"/>
      <c r="J1290" s="227"/>
      <c r="K1290" s="227"/>
      <c r="L1290" s="232"/>
      <c r="M1290" s="233"/>
      <c r="N1290" s="234"/>
      <c r="O1290" s="234"/>
      <c r="P1290" s="234"/>
      <c r="Q1290" s="234"/>
      <c r="R1290" s="234"/>
      <c r="S1290" s="234"/>
      <c r="T1290" s="234"/>
      <c r="U1290" s="235"/>
      <c r="AT1290" s="236" t="s">
        <v>174</v>
      </c>
      <c r="AU1290" s="236" t="s">
        <v>82</v>
      </c>
      <c r="AV1290" s="16" t="s">
        <v>85</v>
      </c>
      <c r="AW1290" s="16" t="s">
        <v>33</v>
      </c>
      <c r="AX1290" s="16" t="s">
        <v>72</v>
      </c>
      <c r="AY1290" s="236" t="s">
        <v>161</v>
      </c>
    </row>
    <row r="1291" spans="1:65" s="14" customFormat="1" ht="11.25">
      <c r="B1291" s="203"/>
      <c r="C1291" s="204"/>
      <c r="D1291" s="194" t="s">
        <v>174</v>
      </c>
      <c r="E1291" s="205" t="s">
        <v>19</v>
      </c>
      <c r="F1291" s="206" t="s">
        <v>1691</v>
      </c>
      <c r="G1291" s="204"/>
      <c r="H1291" s="207">
        <v>242.6</v>
      </c>
      <c r="I1291" s="208"/>
      <c r="J1291" s="204"/>
      <c r="K1291" s="204"/>
      <c r="L1291" s="209"/>
      <c r="M1291" s="210"/>
      <c r="N1291" s="211"/>
      <c r="O1291" s="211"/>
      <c r="P1291" s="211"/>
      <c r="Q1291" s="211"/>
      <c r="R1291" s="211"/>
      <c r="S1291" s="211"/>
      <c r="T1291" s="211"/>
      <c r="U1291" s="212"/>
      <c r="AT1291" s="213" t="s">
        <v>174</v>
      </c>
      <c r="AU1291" s="213" t="s">
        <v>82</v>
      </c>
      <c r="AV1291" s="14" t="s">
        <v>82</v>
      </c>
      <c r="AW1291" s="14" t="s">
        <v>33</v>
      </c>
      <c r="AX1291" s="14" t="s">
        <v>72</v>
      </c>
      <c r="AY1291" s="213" t="s">
        <v>161</v>
      </c>
    </row>
    <row r="1292" spans="1:65" s="14" customFormat="1" ht="11.25">
      <c r="B1292" s="203"/>
      <c r="C1292" s="204"/>
      <c r="D1292" s="194" t="s">
        <v>174</v>
      </c>
      <c r="E1292" s="205" t="s">
        <v>19</v>
      </c>
      <c r="F1292" s="206" t="s">
        <v>1692</v>
      </c>
      <c r="G1292" s="204"/>
      <c r="H1292" s="207">
        <v>59.2</v>
      </c>
      <c r="I1292" s="208"/>
      <c r="J1292" s="204"/>
      <c r="K1292" s="204"/>
      <c r="L1292" s="209"/>
      <c r="M1292" s="210"/>
      <c r="N1292" s="211"/>
      <c r="O1292" s="211"/>
      <c r="P1292" s="211"/>
      <c r="Q1292" s="211"/>
      <c r="R1292" s="211"/>
      <c r="S1292" s="211"/>
      <c r="T1292" s="211"/>
      <c r="U1292" s="212"/>
      <c r="AT1292" s="213" t="s">
        <v>174</v>
      </c>
      <c r="AU1292" s="213" t="s">
        <v>82</v>
      </c>
      <c r="AV1292" s="14" t="s">
        <v>82</v>
      </c>
      <c r="AW1292" s="14" t="s">
        <v>33</v>
      </c>
      <c r="AX1292" s="14" t="s">
        <v>72</v>
      </c>
      <c r="AY1292" s="213" t="s">
        <v>161</v>
      </c>
    </row>
    <row r="1293" spans="1:65" s="16" customFormat="1" ht="11.25">
      <c r="B1293" s="226"/>
      <c r="C1293" s="227"/>
      <c r="D1293" s="194" t="s">
        <v>174</v>
      </c>
      <c r="E1293" s="228" t="s">
        <v>19</v>
      </c>
      <c r="F1293" s="229" t="s">
        <v>1693</v>
      </c>
      <c r="G1293" s="227"/>
      <c r="H1293" s="230">
        <v>301.8</v>
      </c>
      <c r="I1293" s="231"/>
      <c r="J1293" s="227"/>
      <c r="K1293" s="227"/>
      <c r="L1293" s="232"/>
      <c r="M1293" s="233"/>
      <c r="N1293" s="234"/>
      <c r="O1293" s="234"/>
      <c r="P1293" s="234"/>
      <c r="Q1293" s="234"/>
      <c r="R1293" s="234"/>
      <c r="S1293" s="234"/>
      <c r="T1293" s="234"/>
      <c r="U1293" s="235"/>
      <c r="AT1293" s="236" t="s">
        <v>174</v>
      </c>
      <c r="AU1293" s="236" t="s">
        <v>82</v>
      </c>
      <c r="AV1293" s="16" t="s">
        <v>85</v>
      </c>
      <c r="AW1293" s="16" t="s">
        <v>33</v>
      </c>
      <c r="AX1293" s="16" t="s">
        <v>72</v>
      </c>
      <c r="AY1293" s="236" t="s">
        <v>161</v>
      </c>
    </row>
    <row r="1294" spans="1:65" s="15" customFormat="1" ht="11.25">
      <c r="B1294" s="214"/>
      <c r="C1294" s="215"/>
      <c r="D1294" s="194" t="s">
        <v>174</v>
      </c>
      <c r="E1294" s="216" t="s">
        <v>19</v>
      </c>
      <c r="F1294" s="217" t="s">
        <v>239</v>
      </c>
      <c r="G1294" s="215"/>
      <c r="H1294" s="218">
        <v>320.07499999999999</v>
      </c>
      <c r="I1294" s="219"/>
      <c r="J1294" s="215"/>
      <c r="K1294" s="215"/>
      <c r="L1294" s="220"/>
      <c r="M1294" s="221"/>
      <c r="N1294" s="222"/>
      <c r="O1294" s="222"/>
      <c r="P1294" s="222"/>
      <c r="Q1294" s="222"/>
      <c r="R1294" s="222"/>
      <c r="S1294" s="222"/>
      <c r="T1294" s="222"/>
      <c r="U1294" s="223"/>
      <c r="AT1294" s="224" t="s">
        <v>174</v>
      </c>
      <c r="AU1294" s="224" t="s">
        <v>82</v>
      </c>
      <c r="AV1294" s="15" t="s">
        <v>170</v>
      </c>
      <c r="AW1294" s="15" t="s">
        <v>33</v>
      </c>
      <c r="AX1294" s="15" t="s">
        <v>80</v>
      </c>
      <c r="AY1294" s="224" t="s">
        <v>161</v>
      </c>
    </row>
    <row r="1295" spans="1:65" s="2" customFormat="1" ht="24.2" customHeight="1">
      <c r="A1295" s="36"/>
      <c r="B1295" s="37"/>
      <c r="C1295" s="174" t="s">
        <v>1699</v>
      </c>
      <c r="D1295" s="174" t="s">
        <v>165</v>
      </c>
      <c r="E1295" s="175" t="s">
        <v>1700</v>
      </c>
      <c r="F1295" s="176" t="s">
        <v>1701</v>
      </c>
      <c r="G1295" s="177" t="s">
        <v>168</v>
      </c>
      <c r="H1295" s="178">
        <v>355.26</v>
      </c>
      <c r="I1295" s="179"/>
      <c r="J1295" s="180">
        <f>ROUND(I1295*H1295,1)</f>
        <v>0</v>
      </c>
      <c r="K1295" s="176" t="s">
        <v>169</v>
      </c>
      <c r="L1295" s="41"/>
      <c r="M1295" s="181" t="s">
        <v>19</v>
      </c>
      <c r="N1295" s="182" t="s">
        <v>43</v>
      </c>
      <c r="O1295" s="66"/>
      <c r="P1295" s="183">
        <f>O1295*H1295</f>
        <v>0</v>
      </c>
      <c r="Q1295" s="183">
        <v>2.5839999999999999E-4</v>
      </c>
      <c r="R1295" s="183">
        <f>Q1295*H1295</f>
        <v>9.1799183999999992E-2</v>
      </c>
      <c r="S1295" s="183">
        <v>0</v>
      </c>
      <c r="T1295" s="183">
        <f>S1295*H1295</f>
        <v>0</v>
      </c>
      <c r="U1295" s="184" t="s">
        <v>19</v>
      </c>
      <c r="V1295" s="36"/>
      <c r="W1295" s="36"/>
      <c r="X1295" s="36"/>
      <c r="Y1295" s="36"/>
      <c r="Z1295" s="36"/>
      <c r="AA1295" s="36"/>
      <c r="AB1295" s="36"/>
      <c r="AC1295" s="36"/>
      <c r="AD1295" s="36"/>
      <c r="AE1295" s="36"/>
      <c r="AR1295" s="185" t="s">
        <v>268</v>
      </c>
      <c r="AT1295" s="185" t="s">
        <v>165</v>
      </c>
      <c r="AU1295" s="185" t="s">
        <v>82</v>
      </c>
      <c r="AY1295" s="19" t="s">
        <v>161</v>
      </c>
      <c r="BE1295" s="186">
        <f>IF(N1295="základní",J1295,0)</f>
        <v>0</v>
      </c>
      <c r="BF1295" s="186">
        <f>IF(N1295="snížená",J1295,0)</f>
        <v>0</v>
      </c>
      <c r="BG1295" s="186">
        <f>IF(N1295="zákl. přenesená",J1295,0)</f>
        <v>0</v>
      </c>
      <c r="BH1295" s="186">
        <f>IF(N1295="sníž. přenesená",J1295,0)</f>
        <v>0</v>
      </c>
      <c r="BI1295" s="186">
        <f>IF(N1295="nulová",J1295,0)</f>
        <v>0</v>
      </c>
      <c r="BJ1295" s="19" t="s">
        <v>80</v>
      </c>
      <c r="BK1295" s="186">
        <f>ROUND(I1295*H1295,1)</f>
        <v>0</v>
      </c>
      <c r="BL1295" s="19" t="s">
        <v>268</v>
      </c>
      <c r="BM1295" s="185" t="s">
        <v>1702</v>
      </c>
    </row>
    <row r="1296" spans="1:65" s="2" customFormat="1" ht="11.25">
      <c r="A1296" s="36"/>
      <c r="B1296" s="37"/>
      <c r="C1296" s="38"/>
      <c r="D1296" s="187" t="s">
        <v>172</v>
      </c>
      <c r="E1296" s="38"/>
      <c r="F1296" s="188" t="s">
        <v>1703</v>
      </c>
      <c r="G1296" s="38"/>
      <c r="H1296" s="38"/>
      <c r="I1296" s="189"/>
      <c r="J1296" s="38"/>
      <c r="K1296" s="38"/>
      <c r="L1296" s="41"/>
      <c r="M1296" s="190"/>
      <c r="N1296" s="191"/>
      <c r="O1296" s="66"/>
      <c r="P1296" s="66"/>
      <c r="Q1296" s="66"/>
      <c r="R1296" s="66"/>
      <c r="S1296" s="66"/>
      <c r="T1296" s="66"/>
      <c r="U1296" s="67"/>
      <c r="V1296" s="36"/>
      <c r="W1296" s="36"/>
      <c r="X1296" s="36"/>
      <c r="Y1296" s="36"/>
      <c r="Z1296" s="36"/>
      <c r="AA1296" s="36"/>
      <c r="AB1296" s="36"/>
      <c r="AC1296" s="36"/>
      <c r="AD1296" s="36"/>
      <c r="AE1296" s="36"/>
      <c r="AT1296" s="19" t="s">
        <v>172</v>
      </c>
      <c r="AU1296" s="19" t="s">
        <v>82</v>
      </c>
    </row>
    <row r="1297" spans="2:51" s="14" customFormat="1" ht="11.25">
      <c r="B1297" s="203"/>
      <c r="C1297" s="204"/>
      <c r="D1297" s="194" t="s">
        <v>174</v>
      </c>
      <c r="E1297" s="205" t="s">
        <v>19</v>
      </c>
      <c r="F1297" s="206" t="s">
        <v>274</v>
      </c>
      <c r="G1297" s="204"/>
      <c r="H1297" s="207">
        <v>194.59</v>
      </c>
      <c r="I1297" s="208"/>
      <c r="J1297" s="204"/>
      <c r="K1297" s="204"/>
      <c r="L1297" s="209"/>
      <c r="M1297" s="210"/>
      <c r="N1297" s="211"/>
      <c r="O1297" s="211"/>
      <c r="P1297" s="211"/>
      <c r="Q1297" s="211"/>
      <c r="R1297" s="211"/>
      <c r="S1297" s="211"/>
      <c r="T1297" s="211"/>
      <c r="U1297" s="212"/>
      <c r="AT1297" s="213" t="s">
        <v>174</v>
      </c>
      <c r="AU1297" s="213" t="s">
        <v>82</v>
      </c>
      <c r="AV1297" s="14" t="s">
        <v>82</v>
      </c>
      <c r="AW1297" s="14" t="s">
        <v>33</v>
      </c>
      <c r="AX1297" s="14" t="s">
        <v>72</v>
      </c>
      <c r="AY1297" s="213" t="s">
        <v>161</v>
      </c>
    </row>
    <row r="1298" spans="2:51" s="14" customFormat="1" ht="11.25">
      <c r="B1298" s="203"/>
      <c r="C1298" s="204"/>
      <c r="D1298" s="194" t="s">
        <v>174</v>
      </c>
      <c r="E1298" s="205" t="s">
        <v>19</v>
      </c>
      <c r="F1298" s="206" t="s">
        <v>1690</v>
      </c>
      <c r="G1298" s="204"/>
      <c r="H1298" s="207">
        <v>-44</v>
      </c>
      <c r="I1298" s="208"/>
      <c r="J1298" s="204"/>
      <c r="K1298" s="204"/>
      <c r="L1298" s="209"/>
      <c r="M1298" s="210"/>
      <c r="N1298" s="211"/>
      <c r="O1298" s="211"/>
      <c r="P1298" s="211"/>
      <c r="Q1298" s="211"/>
      <c r="R1298" s="211"/>
      <c r="S1298" s="211"/>
      <c r="T1298" s="211"/>
      <c r="U1298" s="212"/>
      <c r="AT1298" s="213" t="s">
        <v>174</v>
      </c>
      <c r="AU1298" s="213" t="s">
        <v>82</v>
      </c>
      <c r="AV1298" s="14" t="s">
        <v>82</v>
      </c>
      <c r="AW1298" s="14" t="s">
        <v>33</v>
      </c>
      <c r="AX1298" s="14" t="s">
        <v>72</v>
      </c>
      <c r="AY1298" s="213" t="s">
        <v>161</v>
      </c>
    </row>
    <row r="1299" spans="2:51" s="16" customFormat="1" ht="11.25">
      <c r="B1299" s="226"/>
      <c r="C1299" s="227"/>
      <c r="D1299" s="194" t="s">
        <v>174</v>
      </c>
      <c r="E1299" s="228" t="s">
        <v>19</v>
      </c>
      <c r="F1299" s="229" t="s">
        <v>277</v>
      </c>
      <c r="G1299" s="227"/>
      <c r="H1299" s="230">
        <v>150.59</v>
      </c>
      <c r="I1299" s="231"/>
      <c r="J1299" s="227"/>
      <c r="K1299" s="227"/>
      <c r="L1299" s="232"/>
      <c r="M1299" s="233"/>
      <c r="N1299" s="234"/>
      <c r="O1299" s="234"/>
      <c r="P1299" s="234"/>
      <c r="Q1299" s="234"/>
      <c r="R1299" s="234"/>
      <c r="S1299" s="234"/>
      <c r="T1299" s="234"/>
      <c r="U1299" s="235"/>
      <c r="AT1299" s="236" t="s">
        <v>174</v>
      </c>
      <c r="AU1299" s="236" t="s">
        <v>82</v>
      </c>
      <c r="AV1299" s="16" t="s">
        <v>85</v>
      </c>
      <c r="AW1299" s="16" t="s">
        <v>33</v>
      </c>
      <c r="AX1299" s="16" t="s">
        <v>72</v>
      </c>
      <c r="AY1299" s="236" t="s">
        <v>161</v>
      </c>
    </row>
    <row r="1300" spans="2:51" s="14" customFormat="1" ht="11.25">
      <c r="B1300" s="203"/>
      <c r="C1300" s="204"/>
      <c r="D1300" s="194" t="s">
        <v>174</v>
      </c>
      <c r="E1300" s="205" t="s">
        <v>19</v>
      </c>
      <c r="F1300" s="206" t="s">
        <v>278</v>
      </c>
      <c r="G1300" s="204"/>
      <c r="H1300" s="207">
        <v>37.811</v>
      </c>
      <c r="I1300" s="208"/>
      <c r="J1300" s="204"/>
      <c r="K1300" s="204"/>
      <c r="L1300" s="209"/>
      <c r="M1300" s="210"/>
      <c r="N1300" s="211"/>
      <c r="O1300" s="211"/>
      <c r="P1300" s="211"/>
      <c r="Q1300" s="211"/>
      <c r="R1300" s="211"/>
      <c r="S1300" s="211"/>
      <c r="T1300" s="211"/>
      <c r="U1300" s="212"/>
      <c r="AT1300" s="213" t="s">
        <v>174</v>
      </c>
      <c r="AU1300" s="213" t="s">
        <v>82</v>
      </c>
      <c r="AV1300" s="14" t="s">
        <v>82</v>
      </c>
      <c r="AW1300" s="14" t="s">
        <v>33</v>
      </c>
      <c r="AX1300" s="14" t="s">
        <v>72</v>
      </c>
      <c r="AY1300" s="213" t="s">
        <v>161</v>
      </c>
    </row>
    <row r="1301" spans="2:51" s="16" customFormat="1" ht="11.25">
      <c r="B1301" s="226"/>
      <c r="C1301" s="227"/>
      <c r="D1301" s="194" t="s">
        <v>174</v>
      </c>
      <c r="E1301" s="228" t="s">
        <v>19</v>
      </c>
      <c r="F1301" s="229" t="s">
        <v>280</v>
      </c>
      <c r="G1301" s="227"/>
      <c r="H1301" s="230">
        <v>37.811</v>
      </c>
      <c r="I1301" s="231"/>
      <c r="J1301" s="227"/>
      <c r="K1301" s="227"/>
      <c r="L1301" s="232"/>
      <c r="M1301" s="233"/>
      <c r="N1301" s="234"/>
      <c r="O1301" s="234"/>
      <c r="P1301" s="234"/>
      <c r="Q1301" s="234"/>
      <c r="R1301" s="234"/>
      <c r="S1301" s="234"/>
      <c r="T1301" s="234"/>
      <c r="U1301" s="235"/>
      <c r="AT1301" s="236" t="s">
        <v>174</v>
      </c>
      <c r="AU1301" s="236" t="s">
        <v>82</v>
      </c>
      <c r="AV1301" s="16" t="s">
        <v>85</v>
      </c>
      <c r="AW1301" s="16" t="s">
        <v>33</v>
      </c>
      <c r="AX1301" s="16" t="s">
        <v>72</v>
      </c>
      <c r="AY1301" s="236" t="s">
        <v>161</v>
      </c>
    </row>
    <row r="1302" spans="2:51" s="14" customFormat="1" ht="11.25">
      <c r="B1302" s="203"/>
      <c r="C1302" s="204"/>
      <c r="D1302" s="194" t="s">
        <v>174</v>
      </c>
      <c r="E1302" s="205" t="s">
        <v>19</v>
      </c>
      <c r="F1302" s="206" t="s">
        <v>281</v>
      </c>
      <c r="G1302" s="204"/>
      <c r="H1302" s="207">
        <v>67.039000000000001</v>
      </c>
      <c r="I1302" s="208"/>
      <c r="J1302" s="204"/>
      <c r="K1302" s="204"/>
      <c r="L1302" s="209"/>
      <c r="M1302" s="210"/>
      <c r="N1302" s="211"/>
      <c r="O1302" s="211"/>
      <c r="P1302" s="211"/>
      <c r="Q1302" s="211"/>
      <c r="R1302" s="211"/>
      <c r="S1302" s="211"/>
      <c r="T1302" s="211"/>
      <c r="U1302" s="212"/>
      <c r="AT1302" s="213" t="s">
        <v>174</v>
      </c>
      <c r="AU1302" s="213" t="s">
        <v>82</v>
      </c>
      <c r="AV1302" s="14" t="s">
        <v>82</v>
      </c>
      <c r="AW1302" s="14" t="s">
        <v>33</v>
      </c>
      <c r="AX1302" s="14" t="s">
        <v>72</v>
      </c>
      <c r="AY1302" s="213" t="s">
        <v>161</v>
      </c>
    </row>
    <row r="1303" spans="2:51" s="14" customFormat="1" ht="11.25">
      <c r="B1303" s="203"/>
      <c r="C1303" s="204"/>
      <c r="D1303" s="194" t="s">
        <v>174</v>
      </c>
      <c r="E1303" s="205" t="s">
        <v>19</v>
      </c>
      <c r="F1303" s="206" t="s">
        <v>282</v>
      </c>
      <c r="G1303" s="204"/>
      <c r="H1303" s="207">
        <v>9.1359999999999992</v>
      </c>
      <c r="I1303" s="208"/>
      <c r="J1303" s="204"/>
      <c r="K1303" s="204"/>
      <c r="L1303" s="209"/>
      <c r="M1303" s="210"/>
      <c r="N1303" s="211"/>
      <c r="O1303" s="211"/>
      <c r="P1303" s="211"/>
      <c r="Q1303" s="211"/>
      <c r="R1303" s="211"/>
      <c r="S1303" s="211"/>
      <c r="T1303" s="211"/>
      <c r="U1303" s="212"/>
      <c r="AT1303" s="213" t="s">
        <v>174</v>
      </c>
      <c r="AU1303" s="213" t="s">
        <v>82</v>
      </c>
      <c r="AV1303" s="14" t="s">
        <v>82</v>
      </c>
      <c r="AW1303" s="14" t="s">
        <v>33</v>
      </c>
      <c r="AX1303" s="14" t="s">
        <v>72</v>
      </c>
      <c r="AY1303" s="213" t="s">
        <v>161</v>
      </c>
    </row>
    <row r="1304" spans="2:51" s="14" customFormat="1" ht="11.25">
      <c r="B1304" s="203"/>
      <c r="C1304" s="204"/>
      <c r="D1304" s="194" t="s">
        <v>174</v>
      </c>
      <c r="E1304" s="205" t="s">
        <v>19</v>
      </c>
      <c r="F1304" s="206" t="s">
        <v>283</v>
      </c>
      <c r="G1304" s="204"/>
      <c r="H1304" s="207">
        <v>21.98</v>
      </c>
      <c r="I1304" s="208"/>
      <c r="J1304" s="204"/>
      <c r="K1304" s="204"/>
      <c r="L1304" s="209"/>
      <c r="M1304" s="210"/>
      <c r="N1304" s="211"/>
      <c r="O1304" s="211"/>
      <c r="P1304" s="211"/>
      <c r="Q1304" s="211"/>
      <c r="R1304" s="211"/>
      <c r="S1304" s="211"/>
      <c r="T1304" s="211"/>
      <c r="U1304" s="212"/>
      <c r="AT1304" s="213" t="s">
        <v>174</v>
      </c>
      <c r="AU1304" s="213" t="s">
        <v>82</v>
      </c>
      <c r="AV1304" s="14" t="s">
        <v>82</v>
      </c>
      <c r="AW1304" s="14" t="s">
        <v>33</v>
      </c>
      <c r="AX1304" s="14" t="s">
        <v>72</v>
      </c>
      <c r="AY1304" s="213" t="s">
        <v>161</v>
      </c>
    </row>
    <row r="1305" spans="2:51" s="16" customFormat="1" ht="11.25">
      <c r="B1305" s="226"/>
      <c r="C1305" s="227"/>
      <c r="D1305" s="194" t="s">
        <v>174</v>
      </c>
      <c r="E1305" s="228" t="s">
        <v>19</v>
      </c>
      <c r="F1305" s="229" t="s">
        <v>284</v>
      </c>
      <c r="G1305" s="227"/>
      <c r="H1305" s="230">
        <v>98.155000000000001</v>
      </c>
      <c r="I1305" s="231"/>
      <c r="J1305" s="227"/>
      <c r="K1305" s="227"/>
      <c r="L1305" s="232"/>
      <c r="M1305" s="233"/>
      <c r="N1305" s="234"/>
      <c r="O1305" s="234"/>
      <c r="P1305" s="234"/>
      <c r="Q1305" s="234"/>
      <c r="R1305" s="234"/>
      <c r="S1305" s="234"/>
      <c r="T1305" s="234"/>
      <c r="U1305" s="235"/>
      <c r="AT1305" s="236" t="s">
        <v>174</v>
      </c>
      <c r="AU1305" s="236" t="s">
        <v>82</v>
      </c>
      <c r="AV1305" s="16" t="s">
        <v>85</v>
      </c>
      <c r="AW1305" s="16" t="s">
        <v>33</v>
      </c>
      <c r="AX1305" s="16" t="s">
        <v>72</v>
      </c>
      <c r="AY1305" s="236" t="s">
        <v>161</v>
      </c>
    </row>
    <row r="1306" spans="2:51" s="14" customFormat="1" ht="11.25">
      <c r="B1306" s="203"/>
      <c r="C1306" s="204"/>
      <c r="D1306" s="194" t="s">
        <v>174</v>
      </c>
      <c r="E1306" s="205" t="s">
        <v>19</v>
      </c>
      <c r="F1306" s="206" t="s">
        <v>285</v>
      </c>
      <c r="G1306" s="204"/>
      <c r="H1306" s="207">
        <v>5.25</v>
      </c>
      <c r="I1306" s="208"/>
      <c r="J1306" s="204"/>
      <c r="K1306" s="204"/>
      <c r="L1306" s="209"/>
      <c r="M1306" s="210"/>
      <c r="N1306" s="211"/>
      <c r="O1306" s="211"/>
      <c r="P1306" s="211"/>
      <c r="Q1306" s="211"/>
      <c r="R1306" s="211"/>
      <c r="S1306" s="211"/>
      <c r="T1306" s="211"/>
      <c r="U1306" s="212"/>
      <c r="AT1306" s="213" t="s">
        <v>174</v>
      </c>
      <c r="AU1306" s="213" t="s">
        <v>82</v>
      </c>
      <c r="AV1306" s="14" t="s">
        <v>82</v>
      </c>
      <c r="AW1306" s="14" t="s">
        <v>33</v>
      </c>
      <c r="AX1306" s="14" t="s">
        <v>72</v>
      </c>
      <c r="AY1306" s="213" t="s">
        <v>161</v>
      </c>
    </row>
    <row r="1307" spans="2:51" s="14" customFormat="1" ht="11.25">
      <c r="B1307" s="203"/>
      <c r="C1307" s="204"/>
      <c r="D1307" s="194" t="s">
        <v>174</v>
      </c>
      <c r="E1307" s="205" t="s">
        <v>19</v>
      </c>
      <c r="F1307" s="206" t="s">
        <v>286</v>
      </c>
      <c r="G1307" s="204"/>
      <c r="H1307" s="207">
        <v>13.725</v>
      </c>
      <c r="I1307" s="208"/>
      <c r="J1307" s="204"/>
      <c r="K1307" s="204"/>
      <c r="L1307" s="209"/>
      <c r="M1307" s="210"/>
      <c r="N1307" s="211"/>
      <c r="O1307" s="211"/>
      <c r="P1307" s="211"/>
      <c r="Q1307" s="211"/>
      <c r="R1307" s="211"/>
      <c r="S1307" s="211"/>
      <c r="T1307" s="211"/>
      <c r="U1307" s="212"/>
      <c r="AT1307" s="213" t="s">
        <v>174</v>
      </c>
      <c r="AU1307" s="213" t="s">
        <v>82</v>
      </c>
      <c r="AV1307" s="14" t="s">
        <v>82</v>
      </c>
      <c r="AW1307" s="14" t="s">
        <v>33</v>
      </c>
      <c r="AX1307" s="14" t="s">
        <v>72</v>
      </c>
      <c r="AY1307" s="213" t="s">
        <v>161</v>
      </c>
    </row>
    <row r="1308" spans="2:51" s="14" customFormat="1" ht="11.25">
      <c r="B1308" s="203"/>
      <c r="C1308" s="204"/>
      <c r="D1308" s="194" t="s">
        <v>174</v>
      </c>
      <c r="E1308" s="205" t="s">
        <v>19</v>
      </c>
      <c r="F1308" s="206" t="s">
        <v>287</v>
      </c>
      <c r="G1308" s="204"/>
      <c r="H1308" s="207">
        <v>2.2400000000000002</v>
      </c>
      <c r="I1308" s="208"/>
      <c r="J1308" s="204"/>
      <c r="K1308" s="204"/>
      <c r="L1308" s="209"/>
      <c r="M1308" s="210"/>
      <c r="N1308" s="211"/>
      <c r="O1308" s="211"/>
      <c r="P1308" s="211"/>
      <c r="Q1308" s="211"/>
      <c r="R1308" s="211"/>
      <c r="S1308" s="211"/>
      <c r="T1308" s="211"/>
      <c r="U1308" s="212"/>
      <c r="AT1308" s="213" t="s">
        <v>174</v>
      </c>
      <c r="AU1308" s="213" t="s">
        <v>82</v>
      </c>
      <c r="AV1308" s="14" t="s">
        <v>82</v>
      </c>
      <c r="AW1308" s="14" t="s">
        <v>33</v>
      </c>
      <c r="AX1308" s="14" t="s">
        <v>72</v>
      </c>
      <c r="AY1308" s="213" t="s">
        <v>161</v>
      </c>
    </row>
    <row r="1309" spans="2:51" s="14" customFormat="1" ht="11.25">
      <c r="B1309" s="203"/>
      <c r="C1309" s="204"/>
      <c r="D1309" s="194" t="s">
        <v>174</v>
      </c>
      <c r="E1309" s="205" t="s">
        <v>19</v>
      </c>
      <c r="F1309" s="206" t="s">
        <v>288</v>
      </c>
      <c r="G1309" s="204"/>
      <c r="H1309" s="207">
        <v>15.04</v>
      </c>
      <c r="I1309" s="208"/>
      <c r="J1309" s="204"/>
      <c r="K1309" s="204"/>
      <c r="L1309" s="209"/>
      <c r="M1309" s="210"/>
      <c r="N1309" s="211"/>
      <c r="O1309" s="211"/>
      <c r="P1309" s="211"/>
      <c r="Q1309" s="211"/>
      <c r="R1309" s="211"/>
      <c r="S1309" s="211"/>
      <c r="T1309" s="211"/>
      <c r="U1309" s="212"/>
      <c r="AT1309" s="213" t="s">
        <v>174</v>
      </c>
      <c r="AU1309" s="213" t="s">
        <v>82</v>
      </c>
      <c r="AV1309" s="14" t="s">
        <v>82</v>
      </c>
      <c r="AW1309" s="14" t="s">
        <v>33</v>
      </c>
      <c r="AX1309" s="14" t="s">
        <v>72</v>
      </c>
      <c r="AY1309" s="213" t="s">
        <v>161</v>
      </c>
    </row>
    <row r="1310" spans="2:51" s="14" customFormat="1" ht="11.25">
      <c r="B1310" s="203"/>
      <c r="C1310" s="204"/>
      <c r="D1310" s="194" t="s">
        <v>174</v>
      </c>
      <c r="E1310" s="205" t="s">
        <v>19</v>
      </c>
      <c r="F1310" s="206" t="s">
        <v>289</v>
      </c>
      <c r="G1310" s="204"/>
      <c r="H1310" s="207">
        <v>2.1379999999999999</v>
      </c>
      <c r="I1310" s="208"/>
      <c r="J1310" s="204"/>
      <c r="K1310" s="204"/>
      <c r="L1310" s="209"/>
      <c r="M1310" s="210"/>
      <c r="N1310" s="211"/>
      <c r="O1310" s="211"/>
      <c r="P1310" s="211"/>
      <c r="Q1310" s="211"/>
      <c r="R1310" s="211"/>
      <c r="S1310" s="211"/>
      <c r="T1310" s="211"/>
      <c r="U1310" s="212"/>
      <c r="AT1310" s="213" t="s">
        <v>174</v>
      </c>
      <c r="AU1310" s="213" t="s">
        <v>82</v>
      </c>
      <c r="AV1310" s="14" t="s">
        <v>82</v>
      </c>
      <c r="AW1310" s="14" t="s">
        <v>33</v>
      </c>
      <c r="AX1310" s="14" t="s">
        <v>72</v>
      </c>
      <c r="AY1310" s="213" t="s">
        <v>161</v>
      </c>
    </row>
    <row r="1311" spans="2:51" s="14" customFormat="1" ht="11.25">
      <c r="B1311" s="203"/>
      <c r="C1311" s="204"/>
      <c r="D1311" s="194" t="s">
        <v>174</v>
      </c>
      <c r="E1311" s="205" t="s">
        <v>19</v>
      </c>
      <c r="F1311" s="206" t="s">
        <v>290</v>
      </c>
      <c r="G1311" s="204"/>
      <c r="H1311" s="207">
        <v>7.5839999999999996</v>
      </c>
      <c r="I1311" s="208"/>
      <c r="J1311" s="204"/>
      <c r="K1311" s="204"/>
      <c r="L1311" s="209"/>
      <c r="M1311" s="210"/>
      <c r="N1311" s="211"/>
      <c r="O1311" s="211"/>
      <c r="P1311" s="211"/>
      <c r="Q1311" s="211"/>
      <c r="R1311" s="211"/>
      <c r="S1311" s="211"/>
      <c r="T1311" s="211"/>
      <c r="U1311" s="212"/>
      <c r="AT1311" s="213" t="s">
        <v>174</v>
      </c>
      <c r="AU1311" s="213" t="s">
        <v>82</v>
      </c>
      <c r="AV1311" s="14" t="s">
        <v>82</v>
      </c>
      <c r="AW1311" s="14" t="s">
        <v>33</v>
      </c>
      <c r="AX1311" s="14" t="s">
        <v>72</v>
      </c>
      <c r="AY1311" s="213" t="s">
        <v>161</v>
      </c>
    </row>
    <row r="1312" spans="2:51" s="14" customFormat="1" ht="11.25">
      <c r="B1312" s="203"/>
      <c r="C1312" s="204"/>
      <c r="D1312" s="194" t="s">
        <v>174</v>
      </c>
      <c r="E1312" s="205" t="s">
        <v>19</v>
      </c>
      <c r="F1312" s="206" t="s">
        <v>292</v>
      </c>
      <c r="G1312" s="204"/>
      <c r="H1312" s="207">
        <v>2.52</v>
      </c>
      <c r="I1312" s="208"/>
      <c r="J1312" s="204"/>
      <c r="K1312" s="204"/>
      <c r="L1312" s="209"/>
      <c r="M1312" s="210"/>
      <c r="N1312" s="211"/>
      <c r="O1312" s="211"/>
      <c r="P1312" s="211"/>
      <c r="Q1312" s="211"/>
      <c r="R1312" s="211"/>
      <c r="S1312" s="211"/>
      <c r="T1312" s="211"/>
      <c r="U1312" s="212"/>
      <c r="AT1312" s="213" t="s">
        <v>174</v>
      </c>
      <c r="AU1312" s="213" t="s">
        <v>82</v>
      </c>
      <c r="AV1312" s="14" t="s">
        <v>82</v>
      </c>
      <c r="AW1312" s="14" t="s">
        <v>33</v>
      </c>
      <c r="AX1312" s="14" t="s">
        <v>72</v>
      </c>
      <c r="AY1312" s="213" t="s">
        <v>161</v>
      </c>
    </row>
    <row r="1313" spans="1:65" s="14" customFormat="1" ht="11.25">
      <c r="B1313" s="203"/>
      <c r="C1313" s="204"/>
      <c r="D1313" s="194" t="s">
        <v>174</v>
      </c>
      <c r="E1313" s="205" t="s">
        <v>19</v>
      </c>
      <c r="F1313" s="206" t="s">
        <v>293</v>
      </c>
      <c r="G1313" s="204"/>
      <c r="H1313" s="207">
        <v>15.773999999999999</v>
      </c>
      <c r="I1313" s="208"/>
      <c r="J1313" s="204"/>
      <c r="K1313" s="204"/>
      <c r="L1313" s="209"/>
      <c r="M1313" s="210"/>
      <c r="N1313" s="211"/>
      <c r="O1313" s="211"/>
      <c r="P1313" s="211"/>
      <c r="Q1313" s="211"/>
      <c r="R1313" s="211"/>
      <c r="S1313" s="211"/>
      <c r="T1313" s="211"/>
      <c r="U1313" s="212"/>
      <c r="AT1313" s="213" t="s">
        <v>174</v>
      </c>
      <c r="AU1313" s="213" t="s">
        <v>82</v>
      </c>
      <c r="AV1313" s="14" t="s">
        <v>82</v>
      </c>
      <c r="AW1313" s="14" t="s">
        <v>33</v>
      </c>
      <c r="AX1313" s="14" t="s">
        <v>72</v>
      </c>
      <c r="AY1313" s="213" t="s">
        <v>161</v>
      </c>
    </row>
    <row r="1314" spans="1:65" s="16" customFormat="1" ht="11.25">
      <c r="B1314" s="226"/>
      <c r="C1314" s="227"/>
      <c r="D1314" s="194" t="s">
        <v>174</v>
      </c>
      <c r="E1314" s="228" t="s">
        <v>19</v>
      </c>
      <c r="F1314" s="229" t="s">
        <v>294</v>
      </c>
      <c r="G1314" s="227"/>
      <c r="H1314" s="230">
        <v>64.271000000000001</v>
      </c>
      <c r="I1314" s="231"/>
      <c r="J1314" s="227"/>
      <c r="K1314" s="227"/>
      <c r="L1314" s="232"/>
      <c r="M1314" s="233"/>
      <c r="N1314" s="234"/>
      <c r="O1314" s="234"/>
      <c r="P1314" s="234"/>
      <c r="Q1314" s="234"/>
      <c r="R1314" s="234"/>
      <c r="S1314" s="234"/>
      <c r="T1314" s="234"/>
      <c r="U1314" s="235"/>
      <c r="AT1314" s="236" t="s">
        <v>174</v>
      </c>
      <c r="AU1314" s="236" t="s">
        <v>82</v>
      </c>
      <c r="AV1314" s="16" t="s">
        <v>85</v>
      </c>
      <c r="AW1314" s="16" t="s">
        <v>33</v>
      </c>
      <c r="AX1314" s="16" t="s">
        <v>72</v>
      </c>
      <c r="AY1314" s="236" t="s">
        <v>161</v>
      </c>
    </row>
    <row r="1315" spans="1:65" s="14" customFormat="1" ht="11.25">
      <c r="B1315" s="203"/>
      <c r="C1315" s="204"/>
      <c r="D1315" s="194" t="s">
        <v>174</v>
      </c>
      <c r="E1315" s="205" t="s">
        <v>19</v>
      </c>
      <c r="F1315" s="206" t="s">
        <v>343</v>
      </c>
      <c r="G1315" s="204"/>
      <c r="H1315" s="207">
        <v>2.4809999999999999</v>
      </c>
      <c r="I1315" s="208"/>
      <c r="J1315" s="204"/>
      <c r="K1315" s="204"/>
      <c r="L1315" s="209"/>
      <c r="M1315" s="210"/>
      <c r="N1315" s="211"/>
      <c r="O1315" s="211"/>
      <c r="P1315" s="211"/>
      <c r="Q1315" s="211"/>
      <c r="R1315" s="211"/>
      <c r="S1315" s="211"/>
      <c r="T1315" s="211"/>
      <c r="U1315" s="212"/>
      <c r="AT1315" s="213" t="s">
        <v>174</v>
      </c>
      <c r="AU1315" s="213" t="s">
        <v>82</v>
      </c>
      <c r="AV1315" s="14" t="s">
        <v>82</v>
      </c>
      <c r="AW1315" s="14" t="s">
        <v>33</v>
      </c>
      <c r="AX1315" s="14" t="s">
        <v>72</v>
      </c>
      <c r="AY1315" s="213" t="s">
        <v>161</v>
      </c>
    </row>
    <row r="1316" spans="1:65" s="14" customFormat="1" ht="11.25">
      <c r="B1316" s="203"/>
      <c r="C1316" s="204"/>
      <c r="D1316" s="194" t="s">
        <v>174</v>
      </c>
      <c r="E1316" s="205" t="s">
        <v>19</v>
      </c>
      <c r="F1316" s="206" t="s">
        <v>344</v>
      </c>
      <c r="G1316" s="204"/>
      <c r="H1316" s="207">
        <v>1.952</v>
      </c>
      <c r="I1316" s="208"/>
      <c r="J1316" s="204"/>
      <c r="K1316" s="204"/>
      <c r="L1316" s="209"/>
      <c r="M1316" s="210"/>
      <c r="N1316" s="211"/>
      <c r="O1316" s="211"/>
      <c r="P1316" s="211"/>
      <c r="Q1316" s="211"/>
      <c r="R1316" s="211"/>
      <c r="S1316" s="211"/>
      <c r="T1316" s="211"/>
      <c r="U1316" s="212"/>
      <c r="AT1316" s="213" t="s">
        <v>174</v>
      </c>
      <c r="AU1316" s="213" t="s">
        <v>82</v>
      </c>
      <c r="AV1316" s="14" t="s">
        <v>82</v>
      </c>
      <c r="AW1316" s="14" t="s">
        <v>33</v>
      </c>
      <c r="AX1316" s="14" t="s">
        <v>72</v>
      </c>
      <c r="AY1316" s="213" t="s">
        <v>161</v>
      </c>
    </row>
    <row r="1317" spans="1:65" s="16" customFormat="1" ht="11.25">
      <c r="B1317" s="226"/>
      <c r="C1317" s="227"/>
      <c r="D1317" s="194" t="s">
        <v>174</v>
      </c>
      <c r="E1317" s="228" t="s">
        <v>19</v>
      </c>
      <c r="F1317" s="229" t="s">
        <v>345</v>
      </c>
      <c r="G1317" s="227"/>
      <c r="H1317" s="230">
        <v>4.4329999999999998</v>
      </c>
      <c r="I1317" s="231"/>
      <c r="J1317" s="227"/>
      <c r="K1317" s="227"/>
      <c r="L1317" s="232"/>
      <c r="M1317" s="233"/>
      <c r="N1317" s="234"/>
      <c r="O1317" s="234"/>
      <c r="P1317" s="234"/>
      <c r="Q1317" s="234"/>
      <c r="R1317" s="234"/>
      <c r="S1317" s="234"/>
      <c r="T1317" s="234"/>
      <c r="U1317" s="235"/>
      <c r="AT1317" s="236" t="s">
        <v>174</v>
      </c>
      <c r="AU1317" s="236" t="s">
        <v>82</v>
      </c>
      <c r="AV1317" s="16" t="s">
        <v>85</v>
      </c>
      <c r="AW1317" s="16" t="s">
        <v>33</v>
      </c>
      <c r="AX1317" s="16" t="s">
        <v>72</v>
      </c>
      <c r="AY1317" s="236" t="s">
        <v>161</v>
      </c>
    </row>
    <row r="1318" spans="1:65" s="15" customFormat="1" ht="11.25">
      <c r="B1318" s="214"/>
      <c r="C1318" s="215"/>
      <c r="D1318" s="194" t="s">
        <v>174</v>
      </c>
      <c r="E1318" s="216" t="s">
        <v>19</v>
      </c>
      <c r="F1318" s="217" t="s">
        <v>239</v>
      </c>
      <c r="G1318" s="215"/>
      <c r="H1318" s="218">
        <v>355.26</v>
      </c>
      <c r="I1318" s="219"/>
      <c r="J1318" s="215"/>
      <c r="K1318" s="215"/>
      <c r="L1318" s="220"/>
      <c r="M1318" s="221"/>
      <c r="N1318" s="222"/>
      <c r="O1318" s="222"/>
      <c r="P1318" s="222"/>
      <c r="Q1318" s="222"/>
      <c r="R1318" s="222"/>
      <c r="S1318" s="222"/>
      <c r="T1318" s="222"/>
      <c r="U1318" s="223"/>
      <c r="AT1318" s="224" t="s">
        <v>174</v>
      </c>
      <c r="AU1318" s="224" t="s">
        <v>82</v>
      </c>
      <c r="AV1318" s="15" t="s">
        <v>170</v>
      </c>
      <c r="AW1318" s="15" t="s">
        <v>33</v>
      </c>
      <c r="AX1318" s="15" t="s">
        <v>80</v>
      </c>
      <c r="AY1318" s="224" t="s">
        <v>161</v>
      </c>
    </row>
    <row r="1319" spans="1:65" s="2" customFormat="1" ht="24.2" customHeight="1">
      <c r="A1319" s="36"/>
      <c r="B1319" s="37"/>
      <c r="C1319" s="174" t="s">
        <v>1704</v>
      </c>
      <c r="D1319" s="174" t="s">
        <v>165</v>
      </c>
      <c r="E1319" s="175" t="s">
        <v>1705</v>
      </c>
      <c r="F1319" s="176" t="s">
        <v>1706</v>
      </c>
      <c r="G1319" s="177" t="s">
        <v>168</v>
      </c>
      <c r="H1319" s="178">
        <v>355.26</v>
      </c>
      <c r="I1319" s="179"/>
      <c r="J1319" s="180">
        <f>ROUND(I1319*H1319,1)</f>
        <v>0</v>
      </c>
      <c r="K1319" s="176" t="s">
        <v>169</v>
      </c>
      <c r="L1319" s="41"/>
      <c r="M1319" s="181" t="s">
        <v>19</v>
      </c>
      <c r="N1319" s="182" t="s">
        <v>43</v>
      </c>
      <c r="O1319" s="66"/>
      <c r="P1319" s="183">
        <f>O1319*H1319</f>
        <v>0</v>
      </c>
      <c r="Q1319" s="183">
        <v>2.34E-5</v>
      </c>
      <c r="R1319" s="183">
        <f>Q1319*H1319</f>
        <v>8.3130840000000001E-3</v>
      </c>
      <c r="S1319" s="183">
        <v>0</v>
      </c>
      <c r="T1319" s="183">
        <f>S1319*H1319</f>
        <v>0</v>
      </c>
      <c r="U1319" s="184" t="s">
        <v>19</v>
      </c>
      <c r="V1319" s="36"/>
      <c r="W1319" s="36"/>
      <c r="X1319" s="36"/>
      <c r="Y1319" s="36"/>
      <c r="Z1319" s="36"/>
      <c r="AA1319" s="36"/>
      <c r="AB1319" s="36"/>
      <c r="AC1319" s="36"/>
      <c r="AD1319" s="36"/>
      <c r="AE1319" s="36"/>
      <c r="AR1319" s="185" t="s">
        <v>268</v>
      </c>
      <c r="AT1319" s="185" t="s">
        <v>165</v>
      </c>
      <c r="AU1319" s="185" t="s">
        <v>82</v>
      </c>
      <c r="AY1319" s="19" t="s">
        <v>161</v>
      </c>
      <c r="BE1319" s="186">
        <f>IF(N1319="základní",J1319,0)</f>
        <v>0</v>
      </c>
      <c r="BF1319" s="186">
        <f>IF(N1319="snížená",J1319,0)</f>
        <v>0</v>
      </c>
      <c r="BG1319" s="186">
        <f>IF(N1319="zákl. přenesená",J1319,0)</f>
        <v>0</v>
      </c>
      <c r="BH1319" s="186">
        <f>IF(N1319="sníž. přenesená",J1319,0)</f>
        <v>0</v>
      </c>
      <c r="BI1319" s="186">
        <f>IF(N1319="nulová",J1319,0)</f>
        <v>0</v>
      </c>
      <c r="BJ1319" s="19" t="s">
        <v>80</v>
      </c>
      <c r="BK1319" s="186">
        <f>ROUND(I1319*H1319,1)</f>
        <v>0</v>
      </c>
      <c r="BL1319" s="19" t="s">
        <v>268</v>
      </c>
      <c r="BM1319" s="185" t="s">
        <v>1707</v>
      </c>
    </row>
    <row r="1320" spans="1:65" s="2" customFormat="1" ht="11.25">
      <c r="A1320" s="36"/>
      <c r="B1320" s="37"/>
      <c r="C1320" s="38"/>
      <c r="D1320" s="187" t="s">
        <v>172</v>
      </c>
      <c r="E1320" s="38"/>
      <c r="F1320" s="188" t="s">
        <v>1708</v>
      </c>
      <c r="G1320" s="38"/>
      <c r="H1320" s="38"/>
      <c r="I1320" s="189"/>
      <c r="J1320" s="38"/>
      <c r="K1320" s="38"/>
      <c r="L1320" s="41"/>
      <c r="M1320" s="190"/>
      <c r="N1320" s="191"/>
      <c r="O1320" s="66"/>
      <c r="P1320" s="66"/>
      <c r="Q1320" s="66"/>
      <c r="R1320" s="66"/>
      <c r="S1320" s="66"/>
      <c r="T1320" s="66"/>
      <c r="U1320" s="67"/>
      <c r="V1320" s="36"/>
      <c r="W1320" s="36"/>
      <c r="X1320" s="36"/>
      <c r="Y1320" s="36"/>
      <c r="Z1320" s="36"/>
      <c r="AA1320" s="36"/>
      <c r="AB1320" s="36"/>
      <c r="AC1320" s="36"/>
      <c r="AD1320" s="36"/>
      <c r="AE1320" s="36"/>
      <c r="AT1320" s="19" t="s">
        <v>172</v>
      </c>
      <c r="AU1320" s="19" t="s">
        <v>82</v>
      </c>
    </row>
    <row r="1321" spans="1:65" s="14" customFormat="1" ht="11.25">
      <c r="B1321" s="203"/>
      <c r="C1321" s="204"/>
      <c r="D1321" s="194" t="s">
        <v>174</v>
      </c>
      <c r="E1321" s="205" t="s">
        <v>19</v>
      </c>
      <c r="F1321" s="206" t="s">
        <v>274</v>
      </c>
      <c r="G1321" s="204"/>
      <c r="H1321" s="207">
        <v>194.59</v>
      </c>
      <c r="I1321" s="208"/>
      <c r="J1321" s="204"/>
      <c r="K1321" s="204"/>
      <c r="L1321" s="209"/>
      <c r="M1321" s="210"/>
      <c r="N1321" s="211"/>
      <c r="O1321" s="211"/>
      <c r="P1321" s="211"/>
      <c r="Q1321" s="211"/>
      <c r="R1321" s="211"/>
      <c r="S1321" s="211"/>
      <c r="T1321" s="211"/>
      <c r="U1321" s="212"/>
      <c r="AT1321" s="213" t="s">
        <v>174</v>
      </c>
      <c r="AU1321" s="213" t="s">
        <v>82</v>
      </c>
      <c r="AV1321" s="14" t="s">
        <v>82</v>
      </c>
      <c r="AW1321" s="14" t="s">
        <v>33</v>
      </c>
      <c r="AX1321" s="14" t="s">
        <v>72</v>
      </c>
      <c r="AY1321" s="213" t="s">
        <v>161</v>
      </c>
    </row>
    <row r="1322" spans="1:65" s="14" customFormat="1" ht="11.25">
      <c r="B1322" s="203"/>
      <c r="C1322" s="204"/>
      <c r="D1322" s="194" t="s">
        <v>174</v>
      </c>
      <c r="E1322" s="205" t="s">
        <v>19</v>
      </c>
      <c r="F1322" s="206" t="s">
        <v>1690</v>
      </c>
      <c r="G1322" s="204"/>
      <c r="H1322" s="207">
        <v>-44</v>
      </c>
      <c r="I1322" s="208"/>
      <c r="J1322" s="204"/>
      <c r="K1322" s="204"/>
      <c r="L1322" s="209"/>
      <c r="M1322" s="210"/>
      <c r="N1322" s="211"/>
      <c r="O1322" s="211"/>
      <c r="P1322" s="211"/>
      <c r="Q1322" s="211"/>
      <c r="R1322" s="211"/>
      <c r="S1322" s="211"/>
      <c r="T1322" s="211"/>
      <c r="U1322" s="212"/>
      <c r="AT1322" s="213" t="s">
        <v>174</v>
      </c>
      <c r="AU1322" s="213" t="s">
        <v>82</v>
      </c>
      <c r="AV1322" s="14" t="s">
        <v>82</v>
      </c>
      <c r="AW1322" s="14" t="s">
        <v>33</v>
      </c>
      <c r="AX1322" s="14" t="s">
        <v>72</v>
      </c>
      <c r="AY1322" s="213" t="s">
        <v>161</v>
      </c>
    </row>
    <row r="1323" spans="1:65" s="16" customFormat="1" ht="11.25">
      <c r="B1323" s="226"/>
      <c r="C1323" s="227"/>
      <c r="D1323" s="194" t="s">
        <v>174</v>
      </c>
      <c r="E1323" s="228" t="s">
        <v>19</v>
      </c>
      <c r="F1323" s="229" t="s">
        <v>277</v>
      </c>
      <c r="G1323" s="227"/>
      <c r="H1323" s="230">
        <v>150.59</v>
      </c>
      <c r="I1323" s="231"/>
      <c r="J1323" s="227"/>
      <c r="K1323" s="227"/>
      <c r="L1323" s="232"/>
      <c r="M1323" s="233"/>
      <c r="N1323" s="234"/>
      <c r="O1323" s="234"/>
      <c r="P1323" s="234"/>
      <c r="Q1323" s="234"/>
      <c r="R1323" s="234"/>
      <c r="S1323" s="234"/>
      <c r="T1323" s="234"/>
      <c r="U1323" s="235"/>
      <c r="AT1323" s="236" t="s">
        <v>174</v>
      </c>
      <c r="AU1323" s="236" t="s">
        <v>82</v>
      </c>
      <c r="AV1323" s="16" t="s">
        <v>85</v>
      </c>
      <c r="AW1323" s="16" t="s">
        <v>33</v>
      </c>
      <c r="AX1323" s="16" t="s">
        <v>72</v>
      </c>
      <c r="AY1323" s="236" t="s">
        <v>161</v>
      </c>
    </row>
    <row r="1324" spans="1:65" s="14" customFormat="1" ht="11.25">
      <c r="B1324" s="203"/>
      <c r="C1324" s="204"/>
      <c r="D1324" s="194" t="s">
        <v>174</v>
      </c>
      <c r="E1324" s="205" t="s">
        <v>19</v>
      </c>
      <c r="F1324" s="206" t="s">
        <v>278</v>
      </c>
      <c r="G1324" s="204"/>
      <c r="H1324" s="207">
        <v>37.811</v>
      </c>
      <c r="I1324" s="208"/>
      <c r="J1324" s="204"/>
      <c r="K1324" s="204"/>
      <c r="L1324" s="209"/>
      <c r="M1324" s="210"/>
      <c r="N1324" s="211"/>
      <c r="O1324" s="211"/>
      <c r="P1324" s="211"/>
      <c r="Q1324" s="211"/>
      <c r="R1324" s="211"/>
      <c r="S1324" s="211"/>
      <c r="T1324" s="211"/>
      <c r="U1324" s="212"/>
      <c r="AT1324" s="213" t="s">
        <v>174</v>
      </c>
      <c r="AU1324" s="213" t="s">
        <v>82</v>
      </c>
      <c r="AV1324" s="14" t="s">
        <v>82</v>
      </c>
      <c r="AW1324" s="14" t="s">
        <v>33</v>
      </c>
      <c r="AX1324" s="14" t="s">
        <v>72</v>
      </c>
      <c r="AY1324" s="213" t="s">
        <v>161</v>
      </c>
    </row>
    <row r="1325" spans="1:65" s="16" customFormat="1" ht="11.25">
      <c r="B1325" s="226"/>
      <c r="C1325" s="227"/>
      <c r="D1325" s="194" t="s">
        <v>174</v>
      </c>
      <c r="E1325" s="228" t="s">
        <v>19</v>
      </c>
      <c r="F1325" s="229" t="s">
        <v>280</v>
      </c>
      <c r="G1325" s="227"/>
      <c r="H1325" s="230">
        <v>37.811</v>
      </c>
      <c r="I1325" s="231"/>
      <c r="J1325" s="227"/>
      <c r="K1325" s="227"/>
      <c r="L1325" s="232"/>
      <c r="M1325" s="233"/>
      <c r="N1325" s="234"/>
      <c r="O1325" s="234"/>
      <c r="P1325" s="234"/>
      <c r="Q1325" s="234"/>
      <c r="R1325" s="234"/>
      <c r="S1325" s="234"/>
      <c r="T1325" s="234"/>
      <c r="U1325" s="235"/>
      <c r="AT1325" s="236" t="s">
        <v>174</v>
      </c>
      <c r="AU1325" s="236" t="s">
        <v>82</v>
      </c>
      <c r="AV1325" s="16" t="s">
        <v>85</v>
      </c>
      <c r="AW1325" s="16" t="s">
        <v>33</v>
      </c>
      <c r="AX1325" s="16" t="s">
        <v>72</v>
      </c>
      <c r="AY1325" s="236" t="s">
        <v>161</v>
      </c>
    </row>
    <row r="1326" spans="1:65" s="14" customFormat="1" ht="11.25">
      <c r="B1326" s="203"/>
      <c r="C1326" s="204"/>
      <c r="D1326" s="194" t="s">
        <v>174</v>
      </c>
      <c r="E1326" s="205" t="s">
        <v>19</v>
      </c>
      <c r="F1326" s="206" t="s">
        <v>281</v>
      </c>
      <c r="G1326" s="204"/>
      <c r="H1326" s="207">
        <v>67.039000000000001</v>
      </c>
      <c r="I1326" s="208"/>
      <c r="J1326" s="204"/>
      <c r="K1326" s="204"/>
      <c r="L1326" s="209"/>
      <c r="M1326" s="210"/>
      <c r="N1326" s="211"/>
      <c r="O1326" s="211"/>
      <c r="P1326" s="211"/>
      <c r="Q1326" s="211"/>
      <c r="R1326" s="211"/>
      <c r="S1326" s="211"/>
      <c r="T1326" s="211"/>
      <c r="U1326" s="212"/>
      <c r="AT1326" s="213" t="s">
        <v>174</v>
      </c>
      <c r="AU1326" s="213" t="s">
        <v>82</v>
      </c>
      <c r="AV1326" s="14" t="s">
        <v>82</v>
      </c>
      <c r="AW1326" s="14" t="s">
        <v>33</v>
      </c>
      <c r="AX1326" s="14" t="s">
        <v>72</v>
      </c>
      <c r="AY1326" s="213" t="s">
        <v>161</v>
      </c>
    </row>
    <row r="1327" spans="1:65" s="14" customFormat="1" ht="11.25">
      <c r="B1327" s="203"/>
      <c r="C1327" s="204"/>
      <c r="D1327" s="194" t="s">
        <v>174</v>
      </c>
      <c r="E1327" s="205" t="s">
        <v>19</v>
      </c>
      <c r="F1327" s="206" t="s">
        <v>282</v>
      </c>
      <c r="G1327" s="204"/>
      <c r="H1327" s="207">
        <v>9.1359999999999992</v>
      </c>
      <c r="I1327" s="208"/>
      <c r="J1327" s="204"/>
      <c r="K1327" s="204"/>
      <c r="L1327" s="209"/>
      <c r="M1327" s="210"/>
      <c r="N1327" s="211"/>
      <c r="O1327" s="211"/>
      <c r="P1327" s="211"/>
      <c r="Q1327" s="211"/>
      <c r="R1327" s="211"/>
      <c r="S1327" s="211"/>
      <c r="T1327" s="211"/>
      <c r="U1327" s="212"/>
      <c r="AT1327" s="213" t="s">
        <v>174</v>
      </c>
      <c r="AU1327" s="213" t="s">
        <v>82</v>
      </c>
      <c r="AV1327" s="14" t="s">
        <v>82</v>
      </c>
      <c r="AW1327" s="14" t="s">
        <v>33</v>
      </c>
      <c r="AX1327" s="14" t="s">
        <v>72</v>
      </c>
      <c r="AY1327" s="213" t="s">
        <v>161</v>
      </c>
    </row>
    <row r="1328" spans="1:65" s="14" customFormat="1" ht="11.25">
      <c r="B1328" s="203"/>
      <c r="C1328" s="204"/>
      <c r="D1328" s="194" t="s">
        <v>174</v>
      </c>
      <c r="E1328" s="205" t="s">
        <v>19</v>
      </c>
      <c r="F1328" s="206" t="s">
        <v>283</v>
      </c>
      <c r="G1328" s="204"/>
      <c r="H1328" s="207">
        <v>21.98</v>
      </c>
      <c r="I1328" s="208"/>
      <c r="J1328" s="204"/>
      <c r="K1328" s="204"/>
      <c r="L1328" s="209"/>
      <c r="M1328" s="210"/>
      <c r="N1328" s="211"/>
      <c r="O1328" s="211"/>
      <c r="P1328" s="211"/>
      <c r="Q1328" s="211"/>
      <c r="R1328" s="211"/>
      <c r="S1328" s="211"/>
      <c r="T1328" s="211"/>
      <c r="U1328" s="212"/>
      <c r="AT1328" s="213" t="s">
        <v>174</v>
      </c>
      <c r="AU1328" s="213" t="s">
        <v>82</v>
      </c>
      <c r="AV1328" s="14" t="s">
        <v>82</v>
      </c>
      <c r="AW1328" s="14" t="s">
        <v>33</v>
      </c>
      <c r="AX1328" s="14" t="s">
        <v>72</v>
      </c>
      <c r="AY1328" s="213" t="s">
        <v>161</v>
      </c>
    </row>
    <row r="1329" spans="1:65" s="16" customFormat="1" ht="11.25">
      <c r="B1329" s="226"/>
      <c r="C1329" s="227"/>
      <c r="D1329" s="194" t="s">
        <v>174</v>
      </c>
      <c r="E1329" s="228" t="s">
        <v>19</v>
      </c>
      <c r="F1329" s="229" t="s">
        <v>284</v>
      </c>
      <c r="G1329" s="227"/>
      <c r="H1329" s="230">
        <v>98.155000000000001</v>
      </c>
      <c r="I1329" s="231"/>
      <c r="J1329" s="227"/>
      <c r="K1329" s="227"/>
      <c r="L1329" s="232"/>
      <c r="M1329" s="233"/>
      <c r="N1329" s="234"/>
      <c r="O1329" s="234"/>
      <c r="P1329" s="234"/>
      <c r="Q1329" s="234"/>
      <c r="R1329" s="234"/>
      <c r="S1329" s="234"/>
      <c r="T1329" s="234"/>
      <c r="U1329" s="235"/>
      <c r="AT1329" s="236" t="s">
        <v>174</v>
      </c>
      <c r="AU1329" s="236" t="s">
        <v>82</v>
      </c>
      <c r="AV1329" s="16" t="s">
        <v>85</v>
      </c>
      <c r="AW1329" s="16" t="s">
        <v>33</v>
      </c>
      <c r="AX1329" s="16" t="s">
        <v>72</v>
      </c>
      <c r="AY1329" s="236" t="s">
        <v>161</v>
      </c>
    </row>
    <row r="1330" spans="1:65" s="14" customFormat="1" ht="11.25">
      <c r="B1330" s="203"/>
      <c r="C1330" s="204"/>
      <c r="D1330" s="194" t="s">
        <v>174</v>
      </c>
      <c r="E1330" s="205" t="s">
        <v>19</v>
      </c>
      <c r="F1330" s="206" t="s">
        <v>285</v>
      </c>
      <c r="G1330" s="204"/>
      <c r="H1330" s="207">
        <v>5.25</v>
      </c>
      <c r="I1330" s="208"/>
      <c r="J1330" s="204"/>
      <c r="K1330" s="204"/>
      <c r="L1330" s="209"/>
      <c r="M1330" s="210"/>
      <c r="N1330" s="211"/>
      <c r="O1330" s="211"/>
      <c r="P1330" s="211"/>
      <c r="Q1330" s="211"/>
      <c r="R1330" s="211"/>
      <c r="S1330" s="211"/>
      <c r="T1330" s="211"/>
      <c r="U1330" s="212"/>
      <c r="AT1330" s="213" t="s">
        <v>174</v>
      </c>
      <c r="AU1330" s="213" t="s">
        <v>82</v>
      </c>
      <c r="AV1330" s="14" t="s">
        <v>82</v>
      </c>
      <c r="AW1330" s="14" t="s">
        <v>33</v>
      </c>
      <c r="AX1330" s="14" t="s">
        <v>72</v>
      </c>
      <c r="AY1330" s="213" t="s">
        <v>161</v>
      </c>
    </row>
    <row r="1331" spans="1:65" s="14" customFormat="1" ht="11.25">
      <c r="B1331" s="203"/>
      <c r="C1331" s="204"/>
      <c r="D1331" s="194" t="s">
        <v>174</v>
      </c>
      <c r="E1331" s="205" t="s">
        <v>19</v>
      </c>
      <c r="F1331" s="206" t="s">
        <v>286</v>
      </c>
      <c r="G1331" s="204"/>
      <c r="H1331" s="207">
        <v>13.725</v>
      </c>
      <c r="I1331" s="208"/>
      <c r="J1331" s="204"/>
      <c r="K1331" s="204"/>
      <c r="L1331" s="209"/>
      <c r="M1331" s="210"/>
      <c r="N1331" s="211"/>
      <c r="O1331" s="211"/>
      <c r="P1331" s="211"/>
      <c r="Q1331" s="211"/>
      <c r="R1331" s="211"/>
      <c r="S1331" s="211"/>
      <c r="T1331" s="211"/>
      <c r="U1331" s="212"/>
      <c r="AT1331" s="213" t="s">
        <v>174</v>
      </c>
      <c r="AU1331" s="213" t="s">
        <v>82</v>
      </c>
      <c r="AV1331" s="14" t="s">
        <v>82</v>
      </c>
      <c r="AW1331" s="14" t="s">
        <v>33</v>
      </c>
      <c r="AX1331" s="14" t="s">
        <v>72</v>
      </c>
      <c r="AY1331" s="213" t="s">
        <v>161</v>
      </c>
    </row>
    <row r="1332" spans="1:65" s="14" customFormat="1" ht="11.25">
      <c r="B1332" s="203"/>
      <c r="C1332" s="204"/>
      <c r="D1332" s="194" t="s">
        <v>174</v>
      </c>
      <c r="E1332" s="205" t="s">
        <v>19</v>
      </c>
      <c r="F1332" s="206" t="s">
        <v>287</v>
      </c>
      <c r="G1332" s="204"/>
      <c r="H1332" s="207">
        <v>2.2400000000000002</v>
      </c>
      <c r="I1332" s="208"/>
      <c r="J1332" s="204"/>
      <c r="K1332" s="204"/>
      <c r="L1332" s="209"/>
      <c r="M1332" s="210"/>
      <c r="N1332" s="211"/>
      <c r="O1332" s="211"/>
      <c r="P1332" s="211"/>
      <c r="Q1332" s="211"/>
      <c r="R1332" s="211"/>
      <c r="S1332" s="211"/>
      <c r="T1332" s="211"/>
      <c r="U1332" s="212"/>
      <c r="AT1332" s="213" t="s">
        <v>174</v>
      </c>
      <c r="AU1332" s="213" t="s">
        <v>82</v>
      </c>
      <c r="AV1332" s="14" t="s">
        <v>82</v>
      </c>
      <c r="AW1332" s="14" t="s">
        <v>33</v>
      </c>
      <c r="AX1332" s="14" t="s">
        <v>72</v>
      </c>
      <c r="AY1332" s="213" t="s">
        <v>161</v>
      </c>
    </row>
    <row r="1333" spans="1:65" s="14" customFormat="1" ht="11.25">
      <c r="B1333" s="203"/>
      <c r="C1333" s="204"/>
      <c r="D1333" s="194" t="s">
        <v>174</v>
      </c>
      <c r="E1333" s="205" t="s">
        <v>19</v>
      </c>
      <c r="F1333" s="206" t="s">
        <v>288</v>
      </c>
      <c r="G1333" s="204"/>
      <c r="H1333" s="207">
        <v>15.04</v>
      </c>
      <c r="I1333" s="208"/>
      <c r="J1333" s="204"/>
      <c r="K1333" s="204"/>
      <c r="L1333" s="209"/>
      <c r="M1333" s="210"/>
      <c r="N1333" s="211"/>
      <c r="O1333" s="211"/>
      <c r="P1333" s="211"/>
      <c r="Q1333" s="211"/>
      <c r="R1333" s="211"/>
      <c r="S1333" s="211"/>
      <c r="T1333" s="211"/>
      <c r="U1333" s="212"/>
      <c r="AT1333" s="213" t="s">
        <v>174</v>
      </c>
      <c r="AU1333" s="213" t="s">
        <v>82</v>
      </c>
      <c r="AV1333" s="14" t="s">
        <v>82</v>
      </c>
      <c r="AW1333" s="14" t="s">
        <v>33</v>
      </c>
      <c r="AX1333" s="14" t="s">
        <v>72</v>
      </c>
      <c r="AY1333" s="213" t="s">
        <v>161</v>
      </c>
    </row>
    <row r="1334" spans="1:65" s="14" customFormat="1" ht="11.25">
      <c r="B1334" s="203"/>
      <c r="C1334" s="204"/>
      <c r="D1334" s="194" t="s">
        <v>174</v>
      </c>
      <c r="E1334" s="205" t="s">
        <v>19</v>
      </c>
      <c r="F1334" s="206" t="s">
        <v>289</v>
      </c>
      <c r="G1334" s="204"/>
      <c r="H1334" s="207">
        <v>2.1379999999999999</v>
      </c>
      <c r="I1334" s="208"/>
      <c r="J1334" s="204"/>
      <c r="K1334" s="204"/>
      <c r="L1334" s="209"/>
      <c r="M1334" s="210"/>
      <c r="N1334" s="211"/>
      <c r="O1334" s="211"/>
      <c r="P1334" s="211"/>
      <c r="Q1334" s="211"/>
      <c r="R1334" s="211"/>
      <c r="S1334" s="211"/>
      <c r="T1334" s="211"/>
      <c r="U1334" s="212"/>
      <c r="AT1334" s="213" t="s">
        <v>174</v>
      </c>
      <c r="AU1334" s="213" t="s">
        <v>82</v>
      </c>
      <c r="AV1334" s="14" t="s">
        <v>82</v>
      </c>
      <c r="AW1334" s="14" t="s">
        <v>33</v>
      </c>
      <c r="AX1334" s="14" t="s">
        <v>72</v>
      </c>
      <c r="AY1334" s="213" t="s">
        <v>161</v>
      </c>
    </row>
    <row r="1335" spans="1:65" s="14" customFormat="1" ht="11.25">
      <c r="B1335" s="203"/>
      <c r="C1335" s="204"/>
      <c r="D1335" s="194" t="s">
        <v>174</v>
      </c>
      <c r="E1335" s="205" t="s">
        <v>19</v>
      </c>
      <c r="F1335" s="206" t="s">
        <v>290</v>
      </c>
      <c r="G1335" s="204"/>
      <c r="H1335" s="207">
        <v>7.5839999999999996</v>
      </c>
      <c r="I1335" s="208"/>
      <c r="J1335" s="204"/>
      <c r="K1335" s="204"/>
      <c r="L1335" s="209"/>
      <c r="M1335" s="210"/>
      <c r="N1335" s="211"/>
      <c r="O1335" s="211"/>
      <c r="P1335" s="211"/>
      <c r="Q1335" s="211"/>
      <c r="R1335" s="211"/>
      <c r="S1335" s="211"/>
      <c r="T1335" s="211"/>
      <c r="U1335" s="212"/>
      <c r="AT1335" s="213" t="s">
        <v>174</v>
      </c>
      <c r="AU1335" s="213" t="s">
        <v>82</v>
      </c>
      <c r="AV1335" s="14" t="s">
        <v>82</v>
      </c>
      <c r="AW1335" s="14" t="s">
        <v>33</v>
      </c>
      <c r="AX1335" s="14" t="s">
        <v>72</v>
      </c>
      <c r="AY1335" s="213" t="s">
        <v>161</v>
      </c>
    </row>
    <row r="1336" spans="1:65" s="14" customFormat="1" ht="11.25">
      <c r="B1336" s="203"/>
      <c r="C1336" s="204"/>
      <c r="D1336" s="194" t="s">
        <v>174</v>
      </c>
      <c r="E1336" s="205" t="s">
        <v>19</v>
      </c>
      <c r="F1336" s="206" t="s">
        <v>292</v>
      </c>
      <c r="G1336" s="204"/>
      <c r="H1336" s="207">
        <v>2.52</v>
      </c>
      <c r="I1336" s="208"/>
      <c r="J1336" s="204"/>
      <c r="K1336" s="204"/>
      <c r="L1336" s="209"/>
      <c r="M1336" s="210"/>
      <c r="N1336" s="211"/>
      <c r="O1336" s="211"/>
      <c r="P1336" s="211"/>
      <c r="Q1336" s="211"/>
      <c r="R1336" s="211"/>
      <c r="S1336" s="211"/>
      <c r="T1336" s="211"/>
      <c r="U1336" s="212"/>
      <c r="AT1336" s="213" t="s">
        <v>174</v>
      </c>
      <c r="AU1336" s="213" t="s">
        <v>82</v>
      </c>
      <c r="AV1336" s="14" t="s">
        <v>82</v>
      </c>
      <c r="AW1336" s="14" t="s">
        <v>33</v>
      </c>
      <c r="AX1336" s="14" t="s">
        <v>72</v>
      </c>
      <c r="AY1336" s="213" t="s">
        <v>161</v>
      </c>
    </row>
    <row r="1337" spans="1:65" s="14" customFormat="1" ht="11.25">
      <c r="B1337" s="203"/>
      <c r="C1337" s="204"/>
      <c r="D1337" s="194" t="s">
        <v>174</v>
      </c>
      <c r="E1337" s="205" t="s">
        <v>19</v>
      </c>
      <c r="F1337" s="206" t="s">
        <v>293</v>
      </c>
      <c r="G1337" s="204"/>
      <c r="H1337" s="207">
        <v>15.773999999999999</v>
      </c>
      <c r="I1337" s="208"/>
      <c r="J1337" s="204"/>
      <c r="K1337" s="204"/>
      <c r="L1337" s="209"/>
      <c r="M1337" s="210"/>
      <c r="N1337" s="211"/>
      <c r="O1337" s="211"/>
      <c r="P1337" s="211"/>
      <c r="Q1337" s="211"/>
      <c r="R1337" s="211"/>
      <c r="S1337" s="211"/>
      <c r="T1337" s="211"/>
      <c r="U1337" s="212"/>
      <c r="AT1337" s="213" t="s">
        <v>174</v>
      </c>
      <c r="AU1337" s="213" t="s">
        <v>82</v>
      </c>
      <c r="AV1337" s="14" t="s">
        <v>82</v>
      </c>
      <c r="AW1337" s="14" t="s">
        <v>33</v>
      </c>
      <c r="AX1337" s="14" t="s">
        <v>72</v>
      </c>
      <c r="AY1337" s="213" t="s">
        <v>161</v>
      </c>
    </row>
    <row r="1338" spans="1:65" s="16" customFormat="1" ht="11.25">
      <c r="B1338" s="226"/>
      <c r="C1338" s="227"/>
      <c r="D1338" s="194" t="s">
        <v>174</v>
      </c>
      <c r="E1338" s="228" t="s">
        <v>19</v>
      </c>
      <c r="F1338" s="229" t="s">
        <v>294</v>
      </c>
      <c r="G1338" s="227"/>
      <c r="H1338" s="230">
        <v>64.271000000000001</v>
      </c>
      <c r="I1338" s="231"/>
      <c r="J1338" s="227"/>
      <c r="K1338" s="227"/>
      <c r="L1338" s="232"/>
      <c r="M1338" s="233"/>
      <c r="N1338" s="234"/>
      <c r="O1338" s="234"/>
      <c r="P1338" s="234"/>
      <c r="Q1338" s="234"/>
      <c r="R1338" s="234"/>
      <c r="S1338" s="234"/>
      <c r="T1338" s="234"/>
      <c r="U1338" s="235"/>
      <c r="AT1338" s="236" t="s">
        <v>174</v>
      </c>
      <c r="AU1338" s="236" t="s">
        <v>82</v>
      </c>
      <c r="AV1338" s="16" t="s">
        <v>85</v>
      </c>
      <c r="AW1338" s="16" t="s">
        <v>33</v>
      </c>
      <c r="AX1338" s="16" t="s">
        <v>72</v>
      </c>
      <c r="AY1338" s="236" t="s">
        <v>161</v>
      </c>
    </row>
    <row r="1339" spans="1:65" s="14" customFormat="1" ht="11.25">
      <c r="B1339" s="203"/>
      <c r="C1339" s="204"/>
      <c r="D1339" s="194" t="s">
        <v>174</v>
      </c>
      <c r="E1339" s="205" t="s">
        <v>19</v>
      </c>
      <c r="F1339" s="206" t="s">
        <v>343</v>
      </c>
      <c r="G1339" s="204"/>
      <c r="H1339" s="207">
        <v>2.4809999999999999</v>
      </c>
      <c r="I1339" s="208"/>
      <c r="J1339" s="204"/>
      <c r="K1339" s="204"/>
      <c r="L1339" s="209"/>
      <c r="M1339" s="210"/>
      <c r="N1339" s="211"/>
      <c r="O1339" s="211"/>
      <c r="P1339" s="211"/>
      <c r="Q1339" s="211"/>
      <c r="R1339" s="211"/>
      <c r="S1339" s="211"/>
      <c r="T1339" s="211"/>
      <c r="U1339" s="212"/>
      <c r="AT1339" s="213" t="s">
        <v>174</v>
      </c>
      <c r="AU1339" s="213" t="s">
        <v>82</v>
      </c>
      <c r="AV1339" s="14" t="s">
        <v>82</v>
      </c>
      <c r="AW1339" s="14" t="s">
        <v>33</v>
      </c>
      <c r="AX1339" s="14" t="s">
        <v>72</v>
      </c>
      <c r="AY1339" s="213" t="s">
        <v>161</v>
      </c>
    </row>
    <row r="1340" spans="1:65" s="14" customFormat="1" ht="11.25">
      <c r="B1340" s="203"/>
      <c r="C1340" s="204"/>
      <c r="D1340" s="194" t="s">
        <v>174</v>
      </c>
      <c r="E1340" s="205" t="s">
        <v>19</v>
      </c>
      <c r="F1340" s="206" t="s">
        <v>344</v>
      </c>
      <c r="G1340" s="204"/>
      <c r="H1340" s="207">
        <v>1.952</v>
      </c>
      <c r="I1340" s="208"/>
      <c r="J1340" s="204"/>
      <c r="K1340" s="204"/>
      <c r="L1340" s="209"/>
      <c r="M1340" s="210"/>
      <c r="N1340" s="211"/>
      <c r="O1340" s="211"/>
      <c r="P1340" s="211"/>
      <c r="Q1340" s="211"/>
      <c r="R1340" s="211"/>
      <c r="S1340" s="211"/>
      <c r="T1340" s="211"/>
      <c r="U1340" s="212"/>
      <c r="AT1340" s="213" t="s">
        <v>174</v>
      </c>
      <c r="AU1340" s="213" t="s">
        <v>82</v>
      </c>
      <c r="AV1340" s="14" t="s">
        <v>82</v>
      </c>
      <c r="AW1340" s="14" t="s">
        <v>33</v>
      </c>
      <c r="AX1340" s="14" t="s">
        <v>72</v>
      </c>
      <c r="AY1340" s="213" t="s">
        <v>161</v>
      </c>
    </row>
    <row r="1341" spans="1:65" s="16" customFormat="1" ht="11.25">
      <c r="B1341" s="226"/>
      <c r="C1341" s="227"/>
      <c r="D1341" s="194" t="s">
        <v>174</v>
      </c>
      <c r="E1341" s="228" t="s">
        <v>19</v>
      </c>
      <c r="F1341" s="229" t="s">
        <v>345</v>
      </c>
      <c r="G1341" s="227"/>
      <c r="H1341" s="230">
        <v>4.4329999999999998</v>
      </c>
      <c r="I1341" s="231"/>
      <c r="J1341" s="227"/>
      <c r="K1341" s="227"/>
      <c r="L1341" s="232"/>
      <c r="M1341" s="233"/>
      <c r="N1341" s="234"/>
      <c r="O1341" s="234"/>
      <c r="P1341" s="234"/>
      <c r="Q1341" s="234"/>
      <c r="R1341" s="234"/>
      <c r="S1341" s="234"/>
      <c r="T1341" s="234"/>
      <c r="U1341" s="235"/>
      <c r="AT1341" s="236" t="s">
        <v>174</v>
      </c>
      <c r="AU1341" s="236" t="s">
        <v>82</v>
      </c>
      <c r="AV1341" s="16" t="s">
        <v>85</v>
      </c>
      <c r="AW1341" s="16" t="s">
        <v>33</v>
      </c>
      <c r="AX1341" s="16" t="s">
        <v>72</v>
      </c>
      <c r="AY1341" s="236" t="s">
        <v>161</v>
      </c>
    </row>
    <row r="1342" spans="1:65" s="15" customFormat="1" ht="11.25">
      <c r="B1342" s="214"/>
      <c r="C1342" s="215"/>
      <c r="D1342" s="194" t="s">
        <v>174</v>
      </c>
      <c r="E1342" s="216" t="s">
        <v>19</v>
      </c>
      <c r="F1342" s="217" t="s">
        <v>239</v>
      </c>
      <c r="G1342" s="215"/>
      <c r="H1342" s="218">
        <v>355.26</v>
      </c>
      <c r="I1342" s="219"/>
      <c r="J1342" s="215"/>
      <c r="K1342" s="215"/>
      <c r="L1342" s="220"/>
      <c r="M1342" s="221"/>
      <c r="N1342" s="222"/>
      <c r="O1342" s="222"/>
      <c r="P1342" s="222"/>
      <c r="Q1342" s="222"/>
      <c r="R1342" s="222"/>
      <c r="S1342" s="222"/>
      <c r="T1342" s="222"/>
      <c r="U1342" s="223"/>
      <c r="AT1342" s="224" t="s">
        <v>174</v>
      </c>
      <c r="AU1342" s="224" t="s">
        <v>82</v>
      </c>
      <c r="AV1342" s="15" t="s">
        <v>170</v>
      </c>
      <c r="AW1342" s="15" t="s">
        <v>33</v>
      </c>
      <c r="AX1342" s="15" t="s">
        <v>80</v>
      </c>
      <c r="AY1342" s="224" t="s">
        <v>161</v>
      </c>
    </row>
    <row r="1343" spans="1:65" s="2" customFormat="1" ht="16.5" customHeight="1">
      <c r="A1343" s="36"/>
      <c r="B1343" s="37"/>
      <c r="C1343" s="174" t="s">
        <v>1709</v>
      </c>
      <c r="D1343" s="174" t="s">
        <v>165</v>
      </c>
      <c r="E1343" s="175" t="s">
        <v>1710</v>
      </c>
      <c r="F1343" s="176" t="s">
        <v>1711</v>
      </c>
      <c r="G1343" s="177" t="s">
        <v>168</v>
      </c>
      <c r="H1343" s="178">
        <v>201.011</v>
      </c>
      <c r="I1343" s="179"/>
      <c r="J1343" s="180">
        <f>ROUND(I1343*H1343,1)</f>
        <v>0</v>
      </c>
      <c r="K1343" s="176" t="s">
        <v>169</v>
      </c>
      <c r="L1343" s="41"/>
      <c r="M1343" s="181" t="s">
        <v>19</v>
      </c>
      <c r="N1343" s="182" t="s">
        <v>43</v>
      </c>
      <c r="O1343" s="66"/>
      <c r="P1343" s="183">
        <f>O1343*H1343</f>
        <v>0</v>
      </c>
      <c r="Q1343" s="183">
        <v>0</v>
      </c>
      <c r="R1343" s="183">
        <f>Q1343*H1343</f>
        <v>0</v>
      </c>
      <c r="S1343" s="183">
        <v>0</v>
      </c>
      <c r="T1343" s="183">
        <f>S1343*H1343</f>
        <v>0</v>
      </c>
      <c r="U1343" s="184" t="s">
        <v>19</v>
      </c>
      <c r="V1343" s="36"/>
      <c r="W1343" s="36"/>
      <c r="X1343" s="36"/>
      <c r="Y1343" s="36"/>
      <c r="Z1343" s="36"/>
      <c r="AA1343" s="36"/>
      <c r="AB1343" s="36"/>
      <c r="AC1343" s="36"/>
      <c r="AD1343" s="36"/>
      <c r="AE1343" s="36"/>
      <c r="AR1343" s="185" t="s">
        <v>268</v>
      </c>
      <c r="AT1343" s="185" t="s">
        <v>165</v>
      </c>
      <c r="AU1343" s="185" t="s">
        <v>82</v>
      </c>
      <c r="AY1343" s="19" t="s">
        <v>161</v>
      </c>
      <c r="BE1343" s="186">
        <f>IF(N1343="základní",J1343,0)</f>
        <v>0</v>
      </c>
      <c r="BF1343" s="186">
        <f>IF(N1343="snížená",J1343,0)</f>
        <v>0</v>
      </c>
      <c r="BG1343" s="186">
        <f>IF(N1343="zákl. přenesená",J1343,0)</f>
        <v>0</v>
      </c>
      <c r="BH1343" s="186">
        <f>IF(N1343="sníž. přenesená",J1343,0)</f>
        <v>0</v>
      </c>
      <c r="BI1343" s="186">
        <f>IF(N1343="nulová",J1343,0)</f>
        <v>0</v>
      </c>
      <c r="BJ1343" s="19" t="s">
        <v>80</v>
      </c>
      <c r="BK1343" s="186">
        <f>ROUND(I1343*H1343,1)</f>
        <v>0</v>
      </c>
      <c r="BL1343" s="19" t="s">
        <v>268</v>
      </c>
      <c r="BM1343" s="185" t="s">
        <v>1712</v>
      </c>
    </row>
    <row r="1344" spans="1:65" s="2" customFormat="1" ht="11.25">
      <c r="A1344" s="36"/>
      <c r="B1344" s="37"/>
      <c r="C1344" s="38"/>
      <c r="D1344" s="187" t="s">
        <v>172</v>
      </c>
      <c r="E1344" s="38"/>
      <c r="F1344" s="188" t="s">
        <v>1713</v>
      </c>
      <c r="G1344" s="38"/>
      <c r="H1344" s="38"/>
      <c r="I1344" s="189"/>
      <c r="J1344" s="38"/>
      <c r="K1344" s="38"/>
      <c r="L1344" s="41"/>
      <c r="M1344" s="190"/>
      <c r="N1344" s="191"/>
      <c r="O1344" s="66"/>
      <c r="P1344" s="66"/>
      <c r="Q1344" s="66"/>
      <c r="R1344" s="66"/>
      <c r="S1344" s="66"/>
      <c r="T1344" s="66"/>
      <c r="U1344" s="67"/>
      <c r="V1344" s="36"/>
      <c r="W1344" s="36"/>
      <c r="X1344" s="36"/>
      <c r="Y1344" s="36"/>
      <c r="Z1344" s="36"/>
      <c r="AA1344" s="36"/>
      <c r="AB1344" s="36"/>
      <c r="AC1344" s="36"/>
      <c r="AD1344" s="36"/>
      <c r="AE1344" s="36"/>
      <c r="AT1344" s="19" t="s">
        <v>172</v>
      </c>
      <c r="AU1344" s="19" t="s">
        <v>82</v>
      </c>
    </row>
    <row r="1345" spans="2:51" s="14" customFormat="1" ht="11.25">
      <c r="B1345" s="203"/>
      <c r="C1345" s="204"/>
      <c r="D1345" s="194" t="s">
        <v>174</v>
      </c>
      <c r="E1345" s="205" t="s">
        <v>19</v>
      </c>
      <c r="F1345" s="206" t="s">
        <v>1714</v>
      </c>
      <c r="G1345" s="204"/>
      <c r="H1345" s="207">
        <v>85.55</v>
      </c>
      <c r="I1345" s="208"/>
      <c r="J1345" s="204"/>
      <c r="K1345" s="204"/>
      <c r="L1345" s="209"/>
      <c r="M1345" s="210"/>
      <c r="N1345" s="211"/>
      <c r="O1345" s="211"/>
      <c r="P1345" s="211"/>
      <c r="Q1345" s="211"/>
      <c r="R1345" s="211"/>
      <c r="S1345" s="211"/>
      <c r="T1345" s="211"/>
      <c r="U1345" s="212"/>
      <c r="AT1345" s="213" t="s">
        <v>174</v>
      </c>
      <c r="AU1345" s="213" t="s">
        <v>82</v>
      </c>
      <c r="AV1345" s="14" t="s">
        <v>82</v>
      </c>
      <c r="AW1345" s="14" t="s">
        <v>33</v>
      </c>
      <c r="AX1345" s="14" t="s">
        <v>72</v>
      </c>
      <c r="AY1345" s="213" t="s">
        <v>161</v>
      </c>
    </row>
    <row r="1346" spans="2:51" s="14" customFormat="1" ht="11.25">
      <c r="B1346" s="203"/>
      <c r="C1346" s="204"/>
      <c r="D1346" s="194" t="s">
        <v>174</v>
      </c>
      <c r="E1346" s="205" t="s">
        <v>19</v>
      </c>
      <c r="F1346" s="206" t="s">
        <v>1715</v>
      </c>
      <c r="G1346" s="204"/>
      <c r="H1346" s="207">
        <v>25.5</v>
      </c>
      <c r="I1346" s="208"/>
      <c r="J1346" s="204"/>
      <c r="K1346" s="204"/>
      <c r="L1346" s="209"/>
      <c r="M1346" s="210"/>
      <c r="N1346" s="211"/>
      <c r="O1346" s="211"/>
      <c r="P1346" s="211"/>
      <c r="Q1346" s="211"/>
      <c r="R1346" s="211"/>
      <c r="S1346" s="211"/>
      <c r="T1346" s="211"/>
      <c r="U1346" s="212"/>
      <c r="AT1346" s="213" t="s">
        <v>174</v>
      </c>
      <c r="AU1346" s="213" t="s">
        <v>82</v>
      </c>
      <c r="AV1346" s="14" t="s">
        <v>82</v>
      </c>
      <c r="AW1346" s="14" t="s">
        <v>33</v>
      </c>
      <c r="AX1346" s="14" t="s">
        <v>72</v>
      </c>
      <c r="AY1346" s="213" t="s">
        <v>161</v>
      </c>
    </row>
    <row r="1347" spans="2:51" s="16" customFormat="1" ht="11.25">
      <c r="B1347" s="226"/>
      <c r="C1347" s="227"/>
      <c r="D1347" s="194" t="s">
        <v>174</v>
      </c>
      <c r="E1347" s="228" t="s">
        <v>19</v>
      </c>
      <c r="F1347" s="229" t="s">
        <v>1716</v>
      </c>
      <c r="G1347" s="227"/>
      <c r="H1347" s="230">
        <v>111.05</v>
      </c>
      <c r="I1347" s="231"/>
      <c r="J1347" s="227"/>
      <c r="K1347" s="227"/>
      <c r="L1347" s="232"/>
      <c r="M1347" s="233"/>
      <c r="N1347" s="234"/>
      <c r="O1347" s="234"/>
      <c r="P1347" s="234"/>
      <c r="Q1347" s="234"/>
      <c r="R1347" s="234"/>
      <c r="S1347" s="234"/>
      <c r="T1347" s="234"/>
      <c r="U1347" s="235"/>
      <c r="AT1347" s="236" t="s">
        <v>174</v>
      </c>
      <c r="AU1347" s="236" t="s">
        <v>82</v>
      </c>
      <c r="AV1347" s="16" t="s">
        <v>85</v>
      </c>
      <c r="AW1347" s="16" t="s">
        <v>33</v>
      </c>
      <c r="AX1347" s="16" t="s">
        <v>72</v>
      </c>
      <c r="AY1347" s="236" t="s">
        <v>161</v>
      </c>
    </row>
    <row r="1348" spans="2:51" s="14" customFormat="1" ht="11.25">
      <c r="B1348" s="203"/>
      <c r="C1348" s="204"/>
      <c r="D1348" s="194" t="s">
        <v>174</v>
      </c>
      <c r="E1348" s="205" t="s">
        <v>19</v>
      </c>
      <c r="F1348" s="206" t="s">
        <v>1717</v>
      </c>
      <c r="G1348" s="204"/>
      <c r="H1348" s="207">
        <v>21.12</v>
      </c>
      <c r="I1348" s="208"/>
      <c r="J1348" s="204"/>
      <c r="K1348" s="204"/>
      <c r="L1348" s="209"/>
      <c r="M1348" s="210"/>
      <c r="N1348" s="211"/>
      <c r="O1348" s="211"/>
      <c r="P1348" s="211"/>
      <c r="Q1348" s="211"/>
      <c r="R1348" s="211"/>
      <c r="S1348" s="211"/>
      <c r="T1348" s="211"/>
      <c r="U1348" s="212"/>
      <c r="AT1348" s="213" t="s">
        <v>174</v>
      </c>
      <c r="AU1348" s="213" t="s">
        <v>82</v>
      </c>
      <c r="AV1348" s="14" t="s">
        <v>82</v>
      </c>
      <c r="AW1348" s="14" t="s">
        <v>33</v>
      </c>
      <c r="AX1348" s="14" t="s">
        <v>72</v>
      </c>
      <c r="AY1348" s="213" t="s">
        <v>161</v>
      </c>
    </row>
    <row r="1349" spans="2:51" s="14" customFormat="1" ht="11.25">
      <c r="B1349" s="203"/>
      <c r="C1349" s="204"/>
      <c r="D1349" s="194" t="s">
        <v>174</v>
      </c>
      <c r="E1349" s="205" t="s">
        <v>19</v>
      </c>
      <c r="F1349" s="206" t="s">
        <v>1718</v>
      </c>
      <c r="G1349" s="204"/>
      <c r="H1349" s="207">
        <v>10.848000000000001</v>
      </c>
      <c r="I1349" s="208"/>
      <c r="J1349" s="204"/>
      <c r="K1349" s="204"/>
      <c r="L1349" s="209"/>
      <c r="M1349" s="210"/>
      <c r="N1349" s="211"/>
      <c r="O1349" s="211"/>
      <c r="P1349" s="211"/>
      <c r="Q1349" s="211"/>
      <c r="R1349" s="211"/>
      <c r="S1349" s="211"/>
      <c r="T1349" s="211"/>
      <c r="U1349" s="212"/>
      <c r="AT1349" s="213" t="s">
        <v>174</v>
      </c>
      <c r="AU1349" s="213" t="s">
        <v>82</v>
      </c>
      <c r="AV1349" s="14" t="s">
        <v>82</v>
      </c>
      <c r="AW1349" s="14" t="s">
        <v>33</v>
      </c>
      <c r="AX1349" s="14" t="s">
        <v>72</v>
      </c>
      <c r="AY1349" s="213" t="s">
        <v>161</v>
      </c>
    </row>
    <row r="1350" spans="2:51" s="16" customFormat="1" ht="11.25">
      <c r="B1350" s="226"/>
      <c r="C1350" s="227"/>
      <c r="D1350" s="194" t="s">
        <v>174</v>
      </c>
      <c r="E1350" s="228" t="s">
        <v>19</v>
      </c>
      <c r="F1350" s="229" t="s">
        <v>1719</v>
      </c>
      <c r="G1350" s="227"/>
      <c r="H1350" s="230">
        <v>31.968</v>
      </c>
      <c r="I1350" s="231"/>
      <c r="J1350" s="227"/>
      <c r="K1350" s="227"/>
      <c r="L1350" s="232"/>
      <c r="M1350" s="233"/>
      <c r="N1350" s="234"/>
      <c r="O1350" s="234"/>
      <c r="P1350" s="234"/>
      <c r="Q1350" s="234"/>
      <c r="R1350" s="234"/>
      <c r="S1350" s="234"/>
      <c r="T1350" s="234"/>
      <c r="U1350" s="235"/>
      <c r="AT1350" s="236" t="s">
        <v>174</v>
      </c>
      <c r="AU1350" s="236" t="s">
        <v>82</v>
      </c>
      <c r="AV1350" s="16" t="s">
        <v>85</v>
      </c>
      <c r="AW1350" s="16" t="s">
        <v>33</v>
      </c>
      <c r="AX1350" s="16" t="s">
        <v>72</v>
      </c>
      <c r="AY1350" s="236" t="s">
        <v>161</v>
      </c>
    </row>
    <row r="1351" spans="2:51" s="14" customFormat="1" ht="11.25">
      <c r="B1351" s="203"/>
      <c r="C1351" s="204"/>
      <c r="D1351" s="194" t="s">
        <v>174</v>
      </c>
      <c r="E1351" s="205" t="s">
        <v>19</v>
      </c>
      <c r="F1351" s="206" t="s">
        <v>924</v>
      </c>
      <c r="G1351" s="204"/>
      <c r="H1351" s="207">
        <v>8.0850000000000009</v>
      </c>
      <c r="I1351" s="208"/>
      <c r="J1351" s="204"/>
      <c r="K1351" s="204"/>
      <c r="L1351" s="209"/>
      <c r="M1351" s="210"/>
      <c r="N1351" s="211"/>
      <c r="O1351" s="211"/>
      <c r="P1351" s="211"/>
      <c r="Q1351" s="211"/>
      <c r="R1351" s="211"/>
      <c r="S1351" s="211"/>
      <c r="T1351" s="211"/>
      <c r="U1351" s="212"/>
      <c r="AT1351" s="213" t="s">
        <v>174</v>
      </c>
      <c r="AU1351" s="213" t="s">
        <v>82</v>
      </c>
      <c r="AV1351" s="14" t="s">
        <v>82</v>
      </c>
      <c r="AW1351" s="14" t="s">
        <v>33</v>
      </c>
      <c r="AX1351" s="14" t="s">
        <v>72</v>
      </c>
      <c r="AY1351" s="213" t="s">
        <v>161</v>
      </c>
    </row>
    <row r="1352" spans="2:51" s="14" customFormat="1" ht="11.25">
      <c r="B1352" s="203"/>
      <c r="C1352" s="204"/>
      <c r="D1352" s="194" t="s">
        <v>174</v>
      </c>
      <c r="E1352" s="205" t="s">
        <v>19</v>
      </c>
      <c r="F1352" s="206" t="s">
        <v>925</v>
      </c>
      <c r="G1352" s="204"/>
      <c r="H1352" s="207">
        <v>10.395</v>
      </c>
      <c r="I1352" s="208"/>
      <c r="J1352" s="204"/>
      <c r="K1352" s="204"/>
      <c r="L1352" s="209"/>
      <c r="M1352" s="210"/>
      <c r="N1352" s="211"/>
      <c r="O1352" s="211"/>
      <c r="P1352" s="211"/>
      <c r="Q1352" s="211"/>
      <c r="R1352" s="211"/>
      <c r="S1352" s="211"/>
      <c r="T1352" s="211"/>
      <c r="U1352" s="212"/>
      <c r="AT1352" s="213" t="s">
        <v>174</v>
      </c>
      <c r="AU1352" s="213" t="s">
        <v>82</v>
      </c>
      <c r="AV1352" s="14" t="s">
        <v>82</v>
      </c>
      <c r="AW1352" s="14" t="s">
        <v>33</v>
      </c>
      <c r="AX1352" s="14" t="s">
        <v>72</v>
      </c>
      <c r="AY1352" s="213" t="s">
        <v>161</v>
      </c>
    </row>
    <row r="1353" spans="2:51" s="14" customFormat="1" ht="11.25">
      <c r="B1353" s="203"/>
      <c r="C1353" s="204"/>
      <c r="D1353" s="194" t="s">
        <v>174</v>
      </c>
      <c r="E1353" s="205" t="s">
        <v>19</v>
      </c>
      <c r="F1353" s="206" t="s">
        <v>926</v>
      </c>
      <c r="G1353" s="204"/>
      <c r="H1353" s="207">
        <v>3.427</v>
      </c>
      <c r="I1353" s="208"/>
      <c r="J1353" s="204"/>
      <c r="K1353" s="204"/>
      <c r="L1353" s="209"/>
      <c r="M1353" s="210"/>
      <c r="N1353" s="211"/>
      <c r="O1353" s="211"/>
      <c r="P1353" s="211"/>
      <c r="Q1353" s="211"/>
      <c r="R1353" s="211"/>
      <c r="S1353" s="211"/>
      <c r="T1353" s="211"/>
      <c r="U1353" s="212"/>
      <c r="AT1353" s="213" t="s">
        <v>174</v>
      </c>
      <c r="AU1353" s="213" t="s">
        <v>82</v>
      </c>
      <c r="AV1353" s="14" t="s">
        <v>82</v>
      </c>
      <c r="AW1353" s="14" t="s">
        <v>33</v>
      </c>
      <c r="AX1353" s="14" t="s">
        <v>72</v>
      </c>
      <c r="AY1353" s="213" t="s">
        <v>161</v>
      </c>
    </row>
    <row r="1354" spans="2:51" s="16" customFormat="1" ht="11.25">
      <c r="B1354" s="226"/>
      <c r="C1354" s="227"/>
      <c r="D1354" s="194" t="s">
        <v>174</v>
      </c>
      <c r="E1354" s="228" t="s">
        <v>19</v>
      </c>
      <c r="F1354" s="229" t="s">
        <v>1720</v>
      </c>
      <c r="G1354" s="227"/>
      <c r="H1354" s="230">
        <v>21.907</v>
      </c>
      <c r="I1354" s="231"/>
      <c r="J1354" s="227"/>
      <c r="K1354" s="227"/>
      <c r="L1354" s="232"/>
      <c r="M1354" s="233"/>
      <c r="N1354" s="234"/>
      <c r="O1354" s="234"/>
      <c r="P1354" s="234"/>
      <c r="Q1354" s="234"/>
      <c r="R1354" s="234"/>
      <c r="S1354" s="234"/>
      <c r="T1354" s="234"/>
      <c r="U1354" s="235"/>
      <c r="AT1354" s="236" t="s">
        <v>174</v>
      </c>
      <c r="AU1354" s="236" t="s">
        <v>82</v>
      </c>
      <c r="AV1354" s="16" t="s">
        <v>85</v>
      </c>
      <c r="AW1354" s="16" t="s">
        <v>33</v>
      </c>
      <c r="AX1354" s="16" t="s">
        <v>72</v>
      </c>
      <c r="AY1354" s="236" t="s">
        <v>161</v>
      </c>
    </row>
    <row r="1355" spans="2:51" s="14" customFormat="1" ht="11.25">
      <c r="B1355" s="203"/>
      <c r="C1355" s="204"/>
      <c r="D1355" s="194" t="s">
        <v>174</v>
      </c>
      <c r="E1355" s="205" t="s">
        <v>19</v>
      </c>
      <c r="F1355" s="206" t="s">
        <v>1721</v>
      </c>
      <c r="G1355" s="204"/>
      <c r="H1355" s="207">
        <v>10.01</v>
      </c>
      <c r="I1355" s="208"/>
      <c r="J1355" s="204"/>
      <c r="K1355" s="204"/>
      <c r="L1355" s="209"/>
      <c r="M1355" s="210"/>
      <c r="N1355" s="211"/>
      <c r="O1355" s="211"/>
      <c r="P1355" s="211"/>
      <c r="Q1355" s="211"/>
      <c r="R1355" s="211"/>
      <c r="S1355" s="211"/>
      <c r="T1355" s="211"/>
      <c r="U1355" s="212"/>
      <c r="AT1355" s="213" t="s">
        <v>174</v>
      </c>
      <c r="AU1355" s="213" t="s">
        <v>82</v>
      </c>
      <c r="AV1355" s="14" t="s">
        <v>82</v>
      </c>
      <c r="AW1355" s="14" t="s">
        <v>33</v>
      </c>
      <c r="AX1355" s="14" t="s">
        <v>72</v>
      </c>
      <c r="AY1355" s="213" t="s">
        <v>161</v>
      </c>
    </row>
    <row r="1356" spans="2:51" s="16" customFormat="1" ht="11.25">
      <c r="B1356" s="226"/>
      <c r="C1356" s="227"/>
      <c r="D1356" s="194" t="s">
        <v>174</v>
      </c>
      <c r="E1356" s="228" t="s">
        <v>19</v>
      </c>
      <c r="F1356" s="229" t="s">
        <v>1722</v>
      </c>
      <c r="G1356" s="227"/>
      <c r="H1356" s="230">
        <v>10.01</v>
      </c>
      <c r="I1356" s="231"/>
      <c r="J1356" s="227"/>
      <c r="K1356" s="227"/>
      <c r="L1356" s="232"/>
      <c r="M1356" s="233"/>
      <c r="N1356" s="234"/>
      <c r="O1356" s="234"/>
      <c r="P1356" s="234"/>
      <c r="Q1356" s="234"/>
      <c r="R1356" s="234"/>
      <c r="S1356" s="234"/>
      <c r="T1356" s="234"/>
      <c r="U1356" s="235"/>
      <c r="AT1356" s="236" t="s">
        <v>174</v>
      </c>
      <c r="AU1356" s="236" t="s">
        <v>82</v>
      </c>
      <c r="AV1356" s="16" t="s">
        <v>85</v>
      </c>
      <c r="AW1356" s="16" t="s">
        <v>33</v>
      </c>
      <c r="AX1356" s="16" t="s">
        <v>72</v>
      </c>
      <c r="AY1356" s="236" t="s">
        <v>161</v>
      </c>
    </row>
    <row r="1357" spans="2:51" s="14" customFormat="1" ht="11.25">
      <c r="B1357" s="203"/>
      <c r="C1357" s="204"/>
      <c r="D1357" s="194" t="s">
        <v>174</v>
      </c>
      <c r="E1357" s="205" t="s">
        <v>19</v>
      </c>
      <c r="F1357" s="206" t="s">
        <v>1723</v>
      </c>
      <c r="G1357" s="204"/>
      <c r="H1357" s="207">
        <v>8.6999999999999993</v>
      </c>
      <c r="I1357" s="208"/>
      <c r="J1357" s="204"/>
      <c r="K1357" s="204"/>
      <c r="L1357" s="209"/>
      <c r="M1357" s="210"/>
      <c r="N1357" s="211"/>
      <c r="O1357" s="211"/>
      <c r="P1357" s="211"/>
      <c r="Q1357" s="211"/>
      <c r="R1357" s="211"/>
      <c r="S1357" s="211"/>
      <c r="T1357" s="211"/>
      <c r="U1357" s="212"/>
      <c r="AT1357" s="213" t="s">
        <v>174</v>
      </c>
      <c r="AU1357" s="213" t="s">
        <v>82</v>
      </c>
      <c r="AV1357" s="14" t="s">
        <v>82</v>
      </c>
      <c r="AW1357" s="14" t="s">
        <v>33</v>
      </c>
      <c r="AX1357" s="14" t="s">
        <v>72</v>
      </c>
      <c r="AY1357" s="213" t="s">
        <v>161</v>
      </c>
    </row>
    <row r="1358" spans="2:51" s="14" customFormat="1" ht="11.25">
      <c r="B1358" s="203"/>
      <c r="C1358" s="204"/>
      <c r="D1358" s="194" t="s">
        <v>174</v>
      </c>
      <c r="E1358" s="205" t="s">
        <v>19</v>
      </c>
      <c r="F1358" s="206" t="s">
        <v>1724</v>
      </c>
      <c r="G1358" s="204"/>
      <c r="H1358" s="207">
        <v>7.6980000000000004</v>
      </c>
      <c r="I1358" s="208"/>
      <c r="J1358" s="204"/>
      <c r="K1358" s="204"/>
      <c r="L1358" s="209"/>
      <c r="M1358" s="210"/>
      <c r="N1358" s="211"/>
      <c r="O1358" s="211"/>
      <c r="P1358" s="211"/>
      <c r="Q1358" s="211"/>
      <c r="R1358" s="211"/>
      <c r="S1358" s="211"/>
      <c r="T1358" s="211"/>
      <c r="U1358" s="212"/>
      <c r="AT1358" s="213" t="s">
        <v>174</v>
      </c>
      <c r="AU1358" s="213" t="s">
        <v>82</v>
      </c>
      <c r="AV1358" s="14" t="s">
        <v>82</v>
      </c>
      <c r="AW1358" s="14" t="s">
        <v>33</v>
      </c>
      <c r="AX1358" s="14" t="s">
        <v>72</v>
      </c>
      <c r="AY1358" s="213" t="s">
        <v>161</v>
      </c>
    </row>
    <row r="1359" spans="2:51" s="16" customFormat="1" ht="11.25">
      <c r="B1359" s="226"/>
      <c r="C1359" s="227"/>
      <c r="D1359" s="194" t="s">
        <v>174</v>
      </c>
      <c r="E1359" s="228" t="s">
        <v>19</v>
      </c>
      <c r="F1359" s="229" t="s">
        <v>1725</v>
      </c>
      <c r="G1359" s="227"/>
      <c r="H1359" s="230">
        <v>16.398</v>
      </c>
      <c r="I1359" s="231"/>
      <c r="J1359" s="227"/>
      <c r="K1359" s="227"/>
      <c r="L1359" s="232"/>
      <c r="M1359" s="233"/>
      <c r="N1359" s="234"/>
      <c r="O1359" s="234"/>
      <c r="P1359" s="234"/>
      <c r="Q1359" s="234"/>
      <c r="R1359" s="234"/>
      <c r="S1359" s="234"/>
      <c r="T1359" s="234"/>
      <c r="U1359" s="235"/>
      <c r="AT1359" s="236" t="s">
        <v>174</v>
      </c>
      <c r="AU1359" s="236" t="s">
        <v>82</v>
      </c>
      <c r="AV1359" s="16" t="s">
        <v>85</v>
      </c>
      <c r="AW1359" s="16" t="s">
        <v>33</v>
      </c>
      <c r="AX1359" s="16" t="s">
        <v>72</v>
      </c>
      <c r="AY1359" s="236" t="s">
        <v>161</v>
      </c>
    </row>
    <row r="1360" spans="2:51" s="14" customFormat="1" ht="11.25">
      <c r="B1360" s="203"/>
      <c r="C1360" s="204"/>
      <c r="D1360" s="194" t="s">
        <v>174</v>
      </c>
      <c r="E1360" s="205" t="s">
        <v>19</v>
      </c>
      <c r="F1360" s="206" t="s">
        <v>1726</v>
      </c>
      <c r="G1360" s="204"/>
      <c r="H1360" s="207">
        <v>5.9279999999999999</v>
      </c>
      <c r="I1360" s="208"/>
      <c r="J1360" s="204"/>
      <c r="K1360" s="204"/>
      <c r="L1360" s="209"/>
      <c r="M1360" s="210"/>
      <c r="N1360" s="211"/>
      <c r="O1360" s="211"/>
      <c r="P1360" s="211"/>
      <c r="Q1360" s="211"/>
      <c r="R1360" s="211"/>
      <c r="S1360" s="211"/>
      <c r="T1360" s="211"/>
      <c r="U1360" s="212"/>
      <c r="AT1360" s="213" t="s">
        <v>174</v>
      </c>
      <c r="AU1360" s="213" t="s">
        <v>82</v>
      </c>
      <c r="AV1360" s="14" t="s">
        <v>82</v>
      </c>
      <c r="AW1360" s="14" t="s">
        <v>33</v>
      </c>
      <c r="AX1360" s="14" t="s">
        <v>72</v>
      </c>
      <c r="AY1360" s="213" t="s">
        <v>161</v>
      </c>
    </row>
    <row r="1361" spans="1:65" s="16" customFormat="1" ht="11.25">
      <c r="B1361" s="226"/>
      <c r="C1361" s="227"/>
      <c r="D1361" s="194" t="s">
        <v>174</v>
      </c>
      <c r="E1361" s="228" t="s">
        <v>19</v>
      </c>
      <c r="F1361" s="229" t="s">
        <v>1727</v>
      </c>
      <c r="G1361" s="227"/>
      <c r="H1361" s="230">
        <v>5.9279999999999999</v>
      </c>
      <c r="I1361" s="231"/>
      <c r="J1361" s="227"/>
      <c r="K1361" s="227"/>
      <c r="L1361" s="232"/>
      <c r="M1361" s="233"/>
      <c r="N1361" s="234"/>
      <c r="O1361" s="234"/>
      <c r="P1361" s="234"/>
      <c r="Q1361" s="234"/>
      <c r="R1361" s="234"/>
      <c r="S1361" s="234"/>
      <c r="T1361" s="234"/>
      <c r="U1361" s="235"/>
      <c r="AT1361" s="236" t="s">
        <v>174</v>
      </c>
      <c r="AU1361" s="236" t="s">
        <v>82</v>
      </c>
      <c r="AV1361" s="16" t="s">
        <v>85</v>
      </c>
      <c r="AW1361" s="16" t="s">
        <v>33</v>
      </c>
      <c r="AX1361" s="16" t="s">
        <v>72</v>
      </c>
      <c r="AY1361" s="236" t="s">
        <v>161</v>
      </c>
    </row>
    <row r="1362" spans="1:65" s="14" customFormat="1" ht="11.25">
      <c r="B1362" s="203"/>
      <c r="C1362" s="204"/>
      <c r="D1362" s="194" t="s">
        <v>174</v>
      </c>
      <c r="E1362" s="205" t="s">
        <v>19</v>
      </c>
      <c r="F1362" s="206" t="s">
        <v>1728</v>
      </c>
      <c r="G1362" s="204"/>
      <c r="H1362" s="207">
        <v>3.75</v>
      </c>
      <c r="I1362" s="208"/>
      <c r="J1362" s="204"/>
      <c r="K1362" s="204"/>
      <c r="L1362" s="209"/>
      <c r="M1362" s="210"/>
      <c r="N1362" s="211"/>
      <c r="O1362" s="211"/>
      <c r="P1362" s="211"/>
      <c r="Q1362" s="211"/>
      <c r="R1362" s="211"/>
      <c r="S1362" s="211"/>
      <c r="T1362" s="211"/>
      <c r="U1362" s="212"/>
      <c r="AT1362" s="213" t="s">
        <v>174</v>
      </c>
      <c r="AU1362" s="213" t="s">
        <v>82</v>
      </c>
      <c r="AV1362" s="14" t="s">
        <v>82</v>
      </c>
      <c r="AW1362" s="14" t="s">
        <v>33</v>
      </c>
      <c r="AX1362" s="14" t="s">
        <v>72</v>
      </c>
      <c r="AY1362" s="213" t="s">
        <v>161</v>
      </c>
    </row>
    <row r="1363" spans="1:65" s="16" customFormat="1" ht="11.25">
      <c r="B1363" s="226"/>
      <c r="C1363" s="227"/>
      <c r="D1363" s="194" t="s">
        <v>174</v>
      </c>
      <c r="E1363" s="228" t="s">
        <v>19</v>
      </c>
      <c r="F1363" s="229" t="s">
        <v>1729</v>
      </c>
      <c r="G1363" s="227"/>
      <c r="H1363" s="230">
        <v>3.75</v>
      </c>
      <c r="I1363" s="231"/>
      <c r="J1363" s="227"/>
      <c r="K1363" s="227"/>
      <c r="L1363" s="232"/>
      <c r="M1363" s="233"/>
      <c r="N1363" s="234"/>
      <c r="O1363" s="234"/>
      <c r="P1363" s="234"/>
      <c r="Q1363" s="234"/>
      <c r="R1363" s="234"/>
      <c r="S1363" s="234"/>
      <c r="T1363" s="234"/>
      <c r="U1363" s="235"/>
      <c r="AT1363" s="236" t="s">
        <v>174</v>
      </c>
      <c r="AU1363" s="236" t="s">
        <v>82</v>
      </c>
      <c r="AV1363" s="16" t="s">
        <v>85</v>
      </c>
      <c r="AW1363" s="16" t="s">
        <v>33</v>
      </c>
      <c r="AX1363" s="16" t="s">
        <v>72</v>
      </c>
      <c r="AY1363" s="236" t="s">
        <v>161</v>
      </c>
    </row>
    <row r="1364" spans="1:65" s="15" customFormat="1" ht="11.25">
      <c r="B1364" s="214"/>
      <c r="C1364" s="215"/>
      <c r="D1364" s="194" t="s">
        <v>174</v>
      </c>
      <c r="E1364" s="216" t="s">
        <v>19</v>
      </c>
      <c r="F1364" s="217" t="s">
        <v>239</v>
      </c>
      <c r="G1364" s="215"/>
      <c r="H1364" s="218">
        <v>201.011</v>
      </c>
      <c r="I1364" s="219"/>
      <c r="J1364" s="215"/>
      <c r="K1364" s="215"/>
      <c r="L1364" s="220"/>
      <c r="M1364" s="221"/>
      <c r="N1364" s="222"/>
      <c r="O1364" s="222"/>
      <c r="P1364" s="222"/>
      <c r="Q1364" s="222"/>
      <c r="R1364" s="222"/>
      <c r="S1364" s="222"/>
      <c r="T1364" s="222"/>
      <c r="U1364" s="223"/>
      <c r="AT1364" s="224" t="s">
        <v>174</v>
      </c>
      <c r="AU1364" s="224" t="s">
        <v>82</v>
      </c>
      <c r="AV1364" s="15" t="s">
        <v>170</v>
      </c>
      <c r="AW1364" s="15" t="s">
        <v>33</v>
      </c>
      <c r="AX1364" s="15" t="s">
        <v>80</v>
      </c>
      <c r="AY1364" s="224" t="s">
        <v>161</v>
      </c>
    </row>
    <row r="1365" spans="1:65" s="2" customFormat="1" ht="16.5" customHeight="1">
      <c r="A1365" s="36"/>
      <c r="B1365" s="37"/>
      <c r="C1365" s="174" t="s">
        <v>1730</v>
      </c>
      <c r="D1365" s="174" t="s">
        <v>165</v>
      </c>
      <c r="E1365" s="175" t="s">
        <v>1731</v>
      </c>
      <c r="F1365" s="176" t="s">
        <v>1732</v>
      </c>
      <c r="G1365" s="177" t="s">
        <v>168</v>
      </c>
      <c r="H1365" s="178">
        <v>201.011</v>
      </c>
      <c r="I1365" s="179"/>
      <c r="J1365" s="180">
        <f>ROUND(I1365*H1365,1)</f>
        <v>0</v>
      </c>
      <c r="K1365" s="176" t="s">
        <v>169</v>
      </c>
      <c r="L1365" s="41"/>
      <c r="M1365" s="181" t="s">
        <v>19</v>
      </c>
      <c r="N1365" s="182" t="s">
        <v>43</v>
      </c>
      <c r="O1365" s="66"/>
      <c r="P1365" s="183">
        <f>O1365*H1365</f>
        <v>0</v>
      </c>
      <c r="Q1365" s="183">
        <v>2.0000000000000001E-4</v>
      </c>
      <c r="R1365" s="183">
        <f>Q1365*H1365</f>
        <v>4.02022E-2</v>
      </c>
      <c r="S1365" s="183">
        <v>0</v>
      </c>
      <c r="T1365" s="183">
        <f>S1365*H1365</f>
        <v>0</v>
      </c>
      <c r="U1365" s="184" t="s">
        <v>19</v>
      </c>
      <c r="V1365" s="36"/>
      <c r="W1365" s="36"/>
      <c r="X1365" s="36"/>
      <c r="Y1365" s="36"/>
      <c r="Z1365" s="36"/>
      <c r="AA1365" s="36"/>
      <c r="AB1365" s="36"/>
      <c r="AC1365" s="36"/>
      <c r="AD1365" s="36"/>
      <c r="AE1365" s="36"/>
      <c r="AR1365" s="185" t="s">
        <v>268</v>
      </c>
      <c r="AT1365" s="185" t="s">
        <v>165</v>
      </c>
      <c r="AU1365" s="185" t="s">
        <v>82</v>
      </c>
      <c r="AY1365" s="19" t="s">
        <v>161</v>
      </c>
      <c r="BE1365" s="186">
        <f>IF(N1365="základní",J1365,0)</f>
        <v>0</v>
      </c>
      <c r="BF1365" s="186">
        <f>IF(N1365="snížená",J1365,0)</f>
        <v>0</v>
      </c>
      <c r="BG1365" s="186">
        <f>IF(N1365="zákl. přenesená",J1365,0)</f>
        <v>0</v>
      </c>
      <c r="BH1365" s="186">
        <f>IF(N1365="sníž. přenesená",J1365,0)</f>
        <v>0</v>
      </c>
      <c r="BI1365" s="186">
        <f>IF(N1365="nulová",J1365,0)</f>
        <v>0</v>
      </c>
      <c r="BJ1365" s="19" t="s">
        <v>80</v>
      </c>
      <c r="BK1365" s="186">
        <f>ROUND(I1365*H1365,1)</f>
        <v>0</v>
      </c>
      <c r="BL1365" s="19" t="s">
        <v>268</v>
      </c>
      <c r="BM1365" s="185" t="s">
        <v>1733</v>
      </c>
    </row>
    <row r="1366" spans="1:65" s="2" customFormat="1" ht="11.25">
      <c r="A1366" s="36"/>
      <c r="B1366" s="37"/>
      <c r="C1366" s="38"/>
      <c r="D1366" s="187" t="s">
        <v>172</v>
      </c>
      <c r="E1366" s="38"/>
      <c r="F1366" s="188" t="s">
        <v>1734</v>
      </c>
      <c r="G1366" s="38"/>
      <c r="H1366" s="38"/>
      <c r="I1366" s="189"/>
      <c r="J1366" s="38"/>
      <c r="K1366" s="38"/>
      <c r="L1366" s="41"/>
      <c r="M1366" s="190"/>
      <c r="N1366" s="191"/>
      <c r="O1366" s="66"/>
      <c r="P1366" s="66"/>
      <c r="Q1366" s="66"/>
      <c r="R1366" s="66"/>
      <c r="S1366" s="66"/>
      <c r="T1366" s="66"/>
      <c r="U1366" s="67"/>
      <c r="V1366" s="36"/>
      <c r="W1366" s="36"/>
      <c r="X1366" s="36"/>
      <c r="Y1366" s="36"/>
      <c r="Z1366" s="36"/>
      <c r="AA1366" s="36"/>
      <c r="AB1366" s="36"/>
      <c r="AC1366" s="36"/>
      <c r="AD1366" s="36"/>
      <c r="AE1366" s="36"/>
      <c r="AT1366" s="19" t="s">
        <v>172</v>
      </c>
      <c r="AU1366" s="19" t="s">
        <v>82</v>
      </c>
    </row>
    <row r="1367" spans="1:65" s="14" customFormat="1" ht="11.25">
      <c r="B1367" s="203"/>
      <c r="C1367" s="204"/>
      <c r="D1367" s="194" t="s">
        <v>174</v>
      </c>
      <c r="E1367" s="205" t="s">
        <v>19</v>
      </c>
      <c r="F1367" s="206" t="s">
        <v>1714</v>
      </c>
      <c r="G1367" s="204"/>
      <c r="H1367" s="207">
        <v>85.55</v>
      </c>
      <c r="I1367" s="208"/>
      <c r="J1367" s="204"/>
      <c r="K1367" s="204"/>
      <c r="L1367" s="209"/>
      <c r="M1367" s="210"/>
      <c r="N1367" s="211"/>
      <c r="O1367" s="211"/>
      <c r="P1367" s="211"/>
      <c r="Q1367" s="211"/>
      <c r="R1367" s="211"/>
      <c r="S1367" s="211"/>
      <c r="T1367" s="211"/>
      <c r="U1367" s="212"/>
      <c r="AT1367" s="213" t="s">
        <v>174</v>
      </c>
      <c r="AU1367" s="213" t="s">
        <v>82</v>
      </c>
      <c r="AV1367" s="14" t="s">
        <v>82</v>
      </c>
      <c r="AW1367" s="14" t="s">
        <v>33</v>
      </c>
      <c r="AX1367" s="14" t="s">
        <v>72</v>
      </c>
      <c r="AY1367" s="213" t="s">
        <v>161</v>
      </c>
    </row>
    <row r="1368" spans="1:65" s="14" customFormat="1" ht="11.25">
      <c r="B1368" s="203"/>
      <c r="C1368" s="204"/>
      <c r="D1368" s="194" t="s">
        <v>174</v>
      </c>
      <c r="E1368" s="205" t="s">
        <v>19</v>
      </c>
      <c r="F1368" s="206" t="s">
        <v>1715</v>
      </c>
      <c r="G1368" s="204"/>
      <c r="H1368" s="207">
        <v>25.5</v>
      </c>
      <c r="I1368" s="208"/>
      <c r="J1368" s="204"/>
      <c r="K1368" s="204"/>
      <c r="L1368" s="209"/>
      <c r="M1368" s="210"/>
      <c r="N1368" s="211"/>
      <c r="O1368" s="211"/>
      <c r="P1368" s="211"/>
      <c r="Q1368" s="211"/>
      <c r="R1368" s="211"/>
      <c r="S1368" s="211"/>
      <c r="T1368" s="211"/>
      <c r="U1368" s="212"/>
      <c r="AT1368" s="213" t="s">
        <v>174</v>
      </c>
      <c r="AU1368" s="213" t="s">
        <v>82</v>
      </c>
      <c r="AV1368" s="14" t="s">
        <v>82</v>
      </c>
      <c r="AW1368" s="14" t="s">
        <v>33</v>
      </c>
      <c r="AX1368" s="14" t="s">
        <v>72</v>
      </c>
      <c r="AY1368" s="213" t="s">
        <v>161</v>
      </c>
    </row>
    <row r="1369" spans="1:65" s="16" customFormat="1" ht="11.25">
      <c r="B1369" s="226"/>
      <c r="C1369" s="227"/>
      <c r="D1369" s="194" t="s">
        <v>174</v>
      </c>
      <c r="E1369" s="228" t="s">
        <v>19</v>
      </c>
      <c r="F1369" s="229" t="s">
        <v>1716</v>
      </c>
      <c r="G1369" s="227"/>
      <c r="H1369" s="230">
        <v>111.05</v>
      </c>
      <c r="I1369" s="231"/>
      <c r="J1369" s="227"/>
      <c r="K1369" s="227"/>
      <c r="L1369" s="232"/>
      <c r="M1369" s="233"/>
      <c r="N1369" s="234"/>
      <c r="O1369" s="234"/>
      <c r="P1369" s="234"/>
      <c r="Q1369" s="234"/>
      <c r="R1369" s="234"/>
      <c r="S1369" s="234"/>
      <c r="T1369" s="234"/>
      <c r="U1369" s="235"/>
      <c r="AT1369" s="236" t="s">
        <v>174</v>
      </c>
      <c r="AU1369" s="236" t="s">
        <v>82</v>
      </c>
      <c r="AV1369" s="16" t="s">
        <v>85</v>
      </c>
      <c r="AW1369" s="16" t="s">
        <v>33</v>
      </c>
      <c r="AX1369" s="16" t="s">
        <v>72</v>
      </c>
      <c r="AY1369" s="236" t="s">
        <v>161</v>
      </c>
    </row>
    <row r="1370" spans="1:65" s="14" customFormat="1" ht="11.25">
      <c r="B1370" s="203"/>
      <c r="C1370" s="204"/>
      <c r="D1370" s="194" t="s">
        <v>174</v>
      </c>
      <c r="E1370" s="205" t="s">
        <v>19</v>
      </c>
      <c r="F1370" s="206" t="s">
        <v>1717</v>
      </c>
      <c r="G1370" s="204"/>
      <c r="H1370" s="207">
        <v>21.12</v>
      </c>
      <c r="I1370" s="208"/>
      <c r="J1370" s="204"/>
      <c r="K1370" s="204"/>
      <c r="L1370" s="209"/>
      <c r="M1370" s="210"/>
      <c r="N1370" s="211"/>
      <c r="O1370" s="211"/>
      <c r="P1370" s="211"/>
      <c r="Q1370" s="211"/>
      <c r="R1370" s="211"/>
      <c r="S1370" s="211"/>
      <c r="T1370" s="211"/>
      <c r="U1370" s="212"/>
      <c r="AT1370" s="213" t="s">
        <v>174</v>
      </c>
      <c r="AU1370" s="213" t="s">
        <v>82</v>
      </c>
      <c r="AV1370" s="14" t="s">
        <v>82</v>
      </c>
      <c r="AW1370" s="14" t="s">
        <v>33</v>
      </c>
      <c r="AX1370" s="14" t="s">
        <v>72</v>
      </c>
      <c r="AY1370" s="213" t="s">
        <v>161</v>
      </c>
    </row>
    <row r="1371" spans="1:65" s="14" customFormat="1" ht="11.25">
      <c r="B1371" s="203"/>
      <c r="C1371" s="204"/>
      <c r="D1371" s="194" t="s">
        <v>174</v>
      </c>
      <c r="E1371" s="205" t="s">
        <v>19</v>
      </c>
      <c r="F1371" s="206" t="s">
        <v>1718</v>
      </c>
      <c r="G1371" s="204"/>
      <c r="H1371" s="207">
        <v>10.848000000000001</v>
      </c>
      <c r="I1371" s="208"/>
      <c r="J1371" s="204"/>
      <c r="K1371" s="204"/>
      <c r="L1371" s="209"/>
      <c r="M1371" s="210"/>
      <c r="N1371" s="211"/>
      <c r="O1371" s="211"/>
      <c r="P1371" s="211"/>
      <c r="Q1371" s="211"/>
      <c r="R1371" s="211"/>
      <c r="S1371" s="211"/>
      <c r="T1371" s="211"/>
      <c r="U1371" s="212"/>
      <c r="AT1371" s="213" t="s">
        <v>174</v>
      </c>
      <c r="AU1371" s="213" t="s">
        <v>82</v>
      </c>
      <c r="AV1371" s="14" t="s">
        <v>82</v>
      </c>
      <c r="AW1371" s="14" t="s">
        <v>33</v>
      </c>
      <c r="AX1371" s="14" t="s">
        <v>72</v>
      </c>
      <c r="AY1371" s="213" t="s">
        <v>161</v>
      </c>
    </row>
    <row r="1372" spans="1:65" s="16" customFormat="1" ht="11.25">
      <c r="B1372" s="226"/>
      <c r="C1372" s="227"/>
      <c r="D1372" s="194" t="s">
        <v>174</v>
      </c>
      <c r="E1372" s="228" t="s">
        <v>19</v>
      </c>
      <c r="F1372" s="229" t="s">
        <v>1719</v>
      </c>
      <c r="G1372" s="227"/>
      <c r="H1372" s="230">
        <v>31.968</v>
      </c>
      <c r="I1372" s="231"/>
      <c r="J1372" s="227"/>
      <c r="K1372" s="227"/>
      <c r="L1372" s="232"/>
      <c r="M1372" s="233"/>
      <c r="N1372" s="234"/>
      <c r="O1372" s="234"/>
      <c r="P1372" s="234"/>
      <c r="Q1372" s="234"/>
      <c r="R1372" s="234"/>
      <c r="S1372" s="234"/>
      <c r="T1372" s="234"/>
      <c r="U1372" s="235"/>
      <c r="AT1372" s="236" t="s">
        <v>174</v>
      </c>
      <c r="AU1372" s="236" t="s">
        <v>82</v>
      </c>
      <c r="AV1372" s="16" t="s">
        <v>85</v>
      </c>
      <c r="AW1372" s="16" t="s">
        <v>33</v>
      </c>
      <c r="AX1372" s="16" t="s">
        <v>72</v>
      </c>
      <c r="AY1372" s="236" t="s">
        <v>161</v>
      </c>
    </row>
    <row r="1373" spans="1:65" s="14" customFormat="1" ht="11.25">
      <c r="B1373" s="203"/>
      <c r="C1373" s="204"/>
      <c r="D1373" s="194" t="s">
        <v>174</v>
      </c>
      <c r="E1373" s="205" t="s">
        <v>19</v>
      </c>
      <c r="F1373" s="206" t="s">
        <v>924</v>
      </c>
      <c r="G1373" s="204"/>
      <c r="H1373" s="207">
        <v>8.0850000000000009</v>
      </c>
      <c r="I1373" s="208"/>
      <c r="J1373" s="204"/>
      <c r="K1373" s="204"/>
      <c r="L1373" s="209"/>
      <c r="M1373" s="210"/>
      <c r="N1373" s="211"/>
      <c r="O1373" s="211"/>
      <c r="P1373" s="211"/>
      <c r="Q1373" s="211"/>
      <c r="R1373" s="211"/>
      <c r="S1373" s="211"/>
      <c r="T1373" s="211"/>
      <c r="U1373" s="212"/>
      <c r="AT1373" s="213" t="s">
        <v>174</v>
      </c>
      <c r="AU1373" s="213" t="s">
        <v>82</v>
      </c>
      <c r="AV1373" s="14" t="s">
        <v>82</v>
      </c>
      <c r="AW1373" s="14" t="s">
        <v>33</v>
      </c>
      <c r="AX1373" s="14" t="s">
        <v>72</v>
      </c>
      <c r="AY1373" s="213" t="s">
        <v>161</v>
      </c>
    </row>
    <row r="1374" spans="1:65" s="14" customFormat="1" ht="11.25">
      <c r="B1374" s="203"/>
      <c r="C1374" s="204"/>
      <c r="D1374" s="194" t="s">
        <v>174</v>
      </c>
      <c r="E1374" s="205" t="s">
        <v>19</v>
      </c>
      <c r="F1374" s="206" t="s">
        <v>925</v>
      </c>
      <c r="G1374" s="204"/>
      <c r="H1374" s="207">
        <v>10.395</v>
      </c>
      <c r="I1374" s="208"/>
      <c r="J1374" s="204"/>
      <c r="K1374" s="204"/>
      <c r="L1374" s="209"/>
      <c r="M1374" s="210"/>
      <c r="N1374" s="211"/>
      <c r="O1374" s="211"/>
      <c r="P1374" s="211"/>
      <c r="Q1374" s="211"/>
      <c r="R1374" s="211"/>
      <c r="S1374" s="211"/>
      <c r="T1374" s="211"/>
      <c r="U1374" s="212"/>
      <c r="AT1374" s="213" t="s">
        <v>174</v>
      </c>
      <c r="AU1374" s="213" t="s">
        <v>82</v>
      </c>
      <c r="AV1374" s="14" t="s">
        <v>82</v>
      </c>
      <c r="AW1374" s="14" t="s">
        <v>33</v>
      </c>
      <c r="AX1374" s="14" t="s">
        <v>72</v>
      </c>
      <c r="AY1374" s="213" t="s">
        <v>161</v>
      </c>
    </row>
    <row r="1375" spans="1:65" s="14" customFormat="1" ht="11.25">
      <c r="B1375" s="203"/>
      <c r="C1375" s="204"/>
      <c r="D1375" s="194" t="s">
        <v>174</v>
      </c>
      <c r="E1375" s="205" t="s">
        <v>19</v>
      </c>
      <c r="F1375" s="206" t="s">
        <v>926</v>
      </c>
      <c r="G1375" s="204"/>
      <c r="H1375" s="207">
        <v>3.427</v>
      </c>
      <c r="I1375" s="208"/>
      <c r="J1375" s="204"/>
      <c r="K1375" s="204"/>
      <c r="L1375" s="209"/>
      <c r="M1375" s="210"/>
      <c r="N1375" s="211"/>
      <c r="O1375" s="211"/>
      <c r="P1375" s="211"/>
      <c r="Q1375" s="211"/>
      <c r="R1375" s="211"/>
      <c r="S1375" s="211"/>
      <c r="T1375" s="211"/>
      <c r="U1375" s="212"/>
      <c r="AT1375" s="213" t="s">
        <v>174</v>
      </c>
      <c r="AU1375" s="213" t="s">
        <v>82</v>
      </c>
      <c r="AV1375" s="14" t="s">
        <v>82</v>
      </c>
      <c r="AW1375" s="14" t="s">
        <v>33</v>
      </c>
      <c r="AX1375" s="14" t="s">
        <v>72</v>
      </c>
      <c r="AY1375" s="213" t="s">
        <v>161</v>
      </c>
    </row>
    <row r="1376" spans="1:65" s="16" customFormat="1" ht="11.25">
      <c r="B1376" s="226"/>
      <c r="C1376" s="227"/>
      <c r="D1376" s="194" t="s">
        <v>174</v>
      </c>
      <c r="E1376" s="228" t="s">
        <v>19</v>
      </c>
      <c r="F1376" s="229" t="s">
        <v>1720</v>
      </c>
      <c r="G1376" s="227"/>
      <c r="H1376" s="230">
        <v>21.907</v>
      </c>
      <c r="I1376" s="231"/>
      <c r="J1376" s="227"/>
      <c r="K1376" s="227"/>
      <c r="L1376" s="232"/>
      <c r="M1376" s="233"/>
      <c r="N1376" s="234"/>
      <c r="O1376" s="234"/>
      <c r="P1376" s="234"/>
      <c r="Q1376" s="234"/>
      <c r="R1376" s="234"/>
      <c r="S1376" s="234"/>
      <c r="T1376" s="234"/>
      <c r="U1376" s="235"/>
      <c r="AT1376" s="236" t="s">
        <v>174</v>
      </c>
      <c r="AU1376" s="236" t="s">
        <v>82</v>
      </c>
      <c r="AV1376" s="16" t="s">
        <v>85</v>
      </c>
      <c r="AW1376" s="16" t="s">
        <v>33</v>
      </c>
      <c r="AX1376" s="16" t="s">
        <v>72</v>
      </c>
      <c r="AY1376" s="236" t="s">
        <v>161</v>
      </c>
    </row>
    <row r="1377" spans="1:65" s="14" customFormat="1" ht="11.25">
      <c r="B1377" s="203"/>
      <c r="C1377" s="204"/>
      <c r="D1377" s="194" t="s">
        <v>174</v>
      </c>
      <c r="E1377" s="205" t="s">
        <v>19</v>
      </c>
      <c r="F1377" s="206" t="s">
        <v>1721</v>
      </c>
      <c r="G1377" s="204"/>
      <c r="H1377" s="207">
        <v>10.01</v>
      </c>
      <c r="I1377" s="208"/>
      <c r="J1377" s="204"/>
      <c r="K1377" s="204"/>
      <c r="L1377" s="209"/>
      <c r="M1377" s="210"/>
      <c r="N1377" s="211"/>
      <c r="O1377" s="211"/>
      <c r="P1377" s="211"/>
      <c r="Q1377" s="211"/>
      <c r="R1377" s="211"/>
      <c r="S1377" s="211"/>
      <c r="T1377" s="211"/>
      <c r="U1377" s="212"/>
      <c r="AT1377" s="213" t="s">
        <v>174</v>
      </c>
      <c r="AU1377" s="213" t="s">
        <v>82</v>
      </c>
      <c r="AV1377" s="14" t="s">
        <v>82</v>
      </c>
      <c r="AW1377" s="14" t="s">
        <v>33</v>
      </c>
      <c r="AX1377" s="14" t="s">
        <v>72</v>
      </c>
      <c r="AY1377" s="213" t="s">
        <v>161</v>
      </c>
    </row>
    <row r="1378" spans="1:65" s="16" customFormat="1" ht="11.25">
      <c r="B1378" s="226"/>
      <c r="C1378" s="227"/>
      <c r="D1378" s="194" t="s">
        <v>174</v>
      </c>
      <c r="E1378" s="228" t="s">
        <v>19</v>
      </c>
      <c r="F1378" s="229" t="s">
        <v>1722</v>
      </c>
      <c r="G1378" s="227"/>
      <c r="H1378" s="230">
        <v>10.01</v>
      </c>
      <c r="I1378" s="231"/>
      <c r="J1378" s="227"/>
      <c r="K1378" s="227"/>
      <c r="L1378" s="232"/>
      <c r="M1378" s="233"/>
      <c r="N1378" s="234"/>
      <c r="O1378" s="234"/>
      <c r="P1378" s="234"/>
      <c r="Q1378" s="234"/>
      <c r="R1378" s="234"/>
      <c r="S1378" s="234"/>
      <c r="T1378" s="234"/>
      <c r="U1378" s="235"/>
      <c r="AT1378" s="236" t="s">
        <v>174</v>
      </c>
      <c r="AU1378" s="236" t="s">
        <v>82</v>
      </c>
      <c r="AV1378" s="16" t="s">
        <v>85</v>
      </c>
      <c r="AW1378" s="16" t="s">
        <v>33</v>
      </c>
      <c r="AX1378" s="16" t="s">
        <v>72</v>
      </c>
      <c r="AY1378" s="236" t="s">
        <v>161</v>
      </c>
    </row>
    <row r="1379" spans="1:65" s="14" customFormat="1" ht="11.25">
      <c r="B1379" s="203"/>
      <c r="C1379" s="204"/>
      <c r="D1379" s="194" t="s">
        <v>174</v>
      </c>
      <c r="E1379" s="205" t="s">
        <v>19</v>
      </c>
      <c r="F1379" s="206" t="s">
        <v>1723</v>
      </c>
      <c r="G1379" s="204"/>
      <c r="H1379" s="207">
        <v>8.6999999999999993</v>
      </c>
      <c r="I1379" s="208"/>
      <c r="J1379" s="204"/>
      <c r="K1379" s="204"/>
      <c r="L1379" s="209"/>
      <c r="M1379" s="210"/>
      <c r="N1379" s="211"/>
      <c r="O1379" s="211"/>
      <c r="P1379" s="211"/>
      <c r="Q1379" s="211"/>
      <c r="R1379" s="211"/>
      <c r="S1379" s="211"/>
      <c r="T1379" s="211"/>
      <c r="U1379" s="212"/>
      <c r="AT1379" s="213" t="s">
        <v>174</v>
      </c>
      <c r="AU1379" s="213" t="s">
        <v>82</v>
      </c>
      <c r="AV1379" s="14" t="s">
        <v>82</v>
      </c>
      <c r="AW1379" s="14" t="s">
        <v>33</v>
      </c>
      <c r="AX1379" s="14" t="s">
        <v>72</v>
      </c>
      <c r="AY1379" s="213" t="s">
        <v>161</v>
      </c>
    </row>
    <row r="1380" spans="1:65" s="14" customFormat="1" ht="11.25">
      <c r="B1380" s="203"/>
      <c r="C1380" s="204"/>
      <c r="D1380" s="194" t="s">
        <v>174</v>
      </c>
      <c r="E1380" s="205" t="s">
        <v>19</v>
      </c>
      <c r="F1380" s="206" t="s">
        <v>1724</v>
      </c>
      <c r="G1380" s="204"/>
      <c r="H1380" s="207">
        <v>7.6980000000000004</v>
      </c>
      <c r="I1380" s="208"/>
      <c r="J1380" s="204"/>
      <c r="K1380" s="204"/>
      <c r="L1380" s="209"/>
      <c r="M1380" s="210"/>
      <c r="N1380" s="211"/>
      <c r="O1380" s="211"/>
      <c r="P1380" s="211"/>
      <c r="Q1380" s="211"/>
      <c r="R1380" s="211"/>
      <c r="S1380" s="211"/>
      <c r="T1380" s="211"/>
      <c r="U1380" s="212"/>
      <c r="AT1380" s="213" t="s">
        <v>174</v>
      </c>
      <c r="AU1380" s="213" t="s">
        <v>82</v>
      </c>
      <c r="AV1380" s="14" t="s">
        <v>82</v>
      </c>
      <c r="AW1380" s="14" t="s">
        <v>33</v>
      </c>
      <c r="AX1380" s="14" t="s">
        <v>72</v>
      </c>
      <c r="AY1380" s="213" t="s">
        <v>161</v>
      </c>
    </row>
    <row r="1381" spans="1:65" s="16" customFormat="1" ht="11.25">
      <c r="B1381" s="226"/>
      <c r="C1381" s="227"/>
      <c r="D1381" s="194" t="s">
        <v>174</v>
      </c>
      <c r="E1381" s="228" t="s">
        <v>19</v>
      </c>
      <c r="F1381" s="229" t="s">
        <v>1725</v>
      </c>
      <c r="G1381" s="227"/>
      <c r="H1381" s="230">
        <v>16.398</v>
      </c>
      <c r="I1381" s="231"/>
      <c r="J1381" s="227"/>
      <c r="K1381" s="227"/>
      <c r="L1381" s="232"/>
      <c r="M1381" s="233"/>
      <c r="N1381" s="234"/>
      <c r="O1381" s="234"/>
      <c r="P1381" s="234"/>
      <c r="Q1381" s="234"/>
      <c r="R1381" s="234"/>
      <c r="S1381" s="234"/>
      <c r="T1381" s="234"/>
      <c r="U1381" s="235"/>
      <c r="AT1381" s="236" t="s">
        <v>174</v>
      </c>
      <c r="AU1381" s="236" t="s">
        <v>82</v>
      </c>
      <c r="AV1381" s="16" t="s">
        <v>85</v>
      </c>
      <c r="AW1381" s="16" t="s">
        <v>33</v>
      </c>
      <c r="AX1381" s="16" t="s">
        <v>72</v>
      </c>
      <c r="AY1381" s="236" t="s">
        <v>161</v>
      </c>
    </row>
    <row r="1382" spans="1:65" s="14" customFormat="1" ht="11.25">
      <c r="B1382" s="203"/>
      <c r="C1382" s="204"/>
      <c r="D1382" s="194" t="s">
        <v>174</v>
      </c>
      <c r="E1382" s="205" t="s">
        <v>19</v>
      </c>
      <c r="F1382" s="206" t="s">
        <v>1726</v>
      </c>
      <c r="G1382" s="204"/>
      <c r="H1382" s="207">
        <v>5.9279999999999999</v>
      </c>
      <c r="I1382" s="208"/>
      <c r="J1382" s="204"/>
      <c r="K1382" s="204"/>
      <c r="L1382" s="209"/>
      <c r="M1382" s="210"/>
      <c r="N1382" s="211"/>
      <c r="O1382" s="211"/>
      <c r="P1382" s="211"/>
      <c r="Q1382" s="211"/>
      <c r="R1382" s="211"/>
      <c r="S1382" s="211"/>
      <c r="T1382" s="211"/>
      <c r="U1382" s="212"/>
      <c r="AT1382" s="213" t="s">
        <v>174</v>
      </c>
      <c r="AU1382" s="213" t="s">
        <v>82</v>
      </c>
      <c r="AV1382" s="14" t="s">
        <v>82</v>
      </c>
      <c r="AW1382" s="14" t="s">
        <v>33</v>
      </c>
      <c r="AX1382" s="14" t="s">
        <v>72</v>
      </c>
      <c r="AY1382" s="213" t="s">
        <v>161</v>
      </c>
    </row>
    <row r="1383" spans="1:65" s="16" customFormat="1" ht="11.25">
      <c r="B1383" s="226"/>
      <c r="C1383" s="227"/>
      <c r="D1383" s="194" t="s">
        <v>174</v>
      </c>
      <c r="E1383" s="228" t="s">
        <v>19</v>
      </c>
      <c r="F1383" s="229" t="s">
        <v>1727</v>
      </c>
      <c r="G1383" s="227"/>
      <c r="H1383" s="230">
        <v>5.9279999999999999</v>
      </c>
      <c r="I1383" s="231"/>
      <c r="J1383" s="227"/>
      <c r="K1383" s="227"/>
      <c r="L1383" s="232"/>
      <c r="M1383" s="233"/>
      <c r="N1383" s="234"/>
      <c r="O1383" s="234"/>
      <c r="P1383" s="234"/>
      <c r="Q1383" s="234"/>
      <c r="R1383" s="234"/>
      <c r="S1383" s="234"/>
      <c r="T1383" s="234"/>
      <c r="U1383" s="235"/>
      <c r="AT1383" s="236" t="s">
        <v>174</v>
      </c>
      <c r="AU1383" s="236" t="s">
        <v>82</v>
      </c>
      <c r="AV1383" s="16" t="s">
        <v>85</v>
      </c>
      <c r="AW1383" s="16" t="s">
        <v>33</v>
      </c>
      <c r="AX1383" s="16" t="s">
        <v>72</v>
      </c>
      <c r="AY1383" s="236" t="s">
        <v>161</v>
      </c>
    </row>
    <row r="1384" spans="1:65" s="14" customFormat="1" ht="11.25">
      <c r="B1384" s="203"/>
      <c r="C1384" s="204"/>
      <c r="D1384" s="194" t="s">
        <v>174</v>
      </c>
      <c r="E1384" s="205" t="s">
        <v>19</v>
      </c>
      <c r="F1384" s="206" t="s">
        <v>1728</v>
      </c>
      <c r="G1384" s="204"/>
      <c r="H1384" s="207">
        <v>3.75</v>
      </c>
      <c r="I1384" s="208"/>
      <c r="J1384" s="204"/>
      <c r="K1384" s="204"/>
      <c r="L1384" s="209"/>
      <c r="M1384" s="210"/>
      <c r="N1384" s="211"/>
      <c r="O1384" s="211"/>
      <c r="P1384" s="211"/>
      <c r="Q1384" s="211"/>
      <c r="R1384" s="211"/>
      <c r="S1384" s="211"/>
      <c r="T1384" s="211"/>
      <c r="U1384" s="212"/>
      <c r="AT1384" s="213" t="s">
        <v>174</v>
      </c>
      <c r="AU1384" s="213" t="s">
        <v>82</v>
      </c>
      <c r="AV1384" s="14" t="s">
        <v>82</v>
      </c>
      <c r="AW1384" s="14" t="s">
        <v>33</v>
      </c>
      <c r="AX1384" s="14" t="s">
        <v>72</v>
      </c>
      <c r="AY1384" s="213" t="s">
        <v>161</v>
      </c>
    </row>
    <row r="1385" spans="1:65" s="16" customFormat="1" ht="11.25">
      <c r="B1385" s="226"/>
      <c r="C1385" s="227"/>
      <c r="D1385" s="194" t="s">
        <v>174</v>
      </c>
      <c r="E1385" s="228" t="s">
        <v>19</v>
      </c>
      <c r="F1385" s="229" t="s">
        <v>1729</v>
      </c>
      <c r="G1385" s="227"/>
      <c r="H1385" s="230">
        <v>3.75</v>
      </c>
      <c r="I1385" s="231"/>
      <c r="J1385" s="227"/>
      <c r="K1385" s="227"/>
      <c r="L1385" s="232"/>
      <c r="M1385" s="233"/>
      <c r="N1385" s="234"/>
      <c r="O1385" s="234"/>
      <c r="P1385" s="234"/>
      <c r="Q1385" s="234"/>
      <c r="R1385" s="234"/>
      <c r="S1385" s="234"/>
      <c r="T1385" s="234"/>
      <c r="U1385" s="235"/>
      <c r="AT1385" s="236" t="s">
        <v>174</v>
      </c>
      <c r="AU1385" s="236" t="s">
        <v>82</v>
      </c>
      <c r="AV1385" s="16" t="s">
        <v>85</v>
      </c>
      <c r="AW1385" s="16" t="s">
        <v>33</v>
      </c>
      <c r="AX1385" s="16" t="s">
        <v>72</v>
      </c>
      <c r="AY1385" s="236" t="s">
        <v>161</v>
      </c>
    </row>
    <row r="1386" spans="1:65" s="15" customFormat="1" ht="11.25">
      <c r="B1386" s="214"/>
      <c r="C1386" s="215"/>
      <c r="D1386" s="194" t="s">
        <v>174</v>
      </c>
      <c r="E1386" s="216" t="s">
        <v>19</v>
      </c>
      <c r="F1386" s="217" t="s">
        <v>239</v>
      </c>
      <c r="G1386" s="215"/>
      <c r="H1386" s="218">
        <v>201.011</v>
      </c>
      <c r="I1386" s="219"/>
      <c r="J1386" s="215"/>
      <c r="K1386" s="215"/>
      <c r="L1386" s="220"/>
      <c r="M1386" s="221"/>
      <c r="N1386" s="222"/>
      <c r="O1386" s="222"/>
      <c r="P1386" s="222"/>
      <c r="Q1386" s="222"/>
      <c r="R1386" s="222"/>
      <c r="S1386" s="222"/>
      <c r="T1386" s="222"/>
      <c r="U1386" s="223"/>
      <c r="AT1386" s="224" t="s">
        <v>174</v>
      </c>
      <c r="AU1386" s="224" t="s">
        <v>82</v>
      </c>
      <c r="AV1386" s="15" t="s">
        <v>170</v>
      </c>
      <c r="AW1386" s="15" t="s">
        <v>33</v>
      </c>
      <c r="AX1386" s="15" t="s">
        <v>80</v>
      </c>
      <c r="AY1386" s="224" t="s">
        <v>161</v>
      </c>
    </row>
    <row r="1387" spans="1:65" s="2" customFormat="1" ht="24.2" customHeight="1">
      <c r="A1387" s="36"/>
      <c r="B1387" s="37"/>
      <c r="C1387" s="174" t="s">
        <v>1735</v>
      </c>
      <c r="D1387" s="174" t="s">
        <v>165</v>
      </c>
      <c r="E1387" s="175" t="s">
        <v>1736</v>
      </c>
      <c r="F1387" s="176" t="s">
        <v>1737</v>
      </c>
      <c r="G1387" s="177" t="s">
        <v>168</v>
      </c>
      <c r="H1387" s="178">
        <v>56.106999999999999</v>
      </c>
      <c r="I1387" s="179"/>
      <c r="J1387" s="180">
        <f>ROUND(I1387*H1387,1)</f>
        <v>0</v>
      </c>
      <c r="K1387" s="176" t="s">
        <v>169</v>
      </c>
      <c r="L1387" s="41"/>
      <c r="M1387" s="181" t="s">
        <v>19</v>
      </c>
      <c r="N1387" s="182" t="s">
        <v>43</v>
      </c>
      <c r="O1387" s="66"/>
      <c r="P1387" s="183">
        <f>O1387*H1387</f>
        <v>0</v>
      </c>
      <c r="Q1387" s="183">
        <v>1.3770000000000001E-4</v>
      </c>
      <c r="R1387" s="183">
        <f>Q1387*H1387</f>
        <v>7.7259339000000007E-3</v>
      </c>
      <c r="S1387" s="183">
        <v>0</v>
      </c>
      <c r="T1387" s="183">
        <f>S1387*H1387</f>
        <v>0</v>
      </c>
      <c r="U1387" s="184" t="s">
        <v>19</v>
      </c>
      <c r="V1387" s="36"/>
      <c r="W1387" s="36"/>
      <c r="X1387" s="36"/>
      <c r="Y1387" s="36"/>
      <c r="Z1387" s="36"/>
      <c r="AA1387" s="36"/>
      <c r="AB1387" s="36"/>
      <c r="AC1387" s="36"/>
      <c r="AD1387" s="36"/>
      <c r="AE1387" s="36"/>
      <c r="AR1387" s="185" t="s">
        <v>268</v>
      </c>
      <c r="AT1387" s="185" t="s">
        <v>165</v>
      </c>
      <c r="AU1387" s="185" t="s">
        <v>82</v>
      </c>
      <c r="AY1387" s="19" t="s">
        <v>161</v>
      </c>
      <c r="BE1387" s="186">
        <f>IF(N1387="základní",J1387,0)</f>
        <v>0</v>
      </c>
      <c r="BF1387" s="186">
        <f>IF(N1387="snížená",J1387,0)</f>
        <v>0</v>
      </c>
      <c r="BG1387" s="186">
        <f>IF(N1387="zákl. přenesená",J1387,0)</f>
        <v>0</v>
      </c>
      <c r="BH1387" s="186">
        <f>IF(N1387="sníž. přenesená",J1387,0)</f>
        <v>0</v>
      </c>
      <c r="BI1387" s="186">
        <f>IF(N1387="nulová",J1387,0)</f>
        <v>0</v>
      </c>
      <c r="BJ1387" s="19" t="s">
        <v>80</v>
      </c>
      <c r="BK1387" s="186">
        <f>ROUND(I1387*H1387,1)</f>
        <v>0</v>
      </c>
      <c r="BL1387" s="19" t="s">
        <v>268</v>
      </c>
      <c r="BM1387" s="185" t="s">
        <v>1738</v>
      </c>
    </row>
    <row r="1388" spans="1:65" s="2" customFormat="1" ht="11.25">
      <c r="A1388" s="36"/>
      <c r="B1388" s="37"/>
      <c r="C1388" s="38"/>
      <c r="D1388" s="187" t="s">
        <v>172</v>
      </c>
      <c r="E1388" s="38"/>
      <c r="F1388" s="188" t="s">
        <v>1739</v>
      </c>
      <c r="G1388" s="38"/>
      <c r="H1388" s="38"/>
      <c r="I1388" s="189"/>
      <c r="J1388" s="38"/>
      <c r="K1388" s="38"/>
      <c r="L1388" s="41"/>
      <c r="M1388" s="190"/>
      <c r="N1388" s="191"/>
      <c r="O1388" s="66"/>
      <c r="P1388" s="66"/>
      <c r="Q1388" s="66"/>
      <c r="R1388" s="66"/>
      <c r="S1388" s="66"/>
      <c r="T1388" s="66"/>
      <c r="U1388" s="67"/>
      <c r="V1388" s="36"/>
      <c r="W1388" s="36"/>
      <c r="X1388" s="36"/>
      <c r="Y1388" s="36"/>
      <c r="Z1388" s="36"/>
      <c r="AA1388" s="36"/>
      <c r="AB1388" s="36"/>
      <c r="AC1388" s="36"/>
      <c r="AD1388" s="36"/>
      <c r="AE1388" s="36"/>
      <c r="AT1388" s="19" t="s">
        <v>172</v>
      </c>
      <c r="AU1388" s="19" t="s">
        <v>82</v>
      </c>
    </row>
    <row r="1389" spans="1:65" s="14" customFormat="1" ht="11.25">
      <c r="B1389" s="203"/>
      <c r="C1389" s="204"/>
      <c r="D1389" s="194" t="s">
        <v>174</v>
      </c>
      <c r="E1389" s="205" t="s">
        <v>19</v>
      </c>
      <c r="F1389" s="206" t="s">
        <v>1715</v>
      </c>
      <c r="G1389" s="204"/>
      <c r="H1389" s="207">
        <v>25.5</v>
      </c>
      <c r="I1389" s="208"/>
      <c r="J1389" s="204"/>
      <c r="K1389" s="204"/>
      <c r="L1389" s="209"/>
      <c r="M1389" s="210"/>
      <c r="N1389" s="211"/>
      <c r="O1389" s="211"/>
      <c r="P1389" s="211"/>
      <c r="Q1389" s="211"/>
      <c r="R1389" s="211"/>
      <c r="S1389" s="211"/>
      <c r="T1389" s="211"/>
      <c r="U1389" s="212"/>
      <c r="AT1389" s="213" t="s">
        <v>174</v>
      </c>
      <c r="AU1389" s="213" t="s">
        <v>82</v>
      </c>
      <c r="AV1389" s="14" t="s">
        <v>82</v>
      </c>
      <c r="AW1389" s="14" t="s">
        <v>33</v>
      </c>
      <c r="AX1389" s="14" t="s">
        <v>72</v>
      </c>
      <c r="AY1389" s="213" t="s">
        <v>161</v>
      </c>
    </row>
    <row r="1390" spans="1:65" s="16" customFormat="1" ht="11.25">
      <c r="B1390" s="226"/>
      <c r="C1390" s="227"/>
      <c r="D1390" s="194" t="s">
        <v>174</v>
      </c>
      <c r="E1390" s="228" t="s">
        <v>19</v>
      </c>
      <c r="F1390" s="229" t="s">
        <v>1716</v>
      </c>
      <c r="G1390" s="227"/>
      <c r="H1390" s="230">
        <v>25.5</v>
      </c>
      <c r="I1390" s="231"/>
      <c r="J1390" s="227"/>
      <c r="K1390" s="227"/>
      <c r="L1390" s="232"/>
      <c r="M1390" s="233"/>
      <c r="N1390" s="234"/>
      <c r="O1390" s="234"/>
      <c r="P1390" s="234"/>
      <c r="Q1390" s="234"/>
      <c r="R1390" s="234"/>
      <c r="S1390" s="234"/>
      <c r="T1390" s="234"/>
      <c r="U1390" s="235"/>
      <c r="AT1390" s="236" t="s">
        <v>174</v>
      </c>
      <c r="AU1390" s="236" t="s">
        <v>82</v>
      </c>
      <c r="AV1390" s="16" t="s">
        <v>85</v>
      </c>
      <c r="AW1390" s="16" t="s">
        <v>33</v>
      </c>
      <c r="AX1390" s="16" t="s">
        <v>72</v>
      </c>
      <c r="AY1390" s="236" t="s">
        <v>161</v>
      </c>
    </row>
    <row r="1391" spans="1:65" s="14" customFormat="1" ht="11.25">
      <c r="B1391" s="203"/>
      <c r="C1391" s="204"/>
      <c r="D1391" s="194" t="s">
        <v>174</v>
      </c>
      <c r="E1391" s="205" t="s">
        <v>19</v>
      </c>
      <c r="F1391" s="206" t="s">
        <v>924</v>
      </c>
      <c r="G1391" s="204"/>
      <c r="H1391" s="207">
        <v>8.0850000000000009</v>
      </c>
      <c r="I1391" s="208"/>
      <c r="J1391" s="204"/>
      <c r="K1391" s="204"/>
      <c r="L1391" s="209"/>
      <c r="M1391" s="210"/>
      <c r="N1391" s="211"/>
      <c r="O1391" s="211"/>
      <c r="P1391" s="211"/>
      <c r="Q1391" s="211"/>
      <c r="R1391" s="211"/>
      <c r="S1391" s="211"/>
      <c r="T1391" s="211"/>
      <c r="U1391" s="212"/>
      <c r="AT1391" s="213" t="s">
        <v>174</v>
      </c>
      <c r="AU1391" s="213" t="s">
        <v>82</v>
      </c>
      <c r="AV1391" s="14" t="s">
        <v>82</v>
      </c>
      <c r="AW1391" s="14" t="s">
        <v>33</v>
      </c>
      <c r="AX1391" s="14" t="s">
        <v>72</v>
      </c>
      <c r="AY1391" s="213" t="s">
        <v>161</v>
      </c>
    </row>
    <row r="1392" spans="1:65" s="14" customFormat="1" ht="11.25">
      <c r="B1392" s="203"/>
      <c r="C1392" s="204"/>
      <c r="D1392" s="194" t="s">
        <v>174</v>
      </c>
      <c r="E1392" s="205" t="s">
        <v>19</v>
      </c>
      <c r="F1392" s="206" t="s">
        <v>925</v>
      </c>
      <c r="G1392" s="204"/>
      <c r="H1392" s="207">
        <v>10.395</v>
      </c>
      <c r="I1392" s="208"/>
      <c r="J1392" s="204"/>
      <c r="K1392" s="204"/>
      <c r="L1392" s="209"/>
      <c r="M1392" s="210"/>
      <c r="N1392" s="211"/>
      <c r="O1392" s="211"/>
      <c r="P1392" s="211"/>
      <c r="Q1392" s="211"/>
      <c r="R1392" s="211"/>
      <c r="S1392" s="211"/>
      <c r="T1392" s="211"/>
      <c r="U1392" s="212"/>
      <c r="AT1392" s="213" t="s">
        <v>174</v>
      </c>
      <c r="AU1392" s="213" t="s">
        <v>82</v>
      </c>
      <c r="AV1392" s="14" t="s">
        <v>82</v>
      </c>
      <c r="AW1392" s="14" t="s">
        <v>33</v>
      </c>
      <c r="AX1392" s="14" t="s">
        <v>72</v>
      </c>
      <c r="AY1392" s="213" t="s">
        <v>161</v>
      </c>
    </row>
    <row r="1393" spans="1:65" s="14" customFormat="1" ht="11.25">
      <c r="B1393" s="203"/>
      <c r="C1393" s="204"/>
      <c r="D1393" s="194" t="s">
        <v>174</v>
      </c>
      <c r="E1393" s="205" t="s">
        <v>19</v>
      </c>
      <c r="F1393" s="206" t="s">
        <v>926</v>
      </c>
      <c r="G1393" s="204"/>
      <c r="H1393" s="207">
        <v>3.427</v>
      </c>
      <c r="I1393" s="208"/>
      <c r="J1393" s="204"/>
      <c r="K1393" s="204"/>
      <c r="L1393" s="209"/>
      <c r="M1393" s="210"/>
      <c r="N1393" s="211"/>
      <c r="O1393" s="211"/>
      <c r="P1393" s="211"/>
      <c r="Q1393" s="211"/>
      <c r="R1393" s="211"/>
      <c r="S1393" s="211"/>
      <c r="T1393" s="211"/>
      <c r="U1393" s="212"/>
      <c r="AT1393" s="213" t="s">
        <v>174</v>
      </c>
      <c r="AU1393" s="213" t="s">
        <v>82</v>
      </c>
      <c r="AV1393" s="14" t="s">
        <v>82</v>
      </c>
      <c r="AW1393" s="14" t="s">
        <v>33</v>
      </c>
      <c r="AX1393" s="14" t="s">
        <v>72</v>
      </c>
      <c r="AY1393" s="213" t="s">
        <v>161</v>
      </c>
    </row>
    <row r="1394" spans="1:65" s="16" customFormat="1" ht="11.25">
      <c r="B1394" s="226"/>
      <c r="C1394" s="227"/>
      <c r="D1394" s="194" t="s">
        <v>174</v>
      </c>
      <c r="E1394" s="228" t="s">
        <v>19</v>
      </c>
      <c r="F1394" s="229" t="s">
        <v>1720</v>
      </c>
      <c r="G1394" s="227"/>
      <c r="H1394" s="230">
        <v>21.907</v>
      </c>
      <c r="I1394" s="231"/>
      <c r="J1394" s="227"/>
      <c r="K1394" s="227"/>
      <c r="L1394" s="232"/>
      <c r="M1394" s="233"/>
      <c r="N1394" s="234"/>
      <c r="O1394" s="234"/>
      <c r="P1394" s="234"/>
      <c r="Q1394" s="234"/>
      <c r="R1394" s="234"/>
      <c r="S1394" s="234"/>
      <c r="T1394" s="234"/>
      <c r="U1394" s="235"/>
      <c r="AT1394" s="236" t="s">
        <v>174</v>
      </c>
      <c r="AU1394" s="236" t="s">
        <v>82</v>
      </c>
      <c r="AV1394" s="16" t="s">
        <v>85</v>
      </c>
      <c r="AW1394" s="16" t="s">
        <v>33</v>
      </c>
      <c r="AX1394" s="16" t="s">
        <v>72</v>
      </c>
      <c r="AY1394" s="236" t="s">
        <v>161</v>
      </c>
    </row>
    <row r="1395" spans="1:65" s="14" customFormat="1" ht="11.25">
      <c r="B1395" s="203"/>
      <c r="C1395" s="204"/>
      <c r="D1395" s="194" t="s">
        <v>174</v>
      </c>
      <c r="E1395" s="205" t="s">
        <v>19</v>
      </c>
      <c r="F1395" s="206" t="s">
        <v>1723</v>
      </c>
      <c r="G1395" s="204"/>
      <c r="H1395" s="207">
        <v>8.6999999999999993</v>
      </c>
      <c r="I1395" s="208"/>
      <c r="J1395" s="204"/>
      <c r="K1395" s="204"/>
      <c r="L1395" s="209"/>
      <c r="M1395" s="210"/>
      <c r="N1395" s="211"/>
      <c r="O1395" s="211"/>
      <c r="P1395" s="211"/>
      <c r="Q1395" s="211"/>
      <c r="R1395" s="211"/>
      <c r="S1395" s="211"/>
      <c r="T1395" s="211"/>
      <c r="U1395" s="212"/>
      <c r="AT1395" s="213" t="s">
        <v>174</v>
      </c>
      <c r="AU1395" s="213" t="s">
        <v>82</v>
      </c>
      <c r="AV1395" s="14" t="s">
        <v>82</v>
      </c>
      <c r="AW1395" s="14" t="s">
        <v>33</v>
      </c>
      <c r="AX1395" s="14" t="s">
        <v>72</v>
      </c>
      <c r="AY1395" s="213" t="s">
        <v>161</v>
      </c>
    </row>
    <row r="1396" spans="1:65" s="16" customFormat="1" ht="11.25">
      <c r="B1396" s="226"/>
      <c r="C1396" s="227"/>
      <c r="D1396" s="194" t="s">
        <v>174</v>
      </c>
      <c r="E1396" s="228" t="s">
        <v>19</v>
      </c>
      <c r="F1396" s="229" t="s">
        <v>1725</v>
      </c>
      <c r="G1396" s="227"/>
      <c r="H1396" s="230">
        <v>8.6999999999999993</v>
      </c>
      <c r="I1396" s="231"/>
      <c r="J1396" s="227"/>
      <c r="K1396" s="227"/>
      <c r="L1396" s="232"/>
      <c r="M1396" s="233"/>
      <c r="N1396" s="234"/>
      <c r="O1396" s="234"/>
      <c r="P1396" s="234"/>
      <c r="Q1396" s="234"/>
      <c r="R1396" s="234"/>
      <c r="S1396" s="234"/>
      <c r="T1396" s="234"/>
      <c r="U1396" s="235"/>
      <c r="AT1396" s="236" t="s">
        <v>174</v>
      </c>
      <c r="AU1396" s="236" t="s">
        <v>82</v>
      </c>
      <c r="AV1396" s="16" t="s">
        <v>85</v>
      </c>
      <c r="AW1396" s="16" t="s">
        <v>33</v>
      </c>
      <c r="AX1396" s="16" t="s">
        <v>72</v>
      </c>
      <c r="AY1396" s="236" t="s">
        <v>161</v>
      </c>
    </row>
    <row r="1397" spans="1:65" s="15" customFormat="1" ht="11.25">
      <c r="B1397" s="214"/>
      <c r="C1397" s="215"/>
      <c r="D1397" s="194" t="s">
        <v>174</v>
      </c>
      <c r="E1397" s="216" t="s">
        <v>19</v>
      </c>
      <c r="F1397" s="217" t="s">
        <v>239</v>
      </c>
      <c r="G1397" s="215"/>
      <c r="H1397" s="218">
        <v>56.106999999999999</v>
      </c>
      <c r="I1397" s="219"/>
      <c r="J1397" s="215"/>
      <c r="K1397" s="215"/>
      <c r="L1397" s="220"/>
      <c r="M1397" s="221"/>
      <c r="N1397" s="222"/>
      <c r="O1397" s="222"/>
      <c r="P1397" s="222"/>
      <c r="Q1397" s="222"/>
      <c r="R1397" s="222"/>
      <c r="S1397" s="222"/>
      <c r="T1397" s="222"/>
      <c r="U1397" s="223"/>
      <c r="AT1397" s="224" t="s">
        <v>174</v>
      </c>
      <c r="AU1397" s="224" t="s">
        <v>82</v>
      </c>
      <c r="AV1397" s="15" t="s">
        <v>170</v>
      </c>
      <c r="AW1397" s="15" t="s">
        <v>33</v>
      </c>
      <c r="AX1397" s="15" t="s">
        <v>80</v>
      </c>
      <c r="AY1397" s="224" t="s">
        <v>161</v>
      </c>
    </row>
    <row r="1398" spans="1:65" s="2" customFormat="1" ht="24.2" customHeight="1">
      <c r="A1398" s="36"/>
      <c r="B1398" s="37"/>
      <c r="C1398" s="174" t="s">
        <v>1740</v>
      </c>
      <c r="D1398" s="174" t="s">
        <v>165</v>
      </c>
      <c r="E1398" s="175" t="s">
        <v>1741</v>
      </c>
      <c r="F1398" s="176" t="s">
        <v>1742</v>
      </c>
      <c r="G1398" s="177" t="s">
        <v>168</v>
      </c>
      <c r="H1398" s="178">
        <v>144.904</v>
      </c>
      <c r="I1398" s="179"/>
      <c r="J1398" s="180">
        <f>ROUND(I1398*H1398,1)</f>
        <v>0</v>
      </c>
      <c r="K1398" s="176" t="s">
        <v>169</v>
      </c>
      <c r="L1398" s="41"/>
      <c r="M1398" s="181" t="s">
        <v>19</v>
      </c>
      <c r="N1398" s="182" t="s">
        <v>43</v>
      </c>
      <c r="O1398" s="66"/>
      <c r="P1398" s="183">
        <f>O1398*H1398</f>
        <v>0</v>
      </c>
      <c r="Q1398" s="183">
        <v>1.3999999999999999E-4</v>
      </c>
      <c r="R1398" s="183">
        <f>Q1398*H1398</f>
        <v>2.0286559999999999E-2</v>
      </c>
      <c r="S1398" s="183">
        <v>0</v>
      </c>
      <c r="T1398" s="183">
        <f>S1398*H1398</f>
        <v>0</v>
      </c>
      <c r="U1398" s="184" t="s">
        <v>19</v>
      </c>
      <c r="V1398" s="36"/>
      <c r="W1398" s="36"/>
      <c r="X1398" s="36"/>
      <c r="Y1398" s="36"/>
      <c r="Z1398" s="36"/>
      <c r="AA1398" s="36"/>
      <c r="AB1398" s="36"/>
      <c r="AC1398" s="36"/>
      <c r="AD1398" s="36"/>
      <c r="AE1398" s="36"/>
      <c r="AR1398" s="185" t="s">
        <v>268</v>
      </c>
      <c r="AT1398" s="185" t="s">
        <v>165</v>
      </c>
      <c r="AU1398" s="185" t="s">
        <v>82</v>
      </c>
      <c r="AY1398" s="19" t="s">
        <v>161</v>
      </c>
      <c r="BE1398" s="186">
        <f>IF(N1398="základní",J1398,0)</f>
        <v>0</v>
      </c>
      <c r="BF1398" s="186">
        <f>IF(N1398="snížená",J1398,0)</f>
        <v>0</v>
      </c>
      <c r="BG1398" s="186">
        <f>IF(N1398="zákl. přenesená",J1398,0)</f>
        <v>0</v>
      </c>
      <c r="BH1398" s="186">
        <f>IF(N1398="sníž. přenesená",J1398,0)</f>
        <v>0</v>
      </c>
      <c r="BI1398" s="186">
        <f>IF(N1398="nulová",J1398,0)</f>
        <v>0</v>
      </c>
      <c r="BJ1398" s="19" t="s">
        <v>80</v>
      </c>
      <c r="BK1398" s="186">
        <f>ROUND(I1398*H1398,1)</f>
        <v>0</v>
      </c>
      <c r="BL1398" s="19" t="s">
        <v>268</v>
      </c>
      <c r="BM1398" s="185" t="s">
        <v>1743</v>
      </c>
    </row>
    <row r="1399" spans="1:65" s="2" customFormat="1" ht="11.25">
      <c r="A1399" s="36"/>
      <c r="B1399" s="37"/>
      <c r="C1399" s="38"/>
      <c r="D1399" s="187" t="s">
        <v>172</v>
      </c>
      <c r="E1399" s="38"/>
      <c r="F1399" s="188" t="s">
        <v>1744</v>
      </c>
      <c r="G1399" s="38"/>
      <c r="H1399" s="38"/>
      <c r="I1399" s="189"/>
      <c r="J1399" s="38"/>
      <c r="K1399" s="38"/>
      <c r="L1399" s="41"/>
      <c r="M1399" s="190"/>
      <c r="N1399" s="191"/>
      <c r="O1399" s="66"/>
      <c r="P1399" s="66"/>
      <c r="Q1399" s="66"/>
      <c r="R1399" s="66"/>
      <c r="S1399" s="66"/>
      <c r="T1399" s="66"/>
      <c r="U1399" s="67"/>
      <c r="V1399" s="36"/>
      <c r="W1399" s="36"/>
      <c r="X1399" s="36"/>
      <c r="Y1399" s="36"/>
      <c r="Z1399" s="36"/>
      <c r="AA1399" s="36"/>
      <c r="AB1399" s="36"/>
      <c r="AC1399" s="36"/>
      <c r="AD1399" s="36"/>
      <c r="AE1399" s="36"/>
      <c r="AT1399" s="19" t="s">
        <v>172</v>
      </c>
      <c r="AU1399" s="19" t="s">
        <v>82</v>
      </c>
    </row>
    <row r="1400" spans="1:65" s="14" customFormat="1" ht="11.25">
      <c r="B1400" s="203"/>
      <c r="C1400" s="204"/>
      <c r="D1400" s="194" t="s">
        <v>174</v>
      </c>
      <c r="E1400" s="205" t="s">
        <v>19</v>
      </c>
      <c r="F1400" s="206" t="s">
        <v>1714</v>
      </c>
      <c r="G1400" s="204"/>
      <c r="H1400" s="207">
        <v>85.55</v>
      </c>
      <c r="I1400" s="208"/>
      <c r="J1400" s="204"/>
      <c r="K1400" s="204"/>
      <c r="L1400" s="209"/>
      <c r="M1400" s="210"/>
      <c r="N1400" s="211"/>
      <c r="O1400" s="211"/>
      <c r="P1400" s="211"/>
      <c r="Q1400" s="211"/>
      <c r="R1400" s="211"/>
      <c r="S1400" s="211"/>
      <c r="T1400" s="211"/>
      <c r="U1400" s="212"/>
      <c r="AT1400" s="213" t="s">
        <v>174</v>
      </c>
      <c r="AU1400" s="213" t="s">
        <v>82</v>
      </c>
      <c r="AV1400" s="14" t="s">
        <v>82</v>
      </c>
      <c r="AW1400" s="14" t="s">
        <v>33</v>
      </c>
      <c r="AX1400" s="14" t="s">
        <v>72</v>
      </c>
      <c r="AY1400" s="213" t="s">
        <v>161</v>
      </c>
    </row>
    <row r="1401" spans="1:65" s="16" customFormat="1" ht="11.25">
      <c r="B1401" s="226"/>
      <c r="C1401" s="227"/>
      <c r="D1401" s="194" t="s">
        <v>174</v>
      </c>
      <c r="E1401" s="228" t="s">
        <v>19</v>
      </c>
      <c r="F1401" s="229" t="s">
        <v>1716</v>
      </c>
      <c r="G1401" s="227"/>
      <c r="H1401" s="230">
        <v>85.55</v>
      </c>
      <c r="I1401" s="231"/>
      <c r="J1401" s="227"/>
      <c r="K1401" s="227"/>
      <c r="L1401" s="232"/>
      <c r="M1401" s="233"/>
      <c r="N1401" s="234"/>
      <c r="O1401" s="234"/>
      <c r="P1401" s="234"/>
      <c r="Q1401" s="234"/>
      <c r="R1401" s="234"/>
      <c r="S1401" s="234"/>
      <c r="T1401" s="234"/>
      <c r="U1401" s="235"/>
      <c r="AT1401" s="236" t="s">
        <v>174</v>
      </c>
      <c r="AU1401" s="236" t="s">
        <v>82</v>
      </c>
      <c r="AV1401" s="16" t="s">
        <v>85</v>
      </c>
      <c r="AW1401" s="16" t="s">
        <v>33</v>
      </c>
      <c r="AX1401" s="16" t="s">
        <v>72</v>
      </c>
      <c r="AY1401" s="236" t="s">
        <v>161</v>
      </c>
    </row>
    <row r="1402" spans="1:65" s="14" customFormat="1" ht="11.25">
      <c r="B1402" s="203"/>
      <c r="C1402" s="204"/>
      <c r="D1402" s="194" t="s">
        <v>174</v>
      </c>
      <c r="E1402" s="205" t="s">
        <v>19</v>
      </c>
      <c r="F1402" s="206" t="s">
        <v>1717</v>
      </c>
      <c r="G1402" s="204"/>
      <c r="H1402" s="207">
        <v>21.12</v>
      </c>
      <c r="I1402" s="208"/>
      <c r="J1402" s="204"/>
      <c r="K1402" s="204"/>
      <c r="L1402" s="209"/>
      <c r="M1402" s="210"/>
      <c r="N1402" s="211"/>
      <c r="O1402" s="211"/>
      <c r="P1402" s="211"/>
      <c r="Q1402" s="211"/>
      <c r="R1402" s="211"/>
      <c r="S1402" s="211"/>
      <c r="T1402" s="211"/>
      <c r="U1402" s="212"/>
      <c r="AT1402" s="213" t="s">
        <v>174</v>
      </c>
      <c r="AU1402" s="213" t="s">
        <v>82</v>
      </c>
      <c r="AV1402" s="14" t="s">
        <v>82</v>
      </c>
      <c r="AW1402" s="14" t="s">
        <v>33</v>
      </c>
      <c r="AX1402" s="14" t="s">
        <v>72</v>
      </c>
      <c r="AY1402" s="213" t="s">
        <v>161</v>
      </c>
    </row>
    <row r="1403" spans="1:65" s="14" customFormat="1" ht="11.25">
      <c r="B1403" s="203"/>
      <c r="C1403" s="204"/>
      <c r="D1403" s="194" t="s">
        <v>174</v>
      </c>
      <c r="E1403" s="205" t="s">
        <v>19</v>
      </c>
      <c r="F1403" s="206" t="s">
        <v>1718</v>
      </c>
      <c r="G1403" s="204"/>
      <c r="H1403" s="207">
        <v>10.848000000000001</v>
      </c>
      <c r="I1403" s="208"/>
      <c r="J1403" s="204"/>
      <c r="K1403" s="204"/>
      <c r="L1403" s="209"/>
      <c r="M1403" s="210"/>
      <c r="N1403" s="211"/>
      <c r="O1403" s="211"/>
      <c r="P1403" s="211"/>
      <c r="Q1403" s="211"/>
      <c r="R1403" s="211"/>
      <c r="S1403" s="211"/>
      <c r="T1403" s="211"/>
      <c r="U1403" s="212"/>
      <c r="AT1403" s="213" t="s">
        <v>174</v>
      </c>
      <c r="AU1403" s="213" t="s">
        <v>82</v>
      </c>
      <c r="AV1403" s="14" t="s">
        <v>82</v>
      </c>
      <c r="AW1403" s="14" t="s">
        <v>33</v>
      </c>
      <c r="AX1403" s="14" t="s">
        <v>72</v>
      </c>
      <c r="AY1403" s="213" t="s">
        <v>161</v>
      </c>
    </row>
    <row r="1404" spans="1:65" s="16" customFormat="1" ht="11.25">
      <c r="B1404" s="226"/>
      <c r="C1404" s="227"/>
      <c r="D1404" s="194" t="s">
        <v>174</v>
      </c>
      <c r="E1404" s="228" t="s">
        <v>19</v>
      </c>
      <c r="F1404" s="229" t="s">
        <v>1719</v>
      </c>
      <c r="G1404" s="227"/>
      <c r="H1404" s="230">
        <v>31.968</v>
      </c>
      <c r="I1404" s="231"/>
      <c r="J1404" s="227"/>
      <c r="K1404" s="227"/>
      <c r="L1404" s="232"/>
      <c r="M1404" s="233"/>
      <c r="N1404" s="234"/>
      <c r="O1404" s="234"/>
      <c r="P1404" s="234"/>
      <c r="Q1404" s="234"/>
      <c r="R1404" s="234"/>
      <c r="S1404" s="234"/>
      <c r="T1404" s="234"/>
      <c r="U1404" s="235"/>
      <c r="AT1404" s="236" t="s">
        <v>174</v>
      </c>
      <c r="AU1404" s="236" t="s">
        <v>82</v>
      </c>
      <c r="AV1404" s="16" t="s">
        <v>85</v>
      </c>
      <c r="AW1404" s="16" t="s">
        <v>33</v>
      </c>
      <c r="AX1404" s="16" t="s">
        <v>72</v>
      </c>
      <c r="AY1404" s="236" t="s">
        <v>161</v>
      </c>
    </row>
    <row r="1405" spans="1:65" s="14" customFormat="1" ht="11.25">
      <c r="B1405" s="203"/>
      <c r="C1405" s="204"/>
      <c r="D1405" s="194" t="s">
        <v>174</v>
      </c>
      <c r="E1405" s="205" t="s">
        <v>19</v>
      </c>
      <c r="F1405" s="206" t="s">
        <v>1721</v>
      </c>
      <c r="G1405" s="204"/>
      <c r="H1405" s="207">
        <v>10.01</v>
      </c>
      <c r="I1405" s="208"/>
      <c r="J1405" s="204"/>
      <c r="K1405" s="204"/>
      <c r="L1405" s="209"/>
      <c r="M1405" s="210"/>
      <c r="N1405" s="211"/>
      <c r="O1405" s="211"/>
      <c r="P1405" s="211"/>
      <c r="Q1405" s="211"/>
      <c r="R1405" s="211"/>
      <c r="S1405" s="211"/>
      <c r="T1405" s="211"/>
      <c r="U1405" s="212"/>
      <c r="AT1405" s="213" t="s">
        <v>174</v>
      </c>
      <c r="AU1405" s="213" t="s">
        <v>82</v>
      </c>
      <c r="AV1405" s="14" t="s">
        <v>82</v>
      </c>
      <c r="AW1405" s="14" t="s">
        <v>33</v>
      </c>
      <c r="AX1405" s="14" t="s">
        <v>72</v>
      </c>
      <c r="AY1405" s="213" t="s">
        <v>161</v>
      </c>
    </row>
    <row r="1406" spans="1:65" s="16" customFormat="1" ht="11.25">
      <c r="B1406" s="226"/>
      <c r="C1406" s="227"/>
      <c r="D1406" s="194" t="s">
        <v>174</v>
      </c>
      <c r="E1406" s="228" t="s">
        <v>19</v>
      </c>
      <c r="F1406" s="229" t="s">
        <v>1722</v>
      </c>
      <c r="G1406" s="227"/>
      <c r="H1406" s="230">
        <v>10.01</v>
      </c>
      <c r="I1406" s="231"/>
      <c r="J1406" s="227"/>
      <c r="K1406" s="227"/>
      <c r="L1406" s="232"/>
      <c r="M1406" s="233"/>
      <c r="N1406" s="234"/>
      <c r="O1406" s="234"/>
      <c r="P1406" s="234"/>
      <c r="Q1406" s="234"/>
      <c r="R1406" s="234"/>
      <c r="S1406" s="234"/>
      <c r="T1406" s="234"/>
      <c r="U1406" s="235"/>
      <c r="AT1406" s="236" t="s">
        <v>174</v>
      </c>
      <c r="AU1406" s="236" t="s">
        <v>82</v>
      </c>
      <c r="AV1406" s="16" t="s">
        <v>85</v>
      </c>
      <c r="AW1406" s="16" t="s">
        <v>33</v>
      </c>
      <c r="AX1406" s="16" t="s">
        <v>72</v>
      </c>
      <c r="AY1406" s="236" t="s">
        <v>161</v>
      </c>
    </row>
    <row r="1407" spans="1:65" s="14" customFormat="1" ht="11.25">
      <c r="B1407" s="203"/>
      <c r="C1407" s="204"/>
      <c r="D1407" s="194" t="s">
        <v>174</v>
      </c>
      <c r="E1407" s="205" t="s">
        <v>19</v>
      </c>
      <c r="F1407" s="206" t="s">
        <v>1724</v>
      </c>
      <c r="G1407" s="204"/>
      <c r="H1407" s="207">
        <v>7.6980000000000004</v>
      </c>
      <c r="I1407" s="208"/>
      <c r="J1407" s="204"/>
      <c r="K1407" s="204"/>
      <c r="L1407" s="209"/>
      <c r="M1407" s="210"/>
      <c r="N1407" s="211"/>
      <c r="O1407" s="211"/>
      <c r="P1407" s="211"/>
      <c r="Q1407" s="211"/>
      <c r="R1407" s="211"/>
      <c r="S1407" s="211"/>
      <c r="T1407" s="211"/>
      <c r="U1407" s="212"/>
      <c r="AT1407" s="213" t="s">
        <v>174</v>
      </c>
      <c r="AU1407" s="213" t="s">
        <v>82</v>
      </c>
      <c r="AV1407" s="14" t="s">
        <v>82</v>
      </c>
      <c r="AW1407" s="14" t="s">
        <v>33</v>
      </c>
      <c r="AX1407" s="14" t="s">
        <v>72</v>
      </c>
      <c r="AY1407" s="213" t="s">
        <v>161</v>
      </c>
    </row>
    <row r="1408" spans="1:65" s="16" customFormat="1" ht="11.25">
      <c r="B1408" s="226"/>
      <c r="C1408" s="227"/>
      <c r="D1408" s="194" t="s">
        <v>174</v>
      </c>
      <c r="E1408" s="228" t="s">
        <v>19</v>
      </c>
      <c r="F1408" s="229" t="s">
        <v>1725</v>
      </c>
      <c r="G1408" s="227"/>
      <c r="H1408" s="230">
        <v>7.6980000000000004</v>
      </c>
      <c r="I1408" s="231"/>
      <c r="J1408" s="227"/>
      <c r="K1408" s="227"/>
      <c r="L1408" s="232"/>
      <c r="M1408" s="233"/>
      <c r="N1408" s="234"/>
      <c r="O1408" s="234"/>
      <c r="P1408" s="234"/>
      <c r="Q1408" s="234"/>
      <c r="R1408" s="234"/>
      <c r="S1408" s="234"/>
      <c r="T1408" s="234"/>
      <c r="U1408" s="235"/>
      <c r="AT1408" s="236" t="s">
        <v>174</v>
      </c>
      <c r="AU1408" s="236" t="s">
        <v>82</v>
      </c>
      <c r="AV1408" s="16" t="s">
        <v>85</v>
      </c>
      <c r="AW1408" s="16" t="s">
        <v>33</v>
      </c>
      <c r="AX1408" s="16" t="s">
        <v>72</v>
      </c>
      <c r="AY1408" s="236" t="s">
        <v>161</v>
      </c>
    </row>
    <row r="1409" spans="1:65" s="14" customFormat="1" ht="11.25">
      <c r="B1409" s="203"/>
      <c r="C1409" s="204"/>
      <c r="D1409" s="194" t="s">
        <v>174</v>
      </c>
      <c r="E1409" s="205" t="s">
        <v>19</v>
      </c>
      <c r="F1409" s="206" t="s">
        <v>1726</v>
      </c>
      <c r="G1409" s="204"/>
      <c r="H1409" s="207">
        <v>5.9279999999999999</v>
      </c>
      <c r="I1409" s="208"/>
      <c r="J1409" s="204"/>
      <c r="K1409" s="204"/>
      <c r="L1409" s="209"/>
      <c r="M1409" s="210"/>
      <c r="N1409" s="211"/>
      <c r="O1409" s="211"/>
      <c r="P1409" s="211"/>
      <c r="Q1409" s="211"/>
      <c r="R1409" s="211"/>
      <c r="S1409" s="211"/>
      <c r="T1409" s="211"/>
      <c r="U1409" s="212"/>
      <c r="AT1409" s="213" t="s">
        <v>174</v>
      </c>
      <c r="AU1409" s="213" t="s">
        <v>82</v>
      </c>
      <c r="AV1409" s="14" t="s">
        <v>82</v>
      </c>
      <c r="AW1409" s="14" t="s">
        <v>33</v>
      </c>
      <c r="AX1409" s="14" t="s">
        <v>72</v>
      </c>
      <c r="AY1409" s="213" t="s">
        <v>161</v>
      </c>
    </row>
    <row r="1410" spans="1:65" s="16" customFormat="1" ht="11.25">
      <c r="B1410" s="226"/>
      <c r="C1410" s="227"/>
      <c r="D1410" s="194" t="s">
        <v>174</v>
      </c>
      <c r="E1410" s="228" t="s">
        <v>19</v>
      </c>
      <c r="F1410" s="229" t="s">
        <v>1727</v>
      </c>
      <c r="G1410" s="227"/>
      <c r="H1410" s="230">
        <v>5.9279999999999999</v>
      </c>
      <c r="I1410" s="231"/>
      <c r="J1410" s="227"/>
      <c r="K1410" s="227"/>
      <c r="L1410" s="232"/>
      <c r="M1410" s="233"/>
      <c r="N1410" s="234"/>
      <c r="O1410" s="234"/>
      <c r="P1410" s="234"/>
      <c r="Q1410" s="234"/>
      <c r="R1410" s="234"/>
      <c r="S1410" s="234"/>
      <c r="T1410" s="234"/>
      <c r="U1410" s="235"/>
      <c r="AT1410" s="236" t="s">
        <v>174</v>
      </c>
      <c r="AU1410" s="236" t="s">
        <v>82</v>
      </c>
      <c r="AV1410" s="16" t="s">
        <v>85</v>
      </c>
      <c r="AW1410" s="16" t="s">
        <v>33</v>
      </c>
      <c r="AX1410" s="16" t="s">
        <v>72</v>
      </c>
      <c r="AY1410" s="236" t="s">
        <v>161</v>
      </c>
    </row>
    <row r="1411" spans="1:65" s="14" customFormat="1" ht="11.25">
      <c r="B1411" s="203"/>
      <c r="C1411" s="204"/>
      <c r="D1411" s="194" t="s">
        <v>174</v>
      </c>
      <c r="E1411" s="205" t="s">
        <v>19</v>
      </c>
      <c r="F1411" s="206" t="s">
        <v>1728</v>
      </c>
      <c r="G1411" s="204"/>
      <c r="H1411" s="207">
        <v>3.75</v>
      </c>
      <c r="I1411" s="208"/>
      <c r="J1411" s="204"/>
      <c r="K1411" s="204"/>
      <c r="L1411" s="209"/>
      <c r="M1411" s="210"/>
      <c r="N1411" s="211"/>
      <c r="O1411" s="211"/>
      <c r="P1411" s="211"/>
      <c r="Q1411" s="211"/>
      <c r="R1411" s="211"/>
      <c r="S1411" s="211"/>
      <c r="T1411" s="211"/>
      <c r="U1411" s="212"/>
      <c r="AT1411" s="213" t="s">
        <v>174</v>
      </c>
      <c r="AU1411" s="213" t="s">
        <v>82</v>
      </c>
      <c r="AV1411" s="14" t="s">
        <v>82</v>
      </c>
      <c r="AW1411" s="14" t="s">
        <v>33</v>
      </c>
      <c r="AX1411" s="14" t="s">
        <v>72</v>
      </c>
      <c r="AY1411" s="213" t="s">
        <v>161</v>
      </c>
    </row>
    <row r="1412" spans="1:65" s="16" customFormat="1" ht="11.25">
      <c r="B1412" s="226"/>
      <c r="C1412" s="227"/>
      <c r="D1412" s="194" t="s">
        <v>174</v>
      </c>
      <c r="E1412" s="228" t="s">
        <v>19</v>
      </c>
      <c r="F1412" s="229" t="s">
        <v>1729</v>
      </c>
      <c r="G1412" s="227"/>
      <c r="H1412" s="230">
        <v>3.75</v>
      </c>
      <c r="I1412" s="231"/>
      <c r="J1412" s="227"/>
      <c r="K1412" s="227"/>
      <c r="L1412" s="232"/>
      <c r="M1412" s="233"/>
      <c r="N1412" s="234"/>
      <c r="O1412" s="234"/>
      <c r="P1412" s="234"/>
      <c r="Q1412" s="234"/>
      <c r="R1412" s="234"/>
      <c r="S1412" s="234"/>
      <c r="T1412" s="234"/>
      <c r="U1412" s="235"/>
      <c r="AT1412" s="236" t="s">
        <v>174</v>
      </c>
      <c r="AU1412" s="236" t="s">
        <v>82</v>
      </c>
      <c r="AV1412" s="16" t="s">
        <v>85</v>
      </c>
      <c r="AW1412" s="16" t="s">
        <v>33</v>
      </c>
      <c r="AX1412" s="16" t="s">
        <v>72</v>
      </c>
      <c r="AY1412" s="236" t="s">
        <v>161</v>
      </c>
    </row>
    <row r="1413" spans="1:65" s="15" customFormat="1" ht="11.25">
      <c r="B1413" s="214"/>
      <c r="C1413" s="215"/>
      <c r="D1413" s="194" t="s">
        <v>174</v>
      </c>
      <c r="E1413" s="216" t="s">
        <v>19</v>
      </c>
      <c r="F1413" s="217" t="s">
        <v>239</v>
      </c>
      <c r="G1413" s="215"/>
      <c r="H1413" s="218">
        <v>144.904</v>
      </c>
      <c r="I1413" s="219"/>
      <c r="J1413" s="215"/>
      <c r="K1413" s="215"/>
      <c r="L1413" s="220"/>
      <c r="M1413" s="221"/>
      <c r="N1413" s="222"/>
      <c r="O1413" s="222"/>
      <c r="P1413" s="222"/>
      <c r="Q1413" s="222"/>
      <c r="R1413" s="222"/>
      <c r="S1413" s="222"/>
      <c r="T1413" s="222"/>
      <c r="U1413" s="223"/>
      <c r="AT1413" s="224" t="s">
        <v>174</v>
      </c>
      <c r="AU1413" s="224" t="s">
        <v>82</v>
      </c>
      <c r="AV1413" s="15" t="s">
        <v>170</v>
      </c>
      <c r="AW1413" s="15" t="s">
        <v>33</v>
      </c>
      <c r="AX1413" s="15" t="s">
        <v>80</v>
      </c>
      <c r="AY1413" s="224" t="s">
        <v>161</v>
      </c>
    </row>
    <row r="1414" spans="1:65" s="2" customFormat="1" ht="24.2" customHeight="1">
      <c r="A1414" s="36"/>
      <c r="B1414" s="37"/>
      <c r="C1414" s="174" t="s">
        <v>1745</v>
      </c>
      <c r="D1414" s="174" t="s">
        <v>165</v>
      </c>
      <c r="E1414" s="175" t="s">
        <v>1746</v>
      </c>
      <c r="F1414" s="176" t="s">
        <v>1747</v>
      </c>
      <c r="G1414" s="177" t="s">
        <v>168</v>
      </c>
      <c r="H1414" s="178">
        <v>144.904</v>
      </c>
      <c r="I1414" s="179"/>
      <c r="J1414" s="180">
        <f>ROUND(I1414*H1414,1)</f>
        <v>0</v>
      </c>
      <c r="K1414" s="176" t="s">
        <v>169</v>
      </c>
      <c r="L1414" s="41"/>
      <c r="M1414" s="181" t="s">
        <v>19</v>
      </c>
      <c r="N1414" s="182" t="s">
        <v>43</v>
      </c>
      <c r="O1414" s="66"/>
      <c r="P1414" s="183">
        <f>O1414*H1414</f>
        <v>0</v>
      </c>
      <c r="Q1414" s="183">
        <v>1.17E-5</v>
      </c>
      <c r="R1414" s="183">
        <f>Q1414*H1414</f>
        <v>1.6953768E-3</v>
      </c>
      <c r="S1414" s="183">
        <v>0</v>
      </c>
      <c r="T1414" s="183">
        <f>S1414*H1414</f>
        <v>0</v>
      </c>
      <c r="U1414" s="184" t="s">
        <v>19</v>
      </c>
      <c r="V1414" s="36"/>
      <c r="W1414" s="36"/>
      <c r="X1414" s="36"/>
      <c r="Y1414" s="36"/>
      <c r="Z1414" s="36"/>
      <c r="AA1414" s="36"/>
      <c r="AB1414" s="36"/>
      <c r="AC1414" s="36"/>
      <c r="AD1414" s="36"/>
      <c r="AE1414" s="36"/>
      <c r="AR1414" s="185" t="s">
        <v>268</v>
      </c>
      <c r="AT1414" s="185" t="s">
        <v>165</v>
      </c>
      <c r="AU1414" s="185" t="s">
        <v>82</v>
      </c>
      <c r="AY1414" s="19" t="s">
        <v>161</v>
      </c>
      <c r="BE1414" s="186">
        <f>IF(N1414="základní",J1414,0)</f>
        <v>0</v>
      </c>
      <c r="BF1414" s="186">
        <f>IF(N1414="snížená",J1414,0)</f>
        <v>0</v>
      </c>
      <c r="BG1414" s="186">
        <f>IF(N1414="zákl. přenesená",J1414,0)</f>
        <v>0</v>
      </c>
      <c r="BH1414" s="186">
        <f>IF(N1414="sníž. přenesená",J1414,0)</f>
        <v>0</v>
      </c>
      <c r="BI1414" s="186">
        <f>IF(N1414="nulová",J1414,0)</f>
        <v>0</v>
      </c>
      <c r="BJ1414" s="19" t="s">
        <v>80</v>
      </c>
      <c r="BK1414" s="186">
        <f>ROUND(I1414*H1414,1)</f>
        <v>0</v>
      </c>
      <c r="BL1414" s="19" t="s">
        <v>268</v>
      </c>
      <c r="BM1414" s="185" t="s">
        <v>1748</v>
      </c>
    </row>
    <row r="1415" spans="1:65" s="2" customFormat="1" ht="11.25">
      <c r="A1415" s="36"/>
      <c r="B1415" s="37"/>
      <c r="C1415" s="38"/>
      <c r="D1415" s="187" t="s">
        <v>172</v>
      </c>
      <c r="E1415" s="38"/>
      <c r="F1415" s="188" t="s">
        <v>1749</v>
      </c>
      <c r="G1415" s="38"/>
      <c r="H1415" s="38"/>
      <c r="I1415" s="189"/>
      <c r="J1415" s="38"/>
      <c r="K1415" s="38"/>
      <c r="L1415" s="41"/>
      <c r="M1415" s="190"/>
      <c r="N1415" s="191"/>
      <c r="O1415" s="66"/>
      <c r="P1415" s="66"/>
      <c r="Q1415" s="66"/>
      <c r="R1415" s="66"/>
      <c r="S1415" s="66"/>
      <c r="T1415" s="66"/>
      <c r="U1415" s="67"/>
      <c r="V1415" s="36"/>
      <c r="W1415" s="36"/>
      <c r="X1415" s="36"/>
      <c r="Y1415" s="36"/>
      <c r="Z1415" s="36"/>
      <c r="AA1415" s="36"/>
      <c r="AB1415" s="36"/>
      <c r="AC1415" s="36"/>
      <c r="AD1415" s="36"/>
      <c r="AE1415" s="36"/>
      <c r="AT1415" s="19" t="s">
        <v>172</v>
      </c>
      <c r="AU1415" s="19" t="s">
        <v>82</v>
      </c>
    </row>
    <row r="1416" spans="1:65" s="14" customFormat="1" ht="11.25">
      <c r="B1416" s="203"/>
      <c r="C1416" s="204"/>
      <c r="D1416" s="194" t="s">
        <v>174</v>
      </c>
      <c r="E1416" s="205" t="s">
        <v>19</v>
      </c>
      <c r="F1416" s="206" t="s">
        <v>1714</v>
      </c>
      <c r="G1416" s="204"/>
      <c r="H1416" s="207">
        <v>85.55</v>
      </c>
      <c r="I1416" s="208"/>
      <c r="J1416" s="204"/>
      <c r="K1416" s="204"/>
      <c r="L1416" s="209"/>
      <c r="M1416" s="210"/>
      <c r="N1416" s="211"/>
      <c r="O1416" s="211"/>
      <c r="P1416" s="211"/>
      <c r="Q1416" s="211"/>
      <c r="R1416" s="211"/>
      <c r="S1416" s="211"/>
      <c r="T1416" s="211"/>
      <c r="U1416" s="212"/>
      <c r="AT1416" s="213" t="s">
        <v>174</v>
      </c>
      <c r="AU1416" s="213" t="s">
        <v>82</v>
      </c>
      <c r="AV1416" s="14" t="s">
        <v>82</v>
      </c>
      <c r="AW1416" s="14" t="s">
        <v>33</v>
      </c>
      <c r="AX1416" s="14" t="s">
        <v>72</v>
      </c>
      <c r="AY1416" s="213" t="s">
        <v>161</v>
      </c>
    </row>
    <row r="1417" spans="1:65" s="16" customFormat="1" ht="11.25">
      <c r="B1417" s="226"/>
      <c r="C1417" s="227"/>
      <c r="D1417" s="194" t="s">
        <v>174</v>
      </c>
      <c r="E1417" s="228" t="s">
        <v>19</v>
      </c>
      <c r="F1417" s="229" t="s">
        <v>1716</v>
      </c>
      <c r="G1417" s="227"/>
      <c r="H1417" s="230">
        <v>85.55</v>
      </c>
      <c r="I1417" s="231"/>
      <c r="J1417" s="227"/>
      <c r="K1417" s="227"/>
      <c r="L1417" s="232"/>
      <c r="M1417" s="233"/>
      <c r="N1417" s="234"/>
      <c r="O1417" s="234"/>
      <c r="P1417" s="234"/>
      <c r="Q1417" s="234"/>
      <c r="R1417" s="234"/>
      <c r="S1417" s="234"/>
      <c r="T1417" s="234"/>
      <c r="U1417" s="235"/>
      <c r="AT1417" s="236" t="s">
        <v>174</v>
      </c>
      <c r="AU1417" s="236" t="s">
        <v>82</v>
      </c>
      <c r="AV1417" s="16" t="s">
        <v>85</v>
      </c>
      <c r="AW1417" s="16" t="s">
        <v>33</v>
      </c>
      <c r="AX1417" s="16" t="s">
        <v>72</v>
      </c>
      <c r="AY1417" s="236" t="s">
        <v>161</v>
      </c>
    </row>
    <row r="1418" spans="1:65" s="14" customFormat="1" ht="11.25">
      <c r="B1418" s="203"/>
      <c r="C1418" s="204"/>
      <c r="D1418" s="194" t="s">
        <v>174</v>
      </c>
      <c r="E1418" s="205" t="s">
        <v>19</v>
      </c>
      <c r="F1418" s="206" t="s">
        <v>1717</v>
      </c>
      <c r="G1418" s="204"/>
      <c r="H1418" s="207">
        <v>21.12</v>
      </c>
      <c r="I1418" s="208"/>
      <c r="J1418" s="204"/>
      <c r="K1418" s="204"/>
      <c r="L1418" s="209"/>
      <c r="M1418" s="210"/>
      <c r="N1418" s="211"/>
      <c r="O1418" s="211"/>
      <c r="P1418" s="211"/>
      <c r="Q1418" s="211"/>
      <c r="R1418" s="211"/>
      <c r="S1418" s="211"/>
      <c r="T1418" s="211"/>
      <c r="U1418" s="212"/>
      <c r="AT1418" s="213" t="s">
        <v>174</v>
      </c>
      <c r="AU1418" s="213" t="s">
        <v>82</v>
      </c>
      <c r="AV1418" s="14" t="s">
        <v>82</v>
      </c>
      <c r="AW1418" s="14" t="s">
        <v>33</v>
      </c>
      <c r="AX1418" s="14" t="s">
        <v>72</v>
      </c>
      <c r="AY1418" s="213" t="s">
        <v>161</v>
      </c>
    </row>
    <row r="1419" spans="1:65" s="14" customFormat="1" ht="11.25">
      <c r="B1419" s="203"/>
      <c r="C1419" s="204"/>
      <c r="D1419" s="194" t="s">
        <v>174</v>
      </c>
      <c r="E1419" s="205" t="s">
        <v>19</v>
      </c>
      <c r="F1419" s="206" t="s">
        <v>1718</v>
      </c>
      <c r="G1419" s="204"/>
      <c r="H1419" s="207">
        <v>10.848000000000001</v>
      </c>
      <c r="I1419" s="208"/>
      <c r="J1419" s="204"/>
      <c r="K1419" s="204"/>
      <c r="L1419" s="209"/>
      <c r="M1419" s="210"/>
      <c r="N1419" s="211"/>
      <c r="O1419" s="211"/>
      <c r="P1419" s="211"/>
      <c r="Q1419" s="211"/>
      <c r="R1419" s="211"/>
      <c r="S1419" s="211"/>
      <c r="T1419" s="211"/>
      <c r="U1419" s="212"/>
      <c r="AT1419" s="213" t="s">
        <v>174</v>
      </c>
      <c r="AU1419" s="213" t="s">
        <v>82</v>
      </c>
      <c r="AV1419" s="14" t="s">
        <v>82</v>
      </c>
      <c r="AW1419" s="14" t="s">
        <v>33</v>
      </c>
      <c r="AX1419" s="14" t="s">
        <v>72</v>
      </c>
      <c r="AY1419" s="213" t="s">
        <v>161</v>
      </c>
    </row>
    <row r="1420" spans="1:65" s="16" customFormat="1" ht="11.25">
      <c r="B1420" s="226"/>
      <c r="C1420" s="227"/>
      <c r="D1420" s="194" t="s">
        <v>174</v>
      </c>
      <c r="E1420" s="228" t="s">
        <v>19</v>
      </c>
      <c r="F1420" s="229" t="s">
        <v>1719</v>
      </c>
      <c r="G1420" s="227"/>
      <c r="H1420" s="230">
        <v>31.968</v>
      </c>
      <c r="I1420" s="231"/>
      <c r="J1420" s="227"/>
      <c r="K1420" s="227"/>
      <c r="L1420" s="232"/>
      <c r="M1420" s="233"/>
      <c r="N1420" s="234"/>
      <c r="O1420" s="234"/>
      <c r="P1420" s="234"/>
      <c r="Q1420" s="234"/>
      <c r="R1420" s="234"/>
      <c r="S1420" s="234"/>
      <c r="T1420" s="234"/>
      <c r="U1420" s="235"/>
      <c r="AT1420" s="236" t="s">
        <v>174</v>
      </c>
      <c r="AU1420" s="236" t="s">
        <v>82</v>
      </c>
      <c r="AV1420" s="16" t="s">
        <v>85</v>
      </c>
      <c r="AW1420" s="16" t="s">
        <v>33</v>
      </c>
      <c r="AX1420" s="16" t="s">
        <v>72</v>
      </c>
      <c r="AY1420" s="236" t="s">
        <v>161</v>
      </c>
    </row>
    <row r="1421" spans="1:65" s="14" customFormat="1" ht="11.25">
      <c r="B1421" s="203"/>
      <c r="C1421" s="204"/>
      <c r="D1421" s="194" t="s">
        <v>174</v>
      </c>
      <c r="E1421" s="205" t="s">
        <v>19</v>
      </c>
      <c r="F1421" s="206" t="s">
        <v>1721</v>
      </c>
      <c r="G1421" s="204"/>
      <c r="H1421" s="207">
        <v>10.01</v>
      </c>
      <c r="I1421" s="208"/>
      <c r="J1421" s="204"/>
      <c r="K1421" s="204"/>
      <c r="L1421" s="209"/>
      <c r="M1421" s="210"/>
      <c r="N1421" s="211"/>
      <c r="O1421" s="211"/>
      <c r="P1421" s="211"/>
      <c r="Q1421" s="211"/>
      <c r="R1421" s="211"/>
      <c r="S1421" s="211"/>
      <c r="T1421" s="211"/>
      <c r="U1421" s="212"/>
      <c r="AT1421" s="213" t="s">
        <v>174</v>
      </c>
      <c r="AU1421" s="213" t="s">
        <v>82</v>
      </c>
      <c r="AV1421" s="14" t="s">
        <v>82</v>
      </c>
      <c r="AW1421" s="14" t="s">
        <v>33</v>
      </c>
      <c r="AX1421" s="14" t="s">
        <v>72</v>
      </c>
      <c r="AY1421" s="213" t="s">
        <v>161</v>
      </c>
    </row>
    <row r="1422" spans="1:65" s="16" customFormat="1" ht="11.25">
      <c r="B1422" s="226"/>
      <c r="C1422" s="227"/>
      <c r="D1422" s="194" t="s">
        <v>174</v>
      </c>
      <c r="E1422" s="228" t="s">
        <v>19</v>
      </c>
      <c r="F1422" s="229" t="s">
        <v>1722</v>
      </c>
      <c r="G1422" s="227"/>
      <c r="H1422" s="230">
        <v>10.01</v>
      </c>
      <c r="I1422" s="231"/>
      <c r="J1422" s="227"/>
      <c r="K1422" s="227"/>
      <c r="L1422" s="232"/>
      <c r="M1422" s="233"/>
      <c r="N1422" s="234"/>
      <c r="O1422" s="234"/>
      <c r="P1422" s="234"/>
      <c r="Q1422" s="234"/>
      <c r="R1422" s="234"/>
      <c r="S1422" s="234"/>
      <c r="T1422" s="234"/>
      <c r="U1422" s="235"/>
      <c r="AT1422" s="236" t="s">
        <v>174</v>
      </c>
      <c r="AU1422" s="236" t="s">
        <v>82</v>
      </c>
      <c r="AV1422" s="16" t="s">
        <v>85</v>
      </c>
      <c r="AW1422" s="16" t="s">
        <v>33</v>
      </c>
      <c r="AX1422" s="16" t="s">
        <v>72</v>
      </c>
      <c r="AY1422" s="236" t="s">
        <v>161</v>
      </c>
    </row>
    <row r="1423" spans="1:65" s="14" customFormat="1" ht="11.25">
      <c r="B1423" s="203"/>
      <c r="C1423" s="204"/>
      <c r="D1423" s="194" t="s">
        <v>174</v>
      </c>
      <c r="E1423" s="205" t="s">
        <v>19</v>
      </c>
      <c r="F1423" s="206" t="s">
        <v>1724</v>
      </c>
      <c r="G1423" s="204"/>
      <c r="H1423" s="207">
        <v>7.6980000000000004</v>
      </c>
      <c r="I1423" s="208"/>
      <c r="J1423" s="204"/>
      <c r="K1423" s="204"/>
      <c r="L1423" s="209"/>
      <c r="M1423" s="210"/>
      <c r="N1423" s="211"/>
      <c r="O1423" s="211"/>
      <c r="P1423" s="211"/>
      <c r="Q1423" s="211"/>
      <c r="R1423" s="211"/>
      <c r="S1423" s="211"/>
      <c r="T1423" s="211"/>
      <c r="U1423" s="212"/>
      <c r="AT1423" s="213" t="s">
        <v>174</v>
      </c>
      <c r="AU1423" s="213" t="s">
        <v>82</v>
      </c>
      <c r="AV1423" s="14" t="s">
        <v>82</v>
      </c>
      <c r="AW1423" s="14" t="s">
        <v>33</v>
      </c>
      <c r="AX1423" s="14" t="s">
        <v>72</v>
      </c>
      <c r="AY1423" s="213" t="s">
        <v>161</v>
      </c>
    </row>
    <row r="1424" spans="1:65" s="16" customFormat="1" ht="11.25">
      <c r="B1424" s="226"/>
      <c r="C1424" s="227"/>
      <c r="D1424" s="194" t="s">
        <v>174</v>
      </c>
      <c r="E1424" s="228" t="s">
        <v>19</v>
      </c>
      <c r="F1424" s="229" t="s">
        <v>1725</v>
      </c>
      <c r="G1424" s="227"/>
      <c r="H1424" s="230">
        <v>7.6980000000000004</v>
      </c>
      <c r="I1424" s="231"/>
      <c r="J1424" s="227"/>
      <c r="K1424" s="227"/>
      <c r="L1424" s="232"/>
      <c r="M1424" s="233"/>
      <c r="N1424" s="234"/>
      <c r="O1424" s="234"/>
      <c r="P1424" s="234"/>
      <c r="Q1424" s="234"/>
      <c r="R1424" s="234"/>
      <c r="S1424" s="234"/>
      <c r="T1424" s="234"/>
      <c r="U1424" s="235"/>
      <c r="AT1424" s="236" t="s">
        <v>174</v>
      </c>
      <c r="AU1424" s="236" t="s">
        <v>82</v>
      </c>
      <c r="AV1424" s="16" t="s">
        <v>85</v>
      </c>
      <c r="AW1424" s="16" t="s">
        <v>33</v>
      </c>
      <c r="AX1424" s="16" t="s">
        <v>72</v>
      </c>
      <c r="AY1424" s="236" t="s">
        <v>161</v>
      </c>
    </row>
    <row r="1425" spans="1:65" s="14" customFormat="1" ht="11.25">
      <c r="B1425" s="203"/>
      <c r="C1425" s="204"/>
      <c r="D1425" s="194" t="s">
        <v>174</v>
      </c>
      <c r="E1425" s="205" t="s">
        <v>19</v>
      </c>
      <c r="F1425" s="206" t="s">
        <v>1726</v>
      </c>
      <c r="G1425" s="204"/>
      <c r="H1425" s="207">
        <v>5.9279999999999999</v>
      </c>
      <c r="I1425" s="208"/>
      <c r="J1425" s="204"/>
      <c r="K1425" s="204"/>
      <c r="L1425" s="209"/>
      <c r="M1425" s="210"/>
      <c r="N1425" s="211"/>
      <c r="O1425" s="211"/>
      <c r="P1425" s="211"/>
      <c r="Q1425" s="211"/>
      <c r="R1425" s="211"/>
      <c r="S1425" s="211"/>
      <c r="T1425" s="211"/>
      <c r="U1425" s="212"/>
      <c r="AT1425" s="213" t="s">
        <v>174</v>
      </c>
      <c r="AU1425" s="213" t="s">
        <v>82</v>
      </c>
      <c r="AV1425" s="14" t="s">
        <v>82</v>
      </c>
      <c r="AW1425" s="14" t="s">
        <v>33</v>
      </c>
      <c r="AX1425" s="14" t="s">
        <v>72</v>
      </c>
      <c r="AY1425" s="213" t="s">
        <v>161</v>
      </c>
    </row>
    <row r="1426" spans="1:65" s="16" customFormat="1" ht="11.25">
      <c r="B1426" s="226"/>
      <c r="C1426" s="227"/>
      <c r="D1426" s="194" t="s">
        <v>174</v>
      </c>
      <c r="E1426" s="228" t="s">
        <v>19</v>
      </c>
      <c r="F1426" s="229" t="s">
        <v>1727</v>
      </c>
      <c r="G1426" s="227"/>
      <c r="H1426" s="230">
        <v>5.9279999999999999</v>
      </c>
      <c r="I1426" s="231"/>
      <c r="J1426" s="227"/>
      <c r="K1426" s="227"/>
      <c r="L1426" s="232"/>
      <c r="M1426" s="233"/>
      <c r="N1426" s="234"/>
      <c r="O1426" s="234"/>
      <c r="P1426" s="234"/>
      <c r="Q1426" s="234"/>
      <c r="R1426" s="234"/>
      <c r="S1426" s="234"/>
      <c r="T1426" s="234"/>
      <c r="U1426" s="235"/>
      <c r="AT1426" s="236" t="s">
        <v>174</v>
      </c>
      <c r="AU1426" s="236" t="s">
        <v>82</v>
      </c>
      <c r="AV1426" s="16" t="s">
        <v>85</v>
      </c>
      <c r="AW1426" s="16" t="s">
        <v>33</v>
      </c>
      <c r="AX1426" s="16" t="s">
        <v>72</v>
      </c>
      <c r="AY1426" s="236" t="s">
        <v>161</v>
      </c>
    </row>
    <row r="1427" spans="1:65" s="14" customFormat="1" ht="11.25">
      <c r="B1427" s="203"/>
      <c r="C1427" s="204"/>
      <c r="D1427" s="194" t="s">
        <v>174</v>
      </c>
      <c r="E1427" s="205" t="s">
        <v>19</v>
      </c>
      <c r="F1427" s="206" t="s">
        <v>1728</v>
      </c>
      <c r="G1427" s="204"/>
      <c r="H1427" s="207">
        <v>3.75</v>
      </c>
      <c r="I1427" s="208"/>
      <c r="J1427" s="204"/>
      <c r="K1427" s="204"/>
      <c r="L1427" s="209"/>
      <c r="M1427" s="210"/>
      <c r="N1427" s="211"/>
      <c r="O1427" s="211"/>
      <c r="P1427" s="211"/>
      <c r="Q1427" s="211"/>
      <c r="R1427" s="211"/>
      <c r="S1427" s="211"/>
      <c r="T1427" s="211"/>
      <c r="U1427" s="212"/>
      <c r="AT1427" s="213" t="s">
        <v>174</v>
      </c>
      <c r="AU1427" s="213" t="s">
        <v>82</v>
      </c>
      <c r="AV1427" s="14" t="s">
        <v>82</v>
      </c>
      <c r="AW1427" s="14" t="s">
        <v>33</v>
      </c>
      <c r="AX1427" s="14" t="s">
        <v>72</v>
      </c>
      <c r="AY1427" s="213" t="s">
        <v>161</v>
      </c>
    </row>
    <row r="1428" spans="1:65" s="16" customFormat="1" ht="11.25">
      <c r="B1428" s="226"/>
      <c r="C1428" s="227"/>
      <c r="D1428" s="194" t="s">
        <v>174</v>
      </c>
      <c r="E1428" s="228" t="s">
        <v>19</v>
      </c>
      <c r="F1428" s="229" t="s">
        <v>1729</v>
      </c>
      <c r="G1428" s="227"/>
      <c r="H1428" s="230">
        <v>3.75</v>
      </c>
      <c r="I1428" s="231"/>
      <c r="J1428" s="227"/>
      <c r="K1428" s="227"/>
      <c r="L1428" s="232"/>
      <c r="M1428" s="233"/>
      <c r="N1428" s="234"/>
      <c r="O1428" s="234"/>
      <c r="P1428" s="234"/>
      <c r="Q1428" s="234"/>
      <c r="R1428" s="234"/>
      <c r="S1428" s="234"/>
      <c r="T1428" s="234"/>
      <c r="U1428" s="235"/>
      <c r="AT1428" s="236" t="s">
        <v>174</v>
      </c>
      <c r="AU1428" s="236" t="s">
        <v>82</v>
      </c>
      <c r="AV1428" s="16" t="s">
        <v>85</v>
      </c>
      <c r="AW1428" s="16" t="s">
        <v>33</v>
      </c>
      <c r="AX1428" s="16" t="s">
        <v>72</v>
      </c>
      <c r="AY1428" s="236" t="s">
        <v>161</v>
      </c>
    </row>
    <row r="1429" spans="1:65" s="15" customFormat="1" ht="11.25">
      <c r="B1429" s="214"/>
      <c r="C1429" s="215"/>
      <c r="D1429" s="194" t="s">
        <v>174</v>
      </c>
      <c r="E1429" s="216" t="s">
        <v>19</v>
      </c>
      <c r="F1429" s="217" t="s">
        <v>239</v>
      </c>
      <c r="G1429" s="215"/>
      <c r="H1429" s="218">
        <v>144.904</v>
      </c>
      <c r="I1429" s="219"/>
      <c r="J1429" s="215"/>
      <c r="K1429" s="215"/>
      <c r="L1429" s="220"/>
      <c r="M1429" s="221"/>
      <c r="N1429" s="222"/>
      <c r="O1429" s="222"/>
      <c r="P1429" s="222"/>
      <c r="Q1429" s="222"/>
      <c r="R1429" s="222"/>
      <c r="S1429" s="222"/>
      <c r="T1429" s="222"/>
      <c r="U1429" s="223"/>
      <c r="AT1429" s="224" t="s">
        <v>174</v>
      </c>
      <c r="AU1429" s="224" t="s">
        <v>82</v>
      </c>
      <c r="AV1429" s="15" t="s">
        <v>170</v>
      </c>
      <c r="AW1429" s="15" t="s">
        <v>33</v>
      </c>
      <c r="AX1429" s="15" t="s">
        <v>80</v>
      </c>
      <c r="AY1429" s="224" t="s">
        <v>161</v>
      </c>
    </row>
    <row r="1430" spans="1:65" s="2" customFormat="1" ht="16.5" customHeight="1">
      <c r="A1430" s="36"/>
      <c r="B1430" s="37"/>
      <c r="C1430" s="174" t="s">
        <v>1750</v>
      </c>
      <c r="D1430" s="174" t="s">
        <v>165</v>
      </c>
      <c r="E1430" s="175" t="s">
        <v>1751</v>
      </c>
      <c r="F1430" s="176" t="s">
        <v>1752</v>
      </c>
      <c r="G1430" s="177" t="s">
        <v>168</v>
      </c>
      <c r="H1430" s="178">
        <v>349.9</v>
      </c>
      <c r="I1430" s="179"/>
      <c r="J1430" s="180">
        <f>ROUND(I1430*H1430,1)</f>
        <v>0</v>
      </c>
      <c r="K1430" s="176" t="s">
        <v>169</v>
      </c>
      <c r="L1430" s="41"/>
      <c r="M1430" s="181" t="s">
        <v>19</v>
      </c>
      <c r="N1430" s="182" t="s">
        <v>43</v>
      </c>
      <c r="O1430" s="66"/>
      <c r="P1430" s="183">
        <f>O1430*H1430</f>
        <v>0</v>
      </c>
      <c r="Q1430" s="183">
        <v>0</v>
      </c>
      <c r="R1430" s="183">
        <f>Q1430*H1430</f>
        <v>0</v>
      </c>
      <c r="S1430" s="183">
        <v>0</v>
      </c>
      <c r="T1430" s="183">
        <f>S1430*H1430</f>
        <v>0</v>
      </c>
      <c r="U1430" s="184" t="s">
        <v>19</v>
      </c>
      <c r="V1430" s="36"/>
      <c r="W1430" s="36"/>
      <c r="X1430" s="36"/>
      <c r="Y1430" s="36"/>
      <c r="Z1430" s="36"/>
      <c r="AA1430" s="36"/>
      <c r="AB1430" s="36"/>
      <c r="AC1430" s="36"/>
      <c r="AD1430" s="36"/>
      <c r="AE1430" s="36"/>
      <c r="AR1430" s="185" t="s">
        <v>268</v>
      </c>
      <c r="AT1430" s="185" t="s">
        <v>165</v>
      </c>
      <c r="AU1430" s="185" t="s">
        <v>82</v>
      </c>
      <c r="AY1430" s="19" t="s">
        <v>161</v>
      </c>
      <c r="BE1430" s="186">
        <f>IF(N1430="základní",J1430,0)</f>
        <v>0</v>
      </c>
      <c r="BF1430" s="186">
        <f>IF(N1430="snížená",J1430,0)</f>
        <v>0</v>
      </c>
      <c r="BG1430" s="186">
        <f>IF(N1430="zákl. přenesená",J1430,0)</f>
        <v>0</v>
      </c>
      <c r="BH1430" s="186">
        <f>IF(N1430="sníž. přenesená",J1430,0)</f>
        <v>0</v>
      </c>
      <c r="BI1430" s="186">
        <f>IF(N1430="nulová",J1430,0)</f>
        <v>0</v>
      </c>
      <c r="BJ1430" s="19" t="s">
        <v>80</v>
      </c>
      <c r="BK1430" s="186">
        <f>ROUND(I1430*H1430,1)</f>
        <v>0</v>
      </c>
      <c r="BL1430" s="19" t="s">
        <v>268</v>
      </c>
      <c r="BM1430" s="185" t="s">
        <v>1753</v>
      </c>
    </row>
    <row r="1431" spans="1:65" s="2" customFormat="1" ht="11.25">
      <c r="A1431" s="36"/>
      <c r="B1431" s="37"/>
      <c r="C1431" s="38"/>
      <c r="D1431" s="187" t="s">
        <v>172</v>
      </c>
      <c r="E1431" s="38"/>
      <c r="F1431" s="188" t="s">
        <v>1754</v>
      </c>
      <c r="G1431" s="38"/>
      <c r="H1431" s="38"/>
      <c r="I1431" s="189"/>
      <c r="J1431" s="38"/>
      <c r="K1431" s="38"/>
      <c r="L1431" s="41"/>
      <c r="M1431" s="190"/>
      <c r="N1431" s="191"/>
      <c r="O1431" s="66"/>
      <c r="P1431" s="66"/>
      <c r="Q1431" s="66"/>
      <c r="R1431" s="66"/>
      <c r="S1431" s="66"/>
      <c r="T1431" s="66"/>
      <c r="U1431" s="67"/>
      <c r="V1431" s="36"/>
      <c r="W1431" s="36"/>
      <c r="X1431" s="36"/>
      <c r="Y1431" s="36"/>
      <c r="Z1431" s="36"/>
      <c r="AA1431" s="36"/>
      <c r="AB1431" s="36"/>
      <c r="AC1431" s="36"/>
      <c r="AD1431" s="36"/>
      <c r="AE1431" s="36"/>
      <c r="AT1431" s="19" t="s">
        <v>172</v>
      </c>
      <c r="AU1431" s="19" t="s">
        <v>82</v>
      </c>
    </row>
    <row r="1432" spans="1:65" s="2" customFormat="1" ht="29.25">
      <c r="A1432" s="36"/>
      <c r="B1432" s="37"/>
      <c r="C1432" s="38"/>
      <c r="D1432" s="194" t="s">
        <v>213</v>
      </c>
      <c r="E1432" s="38"/>
      <c r="F1432" s="225" t="s">
        <v>1755</v>
      </c>
      <c r="G1432" s="38"/>
      <c r="H1432" s="38"/>
      <c r="I1432" s="189"/>
      <c r="J1432" s="38"/>
      <c r="K1432" s="38"/>
      <c r="L1432" s="41"/>
      <c r="M1432" s="190"/>
      <c r="N1432" s="191"/>
      <c r="O1432" s="66"/>
      <c r="P1432" s="66"/>
      <c r="Q1432" s="66"/>
      <c r="R1432" s="66"/>
      <c r="S1432" s="66"/>
      <c r="T1432" s="66"/>
      <c r="U1432" s="67"/>
      <c r="V1432" s="36"/>
      <c r="W1432" s="36"/>
      <c r="X1432" s="36"/>
      <c r="Y1432" s="36"/>
      <c r="Z1432" s="36"/>
      <c r="AA1432" s="36"/>
      <c r="AB1432" s="36"/>
      <c r="AC1432" s="36"/>
      <c r="AD1432" s="36"/>
      <c r="AE1432" s="36"/>
      <c r="AT1432" s="19" t="s">
        <v>213</v>
      </c>
      <c r="AU1432" s="19" t="s">
        <v>82</v>
      </c>
    </row>
    <row r="1433" spans="1:65" s="14" customFormat="1" ht="11.25">
      <c r="B1433" s="203"/>
      <c r="C1433" s="204"/>
      <c r="D1433" s="194" t="s">
        <v>174</v>
      </c>
      <c r="E1433" s="205" t="s">
        <v>19</v>
      </c>
      <c r="F1433" s="206" t="s">
        <v>1756</v>
      </c>
      <c r="G1433" s="204"/>
      <c r="H1433" s="207">
        <v>244.8</v>
      </c>
      <c r="I1433" s="208"/>
      <c r="J1433" s="204"/>
      <c r="K1433" s="204"/>
      <c r="L1433" s="209"/>
      <c r="M1433" s="210"/>
      <c r="N1433" s="211"/>
      <c r="O1433" s="211"/>
      <c r="P1433" s="211"/>
      <c r="Q1433" s="211"/>
      <c r="R1433" s="211"/>
      <c r="S1433" s="211"/>
      <c r="T1433" s="211"/>
      <c r="U1433" s="212"/>
      <c r="AT1433" s="213" t="s">
        <v>174</v>
      </c>
      <c r="AU1433" s="213" t="s">
        <v>82</v>
      </c>
      <c r="AV1433" s="14" t="s">
        <v>82</v>
      </c>
      <c r="AW1433" s="14" t="s">
        <v>33</v>
      </c>
      <c r="AX1433" s="14" t="s">
        <v>72</v>
      </c>
      <c r="AY1433" s="213" t="s">
        <v>161</v>
      </c>
    </row>
    <row r="1434" spans="1:65" s="16" customFormat="1" ht="11.25">
      <c r="B1434" s="226"/>
      <c r="C1434" s="227"/>
      <c r="D1434" s="194" t="s">
        <v>174</v>
      </c>
      <c r="E1434" s="228" t="s">
        <v>19</v>
      </c>
      <c r="F1434" s="229" t="s">
        <v>522</v>
      </c>
      <c r="G1434" s="227"/>
      <c r="H1434" s="230">
        <v>244.8</v>
      </c>
      <c r="I1434" s="231"/>
      <c r="J1434" s="227"/>
      <c r="K1434" s="227"/>
      <c r="L1434" s="232"/>
      <c r="M1434" s="233"/>
      <c r="N1434" s="234"/>
      <c r="O1434" s="234"/>
      <c r="P1434" s="234"/>
      <c r="Q1434" s="234"/>
      <c r="R1434" s="234"/>
      <c r="S1434" s="234"/>
      <c r="T1434" s="234"/>
      <c r="U1434" s="235"/>
      <c r="AT1434" s="236" t="s">
        <v>174</v>
      </c>
      <c r="AU1434" s="236" t="s">
        <v>82</v>
      </c>
      <c r="AV1434" s="16" t="s">
        <v>85</v>
      </c>
      <c r="AW1434" s="16" t="s">
        <v>33</v>
      </c>
      <c r="AX1434" s="16" t="s">
        <v>72</v>
      </c>
      <c r="AY1434" s="236" t="s">
        <v>161</v>
      </c>
    </row>
    <row r="1435" spans="1:65" s="14" customFormat="1" ht="11.25">
      <c r="B1435" s="203"/>
      <c r="C1435" s="204"/>
      <c r="D1435" s="194" t="s">
        <v>174</v>
      </c>
      <c r="E1435" s="205" t="s">
        <v>19</v>
      </c>
      <c r="F1435" s="206" t="s">
        <v>1757</v>
      </c>
      <c r="G1435" s="204"/>
      <c r="H1435" s="207">
        <v>91.2</v>
      </c>
      <c r="I1435" s="208"/>
      <c r="J1435" s="204"/>
      <c r="K1435" s="204"/>
      <c r="L1435" s="209"/>
      <c r="M1435" s="210"/>
      <c r="N1435" s="211"/>
      <c r="O1435" s="211"/>
      <c r="P1435" s="211"/>
      <c r="Q1435" s="211"/>
      <c r="R1435" s="211"/>
      <c r="S1435" s="211"/>
      <c r="T1435" s="211"/>
      <c r="U1435" s="212"/>
      <c r="AT1435" s="213" t="s">
        <v>174</v>
      </c>
      <c r="AU1435" s="213" t="s">
        <v>82</v>
      </c>
      <c r="AV1435" s="14" t="s">
        <v>82</v>
      </c>
      <c r="AW1435" s="14" t="s">
        <v>33</v>
      </c>
      <c r="AX1435" s="14" t="s">
        <v>72</v>
      </c>
      <c r="AY1435" s="213" t="s">
        <v>161</v>
      </c>
    </row>
    <row r="1436" spans="1:65" s="16" customFormat="1" ht="11.25">
      <c r="B1436" s="226"/>
      <c r="C1436" s="227"/>
      <c r="D1436" s="194" t="s">
        <v>174</v>
      </c>
      <c r="E1436" s="228" t="s">
        <v>19</v>
      </c>
      <c r="F1436" s="229" t="s">
        <v>513</v>
      </c>
      <c r="G1436" s="227"/>
      <c r="H1436" s="230">
        <v>91.2</v>
      </c>
      <c r="I1436" s="231"/>
      <c r="J1436" s="227"/>
      <c r="K1436" s="227"/>
      <c r="L1436" s="232"/>
      <c r="M1436" s="233"/>
      <c r="N1436" s="234"/>
      <c r="O1436" s="234"/>
      <c r="P1436" s="234"/>
      <c r="Q1436" s="234"/>
      <c r="R1436" s="234"/>
      <c r="S1436" s="234"/>
      <c r="T1436" s="234"/>
      <c r="U1436" s="235"/>
      <c r="AT1436" s="236" t="s">
        <v>174</v>
      </c>
      <c r="AU1436" s="236" t="s">
        <v>82</v>
      </c>
      <c r="AV1436" s="16" t="s">
        <v>85</v>
      </c>
      <c r="AW1436" s="16" t="s">
        <v>33</v>
      </c>
      <c r="AX1436" s="16" t="s">
        <v>72</v>
      </c>
      <c r="AY1436" s="236" t="s">
        <v>161</v>
      </c>
    </row>
    <row r="1437" spans="1:65" s="14" customFormat="1" ht="11.25">
      <c r="B1437" s="203"/>
      <c r="C1437" s="204"/>
      <c r="D1437" s="194" t="s">
        <v>174</v>
      </c>
      <c r="E1437" s="205" t="s">
        <v>19</v>
      </c>
      <c r="F1437" s="206" t="s">
        <v>514</v>
      </c>
      <c r="G1437" s="204"/>
      <c r="H1437" s="207">
        <v>13.9</v>
      </c>
      <c r="I1437" s="208"/>
      <c r="J1437" s="204"/>
      <c r="K1437" s="204"/>
      <c r="L1437" s="209"/>
      <c r="M1437" s="210"/>
      <c r="N1437" s="211"/>
      <c r="O1437" s="211"/>
      <c r="P1437" s="211"/>
      <c r="Q1437" s="211"/>
      <c r="R1437" s="211"/>
      <c r="S1437" s="211"/>
      <c r="T1437" s="211"/>
      <c r="U1437" s="212"/>
      <c r="AT1437" s="213" t="s">
        <v>174</v>
      </c>
      <c r="AU1437" s="213" t="s">
        <v>82</v>
      </c>
      <c r="AV1437" s="14" t="s">
        <v>82</v>
      </c>
      <c r="AW1437" s="14" t="s">
        <v>33</v>
      </c>
      <c r="AX1437" s="14" t="s">
        <v>72</v>
      </c>
      <c r="AY1437" s="213" t="s">
        <v>161</v>
      </c>
    </row>
    <row r="1438" spans="1:65" s="16" customFormat="1" ht="11.25">
      <c r="B1438" s="226"/>
      <c r="C1438" s="227"/>
      <c r="D1438" s="194" t="s">
        <v>174</v>
      </c>
      <c r="E1438" s="228" t="s">
        <v>19</v>
      </c>
      <c r="F1438" s="229" t="s">
        <v>515</v>
      </c>
      <c r="G1438" s="227"/>
      <c r="H1438" s="230">
        <v>13.9</v>
      </c>
      <c r="I1438" s="231"/>
      <c r="J1438" s="227"/>
      <c r="K1438" s="227"/>
      <c r="L1438" s="232"/>
      <c r="M1438" s="233"/>
      <c r="N1438" s="234"/>
      <c r="O1438" s="234"/>
      <c r="P1438" s="234"/>
      <c r="Q1438" s="234"/>
      <c r="R1438" s="234"/>
      <c r="S1438" s="234"/>
      <c r="T1438" s="234"/>
      <c r="U1438" s="235"/>
      <c r="AT1438" s="236" t="s">
        <v>174</v>
      </c>
      <c r="AU1438" s="236" t="s">
        <v>82</v>
      </c>
      <c r="AV1438" s="16" t="s">
        <v>85</v>
      </c>
      <c r="AW1438" s="16" t="s">
        <v>33</v>
      </c>
      <c r="AX1438" s="16" t="s">
        <v>72</v>
      </c>
      <c r="AY1438" s="236" t="s">
        <v>161</v>
      </c>
    </row>
    <row r="1439" spans="1:65" s="15" customFormat="1" ht="11.25">
      <c r="B1439" s="214"/>
      <c r="C1439" s="215"/>
      <c r="D1439" s="194" t="s">
        <v>174</v>
      </c>
      <c r="E1439" s="216" t="s">
        <v>19</v>
      </c>
      <c r="F1439" s="217" t="s">
        <v>239</v>
      </c>
      <c r="G1439" s="215"/>
      <c r="H1439" s="218">
        <v>349.9</v>
      </c>
      <c r="I1439" s="219"/>
      <c r="J1439" s="215"/>
      <c r="K1439" s="215"/>
      <c r="L1439" s="220"/>
      <c r="M1439" s="221"/>
      <c r="N1439" s="222"/>
      <c r="O1439" s="222"/>
      <c r="P1439" s="222"/>
      <c r="Q1439" s="222"/>
      <c r="R1439" s="222"/>
      <c r="S1439" s="222"/>
      <c r="T1439" s="222"/>
      <c r="U1439" s="223"/>
      <c r="AT1439" s="224" t="s">
        <v>174</v>
      </c>
      <c r="AU1439" s="224" t="s">
        <v>82</v>
      </c>
      <c r="AV1439" s="15" t="s">
        <v>170</v>
      </c>
      <c r="AW1439" s="15" t="s">
        <v>33</v>
      </c>
      <c r="AX1439" s="15" t="s">
        <v>80</v>
      </c>
      <c r="AY1439" s="224" t="s">
        <v>161</v>
      </c>
    </row>
    <row r="1440" spans="1:65" s="2" customFormat="1" ht="16.5" customHeight="1">
      <c r="A1440" s="36"/>
      <c r="B1440" s="37"/>
      <c r="C1440" s="237" t="s">
        <v>1758</v>
      </c>
      <c r="D1440" s="237" t="s">
        <v>250</v>
      </c>
      <c r="E1440" s="238" t="s">
        <v>1759</v>
      </c>
      <c r="F1440" s="239" t="s">
        <v>1760</v>
      </c>
      <c r="G1440" s="240" t="s">
        <v>168</v>
      </c>
      <c r="H1440" s="241">
        <v>367.39499999999998</v>
      </c>
      <c r="I1440" s="242"/>
      <c r="J1440" s="243">
        <f>ROUND(I1440*H1440,1)</f>
        <v>0</v>
      </c>
      <c r="K1440" s="239" t="s">
        <v>1761</v>
      </c>
      <c r="L1440" s="244"/>
      <c r="M1440" s="245" t="s">
        <v>19</v>
      </c>
      <c r="N1440" s="246" t="s">
        <v>43</v>
      </c>
      <c r="O1440" s="66"/>
      <c r="P1440" s="183">
        <f>O1440*H1440</f>
        <v>0</v>
      </c>
      <c r="Q1440" s="183">
        <v>0</v>
      </c>
      <c r="R1440" s="183">
        <f>Q1440*H1440</f>
        <v>0</v>
      </c>
      <c r="S1440" s="183">
        <v>0</v>
      </c>
      <c r="T1440" s="183">
        <f>S1440*H1440</f>
        <v>0</v>
      </c>
      <c r="U1440" s="184" t="s">
        <v>19</v>
      </c>
      <c r="V1440" s="36"/>
      <c r="W1440" s="36"/>
      <c r="X1440" s="36"/>
      <c r="Y1440" s="36"/>
      <c r="Z1440" s="36"/>
      <c r="AA1440" s="36"/>
      <c r="AB1440" s="36"/>
      <c r="AC1440" s="36"/>
      <c r="AD1440" s="36"/>
      <c r="AE1440" s="36"/>
      <c r="AR1440" s="185" t="s">
        <v>406</v>
      </c>
      <c r="AT1440" s="185" t="s">
        <v>250</v>
      </c>
      <c r="AU1440" s="185" t="s">
        <v>82</v>
      </c>
      <c r="AY1440" s="19" t="s">
        <v>161</v>
      </c>
      <c r="BE1440" s="186">
        <f>IF(N1440="základní",J1440,0)</f>
        <v>0</v>
      </c>
      <c r="BF1440" s="186">
        <f>IF(N1440="snížená",J1440,0)</f>
        <v>0</v>
      </c>
      <c r="BG1440" s="186">
        <f>IF(N1440="zákl. přenesená",J1440,0)</f>
        <v>0</v>
      </c>
      <c r="BH1440" s="186">
        <f>IF(N1440="sníž. přenesená",J1440,0)</f>
        <v>0</v>
      </c>
      <c r="BI1440" s="186">
        <f>IF(N1440="nulová",J1440,0)</f>
        <v>0</v>
      </c>
      <c r="BJ1440" s="19" t="s">
        <v>80</v>
      </c>
      <c r="BK1440" s="186">
        <f>ROUND(I1440*H1440,1)</f>
        <v>0</v>
      </c>
      <c r="BL1440" s="19" t="s">
        <v>268</v>
      </c>
      <c r="BM1440" s="185" t="s">
        <v>1762</v>
      </c>
    </row>
    <row r="1441" spans="1:65" s="14" customFormat="1" ht="11.25">
      <c r="B1441" s="203"/>
      <c r="C1441" s="204"/>
      <c r="D1441" s="194" t="s">
        <v>174</v>
      </c>
      <c r="E1441" s="205" t="s">
        <v>19</v>
      </c>
      <c r="F1441" s="206" t="s">
        <v>1763</v>
      </c>
      <c r="G1441" s="204"/>
      <c r="H1441" s="207">
        <v>367.39499999999998</v>
      </c>
      <c r="I1441" s="208"/>
      <c r="J1441" s="204"/>
      <c r="K1441" s="204"/>
      <c r="L1441" s="209"/>
      <c r="M1441" s="210"/>
      <c r="N1441" s="211"/>
      <c r="O1441" s="211"/>
      <c r="P1441" s="211"/>
      <c r="Q1441" s="211"/>
      <c r="R1441" s="211"/>
      <c r="S1441" s="211"/>
      <c r="T1441" s="211"/>
      <c r="U1441" s="212"/>
      <c r="AT1441" s="213" t="s">
        <v>174</v>
      </c>
      <c r="AU1441" s="213" t="s">
        <v>82</v>
      </c>
      <c r="AV1441" s="14" t="s">
        <v>82</v>
      </c>
      <c r="AW1441" s="14" t="s">
        <v>33</v>
      </c>
      <c r="AX1441" s="14" t="s">
        <v>80</v>
      </c>
      <c r="AY1441" s="213" t="s">
        <v>161</v>
      </c>
    </row>
    <row r="1442" spans="1:65" s="2" customFormat="1" ht="24.2" customHeight="1">
      <c r="A1442" s="36"/>
      <c r="B1442" s="37"/>
      <c r="C1442" s="174" t="s">
        <v>1764</v>
      </c>
      <c r="D1442" s="174" t="s">
        <v>165</v>
      </c>
      <c r="E1442" s="175" t="s">
        <v>1765</v>
      </c>
      <c r="F1442" s="176" t="s">
        <v>1766</v>
      </c>
      <c r="G1442" s="177" t="s">
        <v>168</v>
      </c>
      <c r="H1442" s="178">
        <v>185.72</v>
      </c>
      <c r="I1442" s="179"/>
      <c r="J1442" s="180">
        <f>ROUND(I1442*H1442,1)</f>
        <v>0</v>
      </c>
      <c r="K1442" s="176" t="s">
        <v>169</v>
      </c>
      <c r="L1442" s="41"/>
      <c r="M1442" s="181" t="s">
        <v>19</v>
      </c>
      <c r="N1442" s="182" t="s">
        <v>43</v>
      </c>
      <c r="O1442" s="66"/>
      <c r="P1442" s="183">
        <f>O1442*H1442</f>
        <v>0</v>
      </c>
      <c r="Q1442" s="183">
        <v>0</v>
      </c>
      <c r="R1442" s="183">
        <f>Q1442*H1442</f>
        <v>0</v>
      </c>
      <c r="S1442" s="183">
        <v>0</v>
      </c>
      <c r="T1442" s="183">
        <f>S1442*H1442</f>
        <v>0</v>
      </c>
      <c r="U1442" s="184" t="s">
        <v>19</v>
      </c>
      <c r="V1442" s="36"/>
      <c r="W1442" s="36"/>
      <c r="X1442" s="36"/>
      <c r="Y1442" s="36"/>
      <c r="Z1442" s="36"/>
      <c r="AA1442" s="36"/>
      <c r="AB1442" s="36"/>
      <c r="AC1442" s="36"/>
      <c r="AD1442" s="36"/>
      <c r="AE1442" s="36"/>
      <c r="AR1442" s="185" t="s">
        <v>268</v>
      </c>
      <c r="AT1442" s="185" t="s">
        <v>165</v>
      </c>
      <c r="AU1442" s="185" t="s">
        <v>82</v>
      </c>
      <c r="AY1442" s="19" t="s">
        <v>161</v>
      </c>
      <c r="BE1442" s="186">
        <f>IF(N1442="základní",J1442,0)</f>
        <v>0</v>
      </c>
      <c r="BF1442" s="186">
        <f>IF(N1442="snížená",J1442,0)</f>
        <v>0</v>
      </c>
      <c r="BG1442" s="186">
        <f>IF(N1442="zákl. přenesená",J1442,0)</f>
        <v>0</v>
      </c>
      <c r="BH1442" s="186">
        <f>IF(N1442="sníž. přenesená",J1442,0)</f>
        <v>0</v>
      </c>
      <c r="BI1442" s="186">
        <f>IF(N1442="nulová",J1442,0)</f>
        <v>0</v>
      </c>
      <c r="BJ1442" s="19" t="s">
        <v>80</v>
      </c>
      <c r="BK1442" s="186">
        <f>ROUND(I1442*H1442,1)</f>
        <v>0</v>
      </c>
      <c r="BL1442" s="19" t="s">
        <v>268</v>
      </c>
      <c r="BM1442" s="185" t="s">
        <v>1767</v>
      </c>
    </row>
    <row r="1443" spans="1:65" s="2" customFormat="1" ht="11.25">
      <c r="A1443" s="36"/>
      <c r="B1443" s="37"/>
      <c r="C1443" s="38"/>
      <c r="D1443" s="187" t="s">
        <v>172</v>
      </c>
      <c r="E1443" s="38"/>
      <c r="F1443" s="188" t="s">
        <v>1768</v>
      </c>
      <c r="G1443" s="38"/>
      <c r="H1443" s="38"/>
      <c r="I1443" s="189"/>
      <c r="J1443" s="38"/>
      <c r="K1443" s="38"/>
      <c r="L1443" s="41"/>
      <c r="M1443" s="190"/>
      <c r="N1443" s="191"/>
      <c r="O1443" s="66"/>
      <c r="P1443" s="66"/>
      <c r="Q1443" s="66"/>
      <c r="R1443" s="66"/>
      <c r="S1443" s="66"/>
      <c r="T1443" s="66"/>
      <c r="U1443" s="67"/>
      <c r="V1443" s="36"/>
      <c r="W1443" s="36"/>
      <c r="X1443" s="36"/>
      <c r="Y1443" s="36"/>
      <c r="Z1443" s="36"/>
      <c r="AA1443" s="36"/>
      <c r="AB1443" s="36"/>
      <c r="AC1443" s="36"/>
      <c r="AD1443" s="36"/>
      <c r="AE1443" s="36"/>
      <c r="AT1443" s="19" t="s">
        <v>172</v>
      </c>
      <c r="AU1443" s="19" t="s">
        <v>82</v>
      </c>
    </row>
    <row r="1444" spans="1:65" s="2" customFormat="1" ht="29.25">
      <c r="A1444" s="36"/>
      <c r="B1444" s="37"/>
      <c r="C1444" s="38"/>
      <c r="D1444" s="194" t="s">
        <v>213</v>
      </c>
      <c r="E1444" s="38"/>
      <c r="F1444" s="225" t="s">
        <v>1755</v>
      </c>
      <c r="G1444" s="38"/>
      <c r="H1444" s="38"/>
      <c r="I1444" s="189"/>
      <c r="J1444" s="38"/>
      <c r="K1444" s="38"/>
      <c r="L1444" s="41"/>
      <c r="M1444" s="190"/>
      <c r="N1444" s="191"/>
      <c r="O1444" s="66"/>
      <c r="P1444" s="66"/>
      <c r="Q1444" s="66"/>
      <c r="R1444" s="66"/>
      <c r="S1444" s="66"/>
      <c r="T1444" s="66"/>
      <c r="U1444" s="67"/>
      <c r="V1444" s="36"/>
      <c r="W1444" s="36"/>
      <c r="X1444" s="36"/>
      <c r="Y1444" s="36"/>
      <c r="Z1444" s="36"/>
      <c r="AA1444" s="36"/>
      <c r="AB1444" s="36"/>
      <c r="AC1444" s="36"/>
      <c r="AD1444" s="36"/>
      <c r="AE1444" s="36"/>
      <c r="AT1444" s="19" t="s">
        <v>213</v>
      </c>
      <c r="AU1444" s="19" t="s">
        <v>82</v>
      </c>
    </row>
    <row r="1445" spans="1:65" s="14" customFormat="1" ht="11.25">
      <c r="B1445" s="203"/>
      <c r="C1445" s="204"/>
      <c r="D1445" s="194" t="s">
        <v>174</v>
      </c>
      <c r="E1445" s="205" t="s">
        <v>19</v>
      </c>
      <c r="F1445" s="206" t="s">
        <v>1769</v>
      </c>
      <c r="G1445" s="204"/>
      <c r="H1445" s="207">
        <v>85.72</v>
      </c>
      <c r="I1445" s="208"/>
      <c r="J1445" s="204"/>
      <c r="K1445" s="204"/>
      <c r="L1445" s="209"/>
      <c r="M1445" s="210"/>
      <c r="N1445" s="211"/>
      <c r="O1445" s="211"/>
      <c r="P1445" s="211"/>
      <c r="Q1445" s="211"/>
      <c r="R1445" s="211"/>
      <c r="S1445" s="211"/>
      <c r="T1445" s="211"/>
      <c r="U1445" s="212"/>
      <c r="AT1445" s="213" t="s">
        <v>174</v>
      </c>
      <c r="AU1445" s="213" t="s">
        <v>82</v>
      </c>
      <c r="AV1445" s="14" t="s">
        <v>82</v>
      </c>
      <c r="AW1445" s="14" t="s">
        <v>33</v>
      </c>
      <c r="AX1445" s="14" t="s">
        <v>72</v>
      </c>
      <c r="AY1445" s="213" t="s">
        <v>161</v>
      </c>
    </row>
    <row r="1446" spans="1:65" s="16" customFormat="1" ht="11.25">
      <c r="B1446" s="226"/>
      <c r="C1446" s="227"/>
      <c r="D1446" s="194" t="s">
        <v>174</v>
      </c>
      <c r="E1446" s="228" t="s">
        <v>19</v>
      </c>
      <c r="F1446" s="229" t="s">
        <v>1770</v>
      </c>
      <c r="G1446" s="227"/>
      <c r="H1446" s="230">
        <v>85.72</v>
      </c>
      <c r="I1446" s="231"/>
      <c r="J1446" s="227"/>
      <c r="K1446" s="227"/>
      <c r="L1446" s="232"/>
      <c r="M1446" s="233"/>
      <c r="N1446" s="234"/>
      <c r="O1446" s="234"/>
      <c r="P1446" s="234"/>
      <c r="Q1446" s="234"/>
      <c r="R1446" s="234"/>
      <c r="S1446" s="234"/>
      <c r="T1446" s="234"/>
      <c r="U1446" s="235"/>
      <c r="AT1446" s="236" t="s">
        <v>174</v>
      </c>
      <c r="AU1446" s="236" t="s">
        <v>82</v>
      </c>
      <c r="AV1446" s="16" t="s">
        <v>85</v>
      </c>
      <c r="AW1446" s="16" t="s">
        <v>33</v>
      </c>
      <c r="AX1446" s="16" t="s">
        <v>72</v>
      </c>
      <c r="AY1446" s="236" t="s">
        <v>161</v>
      </c>
    </row>
    <row r="1447" spans="1:65" s="14" customFormat="1" ht="11.25">
      <c r="B1447" s="203"/>
      <c r="C1447" s="204"/>
      <c r="D1447" s="194" t="s">
        <v>174</v>
      </c>
      <c r="E1447" s="205" t="s">
        <v>19</v>
      </c>
      <c r="F1447" s="206" t="s">
        <v>870</v>
      </c>
      <c r="G1447" s="204"/>
      <c r="H1447" s="207">
        <v>100</v>
      </c>
      <c r="I1447" s="208"/>
      <c r="J1447" s="204"/>
      <c r="K1447" s="204"/>
      <c r="L1447" s="209"/>
      <c r="M1447" s="210"/>
      <c r="N1447" s="211"/>
      <c r="O1447" s="211"/>
      <c r="P1447" s="211"/>
      <c r="Q1447" s="211"/>
      <c r="R1447" s="211"/>
      <c r="S1447" s="211"/>
      <c r="T1447" s="211"/>
      <c r="U1447" s="212"/>
      <c r="AT1447" s="213" t="s">
        <v>174</v>
      </c>
      <c r="AU1447" s="213" t="s">
        <v>82</v>
      </c>
      <c r="AV1447" s="14" t="s">
        <v>82</v>
      </c>
      <c r="AW1447" s="14" t="s">
        <v>33</v>
      </c>
      <c r="AX1447" s="14" t="s">
        <v>72</v>
      </c>
      <c r="AY1447" s="213" t="s">
        <v>161</v>
      </c>
    </row>
    <row r="1448" spans="1:65" s="16" customFormat="1" ht="11.25">
      <c r="B1448" s="226"/>
      <c r="C1448" s="227"/>
      <c r="D1448" s="194" t="s">
        <v>174</v>
      </c>
      <c r="E1448" s="228" t="s">
        <v>19</v>
      </c>
      <c r="F1448" s="229" t="s">
        <v>1771</v>
      </c>
      <c r="G1448" s="227"/>
      <c r="H1448" s="230">
        <v>100</v>
      </c>
      <c r="I1448" s="231"/>
      <c r="J1448" s="227"/>
      <c r="K1448" s="227"/>
      <c r="L1448" s="232"/>
      <c r="M1448" s="233"/>
      <c r="N1448" s="234"/>
      <c r="O1448" s="234"/>
      <c r="P1448" s="234"/>
      <c r="Q1448" s="234"/>
      <c r="R1448" s="234"/>
      <c r="S1448" s="234"/>
      <c r="T1448" s="234"/>
      <c r="U1448" s="235"/>
      <c r="AT1448" s="236" t="s">
        <v>174</v>
      </c>
      <c r="AU1448" s="236" t="s">
        <v>82</v>
      </c>
      <c r="AV1448" s="16" t="s">
        <v>85</v>
      </c>
      <c r="AW1448" s="16" t="s">
        <v>33</v>
      </c>
      <c r="AX1448" s="16" t="s">
        <v>72</v>
      </c>
      <c r="AY1448" s="236" t="s">
        <v>161</v>
      </c>
    </row>
    <row r="1449" spans="1:65" s="15" customFormat="1" ht="11.25">
      <c r="B1449" s="214"/>
      <c r="C1449" s="215"/>
      <c r="D1449" s="194" t="s">
        <v>174</v>
      </c>
      <c r="E1449" s="216" t="s">
        <v>19</v>
      </c>
      <c r="F1449" s="217" t="s">
        <v>239</v>
      </c>
      <c r="G1449" s="215"/>
      <c r="H1449" s="218">
        <v>185.72</v>
      </c>
      <c r="I1449" s="219"/>
      <c r="J1449" s="215"/>
      <c r="K1449" s="215"/>
      <c r="L1449" s="220"/>
      <c r="M1449" s="221"/>
      <c r="N1449" s="222"/>
      <c r="O1449" s="222"/>
      <c r="P1449" s="222"/>
      <c r="Q1449" s="222"/>
      <c r="R1449" s="222"/>
      <c r="S1449" s="222"/>
      <c r="T1449" s="222"/>
      <c r="U1449" s="223"/>
      <c r="AT1449" s="224" t="s">
        <v>174</v>
      </c>
      <c r="AU1449" s="224" t="s">
        <v>82</v>
      </c>
      <c r="AV1449" s="15" t="s">
        <v>170</v>
      </c>
      <c r="AW1449" s="15" t="s">
        <v>33</v>
      </c>
      <c r="AX1449" s="15" t="s">
        <v>80</v>
      </c>
      <c r="AY1449" s="224" t="s">
        <v>161</v>
      </c>
    </row>
    <row r="1450" spans="1:65" s="2" customFormat="1" ht="16.5" customHeight="1">
      <c r="A1450" s="36"/>
      <c r="B1450" s="37"/>
      <c r="C1450" s="237" t="s">
        <v>1772</v>
      </c>
      <c r="D1450" s="237" t="s">
        <v>250</v>
      </c>
      <c r="E1450" s="238" t="s">
        <v>1759</v>
      </c>
      <c r="F1450" s="239" t="s">
        <v>1760</v>
      </c>
      <c r="G1450" s="240" t="s">
        <v>168</v>
      </c>
      <c r="H1450" s="241">
        <v>195.006</v>
      </c>
      <c r="I1450" s="242"/>
      <c r="J1450" s="243">
        <f>ROUND(I1450*H1450,1)</f>
        <v>0</v>
      </c>
      <c r="K1450" s="239" t="s">
        <v>1761</v>
      </c>
      <c r="L1450" s="244"/>
      <c r="M1450" s="245" t="s">
        <v>19</v>
      </c>
      <c r="N1450" s="246" t="s">
        <v>43</v>
      </c>
      <c r="O1450" s="66"/>
      <c r="P1450" s="183">
        <f>O1450*H1450</f>
        <v>0</v>
      </c>
      <c r="Q1450" s="183">
        <v>0</v>
      </c>
      <c r="R1450" s="183">
        <f>Q1450*H1450</f>
        <v>0</v>
      </c>
      <c r="S1450" s="183">
        <v>0</v>
      </c>
      <c r="T1450" s="183">
        <f>S1450*H1450</f>
        <v>0</v>
      </c>
      <c r="U1450" s="184" t="s">
        <v>19</v>
      </c>
      <c r="V1450" s="36"/>
      <c r="W1450" s="36"/>
      <c r="X1450" s="36"/>
      <c r="Y1450" s="36"/>
      <c r="Z1450" s="36"/>
      <c r="AA1450" s="36"/>
      <c r="AB1450" s="36"/>
      <c r="AC1450" s="36"/>
      <c r="AD1450" s="36"/>
      <c r="AE1450" s="36"/>
      <c r="AR1450" s="185" t="s">
        <v>406</v>
      </c>
      <c r="AT1450" s="185" t="s">
        <v>250</v>
      </c>
      <c r="AU1450" s="185" t="s">
        <v>82</v>
      </c>
      <c r="AY1450" s="19" t="s">
        <v>161</v>
      </c>
      <c r="BE1450" s="186">
        <f>IF(N1450="základní",J1450,0)</f>
        <v>0</v>
      </c>
      <c r="BF1450" s="186">
        <f>IF(N1450="snížená",J1450,0)</f>
        <v>0</v>
      </c>
      <c r="BG1450" s="186">
        <f>IF(N1450="zákl. přenesená",J1450,0)</f>
        <v>0</v>
      </c>
      <c r="BH1450" s="186">
        <f>IF(N1450="sníž. přenesená",J1450,0)</f>
        <v>0</v>
      </c>
      <c r="BI1450" s="186">
        <f>IF(N1450="nulová",J1450,0)</f>
        <v>0</v>
      </c>
      <c r="BJ1450" s="19" t="s">
        <v>80</v>
      </c>
      <c r="BK1450" s="186">
        <f>ROUND(I1450*H1450,1)</f>
        <v>0</v>
      </c>
      <c r="BL1450" s="19" t="s">
        <v>268</v>
      </c>
      <c r="BM1450" s="185" t="s">
        <v>1773</v>
      </c>
    </row>
    <row r="1451" spans="1:65" s="14" customFormat="1" ht="11.25">
      <c r="B1451" s="203"/>
      <c r="C1451" s="204"/>
      <c r="D1451" s="194" t="s">
        <v>174</v>
      </c>
      <c r="E1451" s="205" t="s">
        <v>19</v>
      </c>
      <c r="F1451" s="206" t="s">
        <v>1774</v>
      </c>
      <c r="G1451" s="204"/>
      <c r="H1451" s="207">
        <v>195.006</v>
      </c>
      <c r="I1451" s="208"/>
      <c r="J1451" s="204"/>
      <c r="K1451" s="204"/>
      <c r="L1451" s="209"/>
      <c r="M1451" s="248"/>
      <c r="N1451" s="249"/>
      <c r="O1451" s="249"/>
      <c r="P1451" s="249"/>
      <c r="Q1451" s="249"/>
      <c r="R1451" s="249"/>
      <c r="S1451" s="249"/>
      <c r="T1451" s="249"/>
      <c r="U1451" s="250"/>
      <c r="AT1451" s="213" t="s">
        <v>174</v>
      </c>
      <c r="AU1451" s="213" t="s">
        <v>82</v>
      </c>
      <c r="AV1451" s="14" t="s">
        <v>82</v>
      </c>
      <c r="AW1451" s="14" t="s">
        <v>33</v>
      </c>
      <c r="AX1451" s="14" t="s">
        <v>80</v>
      </c>
      <c r="AY1451" s="213" t="s">
        <v>161</v>
      </c>
    </row>
    <row r="1452" spans="1:65" s="2" customFormat="1" ht="6.95" customHeight="1">
      <c r="A1452" s="36"/>
      <c r="B1452" s="49"/>
      <c r="C1452" s="50"/>
      <c r="D1452" s="50"/>
      <c r="E1452" s="50"/>
      <c r="F1452" s="50"/>
      <c r="G1452" s="50"/>
      <c r="H1452" s="50"/>
      <c r="I1452" s="50"/>
      <c r="J1452" s="50"/>
      <c r="K1452" s="50"/>
      <c r="L1452" s="41"/>
      <c r="M1452" s="36"/>
      <c r="O1452" s="36"/>
      <c r="P1452" s="36"/>
      <c r="Q1452" s="36"/>
      <c r="R1452" s="36"/>
      <c r="S1452" s="36"/>
      <c r="T1452" s="36"/>
      <c r="U1452" s="36"/>
      <c r="V1452" s="36"/>
      <c r="W1452" s="36"/>
      <c r="X1452" s="36"/>
      <c r="Y1452" s="36"/>
      <c r="Z1452" s="36"/>
      <c r="AA1452" s="36"/>
      <c r="AB1452" s="36"/>
      <c r="AC1452" s="36"/>
      <c r="AD1452" s="36"/>
      <c r="AE1452" s="36"/>
    </row>
  </sheetData>
  <sheetProtection algorithmName="SHA-512" hashValue="jAKBmZMoK6vaKKA2K/PFtNycoJ5yPu8wN0ajBzQBWc2iIqYaaHuq13R7Harp9mJoBCqj/ZKAfZMvccA8ZhNlSg==" saltValue="C8OBDWnUu13/uRyrhI4mWJgOBN2s+GtTGea8aIbKd0e/iHOyNhEpuqTtPqO3LCzWInOGgT5eg2KuJmV+pnRfVw==" spinCount="100000" sheet="1" objects="1" scenarios="1" formatColumns="0" formatRows="0" autoFilter="0"/>
  <autoFilter ref="C111:K1451" xr:uid="{00000000-0009-0000-0000-000001000000}"/>
  <mergeCells count="9">
    <mergeCell ref="E50:H50"/>
    <mergeCell ref="E102:H102"/>
    <mergeCell ref="E104:H104"/>
    <mergeCell ref="L2:V2"/>
    <mergeCell ref="E7:H7"/>
    <mergeCell ref="E9:H9"/>
    <mergeCell ref="E18:H18"/>
    <mergeCell ref="E27:H27"/>
    <mergeCell ref="E48:H48"/>
  </mergeCells>
  <hyperlinks>
    <hyperlink ref="F117" r:id="rId1" xr:uid="{00000000-0004-0000-0100-000000000000}"/>
    <hyperlink ref="F122" r:id="rId2" xr:uid="{00000000-0004-0000-0100-000001000000}"/>
    <hyperlink ref="F127" r:id="rId3" xr:uid="{00000000-0004-0000-0100-000002000000}"/>
    <hyperlink ref="F131" r:id="rId4" xr:uid="{00000000-0004-0000-0100-000003000000}"/>
    <hyperlink ref="F134" r:id="rId5" xr:uid="{00000000-0004-0000-0100-000004000000}"/>
    <hyperlink ref="F137" r:id="rId6" xr:uid="{00000000-0004-0000-0100-000005000000}"/>
    <hyperlink ref="F141" r:id="rId7" xr:uid="{00000000-0004-0000-0100-000006000000}"/>
    <hyperlink ref="F145" r:id="rId8" xr:uid="{00000000-0004-0000-0100-000007000000}"/>
    <hyperlink ref="F148" r:id="rId9" xr:uid="{00000000-0004-0000-0100-000008000000}"/>
    <hyperlink ref="F156" r:id="rId10" xr:uid="{00000000-0004-0000-0100-000009000000}"/>
    <hyperlink ref="F162" r:id="rId11" xr:uid="{00000000-0004-0000-0100-00000A000000}"/>
    <hyperlink ref="F169" r:id="rId12" xr:uid="{00000000-0004-0000-0100-00000B000000}"/>
    <hyperlink ref="F179" r:id="rId13" xr:uid="{00000000-0004-0000-0100-00000C000000}"/>
    <hyperlink ref="F184" r:id="rId14" xr:uid="{00000000-0004-0000-0100-00000D000000}"/>
    <hyperlink ref="F209" r:id="rId15" xr:uid="{00000000-0004-0000-0100-00000E000000}"/>
    <hyperlink ref="F233" r:id="rId16" xr:uid="{00000000-0004-0000-0100-00000F000000}"/>
    <hyperlink ref="F239" r:id="rId17" xr:uid="{00000000-0004-0000-0100-000010000000}"/>
    <hyperlink ref="F270" r:id="rId18" xr:uid="{00000000-0004-0000-0100-000011000000}"/>
    <hyperlink ref="F274" r:id="rId19" xr:uid="{00000000-0004-0000-0100-000012000000}"/>
    <hyperlink ref="F284" r:id="rId20" xr:uid="{00000000-0004-0000-0100-000013000000}"/>
    <hyperlink ref="F296" r:id="rId21" xr:uid="{00000000-0004-0000-0100-000014000000}"/>
    <hyperlink ref="F298" r:id="rId22" xr:uid="{00000000-0004-0000-0100-000015000000}"/>
    <hyperlink ref="F300" r:id="rId23" xr:uid="{00000000-0004-0000-0100-000016000000}"/>
    <hyperlink ref="F304" r:id="rId24" xr:uid="{00000000-0004-0000-0100-000017000000}"/>
    <hyperlink ref="F308" r:id="rId25" xr:uid="{00000000-0004-0000-0100-000018000000}"/>
    <hyperlink ref="F311" r:id="rId26" xr:uid="{00000000-0004-0000-0100-000019000000}"/>
    <hyperlink ref="F315" r:id="rId27" xr:uid="{00000000-0004-0000-0100-00001A000000}"/>
    <hyperlink ref="F320" r:id="rId28" xr:uid="{00000000-0004-0000-0100-00001B000000}"/>
    <hyperlink ref="F329" r:id="rId29" xr:uid="{00000000-0004-0000-0100-00001C000000}"/>
    <hyperlink ref="F331" r:id="rId30" xr:uid="{00000000-0004-0000-0100-00001D000000}"/>
    <hyperlink ref="F341" r:id="rId31" xr:uid="{00000000-0004-0000-0100-00001E000000}"/>
    <hyperlink ref="F345" r:id="rId32" xr:uid="{00000000-0004-0000-0100-00001F000000}"/>
    <hyperlink ref="F349" r:id="rId33" xr:uid="{00000000-0004-0000-0100-000020000000}"/>
    <hyperlink ref="F352" r:id="rId34" xr:uid="{00000000-0004-0000-0100-000021000000}"/>
    <hyperlink ref="F356" r:id="rId35" xr:uid="{00000000-0004-0000-0100-000022000000}"/>
    <hyperlink ref="F360" r:id="rId36" xr:uid="{00000000-0004-0000-0100-000023000000}"/>
    <hyperlink ref="F363" r:id="rId37" xr:uid="{00000000-0004-0000-0100-000024000000}"/>
    <hyperlink ref="F367" r:id="rId38" xr:uid="{00000000-0004-0000-0100-000025000000}"/>
    <hyperlink ref="F371" r:id="rId39" xr:uid="{00000000-0004-0000-0100-000026000000}"/>
    <hyperlink ref="F375" r:id="rId40" xr:uid="{00000000-0004-0000-0100-000027000000}"/>
    <hyperlink ref="F383" r:id="rId41" xr:uid="{00000000-0004-0000-0100-000028000000}"/>
    <hyperlink ref="F392" r:id="rId42" xr:uid="{00000000-0004-0000-0100-000029000000}"/>
    <hyperlink ref="F400" r:id="rId43" xr:uid="{00000000-0004-0000-0100-00002A000000}"/>
    <hyperlink ref="F409" r:id="rId44" xr:uid="{00000000-0004-0000-0100-00002B000000}"/>
    <hyperlink ref="F412" r:id="rId45" xr:uid="{00000000-0004-0000-0100-00002C000000}"/>
    <hyperlink ref="F416" r:id="rId46" xr:uid="{00000000-0004-0000-0100-00002D000000}"/>
    <hyperlink ref="F419" r:id="rId47" xr:uid="{00000000-0004-0000-0100-00002E000000}"/>
    <hyperlink ref="F422" r:id="rId48" xr:uid="{00000000-0004-0000-0100-00002F000000}"/>
    <hyperlink ref="F428" r:id="rId49" xr:uid="{00000000-0004-0000-0100-000030000000}"/>
    <hyperlink ref="F431" r:id="rId50" xr:uid="{00000000-0004-0000-0100-000031000000}"/>
    <hyperlink ref="F436" r:id="rId51" xr:uid="{00000000-0004-0000-0100-000032000000}"/>
    <hyperlink ref="F440" r:id="rId52" xr:uid="{00000000-0004-0000-0100-000033000000}"/>
    <hyperlink ref="F445" r:id="rId53" xr:uid="{00000000-0004-0000-0100-000034000000}"/>
    <hyperlink ref="F449" r:id="rId54" xr:uid="{00000000-0004-0000-0100-000035000000}"/>
    <hyperlink ref="F452" r:id="rId55" xr:uid="{00000000-0004-0000-0100-000036000000}"/>
    <hyperlink ref="F456" r:id="rId56" xr:uid="{00000000-0004-0000-0100-000037000000}"/>
    <hyperlink ref="F459" r:id="rId57" xr:uid="{00000000-0004-0000-0100-000038000000}"/>
    <hyperlink ref="F463" r:id="rId58" xr:uid="{00000000-0004-0000-0100-000039000000}"/>
    <hyperlink ref="F466" r:id="rId59" xr:uid="{00000000-0004-0000-0100-00003A000000}"/>
    <hyperlink ref="F469" r:id="rId60" xr:uid="{00000000-0004-0000-0100-00003B000000}"/>
    <hyperlink ref="F472" r:id="rId61" xr:uid="{00000000-0004-0000-0100-00003C000000}"/>
    <hyperlink ref="F480" r:id="rId62" xr:uid="{00000000-0004-0000-0100-00003D000000}"/>
    <hyperlink ref="F485" r:id="rId63" xr:uid="{00000000-0004-0000-0100-00003E000000}"/>
    <hyperlink ref="F499" r:id="rId64" xr:uid="{00000000-0004-0000-0100-00003F000000}"/>
    <hyperlink ref="F503" r:id="rId65" xr:uid="{00000000-0004-0000-0100-000040000000}"/>
    <hyperlink ref="F507" r:id="rId66" xr:uid="{00000000-0004-0000-0100-000041000000}"/>
    <hyperlink ref="F511" r:id="rId67" xr:uid="{00000000-0004-0000-0100-000042000000}"/>
    <hyperlink ref="F517" r:id="rId68" xr:uid="{00000000-0004-0000-0100-000043000000}"/>
    <hyperlink ref="F521" r:id="rId69" xr:uid="{00000000-0004-0000-0100-000044000000}"/>
    <hyperlink ref="F528" r:id="rId70" xr:uid="{00000000-0004-0000-0100-000045000000}"/>
    <hyperlink ref="F534" r:id="rId71" xr:uid="{00000000-0004-0000-0100-000046000000}"/>
    <hyperlink ref="F538" r:id="rId72" xr:uid="{00000000-0004-0000-0100-000047000000}"/>
    <hyperlink ref="F544" r:id="rId73" xr:uid="{00000000-0004-0000-0100-000048000000}"/>
    <hyperlink ref="F561" r:id="rId74" xr:uid="{00000000-0004-0000-0100-000049000000}"/>
    <hyperlink ref="F574" r:id="rId75" xr:uid="{00000000-0004-0000-0100-00004A000000}"/>
    <hyperlink ref="F594" r:id="rId76" xr:uid="{00000000-0004-0000-0100-00004B000000}"/>
    <hyperlink ref="F609" r:id="rId77" xr:uid="{00000000-0004-0000-0100-00004C000000}"/>
    <hyperlink ref="F613" r:id="rId78" xr:uid="{00000000-0004-0000-0100-00004D000000}"/>
    <hyperlink ref="F620" r:id="rId79" xr:uid="{00000000-0004-0000-0100-00004E000000}"/>
    <hyperlink ref="F626" r:id="rId80" xr:uid="{00000000-0004-0000-0100-00004F000000}"/>
    <hyperlink ref="F629" r:id="rId81" xr:uid="{00000000-0004-0000-0100-000050000000}"/>
    <hyperlink ref="F640" r:id="rId82" xr:uid="{00000000-0004-0000-0100-000051000000}"/>
    <hyperlink ref="F651" r:id="rId83" xr:uid="{00000000-0004-0000-0100-000052000000}"/>
    <hyperlink ref="F655" r:id="rId84" xr:uid="{00000000-0004-0000-0100-000053000000}"/>
    <hyperlink ref="F661" r:id="rId85" xr:uid="{00000000-0004-0000-0100-000054000000}"/>
    <hyperlink ref="F664" r:id="rId86" xr:uid="{00000000-0004-0000-0100-000055000000}"/>
    <hyperlink ref="F669" r:id="rId87" xr:uid="{00000000-0004-0000-0100-000056000000}"/>
    <hyperlink ref="F682" r:id="rId88" xr:uid="{00000000-0004-0000-0100-000057000000}"/>
    <hyperlink ref="F691" r:id="rId89" xr:uid="{00000000-0004-0000-0100-000058000000}"/>
    <hyperlink ref="F700" r:id="rId90" xr:uid="{00000000-0004-0000-0100-000059000000}"/>
    <hyperlink ref="F708" r:id="rId91" xr:uid="{00000000-0004-0000-0100-00005A000000}"/>
    <hyperlink ref="F711" r:id="rId92" xr:uid="{00000000-0004-0000-0100-00005B000000}"/>
    <hyperlink ref="F714" r:id="rId93" xr:uid="{00000000-0004-0000-0100-00005C000000}"/>
    <hyperlink ref="F717" r:id="rId94" xr:uid="{00000000-0004-0000-0100-00005D000000}"/>
    <hyperlink ref="F721" r:id="rId95" xr:uid="{00000000-0004-0000-0100-00005E000000}"/>
    <hyperlink ref="F725" r:id="rId96" xr:uid="{00000000-0004-0000-0100-00005F000000}"/>
    <hyperlink ref="F729" r:id="rId97" xr:uid="{00000000-0004-0000-0100-000060000000}"/>
    <hyperlink ref="F733" r:id="rId98" xr:uid="{00000000-0004-0000-0100-000061000000}"/>
    <hyperlink ref="F741" r:id="rId99" xr:uid="{00000000-0004-0000-0100-000062000000}"/>
    <hyperlink ref="F745" r:id="rId100" xr:uid="{00000000-0004-0000-0100-000063000000}"/>
    <hyperlink ref="F753" r:id="rId101" xr:uid="{00000000-0004-0000-0100-000064000000}"/>
    <hyperlink ref="F760" r:id="rId102" xr:uid="{00000000-0004-0000-0100-000065000000}"/>
    <hyperlink ref="F766" r:id="rId103" xr:uid="{00000000-0004-0000-0100-000066000000}"/>
    <hyperlink ref="F773" r:id="rId104" xr:uid="{00000000-0004-0000-0100-000067000000}"/>
    <hyperlink ref="F777" r:id="rId105" xr:uid="{00000000-0004-0000-0100-000068000000}"/>
    <hyperlink ref="F782" r:id="rId106" xr:uid="{00000000-0004-0000-0100-000069000000}"/>
    <hyperlink ref="F787" r:id="rId107" xr:uid="{00000000-0004-0000-0100-00006A000000}"/>
    <hyperlink ref="F792" r:id="rId108" xr:uid="{00000000-0004-0000-0100-00006B000000}"/>
    <hyperlink ref="F796" r:id="rId109" xr:uid="{00000000-0004-0000-0100-00006C000000}"/>
    <hyperlink ref="F801" r:id="rId110" xr:uid="{00000000-0004-0000-0100-00006D000000}"/>
    <hyperlink ref="F806" r:id="rId111" xr:uid="{00000000-0004-0000-0100-00006E000000}"/>
    <hyperlink ref="F811" r:id="rId112" xr:uid="{00000000-0004-0000-0100-00006F000000}"/>
    <hyperlink ref="F816" r:id="rId113" xr:uid="{00000000-0004-0000-0100-000070000000}"/>
    <hyperlink ref="F828" r:id="rId114" xr:uid="{00000000-0004-0000-0100-000071000000}"/>
    <hyperlink ref="F838" r:id="rId115" xr:uid="{00000000-0004-0000-0100-000072000000}"/>
    <hyperlink ref="F841" r:id="rId116" xr:uid="{00000000-0004-0000-0100-000073000000}"/>
    <hyperlink ref="F858" r:id="rId117" xr:uid="{00000000-0004-0000-0100-000074000000}"/>
    <hyperlink ref="F871" r:id="rId118" xr:uid="{00000000-0004-0000-0100-000075000000}"/>
    <hyperlink ref="F875" r:id="rId119" xr:uid="{00000000-0004-0000-0100-000076000000}"/>
    <hyperlink ref="F889" r:id="rId120" xr:uid="{00000000-0004-0000-0100-000077000000}"/>
    <hyperlink ref="F907" r:id="rId121" xr:uid="{00000000-0004-0000-0100-000078000000}"/>
    <hyperlink ref="F916" r:id="rId122" xr:uid="{00000000-0004-0000-0100-000079000000}"/>
    <hyperlink ref="F923" r:id="rId123" xr:uid="{00000000-0004-0000-0100-00007A000000}"/>
    <hyperlink ref="F932" r:id="rId124" xr:uid="{00000000-0004-0000-0100-00007B000000}"/>
    <hyperlink ref="F937" r:id="rId125" xr:uid="{00000000-0004-0000-0100-00007C000000}"/>
    <hyperlink ref="F941" r:id="rId126" xr:uid="{00000000-0004-0000-0100-00007D000000}"/>
    <hyperlink ref="F944" r:id="rId127" xr:uid="{00000000-0004-0000-0100-00007E000000}"/>
    <hyperlink ref="F948" r:id="rId128" xr:uid="{00000000-0004-0000-0100-00007F000000}"/>
    <hyperlink ref="F953" r:id="rId129" xr:uid="{00000000-0004-0000-0100-000080000000}"/>
    <hyperlink ref="F959" r:id="rId130" xr:uid="{00000000-0004-0000-0100-000081000000}"/>
    <hyperlink ref="F964" r:id="rId131" xr:uid="{00000000-0004-0000-0100-000082000000}"/>
    <hyperlink ref="F969" r:id="rId132" xr:uid="{00000000-0004-0000-0100-000083000000}"/>
    <hyperlink ref="F973" r:id="rId133" xr:uid="{00000000-0004-0000-0100-000084000000}"/>
    <hyperlink ref="F982" r:id="rId134" xr:uid="{00000000-0004-0000-0100-000085000000}"/>
    <hyperlink ref="F985" r:id="rId135" xr:uid="{00000000-0004-0000-0100-000086000000}"/>
    <hyperlink ref="F988" r:id="rId136" xr:uid="{00000000-0004-0000-0100-000087000000}"/>
    <hyperlink ref="F991" r:id="rId137" xr:uid="{00000000-0004-0000-0100-000088000000}"/>
    <hyperlink ref="F1001" r:id="rId138" xr:uid="{00000000-0004-0000-0100-000089000000}"/>
    <hyperlink ref="F1008" r:id="rId139" xr:uid="{00000000-0004-0000-0100-00008A000000}"/>
    <hyperlink ref="F1012" r:id="rId140" xr:uid="{00000000-0004-0000-0100-00008B000000}"/>
    <hyperlink ref="F1016" r:id="rId141" xr:uid="{00000000-0004-0000-0100-00008C000000}"/>
    <hyperlink ref="F1025" r:id="rId142" xr:uid="{00000000-0004-0000-0100-00008D000000}"/>
    <hyperlink ref="F1028" r:id="rId143" xr:uid="{00000000-0004-0000-0100-00008E000000}"/>
    <hyperlink ref="F1031" r:id="rId144" xr:uid="{00000000-0004-0000-0100-00008F000000}"/>
    <hyperlink ref="F1034" r:id="rId145" xr:uid="{00000000-0004-0000-0100-000090000000}"/>
    <hyperlink ref="F1037" r:id="rId146" xr:uid="{00000000-0004-0000-0100-000091000000}"/>
    <hyperlink ref="F1048" r:id="rId147" xr:uid="{00000000-0004-0000-0100-000092000000}"/>
    <hyperlink ref="F1056" r:id="rId148" xr:uid="{00000000-0004-0000-0100-000093000000}"/>
    <hyperlink ref="F1068" r:id="rId149" xr:uid="{00000000-0004-0000-0100-000094000000}"/>
    <hyperlink ref="F1076" r:id="rId150" xr:uid="{00000000-0004-0000-0100-000095000000}"/>
    <hyperlink ref="F1083" r:id="rId151" xr:uid="{00000000-0004-0000-0100-000096000000}"/>
    <hyperlink ref="F1091" r:id="rId152" xr:uid="{00000000-0004-0000-0100-000097000000}"/>
    <hyperlink ref="F1102" r:id="rId153" xr:uid="{00000000-0004-0000-0100-000098000000}"/>
    <hyperlink ref="F1120" r:id="rId154" xr:uid="{00000000-0004-0000-0100-000099000000}"/>
    <hyperlink ref="F1128" r:id="rId155" xr:uid="{00000000-0004-0000-0100-00009A000000}"/>
    <hyperlink ref="F1132" r:id="rId156" xr:uid="{00000000-0004-0000-0100-00009B000000}"/>
    <hyperlink ref="F1136" r:id="rId157" xr:uid="{00000000-0004-0000-0100-00009C000000}"/>
    <hyperlink ref="F1140" r:id="rId158" xr:uid="{00000000-0004-0000-0100-00009D000000}"/>
    <hyperlink ref="F1144" r:id="rId159" xr:uid="{00000000-0004-0000-0100-00009E000000}"/>
    <hyperlink ref="F1147" r:id="rId160" xr:uid="{00000000-0004-0000-0100-00009F000000}"/>
    <hyperlink ref="F1151" r:id="rId161" xr:uid="{00000000-0004-0000-0100-0000A0000000}"/>
    <hyperlink ref="F1154" r:id="rId162" xr:uid="{00000000-0004-0000-0100-0000A1000000}"/>
    <hyperlink ref="F1158" r:id="rId163" xr:uid="{00000000-0004-0000-0100-0000A2000000}"/>
    <hyperlink ref="F1166" r:id="rId164" xr:uid="{00000000-0004-0000-0100-0000A3000000}"/>
    <hyperlink ref="F1172" r:id="rId165" xr:uid="{00000000-0004-0000-0100-0000A4000000}"/>
    <hyperlink ref="F1178" r:id="rId166" xr:uid="{00000000-0004-0000-0100-0000A5000000}"/>
    <hyperlink ref="F1184" r:id="rId167" xr:uid="{00000000-0004-0000-0100-0000A6000000}"/>
    <hyperlink ref="F1188" r:id="rId168" xr:uid="{00000000-0004-0000-0100-0000A7000000}"/>
    <hyperlink ref="F1197" r:id="rId169" xr:uid="{00000000-0004-0000-0100-0000A8000000}"/>
    <hyperlink ref="F1216" r:id="rId170" xr:uid="{00000000-0004-0000-0100-0000A9000000}"/>
    <hyperlink ref="F1221" r:id="rId171" xr:uid="{00000000-0004-0000-0100-0000AA000000}"/>
    <hyperlink ref="F1226" r:id="rId172" xr:uid="{00000000-0004-0000-0100-0000AB000000}"/>
    <hyperlink ref="F1231" r:id="rId173" xr:uid="{00000000-0004-0000-0100-0000AC000000}"/>
    <hyperlink ref="F1234" r:id="rId174" xr:uid="{00000000-0004-0000-0100-0000AD000000}"/>
    <hyperlink ref="F1237" r:id="rId175" xr:uid="{00000000-0004-0000-0100-0000AE000000}"/>
    <hyperlink ref="F1240" r:id="rId176" xr:uid="{00000000-0004-0000-0100-0000AF000000}"/>
    <hyperlink ref="F1243" r:id="rId177" xr:uid="{00000000-0004-0000-0100-0000B0000000}"/>
    <hyperlink ref="F1246" r:id="rId178" xr:uid="{00000000-0004-0000-0100-0000B1000000}"/>
    <hyperlink ref="F1253" r:id="rId179" xr:uid="{00000000-0004-0000-0100-0000B2000000}"/>
    <hyperlink ref="F1285" r:id="rId180" xr:uid="{00000000-0004-0000-0100-0000B3000000}"/>
    <hyperlink ref="F1296" r:id="rId181" xr:uid="{00000000-0004-0000-0100-0000B4000000}"/>
    <hyperlink ref="F1320" r:id="rId182" xr:uid="{00000000-0004-0000-0100-0000B5000000}"/>
    <hyperlink ref="F1344" r:id="rId183" xr:uid="{00000000-0004-0000-0100-0000B6000000}"/>
    <hyperlink ref="F1366" r:id="rId184" xr:uid="{00000000-0004-0000-0100-0000B7000000}"/>
    <hyperlink ref="F1388" r:id="rId185" xr:uid="{00000000-0004-0000-0100-0000B8000000}"/>
    <hyperlink ref="F1399" r:id="rId186" xr:uid="{00000000-0004-0000-0100-0000B9000000}"/>
    <hyperlink ref="F1415" r:id="rId187" xr:uid="{00000000-0004-0000-0100-0000BA000000}"/>
    <hyperlink ref="F1431" r:id="rId188" xr:uid="{00000000-0004-0000-0100-0000BB000000}"/>
    <hyperlink ref="F1443" r:id="rId189" xr:uid="{00000000-0004-0000-0100-0000BC000000}"/>
  </hyperlinks>
  <pageMargins left="0.39370078740157483" right="0.39370078740157483" top="0.39370078740157483" bottom="0.39370078740157483" header="0" footer="0"/>
  <pageSetup paperSize="9" scale="84" fitToHeight="100" orientation="landscape" r:id="rId190"/>
  <headerFooter>
    <oddFooter>&amp;CStrana &amp;P z &amp;N</oddFooter>
  </headerFooter>
  <drawing r:id="rId19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0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1" width="14.16406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9"/>
      <c r="M2" s="379"/>
      <c r="N2" s="379"/>
      <c r="O2" s="379"/>
      <c r="P2" s="379"/>
      <c r="Q2" s="379"/>
      <c r="R2" s="379"/>
      <c r="S2" s="379"/>
      <c r="T2" s="379"/>
      <c r="U2" s="379"/>
      <c r="V2" s="379"/>
      <c r="AT2" s="19" t="s">
        <v>84</v>
      </c>
    </row>
    <row r="3" spans="1:46" s="1" customFormat="1" ht="6.95" customHeight="1">
      <c r="B3" s="103"/>
      <c r="C3" s="104"/>
      <c r="D3" s="104"/>
      <c r="E3" s="104"/>
      <c r="F3" s="104"/>
      <c r="G3" s="104"/>
      <c r="H3" s="104"/>
      <c r="I3" s="104"/>
      <c r="J3" s="104"/>
      <c r="K3" s="104"/>
      <c r="L3" s="22"/>
      <c r="AT3" s="19" t="s">
        <v>82</v>
      </c>
    </row>
    <row r="4" spans="1:46" s="1" customFormat="1" ht="24.95" customHeight="1">
      <c r="B4" s="22"/>
      <c r="D4" s="105" t="s">
        <v>104</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0" t="str">
        <f>'Rekapitulace stavby'!K6</f>
        <v>MM DĚČÍN - REKONSTRUKCE SÁLU BUDOVY A6(CÚ 2022/I)</v>
      </c>
      <c r="F7" s="381"/>
      <c r="G7" s="381"/>
      <c r="H7" s="381"/>
      <c r="L7" s="22"/>
    </row>
    <row r="8" spans="1:46" s="2" customFormat="1" ht="12" customHeight="1">
      <c r="A8" s="36"/>
      <c r="B8" s="41"/>
      <c r="C8" s="36"/>
      <c r="D8" s="107" t="s">
        <v>105</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2" t="s">
        <v>1775</v>
      </c>
      <c r="F9" s="383"/>
      <c r="G9" s="383"/>
      <c r="H9" s="383"/>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11. 3. 2022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4" t="str">
        <f>'Rekapitulace stavby'!E14</f>
        <v>Vyplň údaj</v>
      </c>
      <c r="F18" s="385"/>
      <c r="G18" s="385"/>
      <c r="H18" s="385"/>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19</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32</v>
      </c>
      <c r="F21" s="36"/>
      <c r="G21" s="36"/>
      <c r="H21" s="36"/>
      <c r="I21" s="107" t="s">
        <v>28</v>
      </c>
      <c r="J21" s="109" t="s">
        <v>19</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34</v>
      </c>
      <c r="E23" s="36"/>
      <c r="F23" s="36"/>
      <c r="G23" s="36"/>
      <c r="H23" s="36"/>
      <c r="I23" s="107" t="s">
        <v>26</v>
      </c>
      <c r="J23" s="109" t="s">
        <v>19</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1776</v>
      </c>
      <c r="F24" s="36"/>
      <c r="G24" s="36"/>
      <c r="H24" s="36"/>
      <c r="I24" s="107" t="s">
        <v>28</v>
      </c>
      <c r="J24" s="109" t="s">
        <v>19</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36</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59.25" customHeight="1">
      <c r="A27" s="111"/>
      <c r="B27" s="112"/>
      <c r="C27" s="111"/>
      <c r="D27" s="111"/>
      <c r="E27" s="386" t="s">
        <v>107</v>
      </c>
      <c r="F27" s="386"/>
      <c r="G27" s="386"/>
      <c r="H27" s="386"/>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38</v>
      </c>
      <c r="E30" s="36"/>
      <c r="F30" s="36"/>
      <c r="G30" s="36"/>
      <c r="H30" s="36"/>
      <c r="I30" s="36"/>
      <c r="J30" s="116">
        <f>ROUND(J96, 1)</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40</v>
      </c>
      <c r="G32" s="36"/>
      <c r="H32" s="36"/>
      <c r="I32" s="117" t="s">
        <v>39</v>
      </c>
      <c r="J32" s="117" t="s">
        <v>41</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42</v>
      </c>
      <c r="E33" s="107" t="s">
        <v>43</v>
      </c>
      <c r="F33" s="119">
        <f>ROUND((SUM(BE96:BE204)),  1)</f>
        <v>0</v>
      </c>
      <c r="G33" s="36"/>
      <c r="H33" s="36"/>
      <c r="I33" s="120">
        <v>0.21</v>
      </c>
      <c r="J33" s="119">
        <f>ROUND(((SUM(BE96:BE204))*I33),  1)</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44</v>
      </c>
      <c r="F34" s="119">
        <f>ROUND((SUM(BF96:BF204)),  1)</f>
        <v>0</v>
      </c>
      <c r="G34" s="36"/>
      <c r="H34" s="36"/>
      <c r="I34" s="120">
        <v>0.15</v>
      </c>
      <c r="J34" s="119">
        <f>ROUND(((SUM(BF96:BF204))*I34),  1)</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45</v>
      </c>
      <c r="F35" s="119">
        <f>ROUND((SUM(BG96:BG204)),  1)</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46</v>
      </c>
      <c r="F36" s="119">
        <f>ROUND((SUM(BH96:BH204)),  1)</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47</v>
      </c>
      <c r="F37" s="119">
        <f>ROUND((SUM(BI96:BI204)),  1)</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48</v>
      </c>
      <c r="E39" s="123"/>
      <c r="F39" s="123"/>
      <c r="G39" s="124" t="s">
        <v>49</v>
      </c>
      <c r="H39" s="125" t="s">
        <v>50</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108</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7" t="str">
        <f>E7</f>
        <v>MM DĚČÍN - REKONSTRUKCE SÁLU BUDOVY A6(CÚ 2022/I)</v>
      </c>
      <c r="F48" s="388"/>
      <c r="G48" s="388"/>
      <c r="H48" s="388"/>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105</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40" t="str">
        <f>E9</f>
        <v xml:space="preserve">2 - ELEKTROINSTALACE SLABOPROUD - SÁL 3.NP a 4.NP </v>
      </c>
      <c r="F50" s="389"/>
      <c r="G50" s="389"/>
      <c r="H50" s="389"/>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DĚČÍN</v>
      </c>
      <c r="G52" s="38"/>
      <c r="H52" s="38"/>
      <c r="I52" s="31" t="s">
        <v>23</v>
      </c>
      <c r="J52" s="61" t="str">
        <f>IF(J12="","",J12)</f>
        <v>11. 3. 2022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STATUTÁTNÍ MĚSTO DĚČÍN Mírové.nám 1175/5, Děčín 4</v>
      </c>
      <c r="G54" s="38"/>
      <c r="H54" s="38"/>
      <c r="I54" s="31" t="s">
        <v>31</v>
      </c>
      <c r="J54" s="34" t="str">
        <f>E21</f>
        <v>ATELIÉR SCHMIDT Děčín</v>
      </c>
      <c r="K54" s="38"/>
      <c r="L54" s="10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Ota Pour</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109</v>
      </c>
      <c r="D57" s="133"/>
      <c r="E57" s="133"/>
      <c r="F57" s="133"/>
      <c r="G57" s="133"/>
      <c r="H57" s="133"/>
      <c r="I57" s="133"/>
      <c r="J57" s="134" t="s">
        <v>110</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70</v>
      </c>
      <c r="D59" s="38"/>
      <c r="E59" s="38"/>
      <c r="F59" s="38"/>
      <c r="G59" s="38"/>
      <c r="H59" s="38"/>
      <c r="I59" s="38"/>
      <c r="J59" s="79">
        <f>J96</f>
        <v>0</v>
      </c>
      <c r="K59" s="38"/>
      <c r="L59" s="108"/>
      <c r="S59" s="36"/>
      <c r="T59" s="36"/>
      <c r="U59" s="36"/>
      <c r="V59" s="36"/>
      <c r="W59" s="36"/>
      <c r="X59" s="36"/>
      <c r="Y59" s="36"/>
      <c r="Z59" s="36"/>
      <c r="AA59" s="36"/>
      <c r="AB59" s="36"/>
      <c r="AC59" s="36"/>
      <c r="AD59" s="36"/>
      <c r="AE59" s="36"/>
      <c r="AU59" s="19" t="s">
        <v>111</v>
      </c>
    </row>
    <row r="60" spans="1:47" s="9" customFormat="1" ht="24.95" customHeight="1">
      <c r="B60" s="136"/>
      <c r="C60" s="137"/>
      <c r="D60" s="138" t="s">
        <v>112</v>
      </c>
      <c r="E60" s="139"/>
      <c r="F60" s="139"/>
      <c r="G60" s="139"/>
      <c r="H60" s="139"/>
      <c r="I60" s="139"/>
      <c r="J60" s="140">
        <f>J97</f>
        <v>0</v>
      </c>
      <c r="K60" s="137"/>
      <c r="L60" s="141"/>
    </row>
    <row r="61" spans="1:47" s="10" customFormat="1" ht="19.899999999999999" customHeight="1">
      <c r="B61" s="142"/>
      <c r="C61" s="143"/>
      <c r="D61" s="144" t="s">
        <v>1777</v>
      </c>
      <c r="E61" s="145"/>
      <c r="F61" s="145"/>
      <c r="G61" s="145"/>
      <c r="H61" s="145"/>
      <c r="I61" s="145"/>
      <c r="J61" s="146">
        <f>J98</f>
        <v>0</v>
      </c>
      <c r="K61" s="143"/>
      <c r="L61" s="147"/>
    </row>
    <row r="62" spans="1:47" s="10" customFormat="1" ht="19.899999999999999" customHeight="1">
      <c r="B62" s="142"/>
      <c r="C62" s="143"/>
      <c r="D62" s="144" t="s">
        <v>121</v>
      </c>
      <c r="E62" s="145"/>
      <c r="F62" s="145"/>
      <c r="G62" s="145"/>
      <c r="H62" s="145"/>
      <c r="I62" s="145"/>
      <c r="J62" s="146">
        <f>J110</f>
        <v>0</v>
      </c>
      <c r="K62" s="143"/>
      <c r="L62" s="147"/>
    </row>
    <row r="63" spans="1:47" s="10" customFormat="1" ht="19.899999999999999" customHeight="1">
      <c r="B63" s="142"/>
      <c r="C63" s="143"/>
      <c r="D63" s="144" t="s">
        <v>125</v>
      </c>
      <c r="E63" s="145"/>
      <c r="F63" s="145"/>
      <c r="G63" s="145"/>
      <c r="H63" s="145"/>
      <c r="I63" s="145"/>
      <c r="J63" s="146">
        <f>J120</f>
        <v>0</v>
      </c>
      <c r="K63" s="143"/>
      <c r="L63" s="147"/>
    </row>
    <row r="64" spans="1:47" s="10" customFormat="1" ht="19.899999999999999" customHeight="1">
      <c r="B64" s="142"/>
      <c r="C64" s="143"/>
      <c r="D64" s="144" t="s">
        <v>126</v>
      </c>
      <c r="E64" s="145"/>
      <c r="F64" s="145"/>
      <c r="G64" s="145"/>
      <c r="H64" s="145"/>
      <c r="I64" s="145"/>
      <c r="J64" s="146">
        <f>J134</f>
        <v>0</v>
      </c>
      <c r="K64" s="143"/>
      <c r="L64" s="147"/>
    </row>
    <row r="65" spans="1:31" s="9" customFormat="1" ht="24.95" customHeight="1">
      <c r="B65" s="136"/>
      <c r="C65" s="137"/>
      <c r="D65" s="138" t="s">
        <v>127</v>
      </c>
      <c r="E65" s="139"/>
      <c r="F65" s="139"/>
      <c r="G65" s="139"/>
      <c r="H65" s="139"/>
      <c r="I65" s="139"/>
      <c r="J65" s="140">
        <f>J138</f>
        <v>0</v>
      </c>
      <c r="K65" s="137"/>
      <c r="L65" s="141"/>
    </row>
    <row r="66" spans="1:31" s="10" customFormat="1" ht="19.899999999999999" customHeight="1">
      <c r="B66" s="142"/>
      <c r="C66" s="143"/>
      <c r="D66" s="144" t="s">
        <v>1778</v>
      </c>
      <c r="E66" s="145"/>
      <c r="F66" s="145"/>
      <c r="G66" s="145"/>
      <c r="H66" s="145"/>
      <c r="I66" s="145"/>
      <c r="J66" s="146">
        <f>J139</f>
        <v>0</v>
      </c>
      <c r="K66" s="143"/>
      <c r="L66" s="147"/>
    </row>
    <row r="67" spans="1:31" s="10" customFormat="1" ht="19.899999999999999" customHeight="1">
      <c r="B67" s="142"/>
      <c r="C67" s="143"/>
      <c r="D67" s="144" t="s">
        <v>1779</v>
      </c>
      <c r="E67" s="145"/>
      <c r="F67" s="145"/>
      <c r="G67" s="145"/>
      <c r="H67" s="145"/>
      <c r="I67" s="145"/>
      <c r="J67" s="146">
        <f>J141</f>
        <v>0</v>
      </c>
      <c r="K67" s="143"/>
      <c r="L67" s="147"/>
    </row>
    <row r="68" spans="1:31" s="10" customFormat="1" ht="19.899999999999999" customHeight="1">
      <c r="B68" s="142"/>
      <c r="C68" s="143"/>
      <c r="D68" s="144" t="s">
        <v>1780</v>
      </c>
      <c r="E68" s="145"/>
      <c r="F68" s="145"/>
      <c r="G68" s="145"/>
      <c r="H68" s="145"/>
      <c r="I68" s="145"/>
      <c r="J68" s="146">
        <f>J145</f>
        <v>0</v>
      </c>
      <c r="K68" s="143"/>
      <c r="L68" s="147"/>
    </row>
    <row r="69" spans="1:31" s="10" customFormat="1" ht="19.899999999999999" customHeight="1">
      <c r="B69" s="142"/>
      <c r="C69" s="143"/>
      <c r="D69" s="144" t="s">
        <v>1781</v>
      </c>
      <c r="E69" s="145"/>
      <c r="F69" s="145"/>
      <c r="G69" s="145"/>
      <c r="H69" s="145"/>
      <c r="I69" s="145"/>
      <c r="J69" s="146">
        <f>J158</f>
        <v>0</v>
      </c>
      <c r="K69" s="143"/>
      <c r="L69" s="147"/>
    </row>
    <row r="70" spans="1:31" s="10" customFormat="1" ht="19.899999999999999" customHeight="1">
      <c r="B70" s="142"/>
      <c r="C70" s="143"/>
      <c r="D70" s="144" t="s">
        <v>1782</v>
      </c>
      <c r="E70" s="145"/>
      <c r="F70" s="145"/>
      <c r="G70" s="145"/>
      <c r="H70" s="145"/>
      <c r="I70" s="145"/>
      <c r="J70" s="146">
        <f>J171</f>
        <v>0</v>
      </c>
      <c r="K70" s="143"/>
      <c r="L70" s="147"/>
    </row>
    <row r="71" spans="1:31" s="10" customFormat="1" ht="19.899999999999999" customHeight="1">
      <c r="B71" s="142"/>
      <c r="C71" s="143"/>
      <c r="D71" s="144" t="s">
        <v>1783</v>
      </c>
      <c r="E71" s="145"/>
      <c r="F71" s="145"/>
      <c r="G71" s="145"/>
      <c r="H71" s="145"/>
      <c r="I71" s="145"/>
      <c r="J71" s="146">
        <f>J176</f>
        <v>0</v>
      </c>
      <c r="K71" s="143"/>
      <c r="L71" s="147"/>
    </row>
    <row r="72" spans="1:31" s="10" customFormat="1" ht="19.899999999999999" customHeight="1">
      <c r="B72" s="142"/>
      <c r="C72" s="143"/>
      <c r="D72" s="144" t="s">
        <v>1784</v>
      </c>
      <c r="E72" s="145"/>
      <c r="F72" s="145"/>
      <c r="G72" s="145"/>
      <c r="H72" s="145"/>
      <c r="I72" s="145"/>
      <c r="J72" s="146">
        <f>J186</f>
        <v>0</v>
      </c>
      <c r="K72" s="143"/>
      <c r="L72" s="147"/>
    </row>
    <row r="73" spans="1:31" s="9" customFormat="1" ht="24.95" customHeight="1">
      <c r="B73" s="136"/>
      <c r="C73" s="137"/>
      <c r="D73" s="138" t="s">
        <v>1785</v>
      </c>
      <c r="E73" s="139"/>
      <c r="F73" s="139"/>
      <c r="G73" s="139"/>
      <c r="H73" s="139"/>
      <c r="I73" s="139"/>
      <c r="J73" s="140">
        <f>J191</f>
        <v>0</v>
      </c>
      <c r="K73" s="137"/>
      <c r="L73" s="141"/>
    </row>
    <row r="74" spans="1:31" s="10" customFormat="1" ht="19.899999999999999" customHeight="1">
      <c r="B74" s="142"/>
      <c r="C74" s="143"/>
      <c r="D74" s="144" t="s">
        <v>1786</v>
      </c>
      <c r="E74" s="145"/>
      <c r="F74" s="145"/>
      <c r="G74" s="145"/>
      <c r="H74" s="145"/>
      <c r="I74" s="145"/>
      <c r="J74" s="146">
        <f>J192</f>
        <v>0</v>
      </c>
      <c r="K74" s="143"/>
      <c r="L74" s="147"/>
    </row>
    <row r="75" spans="1:31" s="10" customFormat="1" ht="19.899999999999999" customHeight="1">
      <c r="B75" s="142"/>
      <c r="C75" s="143"/>
      <c r="D75" s="144" t="s">
        <v>1787</v>
      </c>
      <c r="E75" s="145"/>
      <c r="F75" s="145"/>
      <c r="G75" s="145"/>
      <c r="H75" s="145"/>
      <c r="I75" s="145"/>
      <c r="J75" s="146">
        <f>J194</f>
        <v>0</v>
      </c>
      <c r="K75" s="143"/>
      <c r="L75" s="147"/>
    </row>
    <row r="76" spans="1:31" s="10" customFormat="1" ht="19.899999999999999" customHeight="1">
      <c r="B76" s="142"/>
      <c r="C76" s="143"/>
      <c r="D76" s="144" t="s">
        <v>1788</v>
      </c>
      <c r="E76" s="145"/>
      <c r="F76" s="145"/>
      <c r="G76" s="145"/>
      <c r="H76" s="145"/>
      <c r="I76" s="145"/>
      <c r="J76" s="146">
        <f>J196</f>
        <v>0</v>
      </c>
      <c r="K76" s="143"/>
      <c r="L76" s="147"/>
    </row>
    <row r="77" spans="1:31" s="2" customFormat="1" ht="21.75" customHeight="1">
      <c r="A77" s="36"/>
      <c r="B77" s="37"/>
      <c r="C77" s="38"/>
      <c r="D77" s="38"/>
      <c r="E77" s="38"/>
      <c r="F77" s="38"/>
      <c r="G77" s="38"/>
      <c r="H77" s="38"/>
      <c r="I77" s="38"/>
      <c r="J77" s="38"/>
      <c r="K77" s="38"/>
      <c r="L77" s="108"/>
      <c r="S77" s="36"/>
      <c r="T77" s="36"/>
      <c r="U77" s="36"/>
      <c r="V77" s="36"/>
      <c r="W77" s="36"/>
      <c r="X77" s="36"/>
      <c r="Y77" s="36"/>
      <c r="Z77" s="36"/>
      <c r="AA77" s="36"/>
      <c r="AB77" s="36"/>
      <c r="AC77" s="36"/>
      <c r="AD77" s="36"/>
      <c r="AE77" s="36"/>
    </row>
    <row r="78" spans="1:31" s="2" customFormat="1" ht="6.95" customHeight="1">
      <c r="A78" s="36"/>
      <c r="B78" s="49"/>
      <c r="C78" s="50"/>
      <c r="D78" s="50"/>
      <c r="E78" s="50"/>
      <c r="F78" s="50"/>
      <c r="G78" s="50"/>
      <c r="H78" s="50"/>
      <c r="I78" s="50"/>
      <c r="J78" s="50"/>
      <c r="K78" s="50"/>
      <c r="L78" s="108"/>
      <c r="S78" s="36"/>
      <c r="T78" s="36"/>
      <c r="U78" s="36"/>
      <c r="V78" s="36"/>
      <c r="W78" s="36"/>
      <c r="X78" s="36"/>
      <c r="Y78" s="36"/>
      <c r="Z78" s="36"/>
      <c r="AA78" s="36"/>
      <c r="AB78" s="36"/>
      <c r="AC78" s="36"/>
      <c r="AD78" s="36"/>
      <c r="AE78" s="36"/>
    </row>
    <row r="82" spans="1:63" s="2" customFormat="1" ht="6.95" customHeight="1">
      <c r="A82" s="36"/>
      <c r="B82" s="51"/>
      <c r="C82" s="52"/>
      <c r="D82" s="52"/>
      <c r="E82" s="52"/>
      <c r="F82" s="52"/>
      <c r="G82" s="52"/>
      <c r="H82" s="52"/>
      <c r="I82" s="52"/>
      <c r="J82" s="52"/>
      <c r="K82" s="52"/>
      <c r="L82" s="108"/>
      <c r="S82" s="36"/>
      <c r="T82" s="36"/>
      <c r="U82" s="36"/>
      <c r="V82" s="36"/>
      <c r="W82" s="36"/>
      <c r="X82" s="36"/>
      <c r="Y82" s="36"/>
      <c r="Z82" s="36"/>
      <c r="AA82" s="36"/>
      <c r="AB82" s="36"/>
      <c r="AC82" s="36"/>
      <c r="AD82" s="36"/>
      <c r="AE82" s="36"/>
    </row>
    <row r="83" spans="1:63" s="2" customFormat="1" ht="24.95" customHeight="1">
      <c r="A83" s="36"/>
      <c r="B83" s="37"/>
      <c r="C83" s="25" t="s">
        <v>145</v>
      </c>
      <c r="D83" s="38"/>
      <c r="E83" s="38"/>
      <c r="F83" s="38"/>
      <c r="G83" s="38"/>
      <c r="H83" s="38"/>
      <c r="I83" s="38"/>
      <c r="J83" s="38"/>
      <c r="K83" s="38"/>
      <c r="L83" s="108"/>
      <c r="S83" s="36"/>
      <c r="T83" s="36"/>
      <c r="U83" s="36"/>
      <c r="V83" s="36"/>
      <c r="W83" s="36"/>
      <c r="X83" s="36"/>
      <c r="Y83" s="36"/>
      <c r="Z83" s="36"/>
      <c r="AA83" s="36"/>
      <c r="AB83" s="36"/>
      <c r="AC83" s="36"/>
      <c r="AD83" s="36"/>
      <c r="AE83" s="36"/>
    </row>
    <row r="84" spans="1:63" s="2" customFormat="1" ht="6.95" customHeight="1">
      <c r="A84" s="36"/>
      <c r="B84" s="37"/>
      <c r="C84" s="38"/>
      <c r="D84" s="38"/>
      <c r="E84" s="38"/>
      <c r="F84" s="38"/>
      <c r="G84" s="38"/>
      <c r="H84" s="38"/>
      <c r="I84" s="38"/>
      <c r="J84" s="38"/>
      <c r="K84" s="38"/>
      <c r="L84" s="108"/>
      <c r="S84" s="36"/>
      <c r="T84" s="36"/>
      <c r="U84" s="36"/>
      <c r="V84" s="36"/>
      <c r="W84" s="36"/>
      <c r="X84" s="36"/>
      <c r="Y84" s="36"/>
      <c r="Z84" s="36"/>
      <c r="AA84" s="36"/>
      <c r="AB84" s="36"/>
      <c r="AC84" s="36"/>
      <c r="AD84" s="36"/>
      <c r="AE84" s="36"/>
    </row>
    <row r="85" spans="1:63" s="2" customFormat="1" ht="12" customHeight="1">
      <c r="A85" s="36"/>
      <c r="B85" s="37"/>
      <c r="C85" s="31" t="s">
        <v>16</v>
      </c>
      <c r="D85" s="38"/>
      <c r="E85" s="38"/>
      <c r="F85" s="38"/>
      <c r="G85" s="38"/>
      <c r="H85" s="38"/>
      <c r="I85" s="38"/>
      <c r="J85" s="38"/>
      <c r="K85" s="38"/>
      <c r="L85" s="108"/>
      <c r="S85" s="36"/>
      <c r="T85" s="36"/>
      <c r="U85" s="36"/>
      <c r="V85" s="36"/>
      <c r="W85" s="36"/>
      <c r="X85" s="36"/>
      <c r="Y85" s="36"/>
      <c r="Z85" s="36"/>
      <c r="AA85" s="36"/>
      <c r="AB85" s="36"/>
      <c r="AC85" s="36"/>
      <c r="AD85" s="36"/>
      <c r="AE85" s="36"/>
    </row>
    <row r="86" spans="1:63" s="2" customFormat="1" ht="16.5" customHeight="1">
      <c r="A86" s="36"/>
      <c r="B86" s="37"/>
      <c r="C86" s="38"/>
      <c r="D86" s="38"/>
      <c r="E86" s="387" t="str">
        <f>E7</f>
        <v>MM DĚČÍN - REKONSTRUKCE SÁLU BUDOVY A6(CÚ 2022/I)</v>
      </c>
      <c r="F86" s="388"/>
      <c r="G86" s="388"/>
      <c r="H86" s="388"/>
      <c r="I86" s="38"/>
      <c r="J86" s="38"/>
      <c r="K86" s="38"/>
      <c r="L86" s="108"/>
      <c r="S86" s="36"/>
      <c r="T86" s="36"/>
      <c r="U86" s="36"/>
      <c r="V86" s="36"/>
      <c r="W86" s="36"/>
      <c r="X86" s="36"/>
      <c r="Y86" s="36"/>
      <c r="Z86" s="36"/>
      <c r="AA86" s="36"/>
      <c r="AB86" s="36"/>
      <c r="AC86" s="36"/>
      <c r="AD86" s="36"/>
      <c r="AE86" s="36"/>
    </row>
    <row r="87" spans="1:63" s="2" customFormat="1" ht="12" customHeight="1">
      <c r="A87" s="36"/>
      <c r="B87" s="37"/>
      <c r="C87" s="31" t="s">
        <v>105</v>
      </c>
      <c r="D87" s="38"/>
      <c r="E87" s="38"/>
      <c r="F87" s="38"/>
      <c r="G87" s="38"/>
      <c r="H87" s="38"/>
      <c r="I87" s="38"/>
      <c r="J87" s="38"/>
      <c r="K87" s="38"/>
      <c r="L87" s="108"/>
      <c r="S87" s="36"/>
      <c r="T87" s="36"/>
      <c r="U87" s="36"/>
      <c r="V87" s="36"/>
      <c r="W87" s="36"/>
      <c r="X87" s="36"/>
      <c r="Y87" s="36"/>
      <c r="Z87" s="36"/>
      <c r="AA87" s="36"/>
      <c r="AB87" s="36"/>
      <c r="AC87" s="36"/>
      <c r="AD87" s="36"/>
      <c r="AE87" s="36"/>
    </row>
    <row r="88" spans="1:63" s="2" customFormat="1" ht="16.5" customHeight="1">
      <c r="A88" s="36"/>
      <c r="B88" s="37"/>
      <c r="C88" s="38"/>
      <c r="D88" s="38"/>
      <c r="E88" s="340" t="str">
        <f>E9</f>
        <v xml:space="preserve">2 - ELEKTROINSTALACE SLABOPROUD - SÁL 3.NP a 4.NP </v>
      </c>
      <c r="F88" s="389"/>
      <c r="G88" s="389"/>
      <c r="H88" s="389"/>
      <c r="I88" s="38"/>
      <c r="J88" s="38"/>
      <c r="K88" s="38"/>
      <c r="L88" s="108"/>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08"/>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F12</f>
        <v>DĚČÍN</v>
      </c>
      <c r="G90" s="38"/>
      <c r="H90" s="38"/>
      <c r="I90" s="31" t="s">
        <v>23</v>
      </c>
      <c r="J90" s="61" t="str">
        <f>IF(J12="","",J12)</f>
        <v>11. 3. 2022</v>
      </c>
      <c r="K90" s="38"/>
      <c r="L90" s="108"/>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08"/>
      <c r="S91" s="36"/>
      <c r="T91" s="36"/>
      <c r="U91" s="36"/>
      <c r="V91" s="36"/>
      <c r="W91" s="36"/>
      <c r="X91" s="36"/>
      <c r="Y91" s="36"/>
      <c r="Z91" s="36"/>
      <c r="AA91" s="36"/>
      <c r="AB91" s="36"/>
      <c r="AC91" s="36"/>
      <c r="AD91" s="36"/>
      <c r="AE91" s="36"/>
    </row>
    <row r="92" spans="1:63" s="2" customFormat="1" ht="25.7" customHeight="1">
      <c r="A92" s="36"/>
      <c r="B92" s="37"/>
      <c r="C92" s="31" t="s">
        <v>25</v>
      </c>
      <c r="D92" s="38"/>
      <c r="E92" s="38"/>
      <c r="F92" s="29" t="str">
        <f>E15</f>
        <v>STATUTÁTNÍ MĚSTO DĚČÍN Mírové.nám 1175/5, Děčín 4</v>
      </c>
      <c r="G92" s="38"/>
      <c r="H92" s="38"/>
      <c r="I92" s="31" t="s">
        <v>31</v>
      </c>
      <c r="J92" s="34" t="str">
        <f>E21</f>
        <v>ATELIÉR SCHMIDT Děčín</v>
      </c>
      <c r="K92" s="38"/>
      <c r="L92" s="108"/>
      <c r="S92" s="36"/>
      <c r="T92" s="36"/>
      <c r="U92" s="36"/>
      <c r="V92" s="36"/>
      <c r="W92" s="36"/>
      <c r="X92" s="36"/>
      <c r="Y92" s="36"/>
      <c r="Z92" s="36"/>
      <c r="AA92" s="36"/>
      <c r="AB92" s="36"/>
      <c r="AC92" s="36"/>
      <c r="AD92" s="36"/>
      <c r="AE92" s="36"/>
    </row>
    <row r="93" spans="1:63" s="2" customFormat="1" ht="15.2" customHeight="1">
      <c r="A93" s="36"/>
      <c r="B93" s="37"/>
      <c r="C93" s="31" t="s">
        <v>29</v>
      </c>
      <c r="D93" s="38"/>
      <c r="E93" s="38"/>
      <c r="F93" s="29" t="str">
        <f>IF(E18="","",E18)</f>
        <v>Vyplň údaj</v>
      </c>
      <c r="G93" s="38"/>
      <c r="H93" s="38"/>
      <c r="I93" s="31" t="s">
        <v>34</v>
      </c>
      <c r="J93" s="34" t="str">
        <f>E24</f>
        <v>Ota Pour</v>
      </c>
      <c r="K93" s="38"/>
      <c r="L93" s="108"/>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08"/>
      <c r="S94" s="36"/>
      <c r="T94" s="36"/>
      <c r="U94" s="36"/>
      <c r="V94" s="36"/>
      <c r="W94" s="36"/>
      <c r="X94" s="36"/>
      <c r="Y94" s="36"/>
      <c r="Z94" s="36"/>
      <c r="AA94" s="36"/>
      <c r="AB94" s="36"/>
      <c r="AC94" s="36"/>
      <c r="AD94" s="36"/>
      <c r="AE94" s="36"/>
    </row>
    <row r="95" spans="1:63" s="11" customFormat="1" ht="29.25" customHeight="1">
      <c r="A95" s="148"/>
      <c r="B95" s="149"/>
      <c r="C95" s="150" t="s">
        <v>146</v>
      </c>
      <c r="D95" s="151" t="s">
        <v>57</v>
      </c>
      <c r="E95" s="151" t="s">
        <v>53</v>
      </c>
      <c r="F95" s="151" t="s">
        <v>54</v>
      </c>
      <c r="G95" s="151" t="s">
        <v>147</v>
      </c>
      <c r="H95" s="151" t="s">
        <v>148</v>
      </c>
      <c r="I95" s="151" t="s">
        <v>149</v>
      </c>
      <c r="J95" s="151" t="s">
        <v>110</v>
      </c>
      <c r="K95" s="152" t="s">
        <v>150</v>
      </c>
      <c r="L95" s="153"/>
      <c r="M95" s="70" t="s">
        <v>19</v>
      </c>
      <c r="N95" s="71" t="s">
        <v>42</v>
      </c>
      <c r="O95" s="71" t="s">
        <v>151</v>
      </c>
      <c r="P95" s="71" t="s">
        <v>152</v>
      </c>
      <c r="Q95" s="71" t="s">
        <v>153</v>
      </c>
      <c r="R95" s="71" t="s">
        <v>154</v>
      </c>
      <c r="S95" s="71" t="s">
        <v>155</v>
      </c>
      <c r="T95" s="71" t="s">
        <v>156</v>
      </c>
      <c r="U95" s="72" t="s">
        <v>157</v>
      </c>
      <c r="V95" s="148"/>
      <c r="W95" s="148"/>
      <c r="X95" s="148"/>
      <c r="Y95" s="148"/>
      <c r="Z95" s="148"/>
      <c r="AA95" s="148"/>
      <c r="AB95" s="148"/>
      <c r="AC95" s="148"/>
      <c r="AD95" s="148"/>
      <c r="AE95" s="148"/>
    </row>
    <row r="96" spans="1:63" s="2" customFormat="1" ht="22.9" customHeight="1">
      <c r="A96" s="36"/>
      <c r="B96" s="37"/>
      <c r="C96" s="77" t="s">
        <v>158</v>
      </c>
      <c r="D96" s="38"/>
      <c r="E96" s="38"/>
      <c r="F96" s="38"/>
      <c r="G96" s="38"/>
      <c r="H96" s="38"/>
      <c r="I96" s="38"/>
      <c r="J96" s="154">
        <f>BK96</f>
        <v>0</v>
      </c>
      <c r="K96" s="38"/>
      <c r="L96" s="41"/>
      <c r="M96" s="73"/>
      <c r="N96" s="155"/>
      <c r="O96" s="74"/>
      <c r="P96" s="156">
        <f>P97+P138+P191</f>
        <v>0</v>
      </c>
      <c r="Q96" s="74"/>
      <c r="R96" s="156">
        <f>R97+R138+R191</f>
        <v>0.12668400000000002</v>
      </c>
      <c r="S96" s="74"/>
      <c r="T96" s="156">
        <f>T97+T138+T191</f>
        <v>0.14800000000000002</v>
      </c>
      <c r="U96" s="75"/>
      <c r="V96" s="36"/>
      <c r="W96" s="36"/>
      <c r="X96" s="36"/>
      <c r="Y96" s="36"/>
      <c r="Z96" s="36"/>
      <c r="AA96" s="36"/>
      <c r="AB96" s="36"/>
      <c r="AC96" s="36"/>
      <c r="AD96" s="36"/>
      <c r="AE96" s="36"/>
      <c r="AT96" s="19" t="s">
        <v>71</v>
      </c>
      <c r="AU96" s="19" t="s">
        <v>111</v>
      </c>
      <c r="BK96" s="157">
        <f>BK97+BK138+BK191</f>
        <v>0</v>
      </c>
    </row>
    <row r="97" spans="1:65" s="12" customFormat="1" ht="25.9" customHeight="1">
      <c r="B97" s="158"/>
      <c r="C97" s="159"/>
      <c r="D97" s="160" t="s">
        <v>71</v>
      </c>
      <c r="E97" s="161" t="s">
        <v>159</v>
      </c>
      <c r="F97" s="161" t="s">
        <v>160</v>
      </c>
      <c r="G97" s="159"/>
      <c r="H97" s="159"/>
      <c r="I97" s="162"/>
      <c r="J97" s="163">
        <f>BK97</f>
        <v>0</v>
      </c>
      <c r="K97" s="159"/>
      <c r="L97" s="164"/>
      <c r="M97" s="165"/>
      <c r="N97" s="166"/>
      <c r="O97" s="166"/>
      <c r="P97" s="167">
        <f>P98+P110+P120+P134</f>
        <v>0</v>
      </c>
      <c r="Q97" s="166"/>
      <c r="R97" s="167">
        <f>R98+R110+R120+R134</f>
        <v>0.12668400000000002</v>
      </c>
      <c r="S97" s="166"/>
      <c r="T97" s="167">
        <f>T98+T110+T120+T134</f>
        <v>0.14800000000000002</v>
      </c>
      <c r="U97" s="168"/>
      <c r="AR97" s="169" t="s">
        <v>80</v>
      </c>
      <c r="AT97" s="170" t="s">
        <v>71</v>
      </c>
      <c r="AU97" s="170" t="s">
        <v>72</v>
      </c>
      <c r="AY97" s="169" t="s">
        <v>161</v>
      </c>
      <c r="BK97" s="171">
        <f>BK98+BK110+BK120+BK134</f>
        <v>0</v>
      </c>
    </row>
    <row r="98" spans="1:65" s="12" customFormat="1" ht="22.9" customHeight="1">
      <c r="B98" s="158"/>
      <c r="C98" s="159"/>
      <c r="D98" s="160" t="s">
        <v>71</v>
      </c>
      <c r="E98" s="172" t="s">
        <v>229</v>
      </c>
      <c r="F98" s="172" t="s">
        <v>1789</v>
      </c>
      <c r="G98" s="159"/>
      <c r="H98" s="159"/>
      <c r="I98" s="162"/>
      <c r="J98" s="173">
        <f>BK98</f>
        <v>0</v>
      </c>
      <c r="K98" s="159"/>
      <c r="L98" s="164"/>
      <c r="M98" s="165"/>
      <c r="N98" s="166"/>
      <c r="O98" s="166"/>
      <c r="P98" s="167">
        <f>SUM(P99:P109)</f>
        <v>0</v>
      </c>
      <c r="Q98" s="166"/>
      <c r="R98" s="167">
        <f>SUM(R99:R109)</f>
        <v>0.12668400000000002</v>
      </c>
      <c r="S98" s="166"/>
      <c r="T98" s="167">
        <f>SUM(T99:T109)</f>
        <v>0</v>
      </c>
      <c r="U98" s="168"/>
      <c r="AR98" s="169" t="s">
        <v>80</v>
      </c>
      <c r="AT98" s="170" t="s">
        <v>71</v>
      </c>
      <c r="AU98" s="170" t="s">
        <v>80</v>
      </c>
      <c r="AY98" s="169" t="s">
        <v>161</v>
      </c>
      <c r="BK98" s="171">
        <f>SUM(BK99:BK109)</f>
        <v>0</v>
      </c>
    </row>
    <row r="99" spans="1:65" s="2" customFormat="1" ht="16.5" customHeight="1">
      <c r="A99" s="36"/>
      <c r="B99" s="37"/>
      <c r="C99" s="174" t="s">
        <v>80</v>
      </c>
      <c r="D99" s="174" t="s">
        <v>165</v>
      </c>
      <c r="E99" s="175" t="s">
        <v>1790</v>
      </c>
      <c r="F99" s="176" t="s">
        <v>1791</v>
      </c>
      <c r="G99" s="177" t="s">
        <v>168</v>
      </c>
      <c r="H99" s="178">
        <v>1.62</v>
      </c>
      <c r="I99" s="179"/>
      <c r="J99" s="180">
        <f>ROUND(I99*H99,1)</f>
        <v>0</v>
      </c>
      <c r="K99" s="176" t="s">
        <v>169</v>
      </c>
      <c r="L99" s="41"/>
      <c r="M99" s="181" t="s">
        <v>19</v>
      </c>
      <c r="N99" s="182" t="s">
        <v>43</v>
      </c>
      <c r="O99" s="66"/>
      <c r="P99" s="183">
        <f>O99*H99</f>
        <v>0</v>
      </c>
      <c r="Q99" s="183">
        <v>0.04</v>
      </c>
      <c r="R99" s="183">
        <f>Q99*H99</f>
        <v>6.480000000000001E-2</v>
      </c>
      <c r="S99" s="183">
        <v>0</v>
      </c>
      <c r="T99" s="183">
        <f>S99*H99</f>
        <v>0</v>
      </c>
      <c r="U99" s="184" t="s">
        <v>19</v>
      </c>
      <c r="V99" s="36"/>
      <c r="W99" s="36"/>
      <c r="X99" s="36"/>
      <c r="Y99" s="36"/>
      <c r="Z99" s="36"/>
      <c r="AA99" s="36"/>
      <c r="AB99" s="36"/>
      <c r="AC99" s="36"/>
      <c r="AD99" s="36"/>
      <c r="AE99" s="36"/>
      <c r="AR99" s="185" t="s">
        <v>170</v>
      </c>
      <c r="AT99" s="185" t="s">
        <v>165</v>
      </c>
      <c r="AU99" s="185" t="s">
        <v>82</v>
      </c>
      <c r="AY99" s="19" t="s">
        <v>161</v>
      </c>
      <c r="BE99" s="186">
        <f>IF(N99="základní",J99,0)</f>
        <v>0</v>
      </c>
      <c r="BF99" s="186">
        <f>IF(N99="snížená",J99,0)</f>
        <v>0</v>
      </c>
      <c r="BG99" s="186">
        <f>IF(N99="zákl. přenesená",J99,0)</f>
        <v>0</v>
      </c>
      <c r="BH99" s="186">
        <f>IF(N99="sníž. přenesená",J99,0)</f>
        <v>0</v>
      </c>
      <c r="BI99" s="186">
        <f>IF(N99="nulová",J99,0)</f>
        <v>0</v>
      </c>
      <c r="BJ99" s="19" t="s">
        <v>80</v>
      </c>
      <c r="BK99" s="186">
        <f>ROUND(I99*H99,1)</f>
        <v>0</v>
      </c>
      <c r="BL99" s="19" t="s">
        <v>170</v>
      </c>
      <c r="BM99" s="185" t="s">
        <v>1792</v>
      </c>
    </row>
    <row r="100" spans="1:65" s="2" customFormat="1" ht="11.25">
      <c r="A100" s="36"/>
      <c r="B100" s="37"/>
      <c r="C100" s="38"/>
      <c r="D100" s="187" t="s">
        <v>172</v>
      </c>
      <c r="E100" s="38"/>
      <c r="F100" s="188" t="s">
        <v>1793</v>
      </c>
      <c r="G100" s="38"/>
      <c r="H100" s="38"/>
      <c r="I100" s="189"/>
      <c r="J100" s="38"/>
      <c r="K100" s="38"/>
      <c r="L100" s="41"/>
      <c r="M100" s="190"/>
      <c r="N100" s="191"/>
      <c r="O100" s="66"/>
      <c r="P100" s="66"/>
      <c r="Q100" s="66"/>
      <c r="R100" s="66"/>
      <c r="S100" s="66"/>
      <c r="T100" s="66"/>
      <c r="U100" s="67"/>
      <c r="V100" s="36"/>
      <c r="W100" s="36"/>
      <c r="X100" s="36"/>
      <c r="Y100" s="36"/>
      <c r="Z100" s="36"/>
      <c r="AA100" s="36"/>
      <c r="AB100" s="36"/>
      <c r="AC100" s="36"/>
      <c r="AD100" s="36"/>
      <c r="AE100" s="36"/>
      <c r="AT100" s="19" t="s">
        <v>172</v>
      </c>
      <c r="AU100" s="19" t="s">
        <v>82</v>
      </c>
    </row>
    <row r="101" spans="1:65" s="2" customFormat="1" ht="29.25">
      <c r="A101" s="36"/>
      <c r="B101" s="37"/>
      <c r="C101" s="38"/>
      <c r="D101" s="194" t="s">
        <v>213</v>
      </c>
      <c r="E101" s="38"/>
      <c r="F101" s="225" t="s">
        <v>1794</v>
      </c>
      <c r="G101" s="38"/>
      <c r="H101" s="38"/>
      <c r="I101" s="189"/>
      <c r="J101" s="38"/>
      <c r="K101" s="38"/>
      <c r="L101" s="41"/>
      <c r="M101" s="190"/>
      <c r="N101" s="191"/>
      <c r="O101" s="66"/>
      <c r="P101" s="66"/>
      <c r="Q101" s="66"/>
      <c r="R101" s="66"/>
      <c r="S101" s="66"/>
      <c r="T101" s="66"/>
      <c r="U101" s="67"/>
      <c r="V101" s="36"/>
      <c r="W101" s="36"/>
      <c r="X101" s="36"/>
      <c r="Y101" s="36"/>
      <c r="Z101" s="36"/>
      <c r="AA101" s="36"/>
      <c r="AB101" s="36"/>
      <c r="AC101" s="36"/>
      <c r="AD101" s="36"/>
      <c r="AE101" s="36"/>
      <c r="AT101" s="19" t="s">
        <v>213</v>
      </c>
      <c r="AU101" s="19" t="s">
        <v>82</v>
      </c>
    </row>
    <row r="102" spans="1:65" s="14" customFormat="1" ht="11.25">
      <c r="B102" s="203"/>
      <c r="C102" s="204"/>
      <c r="D102" s="194" t="s">
        <v>174</v>
      </c>
      <c r="E102" s="205" t="s">
        <v>19</v>
      </c>
      <c r="F102" s="206" t="s">
        <v>1795</v>
      </c>
      <c r="G102" s="204"/>
      <c r="H102" s="207">
        <v>1.2</v>
      </c>
      <c r="I102" s="208"/>
      <c r="J102" s="204"/>
      <c r="K102" s="204"/>
      <c r="L102" s="209"/>
      <c r="M102" s="210"/>
      <c r="N102" s="211"/>
      <c r="O102" s="211"/>
      <c r="P102" s="211"/>
      <c r="Q102" s="211"/>
      <c r="R102" s="211"/>
      <c r="S102" s="211"/>
      <c r="T102" s="211"/>
      <c r="U102" s="212"/>
      <c r="AT102" s="213" t="s">
        <v>174</v>
      </c>
      <c r="AU102" s="213" t="s">
        <v>82</v>
      </c>
      <c r="AV102" s="14" t="s">
        <v>82</v>
      </c>
      <c r="AW102" s="14" t="s">
        <v>33</v>
      </c>
      <c r="AX102" s="14" t="s">
        <v>72</v>
      </c>
      <c r="AY102" s="213" t="s">
        <v>161</v>
      </c>
    </row>
    <row r="103" spans="1:65" s="14" customFormat="1" ht="11.25">
      <c r="B103" s="203"/>
      <c r="C103" s="204"/>
      <c r="D103" s="194" t="s">
        <v>174</v>
      </c>
      <c r="E103" s="205" t="s">
        <v>19</v>
      </c>
      <c r="F103" s="206" t="s">
        <v>1796</v>
      </c>
      <c r="G103" s="204"/>
      <c r="H103" s="207">
        <v>0.42</v>
      </c>
      <c r="I103" s="208"/>
      <c r="J103" s="204"/>
      <c r="K103" s="204"/>
      <c r="L103" s="209"/>
      <c r="M103" s="210"/>
      <c r="N103" s="211"/>
      <c r="O103" s="211"/>
      <c r="P103" s="211"/>
      <c r="Q103" s="211"/>
      <c r="R103" s="211"/>
      <c r="S103" s="211"/>
      <c r="T103" s="211"/>
      <c r="U103" s="212"/>
      <c r="AT103" s="213" t="s">
        <v>174</v>
      </c>
      <c r="AU103" s="213" t="s">
        <v>82</v>
      </c>
      <c r="AV103" s="14" t="s">
        <v>82</v>
      </c>
      <c r="AW103" s="14" t="s">
        <v>33</v>
      </c>
      <c r="AX103" s="14" t="s">
        <v>72</v>
      </c>
      <c r="AY103" s="213" t="s">
        <v>161</v>
      </c>
    </row>
    <row r="104" spans="1:65" s="15" customFormat="1" ht="11.25">
      <c r="B104" s="214"/>
      <c r="C104" s="215"/>
      <c r="D104" s="194" t="s">
        <v>174</v>
      </c>
      <c r="E104" s="216" t="s">
        <v>19</v>
      </c>
      <c r="F104" s="217" t="s">
        <v>239</v>
      </c>
      <c r="G104" s="215"/>
      <c r="H104" s="218">
        <v>1.6199999999999999</v>
      </c>
      <c r="I104" s="219"/>
      <c r="J104" s="215"/>
      <c r="K104" s="215"/>
      <c r="L104" s="220"/>
      <c r="M104" s="221"/>
      <c r="N104" s="222"/>
      <c r="O104" s="222"/>
      <c r="P104" s="222"/>
      <c r="Q104" s="222"/>
      <c r="R104" s="222"/>
      <c r="S104" s="222"/>
      <c r="T104" s="222"/>
      <c r="U104" s="223"/>
      <c r="AT104" s="224" t="s">
        <v>174</v>
      </c>
      <c r="AU104" s="224" t="s">
        <v>82</v>
      </c>
      <c r="AV104" s="15" t="s">
        <v>170</v>
      </c>
      <c r="AW104" s="15" t="s">
        <v>33</v>
      </c>
      <c r="AX104" s="15" t="s">
        <v>80</v>
      </c>
      <c r="AY104" s="224" t="s">
        <v>161</v>
      </c>
    </row>
    <row r="105" spans="1:65" s="2" customFormat="1" ht="16.5" customHeight="1">
      <c r="A105" s="36"/>
      <c r="B105" s="37"/>
      <c r="C105" s="174" t="s">
        <v>82</v>
      </c>
      <c r="D105" s="174" t="s">
        <v>165</v>
      </c>
      <c r="E105" s="175" t="s">
        <v>1797</v>
      </c>
      <c r="F105" s="176" t="s">
        <v>1798</v>
      </c>
      <c r="G105" s="177" t="s">
        <v>168</v>
      </c>
      <c r="H105" s="178">
        <v>1.62</v>
      </c>
      <c r="I105" s="179"/>
      <c r="J105" s="180">
        <f>ROUND(I105*H105,1)</f>
        <v>0</v>
      </c>
      <c r="K105" s="176" t="s">
        <v>169</v>
      </c>
      <c r="L105" s="41"/>
      <c r="M105" s="181" t="s">
        <v>19</v>
      </c>
      <c r="N105" s="182" t="s">
        <v>43</v>
      </c>
      <c r="O105" s="66"/>
      <c r="P105" s="183">
        <f>O105*H105</f>
        <v>0</v>
      </c>
      <c r="Q105" s="183">
        <v>3.8199999999999998E-2</v>
      </c>
      <c r="R105" s="183">
        <f>Q105*H105</f>
        <v>6.1884000000000002E-2</v>
      </c>
      <c r="S105" s="183">
        <v>0</v>
      </c>
      <c r="T105" s="183">
        <f>S105*H105</f>
        <v>0</v>
      </c>
      <c r="U105" s="184" t="s">
        <v>19</v>
      </c>
      <c r="V105" s="36"/>
      <c r="W105" s="36"/>
      <c r="X105" s="36"/>
      <c r="Y105" s="36"/>
      <c r="Z105" s="36"/>
      <c r="AA105" s="36"/>
      <c r="AB105" s="36"/>
      <c r="AC105" s="36"/>
      <c r="AD105" s="36"/>
      <c r="AE105" s="36"/>
      <c r="AR105" s="185" t="s">
        <v>170</v>
      </c>
      <c r="AT105" s="185" t="s">
        <v>165</v>
      </c>
      <c r="AU105" s="185" t="s">
        <v>82</v>
      </c>
      <c r="AY105" s="19" t="s">
        <v>161</v>
      </c>
      <c r="BE105" s="186">
        <f>IF(N105="základní",J105,0)</f>
        <v>0</v>
      </c>
      <c r="BF105" s="186">
        <f>IF(N105="snížená",J105,0)</f>
        <v>0</v>
      </c>
      <c r="BG105" s="186">
        <f>IF(N105="zákl. přenesená",J105,0)</f>
        <v>0</v>
      </c>
      <c r="BH105" s="186">
        <f>IF(N105="sníž. přenesená",J105,0)</f>
        <v>0</v>
      </c>
      <c r="BI105" s="186">
        <f>IF(N105="nulová",J105,0)</f>
        <v>0</v>
      </c>
      <c r="BJ105" s="19" t="s">
        <v>80</v>
      </c>
      <c r="BK105" s="186">
        <f>ROUND(I105*H105,1)</f>
        <v>0</v>
      </c>
      <c r="BL105" s="19" t="s">
        <v>170</v>
      </c>
      <c r="BM105" s="185" t="s">
        <v>1799</v>
      </c>
    </row>
    <row r="106" spans="1:65" s="2" customFormat="1" ht="11.25">
      <c r="A106" s="36"/>
      <c r="B106" s="37"/>
      <c r="C106" s="38"/>
      <c r="D106" s="187" t="s">
        <v>172</v>
      </c>
      <c r="E106" s="38"/>
      <c r="F106" s="188" t="s">
        <v>1800</v>
      </c>
      <c r="G106" s="38"/>
      <c r="H106" s="38"/>
      <c r="I106" s="189"/>
      <c r="J106" s="38"/>
      <c r="K106" s="38"/>
      <c r="L106" s="41"/>
      <c r="M106" s="190"/>
      <c r="N106" s="191"/>
      <c r="O106" s="66"/>
      <c r="P106" s="66"/>
      <c r="Q106" s="66"/>
      <c r="R106" s="66"/>
      <c r="S106" s="66"/>
      <c r="T106" s="66"/>
      <c r="U106" s="67"/>
      <c r="V106" s="36"/>
      <c r="W106" s="36"/>
      <c r="X106" s="36"/>
      <c r="Y106" s="36"/>
      <c r="Z106" s="36"/>
      <c r="AA106" s="36"/>
      <c r="AB106" s="36"/>
      <c r="AC106" s="36"/>
      <c r="AD106" s="36"/>
      <c r="AE106" s="36"/>
      <c r="AT106" s="19" t="s">
        <v>172</v>
      </c>
      <c r="AU106" s="19" t="s">
        <v>82</v>
      </c>
    </row>
    <row r="107" spans="1:65" s="14" customFormat="1" ht="11.25">
      <c r="B107" s="203"/>
      <c r="C107" s="204"/>
      <c r="D107" s="194" t="s">
        <v>174</v>
      </c>
      <c r="E107" s="205" t="s">
        <v>19</v>
      </c>
      <c r="F107" s="206" t="s">
        <v>1795</v>
      </c>
      <c r="G107" s="204"/>
      <c r="H107" s="207">
        <v>1.2</v>
      </c>
      <c r="I107" s="208"/>
      <c r="J107" s="204"/>
      <c r="K107" s="204"/>
      <c r="L107" s="209"/>
      <c r="M107" s="210"/>
      <c r="N107" s="211"/>
      <c r="O107" s="211"/>
      <c r="P107" s="211"/>
      <c r="Q107" s="211"/>
      <c r="R107" s="211"/>
      <c r="S107" s="211"/>
      <c r="T107" s="211"/>
      <c r="U107" s="212"/>
      <c r="AT107" s="213" t="s">
        <v>174</v>
      </c>
      <c r="AU107" s="213" t="s">
        <v>82</v>
      </c>
      <c r="AV107" s="14" t="s">
        <v>82</v>
      </c>
      <c r="AW107" s="14" t="s">
        <v>33</v>
      </c>
      <c r="AX107" s="14" t="s">
        <v>72</v>
      </c>
      <c r="AY107" s="213" t="s">
        <v>161</v>
      </c>
    </row>
    <row r="108" spans="1:65" s="14" customFormat="1" ht="11.25">
      <c r="B108" s="203"/>
      <c r="C108" s="204"/>
      <c r="D108" s="194" t="s">
        <v>174</v>
      </c>
      <c r="E108" s="205" t="s">
        <v>19</v>
      </c>
      <c r="F108" s="206" t="s">
        <v>1796</v>
      </c>
      <c r="G108" s="204"/>
      <c r="H108" s="207">
        <v>0.42</v>
      </c>
      <c r="I108" s="208"/>
      <c r="J108" s="204"/>
      <c r="K108" s="204"/>
      <c r="L108" s="209"/>
      <c r="M108" s="210"/>
      <c r="N108" s="211"/>
      <c r="O108" s="211"/>
      <c r="P108" s="211"/>
      <c r="Q108" s="211"/>
      <c r="R108" s="211"/>
      <c r="S108" s="211"/>
      <c r="T108" s="211"/>
      <c r="U108" s="212"/>
      <c r="AT108" s="213" t="s">
        <v>174</v>
      </c>
      <c r="AU108" s="213" t="s">
        <v>82</v>
      </c>
      <c r="AV108" s="14" t="s">
        <v>82</v>
      </c>
      <c r="AW108" s="14" t="s">
        <v>33</v>
      </c>
      <c r="AX108" s="14" t="s">
        <v>72</v>
      </c>
      <c r="AY108" s="213" t="s">
        <v>161</v>
      </c>
    </row>
    <row r="109" spans="1:65" s="15" customFormat="1" ht="11.25">
      <c r="B109" s="214"/>
      <c r="C109" s="215"/>
      <c r="D109" s="194" t="s">
        <v>174</v>
      </c>
      <c r="E109" s="216" t="s">
        <v>19</v>
      </c>
      <c r="F109" s="217" t="s">
        <v>239</v>
      </c>
      <c r="G109" s="215"/>
      <c r="H109" s="218">
        <v>1.6199999999999999</v>
      </c>
      <c r="I109" s="219"/>
      <c r="J109" s="215"/>
      <c r="K109" s="215"/>
      <c r="L109" s="220"/>
      <c r="M109" s="221"/>
      <c r="N109" s="222"/>
      <c r="O109" s="222"/>
      <c r="P109" s="222"/>
      <c r="Q109" s="222"/>
      <c r="R109" s="222"/>
      <c r="S109" s="222"/>
      <c r="T109" s="222"/>
      <c r="U109" s="223"/>
      <c r="AT109" s="224" t="s">
        <v>174</v>
      </c>
      <c r="AU109" s="224" t="s">
        <v>82</v>
      </c>
      <c r="AV109" s="15" t="s">
        <v>170</v>
      </c>
      <c r="AW109" s="15" t="s">
        <v>33</v>
      </c>
      <c r="AX109" s="15" t="s">
        <v>80</v>
      </c>
      <c r="AY109" s="224" t="s">
        <v>161</v>
      </c>
    </row>
    <row r="110" spans="1:65" s="12" customFormat="1" ht="22.9" customHeight="1">
      <c r="B110" s="158"/>
      <c r="C110" s="159"/>
      <c r="D110" s="160" t="s">
        <v>71</v>
      </c>
      <c r="E110" s="172" t="s">
        <v>221</v>
      </c>
      <c r="F110" s="172" t="s">
        <v>416</v>
      </c>
      <c r="G110" s="159"/>
      <c r="H110" s="159"/>
      <c r="I110" s="162"/>
      <c r="J110" s="173">
        <f>BK110</f>
        <v>0</v>
      </c>
      <c r="K110" s="159"/>
      <c r="L110" s="164"/>
      <c r="M110" s="165"/>
      <c r="N110" s="166"/>
      <c r="O110" s="166"/>
      <c r="P110" s="167">
        <f>SUM(P111:P119)</f>
        <v>0</v>
      </c>
      <c r="Q110" s="166"/>
      <c r="R110" s="167">
        <f>SUM(R111:R119)</f>
        <v>0</v>
      </c>
      <c r="S110" s="166"/>
      <c r="T110" s="167">
        <f>SUM(T111:T119)</f>
        <v>0.14800000000000002</v>
      </c>
      <c r="U110" s="168"/>
      <c r="AR110" s="169" t="s">
        <v>80</v>
      </c>
      <c r="AT110" s="170" t="s">
        <v>71</v>
      </c>
      <c r="AU110" s="170" t="s">
        <v>80</v>
      </c>
      <c r="AY110" s="169" t="s">
        <v>161</v>
      </c>
      <c r="BK110" s="171">
        <f>SUM(BK111:BK119)</f>
        <v>0</v>
      </c>
    </row>
    <row r="111" spans="1:65" s="2" customFormat="1" ht="33" customHeight="1">
      <c r="A111" s="36"/>
      <c r="B111" s="37"/>
      <c r="C111" s="174" t="s">
        <v>85</v>
      </c>
      <c r="D111" s="174" t="s">
        <v>165</v>
      </c>
      <c r="E111" s="175" t="s">
        <v>1801</v>
      </c>
      <c r="F111" s="176" t="s">
        <v>1802</v>
      </c>
      <c r="G111" s="177" t="s">
        <v>185</v>
      </c>
      <c r="H111" s="178">
        <v>12</v>
      </c>
      <c r="I111" s="179"/>
      <c r="J111" s="180">
        <f>ROUND(I111*H111,1)</f>
        <v>0</v>
      </c>
      <c r="K111" s="176" t="s">
        <v>169</v>
      </c>
      <c r="L111" s="41"/>
      <c r="M111" s="181" t="s">
        <v>19</v>
      </c>
      <c r="N111" s="182" t="s">
        <v>43</v>
      </c>
      <c r="O111" s="66"/>
      <c r="P111" s="183">
        <f>O111*H111</f>
        <v>0</v>
      </c>
      <c r="Q111" s="183">
        <v>0</v>
      </c>
      <c r="R111" s="183">
        <f>Q111*H111</f>
        <v>0</v>
      </c>
      <c r="S111" s="183">
        <v>1E-3</v>
      </c>
      <c r="T111" s="183">
        <f>S111*H111</f>
        <v>1.2E-2</v>
      </c>
      <c r="U111" s="184" t="s">
        <v>19</v>
      </c>
      <c r="V111" s="36"/>
      <c r="W111" s="36"/>
      <c r="X111" s="36"/>
      <c r="Y111" s="36"/>
      <c r="Z111" s="36"/>
      <c r="AA111" s="36"/>
      <c r="AB111" s="36"/>
      <c r="AC111" s="36"/>
      <c r="AD111" s="36"/>
      <c r="AE111" s="36"/>
      <c r="AR111" s="185" t="s">
        <v>170</v>
      </c>
      <c r="AT111" s="185" t="s">
        <v>165</v>
      </c>
      <c r="AU111" s="185" t="s">
        <v>82</v>
      </c>
      <c r="AY111" s="19" t="s">
        <v>161</v>
      </c>
      <c r="BE111" s="186">
        <f>IF(N111="základní",J111,0)</f>
        <v>0</v>
      </c>
      <c r="BF111" s="186">
        <f>IF(N111="snížená",J111,0)</f>
        <v>0</v>
      </c>
      <c r="BG111" s="186">
        <f>IF(N111="zákl. přenesená",J111,0)</f>
        <v>0</v>
      </c>
      <c r="BH111" s="186">
        <f>IF(N111="sníž. přenesená",J111,0)</f>
        <v>0</v>
      </c>
      <c r="BI111" s="186">
        <f>IF(N111="nulová",J111,0)</f>
        <v>0</v>
      </c>
      <c r="BJ111" s="19" t="s">
        <v>80</v>
      </c>
      <c r="BK111" s="186">
        <f>ROUND(I111*H111,1)</f>
        <v>0</v>
      </c>
      <c r="BL111" s="19" t="s">
        <v>170</v>
      </c>
      <c r="BM111" s="185" t="s">
        <v>1803</v>
      </c>
    </row>
    <row r="112" spans="1:65" s="2" customFormat="1" ht="11.25">
      <c r="A112" s="36"/>
      <c r="B112" s="37"/>
      <c r="C112" s="38"/>
      <c r="D112" s="187" t="s">
        <v>172</v>
      </c>
      <c r="E112" s="38"/>
      <c r="F112" s="188" t="s">
        <v>1804</v>
      </c>
      <c r="G112" s="38"/>
      <c r="H112" s="38"/>
      <c r="I112" s="189"/>
      <c r="J112" s="38"/>
      <c r="K112" s="38"/>
      <c r="L112" s="41"/>
      <c r="M112" s="190"/>
      <c r="N112" s="191"/>
      <c r="O112" s="66"/>
      <c r="P112" s="66"/>
      <c r="Q112" s="66"/>
      <c r="R112" s="66"/>
      <c r="S112" s="66"/>
      <c r="T112" s="66"/>
      <c r="U112" s="67"/>
      <c r="V112" s="36"/>
      <c r="W112" s="36"/>
      <c r="X112" s="36"/>
      <c r="Y112" s="36"/>
      <c r="Z112" s="36"/>
      <c r="AA112" s="36"/>
      <c r="AB112" s="36"/>
      <c r="AC112" s="36"/>
      <c r="AD112" s="36"/>
      <c r="AE112" s="36"/>
      <c r="AT112" s="19" t="s">
        <v>172</v>
      </c>
      <c r="AU112" s="19" t="s">
        <v>82</v>
      </c>
    </row>
    <row r="113" spans="1:65" s="2" customFormat="1" ht="16.5" customHeight="1">
      <c r="A113" s="36"/>
      <c r="B113" s="37"/>
      <c r="C113" s="174" t="s">
        <v>170</v>
      </c>
      <c r="D113" s="174" t="s">
        <v>165</v>
      </c>
      <c r="E113" s="175" t="s">
        <v>1805</v>
      </c>
      <c r="F113" s="176" t="s">
        <v>1806</v>
      </c>
      <c r="G113" s="177" t="s">
        <v>185</v>
      </c>
      <c r="H113" s="178">
        <v>6</v>
      </c>
      <c r="I113" s="179"/>
      <c r="J113" s="180">
        <f>ROUND(I113*H113,1)</f>
        <v>0</v>
      </c>
      <c r="K113" s="176" t="s">
        <v>19</v>
      </c>
      <c r="L113" s="41"/>
      <c r="M113" s="181" t="s">
        <v>19</v>
      </c>
      <c r="N113" s="182" t="s">
        <v>43</v>
      </c>
      <c r="O113" s="66"/>
      <c r="P113" s="183">
        <f>O113*H113</f>
        <v>0</v>
      </c>
      <c r="Q113" s="183">
        <v>0</v>
      </c>
      <c r="R113" s="183">
        <f>Q113*H113</f>
        <v>0</v>
      </c>
      <c r="S113" s="183">
        <v>8.0000000000000002E-3</v>
      </c>
      <c r="T113" s="183">
        <f>S113*H113</f>
        <v>4.8000000000000001E-2</v>
      </c>
      <c r="U113" s="184" t="s">
        <v>19</v>
      </c>
      <c r="V113" s="36"/>
      <c r="W113" s="36"/>
      <c r="X113" s="36"/>
      <c r="Y113" s="36"/>
      <c r="Z113" s="36"/>
      <c r="AA113" s="36"/>
      <c r="AB113" s="36"/>
      <c r="AC113" s="36"/>
      <c r="AD113" s="36"/>
      <c r="AE113" s="36"/>
      <c r="AR113" s="185" t="s">
        <v>170</v>
      </c>
      <c r="AT113" s="185" t="s">
        <v>165</v>
      </c>
      <c r="AU113" s="185" t="s">
        <v>82</v>
      </c>
      <c r="AY113" s="19" t="s">
        <v>161</v>
      </c>
      <c r="BE113" s="186">
        <f>IF(N113="základní",J113,0)</f>
        <v>0</v>
      </c>
      <c r="BF113" s="186">
        <f>IF(N113="snížená",J113,0)</f>
        <v>0</v>
      </c>
      <c r="BG113" s="186">
        <f>IF(N113="zákl. přenesená",J113,0)</f>
        <v>0</v>
      </c>
      <c r="BH113" s="186">
        <f>IF(N113="sníž. přenesená",J113,0)</f>
        <v>0</v>
      </c>
      <c r="BI113" s="186">
        <f>IF(N113="nulová",J113,0)</f>
        <v>0</v>
      </c>
      <c r="BJ113" s="19" t="s">
        <v>80</v>
      </c>
      <c r="BK113" s="186">
        <f>ROUND(I113*H113,1)</f>
        <v>0</v>
      </c>
      <c r="BL113" s="19" t="s">
        <v>170</v>
      </c>
      <c r="BM113" s="185" t="s">
        <v>1807</v>
      </c>
    </row>
    <row r="114" spans="1:65" s="2" customFormat="1" ht="24.2" customHeight="1">
      <c r="A114" s="36"/>
      <c r="B114" s="37"/>
      <c r="C114" s="174" t="s">
        <v>91</v>
      </c>
      <c r="D114" s="174" t="s">
        <v>165</v>
      </c>
      <c r="E114" s="175" t="s">
        <v>1808</v>
      </c>
      <c r="F114" s="176" t="s">
        <v>1809</v>
      </c>
      <c r="G114" s="177" t="s">
        <v>185</v>
      </c>
      <c r="H114" s="178">
        <v>2</v>
      </c>
      <c r="I114" s="179"/>
      <c r="J114" s="180">
        <f>ROUND(I114*H114,1)</f>
        <v>0</v>
      </c>
      <c r="K114" s="176" t="s">
        <v>169</v>
      </c>
      <c r="L114" s="41"/>
      <c r="M114" s="181" t="s">
        <v>19</v>
      </c>
      <c r="N114" s="182" t="s">
        <v>43</v>
      </c>
      <c r="O114" s="66"/>
      <c r="P114" s="183">
        <f>O114*H114</f>
        <v>0</v>
      </c>
      <c r="Q114" s="183">
        <v>0</v>
      </c>
      <c r="R114" s="183">
        <f>Q114*H114</f>
        <v>0</v>
      </c>
      <c r="S114" s="183">
        <v>1.4999999999999999E-2</v>
      </c>
      <c r="T114" s="183">
        <f>S114*H114</f>
        <v>0.03</v>
      </c>
      <c r="U114" s="184" t="s">
        <v>19</v>
      </c>
      <c r="V114" s="36"/>
      <c r="W114" s="36"/>
      <c r="X114" s="36"/>
      <c r="Y114" s="36"/>
      <c r="Z114" s="36"/>
      <c r="AA114" s="36"/>
      <c r="AB114" s="36"/>
      <c r="AC114" s="36"/>
      <c r="AD114" s="36"/>
      <c r="AE114" s="36"/>
      <c r="AR114" s="185" t="s">
        <v>170</v>
      </c>
      <c r="AT114" s="185" t="s">
        <v>165</v>
      </c>
      <c r="AU114" s="185" t="s">
        <v>82</v>
      </c>
      <c r="AY114" s="19" t="s">
        <v>161</v>
      </c>
      <c r="BE114" s="186">
        <f>IF(N114="základní",J114,0)</f>
        <v>0</v>
      </c>
      <c r="BF114" s="186">
        <f>IF(N114="snížená",J114,0)</f>
        <v>0</v>
      </c>
      <c r="BG114" s="186">
        <f>IF(N114="zákl. přenesená",J114,0)</f>
        <v>0</v>
      </c>
      <c r="BH114" s="186">
        <f>IF(N114="sníž. přenesená",J114,0)</f>
        <v>0</v>
      </c>
      <c r="BI114" s="186">
        <f>IF(N114="nulová",J114,0)</f>
        <v>0</v>
      </c>
      <c r="BJ114" s="19" t="s">
        <v>80</v>
      </c>
      <c r="BK114" s="186">
        <f>ROUND(I114*H114,1)</f>
        <v>0</v>
      </c>
      <c r="BL114" s="19" t="s">
        <v>170</v>
      </c>
      <c r="BM114" s="185" t="s">
        <v>1810</v>
      </c>
    </row>
    <row r="115" spans="1:65" s="2" customFormat="1" ht="11.25">
      <c r="A115" s="36"/>
      <c r="B115" s="37"/>
      <c r="C115" s="38"/>
      <c r="D115" s="187" t="s">
        <v>172</v>
      </c>
      <c r="E115" s="38"/>
      <c r="F115" s="188" t="s">
        <v>1811</v>
      </c>
      <c r="G115" s="38"/>
      <c r="H115" s="38"/>
      <c r="I115" s="189"/>
      <c r="J115" s="38"/>
      <c r="K115" s="38"/>
      <c r="L115" s="41"/>
      <c r="M115" s="190"/>
      <c r="N115" s="191"/>
      <c r="O115" s="66"/>
      <c r="P115" s="66"/>
      <c r="Q115" s="66"/>
      <c r="R115" s="66"/>
      <c r="S115" s="66"/>
      <c r="T115" s="66"/>
      <c r="U115" s="67"/>
      <c r="V115" s="36"/>
      <c r="W115" s="36"/>
      <c r="X115" s="36"/>
      <c r="Y115" s="36"/>
      <c r="Z115" s="36"/>
      <c r="AA115" s="36"/>
      <c r="AB115" s="36"/>
      <c r="AC115" s="36"/>
      <c r="AD115" s="36"/>
      <c r="AE115" s="36"/>
      <c r="AT115" s="19" t="s">
        <v>172</v>
      </c>
      <c r="AU115" s="19" t="s">
        <v>82</v>
      </c>
    </row>
    <row r="116" spans="1:65" s="2" customFormat="1" ht="16.5" customHeight="1">
      <c r="A116" s="36"/>
      <c r="B116" s="37"/>
      <c r="C116" s="174" t="s">
        <v>94</v>
      </c>
      <c r="D116" s="174" t="s">
        <v>165</v>
      </c>
      <c r="E116" s="175" t="s">
        <v>1812</v>
      </c>
      <c r="F116" s="176" t="s">
        <v>1813</v>
      </c>
      <c r="G116" s="177" t="s">
        <v>193</v>
      </c>
      <c r="H116" s="178">
        <v>40</v>
      </c>
      <c r="I116" s="179"/>
      <c r="J116" s="180">
        <f>ROUND(I116*H116,1)</f>
        <v>0</v>
      </c>
      <c r="K116" s="176" t="s">
        <v>169</v>
      </c>
      <c r="L116" s="41"/>
      <c r="M116" s="181" t="s">
        <v>19</v>
      </c>
      <c r="N116" s="182" t="s">
        <v>43</v>
      </c>
      <c r="O116" s="66"/>
      <c r="P116" s="183">
        <f>O116*H116</f>
        <v>0</v>
      </c>
      <c r="Q116" s="183">
        <v>0</v>
      </c>
      <c r="R116" s="183">
        <f>Q116*H116</f>
        <v>0</v>
      </c>
      <c r="S116" s="183">
        <v>1E-3</v>
      </c>
      <c r="T116" s="183">
        <f>S116*H116</f>
        <v>0.04</v>
      </c>
      <c r="U116" s="184" t="s">
        <v>19</v>
      </c>
      <c r="V116" s="36"/>
      <c r="W116" s="36"/>
      <c r="X116" s="36"/>
      <c r="Y116" s="36"/>
      <c r="Z116" s="36"/>
      <c r="AA116" s="36"/>
      <c r="AB116" s="36"/>
      <c r="AC116" s="36"/>
      <c r="AD116" s="36"/>
      <c r="AE116" s="36"/>
      <c r="AR116" s="185" t="s">
        <v>170</v>
      </c>
      <c r="AT116" s="185" t="s">
        <v>165</v>
      </c>
      <c r="AU116" s="185" t="s">
        <v>82</v>
      </c>
      <c r="AY116" s="19" t="s">
        <v>161</v>
      </c>
      <c r="BE116" s="186">
        <f>IF(N116="základní",J116,0)</f>
        <v>0</v>
      </c>
      <c r="BF116" s="186">
        <f>IF(N116="snížená",J116,0)</f>
        <v>0</v>
      </c>
      <c r="BG116" s="186">
        <f>IF(N116="zákl. přenesená",J116,0)</f>
        <v>0</v>
      </c>
      <c r="BH116" s="186">
        <f>IF(N116="sníž. přenesená",J116,0)</f>
        <v>0</v>
      </c>
      <c r="BI116" s="186">
        <f>IF(N116="nulová",J116,0)</f>
        <v>0</v>
      </c>
      <c r="BJ116" s="19" t="s">
        <v>80</v>
      </c>
      <c r="BK116" s="186">
        <f>ROUND(I116*H116,1)</f>
        <v>0</v>
      </c>
      <c r="BL116" s="19" t="s">
        <v>170</v>
      </c>
      <c r="BM116" s="185" t="s">
        <v>1814</v>
      </c>
    </row>
    <row r="117" spans="1:65" s="2" customFormat="1" ht="11.25">
      <c r="A117" s="36"/>
      <c r="B117" s="37"/>
      <c r="C117" s="38"/>
      <c r="D117" s="187" t="s">
        <v>172</v>
      </c>
      <c r="E117" s="38"/>
      <c r="F117" s="188" t="s">
        <v>1815</v>
      </c>
      <c r="G117" s="38"/>
      <c r="H117" s="38"/>
      <c r="I117" s="189"/>
      <c r="J117" s="38"/>
      <c r="K117" s="38"/>
      <c r="L117" s="41"/>
      <c r="M117" s="190"/>
      <c r="N117" s="191"/>
      <c r="O117" s="66"/>
      <c r="P117" s="66"/>
      <c r="Q117" s="66"/>
      <c r="R117" s="66"/>
      <c r="S117" s="66"/>
      <c r="T117" s="66"/>
      <c r="U117" s="67"/>
      <c r="V117" s="36"/>
      <c r="W117" s="36"/>
      <c r="X117" s="36"/>
      <c r="Y117" s="36"/>
      <c r="Z117" s="36"/>
      <c r="AA117" s="36"/>
      <c r="AB117" s="36"/>
      <c r="AC117" s="36"/>
      <c r="AD117" s="36"/>
      <c r="AE117" s="36"/>
      <c r="AT117" s="19" t="s">
        <v>172</v>
      </c>
      <c r="AU117" s="19" t="s">
        <v>82</v>
      </c>
    </row>
    <row r="118" spans="1:65" s="2" customFormat="1" ht="16.5" customHeight="1">
      <c r="A118" s="36"/>
      <c r="B118" s="37"/>
      <c r="C118" s="174" t="s">
        <v>97</v>
      </c>
      <c r="D118" s="174" t="s">
        <v>165</v>
      </c>
      <c r="E118" s="175" t="s">
        <v>1816</v>
      </c>
      <c r="F118" s="176" t="s">
        <v>1817</v>
      </c>
      <c r="G118" s="177" t="s">
        <v>193</v>
      </c>
      <c r="H118" s="178">
        <v>6</v>
      </c>
      <c r="I118" s="179"/>
      <c r="J118" s="180">
        <f>ROUND(I118*H118,1)</f>
        <v>0</v>
      </c>
      <c r="K118" s="176" t="s">
        <v>169</v>
      </c>
      <c r="L118" s="41"/>
      <c r="M118" s="181" t="s">
        <v>19</v>
      </c>
      <c r="N118" s="182" t="s">
        <v>43</v>
      </c>
      <c r="O118" s="66"/>
      <c r="P118" s="183">
        <f>O118*H118</f>
        <v>0</v>
      </c>
      <c r="Q118" s="183">
        <v>0</v>
      </c>
      <c r="R118" s="183">
        <f>Q118*H118</f>
        <v>0</v>
      </c>
      <c r="S118" s="183">
        <v>3.0000000000000001E-3</v>
      </c>
      <c r="T118" s="183">
        <f>S118*H118</f>
        <v>1.8000000000000002E-2</v>
      </c>
      <c r="U118" s="184" t="s">
        <v>19</v>
      </c>
      <c r="V118" s="36"/>
      <c r="W118" s="36"/>
      <c r="X118" s="36"/>
      <c r="Y118" s="36"/>
      <c r="Z118" s="36"/>
      <c r="AA118" s="36"/>
      <c r="AB118" s="36"/>
      <c r="AC118" s="36"/>
      <c r="AD118" s="36"/>
      <c r="AE118" s="36"/>
      <c r="AR118" s="185" t="s">
        <v>170</v>
      </c>
      <c r="AT118" s="185" t="s">
        <v>165</v>
      </c>
      <c r="AU118" s="185" t="s">
        <v>82</v>
      </c>
      <c r="AY118" s="19" t="s">
        <v>161</v>
      </c>
      <c r="BE118" s="186">
        <f>IF(N118="základní",J118,0)</f>
        <v>0</v>
      </c>
      <c r="BF118" s="186">
        <f>IF(N118="snížená",J118,0)</f>
        <v>0</v>
      </c>
      <c r="BG118" s="186">
        <f>IF(N118="zákl. přenesená",J118,0)</f>
        <v>0</v>
      </c>
      <c r="BH118" s="186">
        <f>IF(N118="sníž. přenesená",J118,0)</f>
        <v>0</v>
      </c>
      <c r="BI118" s="186">
        <f>IF(N118="nulová",J118,0)</f>
        <v>0</v>
      </c>
      <c r="BJ118" s="19" t="s">
        <v>80</v>
      </c>
      <c r="BK118" s="186">
        <f>ROUND(I118*H118,1)</f>
        <v>0</v>
      </c>
      <c r="BL118" s="19" t="s">
        <v>170</v>
      </c>
      <c r="BM118" s="185" t="s">
        <v>1818</v>
      </c>
    </row>
    <row r="119" spans="1:65" s="2" customFormat="1" ht="11.25">
      <c r="A119" s="36"/>
      <c r="B119" s="37"/>
      <c r="C119" s="38"/>
      <c r="D119" s="187" t="s">
        <v>172</v>
      </c>
      <c r="E119" s="38"/>
      <c r="F119" s="188" t="s">
        <v>1819</v>
      </c>
      <c r="G119" s="38"/>
      <c r="H119" s="38"/>
      <c r="I119" s="189"/>
      <c r="J119" s="38"/>
      <c r="K119" s="38"/>
      <c r="L119" s="41"/>
      <c r="M119" s="190"/>
      <c r="N119" s="191"/>
      <c r="O119" s="66"/>
      <c r="P119" s="66"/>
      <c r="Q119" s="66"/>
      <c r="R119" s="66"/>
      <c r="S119" s="66"/>
      <c r="T119" s="66"/>
      <c r="U119" s="67"/>
      <c r="V119" s="36"/>
      <c r="W119" s="36"/>
      <c r="X119" s="36"/>
      <c r="Y119" s="36"/>
      <c r="Z119" s="36"/>
      <c r="AA119" s="36"/>
      <c r="AB119" s="36"/>
      <c r="AC119" s="36"/>
      <c r="AD119" s="36"/>
      <c r="AE119" s="36"/>
      <c r="AT119" s="19" t="s">
        <v>172</v>
      </c>
      <c r="AU119" s="19" t="s">
        <v>82</v>
      </c>
    </row>
    <row r="120" spans="1:65" s="12" customFormat="1" ht="22.9" customHeight="1">
      <c r="B120" s="158"/>
      <c r="C120" s="159"/>
      <c r="D120" s="160" t="s">
        <v>71</v>
      </c>
      <c r="E120" s="172" t="s">
        <v>585</v>
      </c>
      <c r="F120" s="172" t="s">
        <v>586</v>
      </c>
      <c r="G120" s="159"/>
      <c r="H120" s="159"/>
      <c r="I120" s="162"/>
      <c r="J120" s="173">
        <f>BK120</f>
        <v>0</v>
      </c>
      <c r="K120" s="159"/>
      <c r="L120" s="164"/>
      <c r="M120" s="165"/>
      <c r="N120" s="166"/>
      <c r="O120" s="166"/>
      <c r="P120" s="167">
        <f>SUM(P121:P133)</f>
        <v>0</v>
      </c>
      <c r="Q120" s="166"/>
      <c r="R120" s="167">
        <f>SUM(R121:R133)</f>
        <v>0</v>
      </c>
      <c r="S120" s="166"/>
      <c r="T120" s="167">
        <f>SUM(T121:T133)</f>
        <v>0</v>
      </c>
      <c r="U120" s="168"/>
      <c r="AR120" s="169" t="s">
        <v>80</v>
      </c>
      <c r="AT120" s="170" t="s">
        <v>71</v>
      </c>
      <c r="AU120" s="170" t="s">
        <v>80</v>
      </c>
      <c r="AY120" s="169" t="s">
        <v>161</v>
      </c>
      <c r="BK120" s="171">
        <f>SUM(BK121:BK133)</f>
        <v>0</v>
      </c>
    </row>
    <row r="121" spans="1:65" s="2" customFormat="1" ht="24.2" customHeight="1">
      <c r="A121" s="36"/>
      <c r="B121" s="37"/>
      <c r="C121" s="174" t="s">
        <v>100</v>
      </c>
      <c r="D121" s="174" t="s">
        <v>165</v>
      </c>
      <c r="E121" s="175" t="s">
        <v>1820</v>
      </c>
      <c r="F121" s="176" t="s">
        <v>1821</v>
      </c>
      <c r="G121" s="177" t="s">
        <v>210</v>
      </c>
      <c r="H121" s="178">
        <v>0.14799999999999999</v>
      </c>
      <c r="I121" s="179"/>
      <c r="J121" s="180">
        <f>ROUND(I121*H121,1)</f>
        <v>0</v>
      </c>
      <c r="K121" s="176" t="s">
        <v>169</v>
      </c>
      <c r="L121" s="41"/>
      <c r="M121" s="181" t="s">
        <v>19</v>
      </c>
      <c r="N121" s="182" t="s">
        <v>43</v>
      </c>
      <c r="O121" s="66"/>
      <c r="P121" s="183">
        <f>O121*H121</f>
        <v>0</v>
      </c>
      <c r="Q121" s="183">
        <v>0</v>
      </c>
      <c r="R121" s="183">
        <f>Q121*H121</f>
        <v>0</v>
      </c>
      <c r="S121" s="183">
        <v>0</v>
      </c>
      <c r="T121" s="183">
        <f>S121*H121</f>
        <v>0</v>
      </c>
      <c r="U121" s="184" t="s">
        <v>19</v>
      </c>
      <c r="V121" s="36"/>
      <c r="W121" s="36"/>
      <c r="X121" s="36"/>
      <c r="Y121" s="36"/>
      <c r="Z121" s="36"/>
      <c r="AA121" s="36"/>
      <c r="AB121" s="36"/>
      <c r="AC121" s="36"/>
      <c r="AD121" s="36"/>
      <c r="AE121" s="36"/>
      <c r="AR121" s="185" t="s">
        <v>170</v>
      </c>
      <c r="AT121" s="185" t="s">
        <v>165</v>
      </c>
      <c r="AU121" s="185" t="s">
        <v>82</v>
      </c>
      <c r="AY121" s="19" t="s">
        <v>161</v>
      </c>
      <c r="BE121" s="186">
        <f>IF(N121="základní",J121,0)</f>
        <v>0</v>
      </c>
      <c r="BF121" s="186">
        <f>IF(N121="snížená",J121,0)</f>
        <v>0</v>
      </c>
      <c r="BG121" s="186">
        <f>IF(N121="zákl. přenesená",J121,0)</f>
        <v>0</v>
      </c>
      <c r="BH121" s="186">
        <f>IF(N121="sníž. přenesená",J121,0)</f>
        <v>0</v>
      </c>
      <c r="BI121" s="186">
        <f>IF(N121="nulová",J121,0)</f>
        <v>0</v>
      </c>
      <c r="BJ121" s="19" t="s">
        <v>80</v>
      </c>
      <c r="BK121" s="186">
        <f>ROUND(I121*H121,1)</f>
        <v>0</v>
      </c>
      <c r="BL121" s="19" t="s">
        <v>170</v>
      </c>
      <c r="BM121" s="185" t="s">
        <v>1822</v>
      </c>
    </row>
    <row r="122" spans="1:65" s="2" customFormat="1" ht="11.25">
      <c r="A122" s="36"/>
      <c r="B122" s="37"/>
      <c r="C122" s="38"/>
      <c r="D122" s="187" t="s">
        <v>172</v>
      </c>
      <c r="E122" s="38"/>
      <c r="F122" s="188" t="s">
        <v>1823</v>
      </c>
      <c r="G122" s="38"/>
      <c r="H122" s="38"/>
      <c r="I122" s="189"/>
      <c r="J122" s="38"/>
      <c r="K122" s="38"/>
      <c r="L122" s="41"/>
      <c r="M122" s="190"/>
      <c r="N122" s="191"/>
      <c r="O122" s="66"/>
      <c r="P122" s="66"/>
      <c r="Q122" s="66"/>
      <c r="R122" s="66"/>
      <c r="S122" s="66"/>
      <c r="T122" s="66"/>
      <c r="U122" s="67"/>
      <c r="V122" s="36"/>
      <c r="W122" s="36"/>
      <c r="X122" s="36"/>
      <c r="Y122" s="36"/>
      <c r="Z122" s="36"/>
      <c r="AA122" s="36"/>
      <c r="AB122" s="36"/>
      <c r="AC122" s="36"/>
      <c r="AD122" s="36"/>
      <c r="AE122" s="36"/>
      <c r="AT122" s="19" t="s">
        <v>172</v>
      </c>
      <c r="AU122" s="19" t="s">
        <v>82</v>
      </c>
    </row>
    <row r="123" spans="1:65" s="2" customFormat="1" ht="107.25">
      <c r="A123" s="36"/>
      <c r="B123" s="37"/>
      <c r="C123" s="38"/>
      <c r="D123" s="194" t="s">
        <v>213</v>
      </c>
      <c r="E123" s="38"/>
      <c r="F123" s="225" t="s">
        <v>592</v>
      </c>
      <c r="G123" s="38"/>
      <c r="H123" s="38"/>
      <c r="I123" s="189"/>
      <c r="J123" s="38"/>
      <c r="K123" s="38"/>
      <c r="L123" s="41"/>
      <c r="M123" s="190"/>
      <c r="N123" s="191"/>
      <c r="O123" s="66"/>
      <c r="P123" s="66"/>
      <c r="Q123" s="66"/>
      <c r="R123" s="66"/>
      <c r="S123" s="66"/>
      <c r="T123" s="66"/>
      <c r="U123" s="67"/>
      <c r="V123" s="36"/>
      <c r="W123" s="36"/>
      <c r="X123" s="36"/>
      <c r="Y123" s="36"/>
      <c r="Z123" s="36"/>
      <c r="AA123" s="36"/>
      <c r="AB123" s="36"/>
      <c r="AC123" s="36"/>
      <c r="AD123" s="36"/>
      <c r="AE123" s="36"/>
      <c r="AT123" s="19" t="s">
        <v>213</v>
      </c>
      <c r="AU123" s="19" t="s">
        <v>82</v>
      </c>
    </row>
    <row r="124" spans="1:65" s="2" customFormat="1" ht="21.75" customHeight="1">
      <c r="A124" s="36"/>
      <c r="B124" s="37"/>
      <c r="C124" s="174" t="s">
        <v>221</v>
      </c>
      <c r="D124" s="174" t="s">
        <v>165</v>
      </c>
      <c r="E124" s="175" t="s">
        <v>607</v>
      </c>
      <c r="F124" s="176" t="s">
        <v>608</v>
      </c>
      <c r="G124" s="177" t="s">
        <v>210</v>
      </c>
      <c r="H124" s="178">
        <v>0.14799999999999999</v>
      </c>
      <c r="I124" s="179"/>
      <c r="J124" s="180">
        <f>ROUND(I124*H124,1)</f>
        <v>0</v>
      </c>
      <c r="K124" s="176" t="s">
        <v>169</v>
      </c>
      <c r="L124" s="41"/>
      <c r="M124" s="181" t="s">
        <v>19</v>
      </c>
      <c r="N124" s="182" t="s">
        <v>43</v>
      </c>
      <c r="O124" s="66"/>
      <c r="P124" s="183">
        <f>O124*H124</f>
        <v>0</v>
      </c>
      <c r="Q124" s="183">
        <v>0</v>
      </c>
      <c r="R124" s="183">
        <f>Q124*H124</f>
        <v>0</v>
      </c>
      <c r="S124" s="183">
        <v>0</v>
      </c>
      <c r="T124" s="183">
        <f>S124*H124</f>
        <v>0</v>
      </c>
      <c r="U124" s="184" t="s">
        <v>19</v>
      </c>
      <c r="V124" s="36"/>
      <c r="W124" s="36"/>
      <c r="X124" s="36"/>
      <c r="Y124" s="36"/>
      <c r="Z124" s="36"/>
      <c r="AA124" s="36"/>
      <c r="AB124" s="36"/>
      <c r="AC124" s="36"/>
      <c r="AD124" s="36"/>
      <c r="AE124" s="36"/>
      <c r="AR124" s="185" t="s">
        <v>170</v>
      </c>
      <c r="AT124" s="185" t="s">
        <v>165</v>
      </c>
      <c r="AU124" s="185" t="s">
        <v>82</v>
      </c>
      <c r="AY124" s="19" t="s">
        <v>161</v>
      </c>
      <c r="BE124" s="186">
        <f>IF(N124="základní",J124,0)</f>
        <v>0</v>
      </c>
      <c r="BF124" s="186">
        <f>IF(N124="snížená",J124,0)</f>
        <v>0</v>
      </c>
      <c r="BG124" s="186">
        <f>IF(N124="zákl. přenesená",J124,0)</f>
        <v>0</v>
      </c>
      <c r="BH124" s="186">
        <f>IF(N124="sníž. přenesená",J124,0)</f>
        <v>0</v>
      </c>
      <c r="BI124" s="186">
        <f>IF(N124="nulová",J124,0)</f>
        <v>0</v>
      </c>
      <c r="BJ124" s="19" t="s">
        <v>80</v>
      </c>
      <c r="BK124" s="186">
        <f>ROUND(I124*H124,1)</f>
        <v>0</v>
      </c>
      <c r="BL124" s="19" t="s">
        <v>170</v>
      </c>
      <c r="BM124" s="185" t="s">
        <v>1824</v>
      </c>
    </row>
    <row r="125" spans="1:65" s="2" customFormat="1" ht="11.25">
      <c r="A125" s="36"/>
      <c r="B125" s="37"/>
      <c r="C125" s="38"/>
      <c r="D125" s="187" t="s">
        <v>172</v>
      </c>
      <c r="E125" s="38"/>
      <c r="F125" s="188" t="s">
        <v>610</v>
      </c>
      <c r="G125" s="38"/>
      <c r="H125" s="38"/>
      <c r="I125" s="189"/>
      <c r="J125" s="38"/>
      <c r="K125" s="38"/>
      <c r="L125" s="41"/>
      <c r="M125" s="190"/>
      <c r="N125" s="191"/>
      <c r="O125" s="66"/>
      <c r="P125" s="66"/>
      <c r="Q125" s="66"/>
      <c r="R125" s="66"/>
      <c r="S125" s="66"/>
      <c r="T125" s="66"/>
      <c r="U125" s="67"/>
      <c r="V125" s="36"/>
      <c r="W125" s="36"/>
      <c r="X125" s="36"/>
      <c r="Y125" s="36"/>
      <c r="Z125" s="36"/>
      <c r="AA125" s="36"/>
      <c r="AB125" s="36"/>
      <c r="AC125" s="36"/>
      <c r="AD125" s="36"/>
      <c r="AE125" s="36"/>
      <c r="AT125" s="19" t="s">
        <v>172</v>
      </c>
      <c r="AU125" s="19" t="s">
        <v>82</v>
      </c>
    </row>
    <row r="126" spans="1:65" s="2" customFormat="1" ht="68.25">
      <c r="A126" s="36"/>
      <c r="B126" s="37"/>
      <c r="C126" s="38"/>
      <c r="D126" s="194" t="s">
        <v>213</v>
      </c>
      <c r="E126" s="38"/>
      <c r="F126" s="225" t="s">
        <v>611</v>
      </c>
      <c r="G126" s="38"/>
      <c r="H126" s="38"/>
      <c r="I126" s="189"/>
      <c r="J126" s="38"/>
      <c r="K126" s="38"/>
      <c r="L126" s="41"/>
      <c r="M126" s="190"/>
      <c r="N126" s="191"/>
      <c r="O126" s="66"/>
      <c r="P126" s="66"/>
      <c r="Q126" s="66"/>
      <c r="R126" s="66"/>
      <c r="S126" s="66"/>
      <c r="T126" s="66"/>
      <c r="U126" s="67"/>
      <c r="V126" s="36"/>
      <c r="W126" s="36"/>
      <c r="X126" s="36"/>
      <c r="Y126" s="36"/>
      <c r="Z126" s="36"/>
      <c r="AA126" s="36"/>
      <c r="AB126" s="36"/>
      <c r="AC126" s="36"/>
      <c r="AD126" s="36"/>
      <c r="AE126" s="36"/>
      <c r="AT126" s="19" t="s">
        <v>213</v>
      </c>
      <c r="AU126" s="19" t="s">
        <v>82</v>
      </c>
    </row>
    <row r="127" spans="1:65" s="2" customFormat="1" ht="24.2" customHeight="1">
      <c r="A127" s="36"/>
      <c r="B127" s="37"/>
      <c r="C127" s="174" t="s">
        <v>231</v>
      </c>
      <c r="D127" s="174" t="s">
        <v>165</v>
      </c>
      <c r="E127" s="175" t="s">
        <v>612</v>
      </c>
      <c r="F127" s="176" t="s">
        <v>613</v>
      </c>
      <c r="G127" s="177" t="s">
        <v>210</v>
      </c>
      <c r="H127" s="178">
        <v>2.0720000000000001</v>
      </c>
      <c r="I127" s="179"/>
      <c r="J127" s="180">
        <f>ROUND(I127*H127,1)</f>
        <v>0</v>
      </c>
      <c r="K127" s="176" t="s">
        <v>169</v>
      </c>
      <c r="L127" s="41"/>
      <c r="M127" s="181" t="s">
        <v>19</v>
      </c>
      <c r="N127" s="182" t="s">
        <v>43</v>
      </c>
      <c r="O127" s="66"/>
      <c r="P127" s="183">
        <f>O127*H127</f>
        <v>0</v>
      </c>
      <c r="Q127" s="183">
        <v>0</v>
      </c>
      <c r="R127" s="183">
        <f>Q127*H127</f>
        <v>0</v>
      </c>
      <c r="S127" s="183">
        <v>0</v>
      </c>
      <c r="T127" s="183">
        <f>S127*H127</f>
        <v>0</v>
      </c>
      <c r="U127" s="184" t="s">
        <v>19</v>
      </c>
      <c r="V127" s="36"/>
      <c r="W127" s="36"/>
      <c r="X127" s="36"/>
      <c r="Y127" s="36"/>
      <c r="Z127" s="36"/>
      <c r="AA127" s="36"/>
      <c r="AB127" s="36"/>
      <c r="AC127" s="36"/>
      <c r="AD127" s="36"/>
      <c r="AE127" s="36"/>
      <c r="AR127" s="185" t="s">
        <v>170</v>
      </c>
      <c r="AT127" s="185" t="s">
        <v>165</v>
      </c>
      <c r="AU127" s="185" t="s">
        <v>82</v>
      </c>
      <c r="AY127" s="19" t="s">
        <v>161</v>
      </c>
      <c r="BE127" s="186">
        <f>IF(N127="základní",J127,0)</f>
        <v>0</v>
      </c>
      <c r="BF127" s="186">
        <f>IF(N127="snížená",J127,0)</f>
        <v>0</v>
      </c>
      <c r="BG127" s="186">
        <f>IF(N127="zákl. přenesená",J127,0)</f>
        <v>0</v>
      </c>
      <c r="BH127" s="186">
        <f>IF(N127="sníž. přenesená",J127,0)</f>
        <v>0</v>
      </c>
      <c r="BI127" s="186">
        <f>IF(N127="nulová",J127,0)</f>
        <v>0</v>
      </c>
      <c r="BJ127" s="19" t="s">
        <v>80</v>
      </c>
      <c r="BK127" s="186">
        <f>ROUND(I127*H127,1)</f>
        <v>0</v>
      </c>
      <c r="BL127" s="19" t="s">
        <v>170</v>
      </c>
      <c r="BM127" s="185" t="s">
        <v>1825</v>
      </c>
    </row>
    <row r="128" spans="1:65" s="2" customFormat="1" ht="11.25">
      <c r="A128" s="36"/>
      <c r="B128" s="37"/>
      <c r="C128" s="38"/>
      <c r="D128" s="187" t="s">
        <v>172</v>
      </c>
      <c r="E128" s="38"/>
      <c r="F128" s="188" t="s">
        <v>615</v>
      </c>
      <c r="G128" s="38"/>
      <c r="H128" s="38"/>
      <c r="I128" s="189"/>
      <c r="J128" s="38"/>
      <c r="K128" s="38"/>
      <c r="L128" s="41"/>
      <c r="M128" s="190"/>
      <c r="N128" s="191"/>
      <c r="O128" s="66"/>
      <c r="P128" s="66"/>
      <c r="Q128" s="66"/>
      <c r="R128" s="66"/>
      <c r="S128" s="66"/>
      <c r="T128" s="66"/>
      <c r="U128" s="67"/>
      <c r="V128" s="36"/>
      <c r="W128" s="36"/>
      <c r="X128" s="36"/>
      <c r="Y128" s="36"/>
      <c r="Z128" s="36"/>
      <c r="AA128" s="36"/>
      <c r="AB128" s="36"/>
      <c r="AC128" s="36"/>
      <c r="AD128" s="36"/>
      <c r="AE128" s="36"/>
      <c r="AT128" s="19" t="s">
        <v>172</v>
      </c>
      <c r="AU128" s="19" t="s">
        <v>82</v>
      </c>
    </row>
    <row r="129" spans="1:65" s="2" customFormat="1" ht="68.25">
      <c r="A129" s="36"/>
      <c r="B129" s="37"/>
      <c r="C129" s="38"/>
      <c r="D129" s="194" t="s">
        <v>213</v>
      </c>
      <c r="E129" s="38"/>
      <c r="F129" s="225" t="s">
        <v>611</v>
      </c>
      <c r="G129" s="38"/>
      <c r="H129" s="38"/>
      <c r="I129" s="189"/>
      <c r="J129" s="38"/>
      <c r="K129" s="38"/>
      <c r="L129" s="41"/>
      <c r="M129" s="190"/>
      <c r="N129" s="191"/>
      <c r="O129" s="66"/>
      <c r="P129" s="66"/>
      <c r="Q129" s="66"/>
      <c r="R129" s="66"/>
      <c r="S129" s="66"/>
      <c r="T129" s="66"/>
      <c r="U129" s="67"/>
      <c r="V129" s="36"/>
      <c r="W129" s="36"/>
      <c r="X129" s="36"/>
      <c r="Y129" s="36"/>
      <c r="Z129" s="36"/>
      <c r="AA129" s="36"/>
      <c r="AB129" s="36"/>
      <c r="AC129" s="36"/>
      <c r="AD129" s="36"/>
      <c r="AE129" s="36"/>
      <c r="AT129" s="19" t="s">
        <v>213</v>
      </c>
      <c r="AU129" s="19" t="s">
        <v>82</v>
      </c>
    </row>
    <row r="130" spans="1:65" s="14" customFormat="1" ht="11.25">
      <c r="B130" s="203"/>
      <c r="C130" s="204"/>
      <c r="D130" s="194" t="s">
        <v>174</v>
      </c>
      <c r="E130" s="205" t="s">
        <v>19</v>
      </c>
      <c r="F130" s="206" t="s">
        <v>1826</v>
      </c>
      <c r="G130" s="204"/>
      <c r="H130" s="207">
        <v>2.0720000000000001</v>
      </c>
      <c r="I130" s="208"/>
      <c r="J130" s="204"/>
      <c r="K130" s="204"/>
      <c r="L130" s="209"/>
      <c r="M130" s="210"/>
      <c r="N130" s="211"/>
      <c r="O130" s="211"/>
      <c r="P130" s="211"/>
      <c r="Q130" s="211"/>
      <c r="R130" s="211"/>
      <c r="S130" s="211"/>
      <c r="T130" s="211"/>
      <c r="U130" s="212"/>
      <c r="AT130" s="213" t="s">
        <v>174</v>
      </c>
      <c r="AU130" s="213" t="s">
        <v>82</v>
      </c>
      <c r="AV130" s="14" t="s">
        <v>82</v>
      </c>
      <c r="AW130" s="14" t="s">
        <v>33</v>
      </c>
      <c r="AX130" s="14" t="s">
        <v>80</v>
      </c>
      <c r="AY130" s="213" t="s">
        <v>161</v>
      </c>
    </row>
    <row r="131" spans="1:65" s="2" customFormat="1" ht="24.2" customHeight="1">
      <c r="A131" s="36"/>
      <c r="B131" s="37"/>
      <c r="C131" s="174" t="s">
        <v>240</v>
      </c>
      <c r="D131" s="174" t="s">
        <v>165</v>
      </c>
      <c r="E131" s="175" t="s">
        <v>633</v>
      </c>
      <c r="F131" s="176" t="s">
        <v>634</v>
      </c>
      <c r="G131" s="177" t="s">
        <v>210</v>
      </c>
      <c r="H131" s="178">
        <v>0.14799999999999999</v>
      </c>
      <c r="I131" s="179"/>
      <c r="J131" s="180">
        <f>ROUND(I131*H131,1)</f>
        <v>0</v>
      </c>
      <c r="K131" s="176" t="s">
        <v>169</v>
      </c>
      <c r="L131" s="41"/>
      <c r="M131" s="181" t="s">
        <v>19</v>
      </c>
      <c r="N131" s="182" t="s">
        <v>43</v>
      </c>
      <c r="O131" s="66"/>
      <c r="P131" s="183">
        <f>O131*H131</f>
        <v>0</v>
      </c>
      <c r="Q131" s="183">
        <v>0</v>
      </c>
      <c r="R131" s="183">
        <f>Q131*H131</f>
        <v>0</v>
      </c>
      <c r="S131" s="183">
        <v>0</v>
      </c>
      <c r="T131" s="183">
        <f>S131*H131</f>
        <v>0</v>
      </c>
      <c r="U131" s="184" t="s">
        <v>19</v>
      </c>
      <c r="V131" s="36"/>
      <c r="W131" s="36"/>
      <c r="X131" s="36"/>
      <c r="Y131" s="36"/>
      <c r="Z131" s="36"/>
      <c r="AA131" s="36"/>
      <c r="AB131" s="36"/>
      <c r="AC131" s="36"/>
      <c r="AD131" s="36"/>
      <c r="AE131" s="36"/>
      <c r="AR131" s="185" t="s">
        <v>170</v>
      </c>
      <c r="AT131" s="185" t="s">
        <v>165</v>
      </c>
      <c r="AU131" s="185" t="s">
        <v>82</v>
      </c>
      <c r="AY131" s="19" t="s">
        <v>161</v>
      </c>
      <c r="BE131" s="186">
        <f>IF(N131="základní",J131,0)</f>
        <v>0</v>
      </c>
      <c r="BF131" s="186">
        <f>IF(N131="snížená",J131,0)</f>
        <v>0</v>
      </c>
      <c r="BG131" s="186">
        <f>IF(N131="zákl. přenesená",J131,0)</f>
        <v>0</v>
      </c>
      <c r="BH131" s="186">
        <f>IF(N131="sníž. přenesená",J131,0)</f>
        <v>0</v>
      </c>
      <c r="BI131" s="186">
        <f>IF(N131="nulová",J131,0)</f>
        <v>0</v>
      </c>
      <c r="BJ131" s="19" t="s">
        <v>80</v>
      </c>
      <c r="BK131" s="186">
        <f>ROUND(I131*H131,1)</f>
        <v>0</v>
      </c>
      <c r="BL131" s="19" t="s">
        <v>170</v>
      </c>
      <c r="BM131" s="185" t="s">
        <v>1827</v>
      </c>
    </row>
    <row r="132" spans="1:65" s="2" customFormat="1" ht="11.25">
      <c r="A132" s="36"/>
      <c r="B132" s="37"/>
      <c r="C132" s="38"/>
      <c r="D132" s="187" t="s">
        <v>172</v>
      </c>
      <c r="E132" s="38"/>
      <c r="F132" s="188" t="s">
        <v>636</v>
      </c>
      <c r="G132" s="38"/>
      <c r="H132" s="38"/>
      <c r="I132" s="189"/>
      <c r="J132" s="38"/>
      <c r="K132" s="38"/>
      <c r="L132" s="41"/>
      <c r="M132" s="190"/>
      <c r="N132" s="191"/>
      <c r="O132" s="66"/>
      <c r="P132" s="66"/>
      <c r="Q132" s="66"/>
      <c r="R132" s="66"/>
      <c r="S132" s="66"/>
      <c r="T132" s="66"/>
      <c r="U132" s="67"/>
      <c r="V132" s="36"/>
      <c r="W132" s="36"/>
      <c r="X132" s="36"/>
      <c r="Y132" s="36"/>
      <c r="Z132" s="36"/>
      <c r="AA132" s="36"/>
      <c r="AB132" s="36"/>
      <c r="AC132" s="36"/>
      <c r="AD132" s="36"/>
      <c r="AE132" s="36"/>
      <c r="AT132" s="19" t="s">
        <v>172</v>
      </c>
      <c r="AU132" s="19" t="s">
        <v>82</v>
      </c>
    </row>
    <row r="133" spans="1:65" s="2" customFormat="1" ht="58.5">
      <c r="A133" s="36"/>
      <c r="B133" s="37"/>
      <c r="C133" s="38"/>
      <c r="D133" s="194" t="s">
        <v>213</v>
      </c>
      <c r="E133" s="38"/>
      <c r="F133" s="225" t="s">
        <v>622</v>
      </c>
      <c r="G133" s="38"/>
      <c r="H133" s="38"/>
      <c r="I133" s="189"/>
      <c r="J133" s="38"/>
      <c r="K133" s="38"/>
      <c r="L133" s="41"/>
      <c r="M133" s="190"/>
      <c r="N133" s="191"/>
      <c r="O133" s="66"/>
      <c r="P133" s="66"/>
      <c r="Q133" s="66"/>
      <c r="R133" s="66"/>
      <c r="S133" s="66"/>
      <c r="T133" s="66"/>
      <c r="U133" s="67"/>
      <c r="V133" s="36"/>
      <c r="W133" s="36"/>
      <c r="X133" s="36"/>
      <c r="Y133" s="36"/>
      <c r="Z133" s="36"/>
      <c r="AA133" s="36"/>
      <c r="AB133" s="36"/>
      <c r="AC133" s="36"/>
      <c r="AD133" s="36"/>
      <c r="AE133" s="36"/>
      <c r="AT133" s="19" t="s">
        <v>213</v>
      </c>
      <c r="AU133" s="19" t="s">
        <v>82</v>
      </c>
    </row>
    <row r="134" spans="1:65" s="12" customFormat="1" ht="22.9" customHeight="1">
      <c r="B134" s="158"/>
      <c r="C134" s="159"/>
      <c r="D134" s="160" t="s">
        <v>71</v>
      </c>
      <c r="E134" s="172" t="s">
        <v>640</v>
      </c>
      <c r="F134" s="172" t="s">
        <v>641</v>
      </c>
      <c r="G134" s="159"/>
      <c r="H134" s="159"/>
      <c r="I134" s="162"/>
      <c r="J134" s="173">
        <f>BK134</f>
        <v>0</v>
      </c>
      <c r="K134" s="159"/>
      <c r="L134" s="164"/>
      <c r="M134" s="165"/>
      <c r="N134" s="166"/>
      <c r="O134" s="166"/>
      <c r="P134" s="167">
        <f>SUM(P135:P137)</f>
        <v>0</v>
      </c>
      <c r="Q134" s="166"/>
      <c r="R134" s="167">
        <f>SUM(R135:R137)</f>
        <v>0</v>
      </c>
      <c r="S134" s="166"/>
      <c r="T134" s="167">
        <f>SUM(T135:T137)</f>
        <v>0</v>
      </c>
      <c r="U134" s="168"/>
      <c r="AR134" s="169" t="s">
        <v>80</v>
      </c>
      <c r="AT134" s="170" t="s">
        <v>71</v>
      </c>
      <c r="AU134" s="170" t="s">
        <v>80</v>
      </c>
      <c r="AY134" s="169" t="s">
        <v>161</v>
      </c>
      <c r="BK134" s="171">
        <f>SUM(BK135:BK137)</f>
        <v>0</v>
      </c>
    </row>
    <row r="135" spans="1:65" s="2" customFormat="1" ht="33" customHeight="1">
      <c r="A135" s="36"/>
      <c r="B135" s="37"/>
      <c r="C135" s="174" t="s">
        <v>242</v>
      </c>
      <c r="D135" s="174" t="s">
        <v>165</v>
      </c>
      <c r="E135" s="175" t="s">
        <v>643</v>
      </c>
      <c r="F135" s="176" t="s">
        <v>644</v>
      </c>
      <c r="G135" s="177" t="s">
        <v>210</v>
      </c>
      <c r="H135" s="178">
        <v>0.127</v>
      </c>
      <c r="I135" s="179"/>
      <c r="J135" s="180">
        <f>ROUND(I135*H135,1)</f>
        <v>0</v>
      </c>
      <c r="K135" s="176" t="s">
        <v>169</v>
      </c>
      <c r="L135" s="41"/>
      <c r="M135" s="181" t="s">
        <v>19</v>
      </c>
      <c r="N135" s="182" t="s">
        <v>43</v>
      </c>
      <c r="O135" s="66"/>
      <c r="P135" s="183">
        <f>O135*H135</f>
        <v>0</v>
      </c>
      <c r="Q135" s="183">
        <v>0</v>
      </c>
      <c r="R135" s="183">
        <f>Q135*H135</f>
        <v>0</v>
      </c>
      <c r="S135" s="183">
        <v>0</v>
      </c>
      <c r="T135" s="183">
        <f>S135*H135</f>
        <v>0</v>
      </c>
      <c r="U135" s="184" t="s">
        <v>19</v>
      </c>
      <c r="V135" s="36"/>
      <c r="W135" s="36"/>
      <c r="X135" s="36"/>
      <c r="Y135" s="36"/>
      <c r="Z135" s="36"/>
      <c r="AA135" s="36"/>
      <c r="AB135" s="36"/>
      <c r="AC135" s="36"/>
      <c r="AD135" s="36"/>
      <c r="AE135" s="36"/>
      <c r="AR135" s="185" t="s">
        <v>170</v>
      </c>
      <c r="AT135" s="185" t="s">
        <v>165</v>
      </c>
      <c r="AU135" s="185" t="s">
        <v>82</v>
      </c>
      <c r="AY135" s="19" t="s">
        <v>161</v>
      </c>
      <c r="BE135" s="186">
        <f>IF(N135="základní",J135,0)</f>
        <v>0</v>
      </c>
      <c r="BF135" s="186">
        <f>IF(N135="snížená",J135,0)</f>
        <v>0</v>
      </c>
      <c r="BG135" s="186">
        <f>IF(N135="zákl. přenesená",J135,0)</f>
        <v>0</v>
      </c>
      <c r="BH135" s="186">
        <f>IF(N135="sníž. přenesená",J135,0)</f>
        <v>0</v>
      </c>
      <c r="BI135" s="186">
        <f>IF(N135="nulová",J135,0)</f>
        <v>0</v>
      </c>
      <c r="BJ135" s="19" t="s">
        <v>80</v>
      </c>
      <c r="BK135" s="186">
        <f>ROUND(I135*H135,1)</f>
        <v>0</v>
      </c>
      <c r="BL135" s="19" t="s">
        <v>170</v>
      </c>
      <c r="BM135" s="185" t="s">
        <v>1828</v>
      </c>
    </row>
    <row r="136" spans="1:65" s="2" customFormat="1" ht="11.25">
      <c r="A136" s="36"/>
      <c r="B136" s="37"/>
      <c r="C136" s="38"/>
      <c r="D136" s="187" t="s">
        <v>172</v>
      </c>
      <c r="E136" s="38"/>
      <c r="F136" s="188" t="s">
        <v>646</v>
      </c>
      <c r="G136" s="38"/>
      <c r="H136" s="38"/>
      <c r="I136" s="189"/>
      <c r="J136" s="38"/>
      <c r="K136" s="38"/>
      <c r="L136" s="41"/>
      <c r="M136" s="190"/>
      <c r="N136" s="191"/>
      <c r="O136" s="66"/>
      <c r="P136" s="66"/>
      <c r="Q136" s="66"/>
      <c r="R136" s="66"/>
      <c r="S136" s="66"/>
      <c r="T136" s="66"/>
      <c r="U136" s="67"/>
      <c r="V136" s="36"/>
      <c r="W136" s="36"/>
      <c r="X136" s="36"/>
      <c r="Y136" s="36"/>
      <c r="Z136" s="36"/>
      <c r="AA136" s="36"/>
      <c r="AB136" s="36"/>
      <c r="AC136" s="36"/>
      <c r="AD136" s="36"/>
      <c r="AE136" s="36"/>
      <c r="AT136" s="19" t="s">
        <v>172</v>
      </c>
      <c r="AU136" s="19" t="s">
        <v>82</v>
      </c>
    </row>
    <row r="137" spans="1:65" s="2" customFormat="1" ht="58.5">
      <c r="A137" s="36"/>
      <c r="B137" s="37"/>
      <c r="C137" s="38"/>
      <c r="D137" s="194" t="s">
        <v>213</v>
      </c>
      <c r="E137" s="38"/>
      <c r="F137" s="225" t="s">
        <v>647</v>
      </c>
      <c r="G137" s="38"/>
      <c r="H137" s="38"/>
      <c r="I137" s="189"/>
      <c r="J137" s="38"/>
      <c r="K137" s="38"/>
      <c r="L137" s="41"/>
      <c r="M137" s="190"/>
      <c r="N137" s="191"/>
      <c r="O137" s="66"/>
      <c r="P137" s="66"/>
      <c r="Q137" s="66"/>
      <c r="R137" s="66"/>
      <c r="S137" s="66"/>
      <c r="T137" s="66"/>
      <c r="U137" s="67"/>
      <c r="V137" s="36"/>
      <c r="W137" s="36"/>
      <c r="X137" s="36"/>
      <c r="Y137" s="36"/>
      <c r="Z137" s="36"/>
      <c r="AA137" s="36"/>
      <c r="AB137" s="36"/>
      <c r="AC137" s="36"/>
      <c r="AD137" s="36"/>
      <c r="AE137" s="36"/>
      <c r="AT137" s="19" t="s">
        <v>213</v>
      </c>
      <c r="AU137" s="19" t="s">
        <v>82</v>
      </c>
    </row>
    <row r="138" spans="1:65" s="12" customFormat="1" ht="25.9" customHeight="1">
      <c r="B138" s="158"/>
      <c r="C138" s="159"/>
      <c r="D138" s="160" t="s">
        <v>71</v>
      </c>
      <c r="E138" s="161" t="s">
        <v>648</v>
      </c>
      <c r="F138" s="161" t="s">
        <v>649</v>
      </c>
      <c r="G138" s="159"/>
      <c r="H138" s="159"/>
      <c r="I138" s="162"/>
      <c r="J138" s="163">
        <f>BK138</f>
        <v>0</v>
      </c>
      <c r="K138" s="159"/>
      <c r="L138" s="164"/>
      <c r="M138" s="165"/>
      <c r="N138" s="166"/>
      <c r="O138" s="166"/>
      <c r="P138" s="167">
        <f>P139+P141+P145+P158+P171+P176+P186</f>
        <v>0</v>
      </c>
      <c r="Q138" s="166"/>
      <c r="R138" s="167">
        <f>R139+R141+R145+R158+R171+R176+R186</f>
        <v>0</v>
      </c>
      <c r="S138" s="166"/>
      <c r="T138" s="167">
        <f>T139+T141+T145+T158+T171+T176+T186</f>
        <v>0</v>
      </c>
      <c r="U138" s="168"/>
      <c r="AR138" s="169" t="s">
        <v>82</v>
      </c>
      <c r="AT138" s="170" t="s">
        <v>71</v>
      </c>
      <c r="AU138" s="170" t="s">
        <v>72</v>
      </c>
      <c r="AY138" s="169" t="s">
        <v>161</v>
      </c>
      <c r="BK138" s="171">
        <f>BK139+BK141+BK145+BK158+BK171+BK176+BK186</f>
        <v>0</v>
      </c>
    </row>
    <row r="139" spans="1:65" s="12" customFormat="1" ht="22.9" customHeight="1">
      <c r="B139" s="158"/>
      <c r="C139" s="159"/>
      <c r="D139" s="160" t="s">
        <v>71</v>
      </c>
      <c r="E139" s="172" t="s">
        <v>1829</v>
      </c>
      <c r="F139" s="172" t="s">
        <v>1830</v>
      </c>
      <c r="G139" s="159"/>
      <c r="H139" s="159"/>
      <c r="I139" s="162"/>
      <c r="J139" s="173">
        <f>BK139</f>
        <v>0</v>
      </c>
      <c r="K139" s="159"/>
      <c r="L139" s="164"/>
      <c r="M139" s="165"/>
      <c r="N139" s="166"/>
      <c r="O139" s="166"/>
      <c r="P139" s="167">
        <f>P140</f>
        <v>0</v>
      </c>
      <c r="Q139" s="166"/>
      <c r="R139" s="167">
        <f>R140</f>
        <v>0</v>
      </c>
      <c r="S139" s="166"/>
      <c r="T139" s="167">
        <f>T140</f>
        <v>0</v>
      </c>
      <c r="U139" s="168"/>
      <c r="AR139" s="169" t="s">
        <v>82</v>
      </c>
      <c r="AT139" s="170" t="s">
        <v>71</v>
      </c>
      <c r="AU139" s="170" t="s">
        <v>80</v>
      </c>
      <c r="AY139" s="169" t="s">
        <v>161</v>
      </c>
      <c r="BK139" s="171">
        <f>BK140</f>
        <v>0</v>
      </c>
    </row>
    <row r="140" spans="1:65" s="2" customFormat="1" ht="16.5" customHeight="1">
      <c r="A140" s="36"/>
      <c r="B140" s="37"/>
      <c r="C140" s="174" t="s">
        <v>249</v>
      </c>
      <c r="D140" s="174" t="s">
        <v>165</v>
      </c>
      <c r="E140" s="175" t="s">
        <v>1831</v>
      </c>
      <c r="F140" s="176" t="s">
        <v>1832</v>
      </c>
      <c r="G140" s="177" t="s">
        <v>185</v>
      </c>
      <c r="H140" s="178">
        <v>136</v>
      </c>
      <c r="I140" s="179"/>
      <c r="J140" s="180">
        <f>ROUND(I140*H140,1)</f>
        <v>0</v>
      </c>
      <c r="K140" s="176" t="s">
        <v>19</v>
      </c>
      <c r="L140" s="41"/>
      <c r="M140" s="181" t="s">
        <v>19</v>
      </c>
      <c r="N140" s="182" t="s">
        <v>43</v>
      </c>
      <c r="O140" s="66"/>
      <c r="P140" s="183">
        <f>O140*H140</f>
        <v>0</v>
      </c>
      <c r="Q140" s="183">
        <v>0</v>
      </c>
      <c r="R140" s="183">
        <f>Q140*H140</f>
        <v>0</v>
      </c>
      <c r="S140" s="183">
        <v>0</v>
      </c>
      <c r="T140" s="183">
        <f>S140*H140</f>
        <v>0</v>
      </c>
      <c r="U140" s="184" t="s">
        <v>19</v>
      </c>
      <c r="V140" s="36"/>
      <c r="W140" s="36"/>
      <c r="X140" s="36"/>
      <c r="Y140" s="36"/>
      <c r="Z140" s="36"/>
      <c r="AA140" s="36"/>
      <c r="AB140" s="36"/>
      <c r="AC140" s="36"/>
      <c r="AD140" s="36"/>
      <c r="AE140" s="36"/>
      <c r="AR140" s="185" t="s">
        <v>268</v>
      </c>
      <c r="AT140" s="185" t="s">
        <v>165</v>
      </c>
      <c r="AU140" s="185" t="s">
        <v>82</v>
      </c>
      <c r="AY140" s="19" t="s">
        <v>161</v>
      </c>
      <c r="BE140" s="186">
        <f>IF(N140="základní",J140,0)</f>
        <v>0</v>
      </c>
      <c r="BF140" s="186">
        <f>IF(N140="snížená",J140,0)</f>
        <v>0</v>
      </c>
      <c r="BG140" s="186">
        <f>IF(N140="zákl. přenesená",J140,0)</f>
        <v>0</v>
      </c>
      <c r="BH140" s="186">
        <f>IF(N140="sníž. přenesená",J140,0)</f>
        <v>0</v>
      </c>
      <c r="BI140" s="186">
        <f>IF(N140="nulová",J140,0)</f>
        <v>0</v>
      </c>
      <c r="BJ140" s="19" t="s">
        <v>80</v>
      </c>
      <c r="BK140" s="186">
        <f>ROUND(I140*H140,1)</f>
        <v>0</v>
      </c>
      <c r="BL140" s="19" t="s">
        <v>268</v>
      </c>
      <c r="BM140" s="185" t="s">
        <v>1833</v>
      </c>
    </row>
    <row r="141" spans="1:65" s="12" customFormat="1" ht="22.9" customHeight="1">
      <c r="B141" s="158"/>
      <c r="C141" s="159"/>
      <c r="D141" s="160" t="s">
        <v>71</v>
      </c>
      <c r="E141" s="172" t="s">
        <v>1834</v>
      </c>
      <c r="F141" s="172" t="s">
        <v>1835</v>
      </c>
      <c r="G141" s="159"/>
      <c r="H141" s="159"/>
      <c r="I141" s="162"/>
      <c r="J141" s="173">
        <f>BK141</f>
        <v>0</v>
      </c>
      <c r="K141" s="159"/>
      <c r="L141" s="164"/>
      <c r="M141" s="165"/>
      <c r="N141" s="166"/>
      <c r="O141" s="166"/>
      <c r="P141" s="167">
        <f>SUM(P142:P144)</f>
        <v>0</v>
      </c>
      <c r="Q141" s="166"/>
      <c r="R141" s="167">
        <f>SUM(R142:R144)</f>
        <v>0</v>
      </c>
      <c r="S141" s="166"/>
      <c r="T141" s="167">
        <f>SUM(T142:T144)</f>
        <v>0</v>
      </c>
      <c r="U141" s="168"/>
      <c r="AR141" s="169" t="s">
        <v>82</v>
      </c>
      <c r="AT141" s="170" t="s">
        <v>71</v>
      </c>
      <c r="AU141" s="170" t="s">
        <v>80</v>
      </c>
      <c r="AY141" s="169" t="s">
        <v>161</v>
      </c>
      <c r="BK141" s="171">
        <f>SUM(BK142:BK144)</f>
        <v>0</v>
      </c>
    </row>
    <row r="142" spans="1:65" s="2" customFormat="1" ht="16.5" customHeight="1">
      <c r="A142" s="36"/>
      <c r="B142" s="37"/>
      <c r="C142" s="174" t="s">
        <v>255</v>
      </c>
      <c r="D142" s="174" t="s">
        <v>165</v>
      </c>
      <c r="E142" s="175" t="s">
        <v>1836</v>
      </c>
      <c r="F142" s="176" t="s">
        <v>1837</v>
      </c>
      <c r="G142" s="177" t="s">
        <v>1838</v>
      </c>
      <c r="H142" s="178">
        <v>40</v>
      </c>
      <c r="I142" s="179"/>
      <c r="J142" s="180">
        <f>ROUND(I142*H142,1)</f>
        <v>0</v>
      </c>
      <c r="K142" s="176" t="s">
        <v>19</v>
      </c>
      <c r="L142" s="41"/>
      <c r="M142" s="181" t="s">
        <v>19</v>
      </c>
      <c r="N142" s="182" t="s">
        <v>43</v>
      </c>
      <c r="O142" s="66"/>
      <c r="P142" s="183">
        <f>O142*H142</f>
        <v>0</v>
      </c>
      <c r="Q142" s="183">
        <v>0</v>
      </c>
      <c r="R142" s="183">
        <f>Q142*H142</f>
        <v>0</v>
      </c>
      <c r="S142" s="183">
        <v>0</v>
      </c>
      <c r="T142" s="183">
        <f>S142*H142</f>
        <v>0</v>
      </c>
      <c r="U142" s="184" t="s">
        <v>19</v>
      </c>
      <c r="V142" s="36"/>
      <c r="W142" s="36"/>
      <c r="X142" s="36"/>
      <c r="Y142" s="36"/>
      <c r="Z142" s="36"/>
      <c r="AA142" s="36"/>
      <c r="AB142" s="36"/>
      <c r="AC142" s="36"/>
      <c r="AD142" s="36"/>
      <c r="AE142" s="36"/>
      <c r="AR142" s="185" t="s">
        <v>268</v>
      </c>
      <c r="AT142" s="185" t="s">
        <v>165</v>
      </c>
      <c r="AU142" s="185" t="s">
        <v>82</v>
      </c>
      <c r="AY142" s="19" t="s">
        <v>161</v>
      </c>
      <c r="BE142" s="186">
        <f>IF(N142="základní",J142,0)</f>
        <v>0</v>
      </c>
      <c r="BF142" s="186">
        <f>IF(N142="snížená",J142,0)</f>
        <v>0</v>
      </c>
      <c r="BG142" s="186">
        <f>IF(N142="zákl. přenesená",J142,0)</f>
        <v>0</v>
      </c>
      <c r="BH142" s="186">
        <f>IF(N142="sníž. přenesená",J142,0)</f>
        <v>0</v>
      </c>
      <c r="BI142" s="186">
        <f>IF(N142="nulová",J142,0)</f>
        <v>0</v>
      </c>
      <c r="BJ142" s="19" t="s">
        <v>80</v>
      </c>
      <c r="BK142" s="186">
        <f>ROUND(I142*H142,1)</f>
        <v>0</v>
      </c>
      <c r="BL142" s="19" t="s">
        <v>268</v>
      </c>
      <c r="BM142" s="185" t="s">
        <v>1839</v>
      </c>
    </row>
    <row r="143" spans="1:65" s="2" customFormat="1" ht="24.2" customHeight="1">
      <c r="A143" s="36"/>
      <c r="B143" s="37"/>
      <c r="C143" s="237" t="s">
        <v>8</v>
      </c>
      <c r="D143" s="237" t="s">
        <v>250</v>
      </c>
      <c r="E143" s="238" t="s">
        <v>1840</v>
      </c>
      <c r="F143" s="239" t="s">
        <v>1841</v>
      </c>
      <c r="G143" s="240" t="s">
        <v>1842</v>
      </c>
      <c r="H143" s="241">
        <v>1</v>
      </c>
      <c r="I143" s="242"/>
      <c r="J143" s="243">
        <f>ROUND(I143*H143,1)</f>
        <v>0</v>
      </c>
      <c r="K143" s="239" t="s">
        <v>19</v>
      </c>
      <c r="L143" s="244"/>
      <c r="M143" s="245" t="s">
        <v>19</v>
      </c>
      <c r="N143" s="246" t="s">
        <v>43</v>
      </c>
      <c r="O143" s="66"/>
      <c r="P143" s="183">
        <f>O143*H143</f>
        <v>0</v>
      </c>
      <c r="Q143" s="183">
        <v>0</v>
      </c>
      <c r="R143" s="183">
        <f>Q143*H143</f>
        <v>0</v>
      </c>
      <c r="S143" s="183">
        <v>0</v>
      </c>
      <c r="T143" s="183">
        <f>S143*H143</f>
        <v>0</v>
      </c>
      <c r="U143" s="184" t="s">
        <v>19</v>
      </c>
      <c r="V143" s="36"/>
      <c r="W143" s="36"/>
      <c r="X143" s="36"/>
      <c r="Y143" s="36"/>
      <c r="Z143" s="36"/>
      <c r="AA143" s="36"/>
      <c r="AB143" s="36"/>
      <c r="AC143" s="36"/>
      <c r="AD143" s="36"/>
      <c r="AE143" s="36"/>
      <c r="AR143" s="185" t="s">
        <v>406</v>
      </c>
      <c r="AT143" s="185" t="s">
        <v>250</v>
      </c>
      <c r="AU143" s="185" t="s">
        <v>82</v>
      </c>
      <c r="AY143" s="19" t="s">
        <v>161</v>
      </c>
      <c r="BE143" s="186">
        <f>IF(N143="základní",J143,0)</f>
        <v>0</v>
      </c>
      <c r="BF143" s="186">
        <f>IF(N143="snížená",J143,0)</f>
        <v>0</v>
      </c>
      <c r="BG143" s="186">
        <f>IF(N143="zákl. přenesená",J143,0)</f>
        <v>0</v>
      </c>
      <c r="BH143" s="186">
        <f>IF(N143="sníž. přenesená",J143,0)</f>
        <v>0</v>
      </c>
      <c r="BI143" s="186">
        <f>IF(N143="nulová",J143,0)</f>
        <v>0</v>
      </c>
      <c r="BJ143" s="19" t="s">
        <v>80</v>
      </c>
      <c r="BK143" s="186">
        <f>ROUND(I143*H143,1)</f>
        <v>0</v>
      </c>
      <c r="BL143" s="19" t="s">
        <v>268</v>
      </c>
      <c r="BM143" s="185" t="s">
        <v>1843</v>
      </c>
    </row>
    <row r="144" spans="1:65" s="2" customFormat="1" ht="16.5" customHeight="1">
      <c r="A144" s="36"/>
      <c r="B144" s="37"/>
      <c r="C144" s="174" t="s">
        <v>268</v>
      </c>
      <c r="D144" s="174" t="s">
        <v>165</v>
      </c>
      <c r="E144" s="175" t="s">
        <v>1844</v>
      </c>
      <c r="F144" s="176" t="s">
        <v>1845</v>
      </c>
      <c r="G144" s="177" t="s">
        <v>1838</v>
      </c>
      <c r="H144" s="178">
        <v>25</v>
      </c>
      <c r="I144" s="179"/>
      <c r="J144" s="180">
        <f>ROUND(I144*H144,1)</f>
        <v>0</v>
      </c>
      <c r="K144" s="176" t="s">
        <v>19</v>
      </c>
      <c r="L144" s="41"/>
      <c r="M144" s="181" t="s">
        <v>19</v>
      </c>
      <c r="N144" s="182" t="s">
        <v>43</v>
      </c>
      <c r="O144" s="66"/>
      <c r="P144" s="183">
        <f>O144*H144</f>
        <v>0</v>
      </c>
      <c r="Q144" s="183">
        <v>0</v>
      </c>
      <c r="R144" s="183">
        <f>Q144*H144</f>
        <v>0</v>
      </c>
      <c r="S144" s="183">
        <v>0</v>
      </c>
      <c r="T144" s="183">
        <f>S144*H144</f>
        <v>0</v>
      </c>
      <c r="U144" s="184" t="s">
        <v>19</v>
      </c>
      <c r="V144" s="36"/>
      <c r="W144" s="36"/>
      <c r="X144" s="36"/>
      <c r="Y144" s="36"/>
      <c r="Z144" s="36"/>
      <c r="AA144" s="36"/>
      <c r="AB144" s="36"/>
      <c r="AC144" s="36"/>
      <c r="AD144" s="36"/>
      <c r="AE144" s="36"/>
      <c r="AR144" s="185" t="s">
        <v>268</v>
      </c>
      <c r="AT144" s="185" t="s">
        <v>165</v>
      </c>
      <c r="AU144" s="185" t="s">
        <v>82</v>
      </c>
      <c r="AY144" s="19" t="s">
        <v>161</v>
      </c>
      <c r="BE144" s="186">
        <f>IF(N144="základní",J144,0)</f>
        <v>0</v>
      </c>
      <c r="BF144" s="186">
        <f>IF(N144="snížená",J144,0)</f>
        <v>0</v>
      </c>
      <c r="BG144" s="186">
        <f>IF(N144="zákl. přenesená",J144,0)</f>
        <v>0</v>
      </c>
      <c r="BH144" s="186">
        <f>IF(N144="sníž. přenesená",J144,0)</f>
        <v>0</v>
      </c>
      <c r="BI144" s="186">
        <f>IF(N144="nulová",J144,0)</f>
        <v>0</v>
      </c>
      <c r="BJ144" s="19" t="s">
        <v>80</v>
      </c>
      <c r="BK144" s="186">
        <f>ROUND(I144*H144,1)</f>
        <v>0</v>
      </c>
      <c r="BL144" s="19" t="s">
        <v>268</v>
      </c>
      <c r="BM144" s="185" t="s">
        <v>1846</v>
      </c>
    </row>
    <row r="145" spans="1:65" s="12" customFormat="1" ht="22.9" customHeight="1">
      <c r="B145" s="158"/>
      <c r="C145" s="159"/>
      <c r="D145" s="160" t="s">
        <v>71</v>
      </c>
      <c r="E145" s="172" t="s">
        <v>1847</v>
      </c>
      <c r="F145" s="172" t="s">
        <v>1848</v>
      </c>
      <c r="G145" s="159"/>
      <c r="H145" s="159"/>
      <c r="I145" s="162"/>
      <c r="J145" s="173">
        <f>BK145</f>
        <v>0</v>
      </c>
      <c r="K145" s="159"/>
      <c r="L145" s="164"/>
      <c r="M145" s="165"/>
      <c r="N145" s="166"/>
      <c r="O145" s="166"/>
      <c r="P145" s="167">
        <f>SUM(P146:P157)</f>
        <v>0</v>
      </c>
      <c r="Q145" s="166"/>
      <c r="R145" s="167">
        <f>SUM(R146:R157)</f>
        <v>0</v>
      </c>
      <c r="S145" s="166"/>
      <c r="T145" s="167">
        <f>SUM(T146:T157)</f>
        <v>0</v>
      </c>
      <c r="U145" s="168"/>
      <c r="AR145" s="169" t="s">
        <v>82</v>
      </c>
      <c r="AT145" s="170" t="s">
        <v>71</v>
      </c>
      <c r="AU145" s="170" t="s">
        <v>80</v>
      </c>
      <c r="AY145" s="169" t="s">
        <v>161</v>
      </c>
      <c r="BK145" s="171">
        <f>SUM(BK146:BK157)</f>
        <v>0</v>
      </c>
    </row>
    <row r="146" spans="1:65" s="2" customFormat="1" ht="16.5" customHeight="1">
      <c r="A146" s="36"/>
      <c r="B146" s="37"/>
      <c r="C146" s="174" t="s">
        <v>295</v>
      </c>
      <c r="D146" s="174" t="s">
        <v>165</v>
      </c>
      <c r="E146" s="175" t="s">
        <v>1849</v>
      </c>
      <c r="F146" s="176" t="s">
        <v>1850</v>
      </c>
      <c r="G146" s="177" t="s">
        <v>193</v>
      </c>
      <c r="H146" s="178">
        <v>1020</v>
      </c>
      <c r="I146" s="179"/>
      <c r="J146" s="180">
        <f t="shared" ref="J146:J157" si="0">ROUND(I146*H146,1)</f>
        <v>0</v>
      </c>
      <c r="K146" s="176" t="s">
        <v>19</v>
      </c>
      <c r="L146" s="41"/>
      <c r="M146" s="181" t="s">
        <v>19</v>
      </c>
      <c r="N146" s="182" t="s">
        <v>43</v>
      </c>
      <c r="O146" s="66"/>
      <c r="P146" s="183">
        <f t="shared" ref="P146:P157" si="1">O146*H146</f>
        <v>0</v>
      </c>
      <c r="Q146" s="183">
        <v>0</v>
      </c>
      <c r="R146" s="183">
        <f t="shared" ref="R146:R157" si="2">Q146*H146</f>
        <v>0</v>
      </c>
      <c r="S146" s="183">
        <v>0</v>
      </c>
      <c r="T146" s="183">
        <f t="shared" ref="T146:T157" si="3">S146*H146</f>
        <v>0</v>
      </c>
      <c r="U146" s="184" t="s">
        <v>19</v>
      </c>
      <c r="V146" s="36"/>
      <c r="W146" s="36"/>
      <c r="X146" s="36"/>
      <c r="Y146" s="36"/>
      <c r="Z146" s="36"/>
      <c r="AA146" s="36"/>
      <c r="AB146" s="36"/>
      <c r="AC146" s="36"/>
      <c r="AD146" s="36"/>
      <c r="AE146" s="36"/>
      <c r="AR146" s="185" t="s">
        <v>268</v>
      </c>
      <c r="AT146" s="185" t="s">
        <v>165</v>
      </c>
      <c r="AU146" s="185" t="s">
        <v>82</v>
      </c>
      <c r="AY146" s="19" t="s">
        <v>161</v>
      </c>
      <c r="BE146" s="186">
        <f t="shared" ref="BE146:BE157" si="4">IF(N146="základní",J146,0)</f>
        <v>0</v>
      </c>
      <c r="BF146" s="186">
        <f t="shared" ref="BF146:BF157" si="5">IF(N146="snížená",J146,0)</f>
        <v>0</v>
      </c>
      <c r="BG146" s="186">
        <f t="shared" ref="BG146:BG157" si="6">IF(N146="zákl. přenesená",J146,0)</f>
        <v>0</v>
      </c>
      <c r="BH146" s="186">
        <f t="shared" ref="BH146:BH157" si="7">IF(N146="sníž. přenesená",J146,0)</f>
        <v>0</v>
      </c>
      <c r="BI146" s="186">
        <f t="shared" ref="BI146:BI157" si="8">IF(N146="nulová",J146,0)</f>
        <v>0</v>
      </c>
      <c r="BJ146" s="19" t="s">
        <v>80</v>
      </c>
      <c r="BK146" s="186">
        <f t="shared" ref="BK146:BK157" si="9">ROUND(I146*H146,1)</f>
        <v>0</v>
      </c>
      <c r="BL146" s="19" t="s">
        <v>268</v>
      </c>
      <c r="BM146" s="185" t="s">
        <v>1851</v>
      </c>
    </row>
    <row r="147" spans="1:65" s="2" customFormat="1" ht="16.5" customHeight="1">
      <c r="A147" s="36"/>
      <c r="B147" s="37"/>
      <c r="C147" s="237" t="s">
        <v>300</v>
      </c>
      <c r="D147" s="237" t="s">
        <v>250</v>
      </c>
      <c r="E147" s="238" t="s">
        <v>1852</v>
      </c>
      <c r="F147" s="239" t="s">
        <v>1853</v>
      </c>
      <c r="G147" s="240" t="s">
        <v>193</v>
      </c>
      <c r="H147" s="241">
        <v>1020</v>
      </c>
      <c r="I147" s="242"/>
      <c r="J147" s="243">
        <f t="shared" si="0"/>
        <v>0</v>
      </c>
      <c r="K147" s="239" t="s">
        <v>19</v>
      </c>
      <c r="L147" s="244"/>
      <c r="M147" s="245" t="s">
        <v>19</v>
      </c>
      <c r="N147" s="246" t="s">
        <v>43</v>
      </c>
      <c r="O147" s="66"/>
      <c r="P147" s="183">
        <f t="shared" si="1"/>
        <v>0</v>
      </c>
      <c r="Q147" s="183">
        <v>0</v>
      </c>
      <c r="R147" s="183">
        <f t="shared" si="2"/>
        <v>0</v>
      </c>
      <c r="S147" s="183">
        <v>0</v>
      </c>
      <c r="T147" s="183">
        <f t="shared" si="3"/>
        <v>0</v>
      </c>
      <c r="U147" s="184" t="s">
        <v>19</v>
      </c>
      <c r="V147" s="36"/>
      <c r="W147" s="36"/>
      <c r="X147" s="36"/>
      <c r="Y147" s="36"/>
      <c r="Z147" s="36"/>
      <c r="AA147" s="36"/>
      <c r="AB147" s="36"/>
      <c r="AC147" s="36"/>
      <c r="AD147" s="36"/>
      <c r="AE147" s="36"/>
      <c r="AR147" s="185" t="s">
        <v>406</v>
      </c>
      <c r="AT147" s="185" t="s">
        <v>250</v>
      </c>
      <c r="AU147" s="185" t="s">
        <v>82</v>
      </c>
      <c r="AY147" s="19" t="s">
        <v>161</v>
      </c>
      <c r="BE147" s="186">
        <f t="shared" si="4"/>
        <v>0</v>
      </c>
      <c r="BF147" s="186">
        <f t="shared" si="5"/>
        <v>0</v>
      </c>
      <c r="BG147" s="186">
        <f t="shared" si="6"/>
        <v>0</v>
      </c>
      <c r="BH147" s="186">
        <f t="shared" si="7"/>
        <v>0</v>
      </c>
      <c r="BI147" s="186">
        <f t="shared" si="8"/>
        <v>0</v>
      </c>
      <c r="BJ147" s="19" t="s">
        <v>80</v>
      </c>
      <c r="BK147" s="186">
        <f t="shared" si="9"/>
        <v>0</v>
      </c>
      <c r="BL147" s="19" t="s">
        <v>268</v>
      </c>
      <c r="BM147" s="185" t="s">
        <v>1854</v>
      </c>
    </row>
    <row r="148" spans="1:65" s="2" customFormat="1" ht="16.5" customHeight="1">
      <c r="A148" s="36"/>
      <c r="B148" s="37"/>
      <c r="C148" s="174" t="s">
        <v>308</v>
      </c>
      <c r="D148" s="174" t="s">
        <v>165</v>
      </c>
      <c r="E148" s="175" t="s">
        <v>1855</v>
      </c>
      <c r="F148" s="176" t="s">
        <v>1856</v>
      </c>
      <c r="G148" s="177" t="s">
        <v>193</v>
      </c>
      <c r="H148" s="178">
        <v>640</v>
      </c>
      <c r="I148" s="179"/>
      <c r="J148" s="180">
        <f t="shared" si="0"/>
        <v>0</v>
      </c>
      <c r="K148" s="176" t="s">
        <v>19</v>
      </c>
      <c r="L148" s="41"/>
      <c r="M148" s="181" t="s">
        <v>19</v>
      </c>
      <c r="N148" s="182" t="s">
        <v>43</v>
      </c>
      <c r="O148" s="66"/>
      <c r="P148" s="183">
        <f t="shared" si="1"/>
        <v>0</v>
      </c>
      <c r="Q148" s="183">
        <v>0</v>
      </c>
      <c r="R148" s="183">
        <f t="shared" si="2"/>
        <v>0</v>
      </c>
      <c r="S148" s="183">
        <v>0</v>
      </c>
      <c r="T148" s="183">
        <f t="shared" si="3"/>
        <v>0</v>
      </c>
      <c r="U148" s="184" t="s">
        <v>19</v>
      </c>
      <c r="V148" s="36"/>
      <c r="W148" s="36"/>
      <c r="X148" s="36"/>
      <c r="Y148" s="36"/>
      <c r="Z148" s="36"/>
      <c r="AA148" s="36"/>
      <c r="AB148" s="36"/>
      <c r="AC148" s="36"/>
      <c r="AD148" s="36"/>
      <c r="AE148" s="36"/>
      <c r="AR148" s="185" t="s">
        <v>268</v>
      </c>
      <c r="AT148" s="185" t="s">
        <v>165</v>
      </c>
      <c r="AU148" s="185" t="s">
        <v>82</v>
      </c>
      <c r="AY148" s="19" t="s">
        <v>161</v>
      </c>
      <c r="BE148" s="186">
        <f t="shared" si="4"/>
        <v>0</v>
      </c>
      <c r="BF148" s="186">
        <f t="shared" si="5"/>
        <v>0</v>
      </c>
      <c r="BG148" s="186">
        <f t="shared" si="6"/>
        <v>0</v>
      </c>
      <c r="BH148" s="186">
        <f t="shared" si="7"/>
        <v>0</v>
      </c>
      <c r="BI148" s="186">
        <f t="shared" si="8"/>
        <v>0</v>
      </c>
      <c r="BJ148" s="19" t="s">
        <v>80</v>
      </c>
      <c r="BK148" s="186">
        <f t="shared" si="9"/>
        <v>0</v>
      </c>
      <c r="BL148" s="19" t="s">
        <v>268</v>
      </c>
      <c r="BM148" s="185" t="s">
        <v>1857</v>
      </c>
    </row>
    <row r="149" spans="1:65" s="2" customFormat="1" ht="16.5" customHeight="1">
      <c r="A149" s="36"/>
      <c r="B149" s="37"/>
      <c r="C149" s="237" t="s">
        <v>320</v>
      </c>
      <c r="D149" s="237" t="s">
        <v>250</v>
      </c>
      <c r="E149" s="238" t="s">
        <v>1858</v>
      </c>
      <c r="F149" s="239" t="s">
        <v>1859</v>
      </c>
      <c r="G149" s="240" t="s">
        <v>193</v>
      </c>
      <c r="H149" s="241">
        <v>640</v>
      </c>
      <c r="I149" s="242"/>
      <c r="J149" s="243">
        <f t="shared" si="0"/>
        <v>0</v>
      </c>
      <c r="K149" s="239" t="s">
        <v>19</v>
      </c>
      <c r="L149" s="244"/>
      <c r="M149" s="245" t="s">
        <v>19</v>
      </c>
      <c r="N149" s="246" t="s">
        <v>43</v>
      </c>
      <c r="O149" s="66"/>
      <c r="P149" s="183">
        <f t="shared" si="1"/>
        <v>0</v>
      </c>
      <c r="Q149" s="183">
        <v>0</v>
      </c>
      <c r="R149" s="183">
        <f t="shared" si="2"/>
        <v>0</v>
      </c>
      <c r="S149" s="183">
        <v>0</v>
      </c>
      <c r="T149" s="183">
        <f t="shared" si="3"/>
        <v>0</v>
      </c>
      <c r="U149" s="184" t="s">
        <v>19</v>
      </c>
      <c r="V149" s="36"/>
      <c r="W149" s="36"/>
      <c r="X149" s="36"/>
      <c r="Y149" s="36"/>
      <c r="Z149" s="36"/>
      <c r="AA149" s="36"/>
      <c r="AB149" s="36"/>
      <c r="AC149" s="36"/>
      <c r="AD149" s="36"/>
      <c r="AE149" s="36"/>
      <c r="AR149" s="185" t="s">
        <v>406</v>
      </c>
      <c r="AT149" s="185" t="s">
        <v>250</v>
      </c>
      <c r="AU149" s="185" t="s">
        <v>82</v>
      </c>
      <c r="AY149" s="19" t="s">
        <v>161</v>
      </c>
      <c r="BE149" s="186">
        <f t="shared" si="4"/>
        <v>0</v>
      </c>
      <c r="BF149" s="186">
        <f t="shared" si="5"/>
        <v>0</v>
      </c>
      <c r="BG149" s="186">
        <f t="shared" si="6"/>
        <v>0</v>
      </c>
      <c r="BH149" s="186">
        <f t="shared" si="7"/>
        <v>0</v>
      </c>
      <c r="BI149" s="186">
        <f t="shared" si="8"/>
        <v>0</v>
      </c>
      <c r="BJ149" s="19" t="s">
        <v>80</v>
      </c>
      <c r="BK149" s="186">
        <f t="shared" si="9"/>
        <v>0</v>
      </c>
      <c r="BL149" s="19" t="s">
        <v>268</v>
      </c>
      <c r="BM149" s="185" t="s">
        <v>1860</v>
      </c>
    </row>
    <row r="150" spans="1:65" s="2" customFormat="1" ht="16.5" customHeight="1">
      <c r="A150" s="36"/>
      <c r="B150" s="37"/>
      <c r="C150" s="174" t="s">
        <v>7</v>
      </c>
      <c r="D150" s="174" t="s">
        <v>165</v>
      </c>
      <c r="E150" s="175" t="s">
        <v>1861</v>
      </c>
      <c r="F150" s="176" t="s">
        <v>1862</v>
      </c>
      <c r="G150" s="177" t="s">
        <v>1842</v>
      </c>
      <c r="H150" s="178">
        <v>26</v>
      </c>
      <c r="I150" s="179"/>
      <c r="J150" s="180">
        <f t="shared" si="0"/>
        <v>0</v>
      </c>
      <c r="K150" s="176" t="s">
        <v>19</v>
      </c>
      <c r="L150" s="41"/>
      <c r="M150" s="181" t="s">
        <v>19</v>
      </c>
      <c r="N150" s="182" t="s">
        <v>43</v>
      </c>
      <c r="O150" s="66"/>
      <c r="P150" s="183">
        <f t="shared" si="1"/>
        <v>0</v>
      </c>
      <c r="Q150" s="183">
        <v>0</v>
      </c>
      <c r="R150" s="183">
        <f t="shared" si="2"/>
        <v>0</v>
      </c>
      <c r="S150" s="183">
        <v>0</v>
      </c>
      <c r="T150" s="183">
        <f t="shared" si="3"/>
        <v>0</v>
      </c>
      <c r="U150" s="184" t="s">
        <v>19</v>
      </c>
      <c r="V150" s="36"/>
      <c r="W150" s="36"/>
      <c r="X150" s="36"/>
      <c r="Y150" s="36"/>
      <c r="Z150" s="36"/>
      <c r="AA150" s="36"/>
      <c r="AB150" s="36"/>
      <c r="AC150" s="36"/>
      <c r="AD150" s="36"/>
      <c r="AE150" s="36"/>
      <c r="AR150" s="185" t="s">
        <v>268</v>
      </c>
      <c r="AT150" s="185" t="s">
        <v>165</v>
      </c>
      <c r="AU150" s="185" t="s">
        <v>82</v>
      </c>
      <c r="AY150" s="19" t="s">
        <v>161</v>
      </c>
      <c r="BE150" s="186">
        <f t="shared" si="4"/>
        <v>0</v>
      </c>
      <c r="BF150" s="186">
        <f t="shared" si="5"/>
        <v>0</v>
      </c>
      <c r="BG150" s="186">
        <f t="shared" si="6"/>
        <v>0</v>
      </c>
      <c r="BH150" s="186">
        <f t="shared" si="7"/>
        <v>0</v>
      </c>
      <c r="BI150" s="186">
        <f t="shared" si="8"/>
        <v>0</v>
      </c>
      <c r="BJ150" s="19" t="s">
        <v>80</v>
      </c>
      <c r="BK150" s="186">
        <f t="shared" si="9"/>
        <v>0</v>
      </c>
      <c r="BL150" s="19" t="s">
        <v>268</v>
      </c>
      <c r="BM150" s="185" t="s">
        <v>1863</v>
      </c>
    </row>
    <row r="151" spans="1:65" s="2" customFormat="1" ht="16.5" customHeight="1">
      <c r="A151" s="36"/>
      <c r="B151" s="37"/>
      <c r="C151" s="237" t="s">
        <v>338</v>
      </c>
      <c r="D151" s="237" t="s">
        <v>250</v>
      </c>
      <c r="E151" s="238" t="s">
        <v>1864</v>
      </c>
      <c r="F151" s="239" t="s">
        <v>1865</v>
      </c>
      <c r="G151" s="240" t="s">
        <v>185</v>
      </c>
      <c r="H151" s="241">
        <v>12</v>
      </c>
      <c r="I151" s="242"/>
      <c r="J151" s="243">
        <f t="shared" si="0"/>
        <v>0</v>
      </c>
      <c r="K151" s="239" t="s">
        <v>19</v>
      </c>
      <c r="L151" s="244"/>
      <c r="M151" s="245" t="s">
        <v>19</v>
      </c>
      <c r="N151" s="246" t="s">
        <v>43</v>
      </c>
      <c r="O151" s="66"/>
      <c r="P151" s="183">
        <f t="shared" si="1"/>
        <v>0</v>
      </c>
      <c r="Q151" s="183">
        <v>0</v>
      </c>
      <c r="R151" s="183">
        <f t="shared" si="2"/>
        <v>0</v>
      </c>
      <c r="S151" s="183">
        <v>0</v>
      </c>
      <c r="T151" s="183">
        <f t="shared" si="3"/>
        <v>0</v>
      </c>
      <c r="U151" s="184" t="s">
        <v>19</v>
      </c>
      <c r="V151" s="36"/>
      <c r="W151" s="36"/>
      <c r="X151" s="36"/>
      <c r="Y151" s="36"/>
      <c r="Z151" s="36"/>
      <c r="AA151" s="36"/>
      <c r="AB151" s="36"/>
      <c r="AC151" s="36"/>
      <c r="AD151" s="36"/>
      <c r="AE151" s="36"/>
      <c r="AR151" s="185" t="s">
        <v>406</v>
      </c>
      <c r="AT151" s="185" t="s">
        <v>250</v>
      </c>
      <c r="AU151" s="185" t="s">
        <v>82</v>
      </c>
      <c r="AY151" s="19" t="s">
        <v>161</v>
      </c>
      <c r="BE151" s="186">
        <f t="shared" si="4"/>
        <v>0</v>
      </c>
      <c r="BF151" s="186">
        <f t="shared" si="5"/>
        <v>0</v>
      </c>
      <c r="BG151" s="186">
        <f t="shared" si="6"/>
        <v>0</v>
      </c>
      <c r="BH151" s="186">
        <f t="shared" si="7"/>
        <v>0</v>
      </c>
      <c r="BI151" s="186">
        <f t="shared" si="8"/>
        <v>0</v>
      </c>
      <c r="BJ151" s="19" t="s">
        <v>80</v>
      </c>
      <c r="BK151" s="186">
        <f t="shared" si="9"/>
        <v>0</v>
      </c>
      <c r="BL151" s="19" t="s">
        <v>268</v>
      </c>
      <c r="BM151" s="185" t="s">
        <v>1866</v>
      </c>
    </row>
    <row r="152" spans="1:65" s="2" customFormat="1" ht="16.5" customHeight="1">
      <c r="A152" s="36"/>
      <c r="B152" s="37"/>
      <c r="C152" s="237" t="s">
        <v>351</v>
      </c>
      <c r="D152" s="237" t="s">
        <v>250</v>
      </c>
      <c r="E152" s="238" t="s">
        <v>1867</v>
      </c>
      <c r="F152" s="239" t="s">
        <v>1868</v>
      </c>
      <c r="G152" s="240" t="s">
        <v>185</v>
      </c>
      <c r="H152" s="241">
        <v>10</v>
      </c>
      <c r="I152" s="242"/>
      <c r="J152" s="243">
        <f t="shared" si="0"/>
        <v>0</v>
      </c>
      <c r="K152" s="239" t="s">
        <v>19</v>
      </c>
      <c r="L152" s="244"/>
      <c r="M152" s="245" t="s">
        <v>19</v>
      </c>
      <c r="N152" s="246" t="s">
        <v>43</v>
      </c>
      <c r="O152" s="66"/>
      <c r="P152" s="183">
        <f t="shared" si="1"/>
        <v>0</v>
      </c>
      <c r="Q152" s="183">
        <v>0</v>
      </c>
      <c r="R152" s="183">
        <f t="shared" si="2"/>
        <v>0</v>
      </c>
      <c r="S152" s="183">
        <v>0</v>
      </c>
      <c r="T152" s="183">
        <f t="shared" si="3"/>
        <v>0</v>
      </c>
      <c r="U152" s="184" t="s">
        <v>19</v>
      </c>
      <c r="V152" s="36"/>
      <c r="W152" s="36"/>
      <c r="X152" s="36"/>
      <c r="Y152" s="36"/>
      <c r="Z152" s="36"/>
      <c r="AA152" s="36"/>
      <c r="AB152" s="36"/>
      <c r="AC152" s="36"/>
      <c r="AD152" s="36"/>
      <c r="AE152" s="36"/>
      <c r="AR152" s="185" t="s">
        <v>406</v>
      </c>
      <c r="AT152" s="185" t="s">
        <v>250</v>
      </c>
      <c r="AU152" s="185" t="s">
        <v>82</v>
      </c>
      <c r="AY152" s="19" t="s">
        <v>161</v>
      </c>
      <c r="BE152" s="186">
        <f t="shared" si="4"/>
        <v>0</v>
      </c>
      <c r="BF152" s="186">
        <f t="shared" si="5"/>
        <v>0</v>
      </c>
      <c r="BG152" s="186">
        <f t="shared" si="6"/>
        <v>0</v>
      </c>
      <c r="BH152" s="186">
        <f t="shared" si="7"/>
        <v>0</v>
      </c>
      <c r="BI152" s="186">
        <f t="shared" si="8"/>
        <v>0</v>
      </c>
      <c r="BJ152" s="19" t="s">
        <v>80</v>
      </c>
      <c r="BK152" s="186">
        <f t="shared" si="9"/>
        <v>0</v>
      </c>
      <c r="BL152" s="19" t="s">
        <v>268</v>
      </c>
      <c r="BM152" s="185" t="s">
        <v>1869</v>
      </c>
    </row>
    <row r="153" spans="1:65" s="2" customFormat="1" ht="16.5" customHeight="1">
      <c r="A153" s="36"/>
      <c r="B153" s="37"/>
      <c r="C153" s="237" t="s">
        <v>356</v>
      </c>
      <c r="D153" s="237" t="s">
        <v>250</v>
      </c>
      <c r="E153" s="238" t="s">
        <v>1870</v>
      </c>
      <c r="F153" s="239" t="s">
        <v>1871</v>
      </c>
      <c r="G153" s="240" t="s">
        <v>185</v>
      </c>
      <c r="H153" s="241">
        <v>2</v>
      </c>
      <c r="I153" s="242"/>
      <c r="J153" s="243">
        <f t="shared" si="0"/>
        <v>0</v>
      </c>
      <c r="K153" s="239" t="s">
        <v>19</v>
      </c>
      <c r="L153" s="244"/>
      <c r="M153" s="245" t="s">
        <v>19</v>
      </c>
      <c r="N153" s="246" t="s">
        <v>43</v>
      </c>
      <c r="O153" s="66"/>
      <c r="P153" s="183">
        <f t="shared" si="1"/>
        <v>0</v>
      </c>
      <c r="Q153" s="183">
        <v>0</v>
      </c>
      <c r="R153" s="183">
        <f t="shared" si="2"/>
        <v>0</v>
      </c>
      <c r="S153" s="183">
        <v>0</v>
      </c>
      <c r="T153" s="183">
        <f t="shared" si="3"/>
        <v>0</v>
      </c>
      <c r="U153" s="184" t="s">
        <v>19</v>
      </c>
      <c r="V153" s="36"/>
      <c r="W153" s="36"/>
      <c r="X153" s="36"/>
      <c r="Y153" s="36"/>
      <c r="Z153" s="36"/>
      <c r="AA153" s="36"/>
      <c r="AB153" s="36"/>
      <c r="AC153" s="36"/>
      <c r="AD153" s="36"/>
      <c r="AE153" s="36"/>
      <c r="AR153" s="185" t="s">
        <v>406</v>
      </c>
      <c r="AT153" s="185" t="s">
        <v>250</v>
      </c>
      <c r="AU153" s="185" t="s">
        <v>82</v>
      </c>
      <c r="AY153" s="19" t="s">
        <v>161</v>
      </c>
      <c r="BE153" s="186">
        <f t="shared" si="4"/>
        <v>0</v>
      </c>
      <c r="BF153" s="186">
        <f t="shared" si="5"/>
        <v>0</v>
      </c>
      <c r="BG153" s="186">
        <f t="shared" si="6"/>
        <v>0</v>
      </c>
      <c r="BH153" s="186">
        <f t="shared" si="7"/>
        <v>0</v>
      </c>
      <c r="BI153" s="186">
        <f t="shared" si="8"/>
        <v>0</v>
      </c>
      <c r="BJ153" s="19" t="s">
        <v>80</v>
      </c>
      <c r="BK153" s="186">
        <f t="shared" si="9"/>
        <v>0</v>
      </c>
      <c r="BL153" s="19" t="s">
        <v>268</v>
      </c>
      <c r="BM153" s="185" t="s">
        <v>1872</v>
      </c>
    </row>
    <row r="154" spans="1:65" s="2" customFormat="1" ht="16.5" customHeight="1">
      <c r="A154" s="36"/>
      <c r="B154" s="37"/>
      <c r="C154" s="237" t="s">
        <v>361</v>
      </c>
      <c r="D154" s="237" t="s">
        <v>250</v>
      </c>
      <c r="E154" s="238" t="s">
        <v>1873</v>
      </c>
      <c r="F154" s="239" t="s">
        <v>1874</v>
      </c>
      <c r="G154" s="240" t="s">
        <v>185</v>
      </c>
      <c r="H154" s="241">
        <v>2</v>
      </c>
      <c r="I154" s="242"/>
      <c r="J154" s="243">
        <f t="shared" si="0"/>
        <v>0</v>
      </c>
      <c r="K154" s="239" t="s">
        <v>19</v>
      </c>
      <c r="L154" s="244"/>
      <c r="M154" s="245" t="s">
        <v>19</v>
      </c>
      <c r="N154" s="246" t="s">
        <v>43</v>
      </c>
      <c r="O154" s="66"/>
      <c r="P154" s="183">
        <f t="shared" si="1"/>
        <v>0</v>
      </c>
      <c r="Q154" s="183">
        <v>0</v>
      </c>
      <c r="R154" s="183">
        <f t="shared" si="2"/>
        <v>0</v>
      </c>
      <c r="S154" s="183">
        <v>0</v>
      </c>
      <c r="T154" s="183">
        <f t="shared" si="3"/>
        <v>0</v>
      </c>
      <c r="U154" s="184" t="s">
        <v>19</v>
      </c>
      <c r="V154" s="36"/>
      <c r="W154" s="36"/>
      <c r="X154" s="36"/>
      <c r="Y154" s="36"/>
      <c r="Z154" s="36"/>
      <c r="AA154" s="36"/>
      <c r="AB154" s="36"/>
      <c r="AC154" s="36"/>
      <c r="AD154" s="36"/>
      <c r="AE154" s="36"/>
      <c r="AR154" s="185" t="s">
        <v>406</v>
      </c>
      <c r="AT154" s="185" t="s">
        <v>250</v>
      </c>
      <c r="AU154" s="185" t="s">
        <v>82</v>
      </c>
      <c r="AY154" s="19" t="s">
        <v>161</v>
      </c>
      <c r="BE154" s="186">
        <f t="shared" si="4"/>
        <v>0</v>
      </c>
      <c r="BF154" s="186">
        <f t="shared" si="5"/>
        <v>0</v>
      </c>
      <c r="BG154" s="186">
        <f t="shared" si="6"/>
        <v>0</v>
      </c>
      <c r="BH154" s="186">
        <f t="shared" si="7"/>
        <v>0</v>
      </c>
      <c r="BI154" s="186">
        <f t="shared" si="8"/>
        <v>0</v>
      </c>
      <c r="BJ154" s="19" t="s">
        <v>80</v>
      </c>
      <c r="BK154" s="186">
        <f t="shared" si="9"/>
        <v>0</v>
      </c>
      <c r="BL154" s="19" t="s">
        <v>268</v>
      </c>
      <c r="BM154" s="185" t="s">
        <v>1875</v>
      </c>
    </row>
    <row r="155" spans="1:65" s="2" customFormat="1" ht="16.5" customHeight="1">
      <c r="A155" s="36"/>
      <c r="B155" s="37"/>
      <c r="C155" s="174" t="s">
        <v>367</v>
      </c>
      <c r="D155" s="174" t="s">
        <v>165</v>
      </c>
      <c r="E155" s="175" t="s">
        <v>1876</v>
      </c>
      <c r="F155" s="176" t="s">
        <v>1877</v>
      </c>
      <c r="G155" s="177" t="s">
        <v>185</v>
      </c>
      <c r="H155" s="178">
        <v>4</v>
      </c>
      <c r="I155" s="179"/>
      <c r="J155" s="180">
        <f t="shared" si="0"/>
        <v>0</v>
      </c>
      <c r="K155" s="176" t="s">
        <v>19</v>
      </c>
      <c r="L155" s="41"/>
      <c r="M155" s="181" t="s">
        <v>19</v>
      </c>
      <c r="N155" s="182" t="s">
        <v>43</v>
      </c>
      <c r="O155" s="66"/>
      <c r="P155" s="183">
        <f t="shared" si="1"/>
        <v>0</v>
      </c>
      <c r="Q155" s="183">
        <v>0</v>
      </c>
      <c r="R155" s="183">
        <f t="shared" si="2"/>
        <v>0</v>
      </c>
      <c r="S155" s="183">
        <v>0</v>
      </c>
      <c r="T155" s="183">
        <f t="shared" si="3"/>
        <v>0</v>
      </c>
      <c r="U155" s="184" t="s">
        <v>19</v>
      </c>
      <c r="V155" s="36"/>
      <c r="W155" s="36"/>
      <c r="X155" s="36"/>
      <c r="Y155" s="36"/>
      <c r="Z155" s="36"/>
      <c r="AA155" s="36"/>
      <c r="AB155" s="36"/>
      <c r="AC155" s="36"/>
      <c r="AD155" s="36"/>
      <c r="AE155" s="36"/>
      <c r="AR155" s="185" t="s">
        <v>268</v>
      </c>
      <c r="AT155" s="185" t="s">
        <v>165</v>
      </c>
      <c r="AU155" s="185" t="s">
        <v>82</v>
      </c>
      <c r="AY155" s="19" t="s">
        <v>161</v>
      </c>
      <c r="BE155" s="186">
        <f t="shared" si="4"/>
        <v>0</v>
      </c>
      <c r="BF155" s="186">
        <f t="shared" si="5"/>
        <v>0</v>
      </c>
      <c r="BG155" s="186">
        <f t="shared" si="6"/>
        <v>0</v>
      </c>
      <c r="BH155" s="186">
        <f t="shared" si="7"/>
        <v>0</v>
      </c>
      <c r="BI155" s="186">
        <f t="shared" si="8"/>
        <v>0</v>
      </c>
      <c r="BJ155" s="19" t="s">
        <v>80</v>
      </c>
      <c r="BK155" s="186">
        <f t="shared" si="9"/>
        <v>0</v>
      </c>
      <c r="BL155" s="19" t="s">
        <v>268</v>
      </c>
      <c r="BM155" s="185" t="s">
        <v>1878</v>
      </c>
    </row>
    <row r="156" spans="1:65" s="2" customFormat="1" ht="16.5" customHeight="1">
      <c r="A156" s="36"/>
      <c r="B156" s="37"/>
      <c r="C156" s="237" t="s">
        <v>371</v>
      </c>
      <c r="D156" s="237" t="s">
        <v>250</v>
      </c>
      <c r="E156" s="238" t="s">
        <v>1879</v>
      </c>
      <c r="F156" s="239" t="s">
        <v>1880</v>
      </c>
      <c r="G156" s="240" t="s">
        <v>185</v>
      </c>
      <c r="H156" s="241">
        <v>4</v>
      </c>
      <c r="I156" s="242"/>
      <c r="J156" s="243">
        <f t="shared" si="0"/>
        <v>0</v>
      </c>
      <c r="K156" s="239" t="s">
        <v>19</v>
      </c>
      <c r="L156" s="244"/>
      <c r="M156" s="245" t="s">
        <v>19</v>
      </c>
      <c r="N156" s="246" t="s">
        <v>43</v>
      </c>
      <c r="O156" s="66"/>
      <c r="P156" s="183">
        <f t="shared" si="1"/>
        <v>0</v>
      </c>
      <c r="Q156" s="183">
        <v>0</v>
      </c>
      <c r="R156" s="183">
        <f t="shared" si="2"/>
        <v>0</v>
      </c>
      <c r="S156" s="183">
        <v>0</v>
      </c>
      <c r="T156" s="183">
        <f t="shared" si="3"/>
        <v>0</v>
      </c>
      <c r="U156" s="184" t="s">
        <v>19</v>
      </c>
      <c r="V156" s="36"/>
      <c r="W156" s="36"/>
      <c r="X156" s="36"/>
      <c r="Y156" s="36"/>
      <c r="Z156" s="36"/>
      <c r="AA156" s="36"/>
      <c r="AB156" s="36"/>
      <c r="AC156" s="36"/>
      <c r="AD156" s="36"/>
      <c r="AE156" s="36"/>
      <c r="AR156" s="185" t="s">
        <v>406</v>
      </c>
      <c r="AT156" s="185" t="s">
        <v>250</v>
      </c>
      <c r="AU156" s="185" t="s">
        <v>82</v>
      </c>
      <c r="AY156" s="19" t="s">
        <v>161</v>
      </c>
      <c r="BE156" s="186">
        <f t="shared" si="4"/>
        <v>0</v>
      </c>
      <c r="BF156" s="186">
        <f t="shared" si="5"/>
        <v>0</v>
      </c>
      <c r="BG156" s="186">
        <f t="shared" si="6"/>
        <v>0</v>
      </c>
      <c r="BH156" s="186">
        <f t="shared" si="7"/>
        <v>0</v>
      </c>
      <c r="BI156" s="186">
        <f t="shared" si="8"/>
        <v>0</v>
      </c>
      <c r="BJ156" s="19" t="s">
        <v>80</v>
      </c>
      <c r="BK156" s="186">
        <f t="shared" si="9"/>
        <v>0</v>
      </c>
      <c r="BL156" s="19" t="s">
        <v>268</v>
      </c>
      <c r="BM156" s="185" t="s">
        <v>1881</v>
      </c>
    </row>
    <row r="157" spans="1:65" s="2" customFormat="1" ht="16.5" customHeight="1">
      <c r="A157" s="36"/>
      <c r="B157" s="37"/>
      <c r="C157" s="174" t="s">
        <v>377</v>
      </c>
      <c r="D157" s="174" t="s">
        <v>165</v>
      </c>
      <c r="E157" s="175" t="s">
        <v>1882</v>
      </c>
      <c r="F157" s="176" t="s">
        <v>1883</v>
      </c>
      <c r="G157" s="177" t="s">
        <v>1884</v>
      </c>
      <c r="H157" s="178">
        <v>1</v>
      </c>
      <c r="I157" s="179"/>
      <c r="J157" s="180">
        <f t="shared" si="0"/>
        <v>0</v>
      </c>
      <c r="K157" s="176" t="s">
        <v>19</v>
      </c>
      <c r="L157" s="41"/>
      <c r="M157" s="181" t="s">
        <v>19</v>
      </c>
      <c r="N157" s="182" t="s">
        <v>43</v>
      </c>
      <c r="O157" s="66"/>
      <c r="P157" s="183">
        <f t="shared" si="1"/>
        <v>0</v>
      </c>
      <c r="Q157" s="183">
        <v>0</v>
      </c>
      <c r="R157" s="183">
        <f t="shared" si="2"/>
        <v>0</v>
      </c>
      <c r="S157" s="183">
        <v>0</v>
      </c>
      <c r="T157" s="183">
        <f t="shared" si="3"/>
        <v>0</v>
      </c>
      <c r="U157" s="184" t="s">
        <v>19</v>
      </c>
      <c r="V157" s="36"/>
      <c r="W157" s="36"/>
      <c r="X157" s="36"/>
      <c r="Y157" s="36"/>
      <c r="Z157" s="36"/>
      <c r="AA157" s="36"/>
      <c r="AB157" s="36"/>
      <c r="AC157" s="36"/>
      <c r="AD157" s="36"/>
      <c r="AE157" s="36"/>
      <c r="AR157" s="185" t="s">
        <v>268</v>
      </c>
      <c r="AT157" s="185" t="s">
        <v>165</v>
      </c>
      <c r="AU157" s="185" t="s">
        <v>82</v>
      </c>
      <c r="AY157" s="19" t="s">
        <v>161</v>
      </c>
      <c r="BE157" s="186">
        <f t="shared" si="4"/>
        <v>0</v>
      </c>
      <c r="BF157" s="186">
        <f t="shared" si="5"/>
        <v>0</v>
      </c>
      <c r="BG157" s="186">
        <f t="shared" si="6"/>
        <v>0</v>
      </c>
      <c r="BH157" s="186">
        <f t="shared" si="7"/>
        <v>0</v>
      </c>
      <c r="BI157" s="186">
        <f t="shared" si="8"/>
        <v>0</v>
      </c>
      <c r="BJ157" s="19" t="s">
        <v>80</v>
      </c>
      <c r="BK157" s="186">
        <f t="shared" si="9"/>
        <v>0</v>
      </c>
      <c r="BL157" s="19" t="s">
        <v>268</v>
      </c>
      <c r="BM157" s="185" t="s">
        <v>1885</v>
      </c>
    </row>
    <row r="158" spans="1:65" s="12" customFormat="1" ht="22.9" customHeight="1">
      <c r="B158" s="158"/>
      <c r="C158" s="159"/>
      <c r="D158" s="160" t="s">
        <v>71</v>
      </c>
      <c r="E158" s="172" t="s">
        <v>1886</v>
      </c>
      <c r="F158" s="172" t="s">
        <v>1887</v>
      </c>
      <c r="G158" s="159"/>
      <c r="H158" s="159"/>
      <c r="I158" s="162"/>
      <c r="J158" s="173">
        <f>BK158</f>
        <v>0</v>
      </c>
      <c r="K158" s="159"/>
      <c r="L158" s="164"/>
      <c r="M158" s="165"/>
      <c r="N158" s="166"/>
      <c r="O158" s="166"/>
      <c r="P158" s="167">
        <f>SUM(P159:P170)</f>
        <v>0</v>
      </c>
      <c r="Q158" s="166"/>
      <c r="R158" s="167">
        <f>SUM(R159:R170)</f>
        <v>0</v>
      </c>
      <c r="S158" s="166"/>
      <c r="T158" s="167">
        <f>SUM(T159:T170)</f>
        <v>0</v>
      </c>
      <c r="U158" s="168"/>
      <c r="AR158" s="169" t="s">
        <v>82</v>
      </c>
      <c r="AT158" s="170" t="s">
        <v>71</v>
      </c>
      <c r="AU158" s="170" t="s">
        <v>80</v>
      </c>
      <c r="AY158" s="169" t="s">
        <v>161</v>
      </c>
      <c r="BK158" s="171">
        <f>SUM(BK159:BK170)</f>
        <v>0</v>
      </c>
    </row>
    <row r="159" spans="1:65" s="2" customFormat="1" ht="16.5" customHeight="1">
      <c r="A159" s="36"/>
      <c r="B159" s="37"/>
      <c r="C159" s="174" t="s">
        <v>383</v>
      </c>
      <c r="D159" s="174" t="s">
        <v>165</v>
      </c>
      <c r="E159" s="175" t="s">
        <v>1888</v>
      </c>
      <c r="F159" s="176" t="s">
        <v>1889</v>
      </c>
      <c r="G159" s="177" t="s">
        <v>193</v>
      </c>
      <c r="H159" s="178">
        <v>370</v>
      </c>
      <c r="I159" s="179"/>
      <c r="J159" s="180">
        <f t="shared" ref="J159:J170" si="10">ROUND(I159*H159,1)</f>
        <v>0</v>
      </c>
      <c r="K159" s="176" t="s">
        <v>19</v>
      </c>
      <c r="L159" s="41"/>
      <c r="M159" s="181" t="s">
        <v>19</v>
      </c>
      <c r="N159" s="182" t="s">
        <v>43</v>
      </c>
      <c r="O159" s="66"/>
      <c r="P159" s="183">
        <f t="shared" ref="P159:P170" si="11">O159*H159</f>
        <v>0</v>
      </c>
      <c r="Q159" s="183">
        <v>0</v>
      </c>
      <c r="R159" s="183">
        <f t="shared" ref="R159:R170" si="12">Q159*H159</f>
        <v>0</v>
      </c>
      <c r="S159" s="183">
        <v>0</v>
      </c>
      <c r="T159" s="183">
        <f t="shared" ref="T159:T170" si="13">S159*H159</f>
        <v>0</v>
      </c>
      <c r="U159" s="184" t="s">
        <v>19</v>
      </c>
      <c r="V159" s="36"/>
      <c r="W159" s="36"/>
      <c r="X159" s="36"/>
      <c r="Y159" s="36"/>
      <c r="Z159" s="36"/>
      <c r="AA159" s="36"/>
      <c r="AB159" s="36"/>
      <c r="AC159" s="36"/>
      <c r="AD159" s="36"/>
      <c r="AE159" s="36"/>
      <c r="AR159" s="185" t="s">
        <v>268</v>
      </c>
      <c r="AT159" s="185" t="s">
        <v>165</v>
      </c>
      <c r="AU159" s="185" t="s">
        <v>82</v>
      </c>
      <c r="AY159" s="19" t="s">
        <v>161</v>
      </c>
      <c r="BE159" s="186">
        <f t="shared" ref="BE159:BE170" si="14">IF(N159="základní",J159,0)</f>
        <v>0</v>
      </c>
      <c r="BF159" s="186">
        <f t="shared" ref="BF159:BF170" si="15">IF(N159="snížená",J159,0)</f>
        <v>0</v>
      </c>
      <c r="BG159" s="186">
        <f t="shared" ref="BG159:BG170" si="16">IF(N159="zákl. přenesená",J159,0)</f>
        <v>0</v>
      </c>
      <c r="BH159" s="186">
        <f t="shared" ref="BH159:BH170" si="17">IF(N159="sníž. přenesená",J159,0)</f>
        <v>0</v>
      </c>
      <c r="BI159" s="186">
        <f t="shared" ref="BI159:BI170" si="18">IF(N159="nulová",J159,0)</f>
        <v>0</v>
      </c>
      <c r="BJ159" s="19" t="s">
        <v>80</v>
      </c>
      <c r="BK159" s="186">
        <f t="shared" ref="BK159:BK170" si="19">ROUND(I159*H159,1)</f>
        <v>0</v>
      </c>
      <c r="BL159" s="19" t="s">
        <v>268</v>
      </c>
      <c r="BM159" s="185" t="s">
        <v>1890</v>
      </c>
    </row>
    <row r="160" spans="1:65" s="2" customFormat="1" ht="16.5" customHeight="1">
      <c r="A160" s="36"/>
      <c r="B160" s="37"/>
      <c r="C160" s="237" t="s">
        <v>390</v>
      </c>
      <c r="D160" s="237" t="s">
        <v>250</v>
      </c>
      <c r="E160" s="238" t="s">
        <v>1891</v>
      </c>
      <c r="F160" s="239" t="s">
        <v>1892</v>
      </c>
      <c r="G160" s="240" t="s">
        <v>193</v>
      </c>
      <c r="H160" s="241">
        <v>140</v>
      </c>
      <c r="I160" s="242"/>
      <c r="J160" s="243">
        <f t="shared" si="10"/>
        <v>0</v>
      </c>
      <c r="K160" s="239" t="s">
        <v>19</v>
      </c>
      <c r="L160" s="244"/>
      <c r="M160" s="245" t="s">
        <v>19</v>
      </c>
      <c r="N160" s="246" t="s">
        <v>43</v>
      </c>
      <c r="O160" s="66"/>
      <c r="P160" s="183">
        <f t="shared" si="11"/>
        <v>0</v>
      </c>
      <c r="Q160" s="183">
        <v>0</v>
      </c>
      <c r="R160" s="183">
        <f t="shared" si="12"/>
        <v>0</v>
      </c>
      <c r="S160" s="183">
        <v>0</v>
      </c>
      <c r="T160" s="183">
        <f t="shared" si="13"/>
        <v>0</v>
      </c>
      <c r="U160" s="184" t="s">
        <v>19</v>
      </c>
      <c r="V160" s="36"/>
      <c r="W160" s="36"/>
      <c r="X160" s="36"/>
      <c r="Y160" s="36"/>
      <c r="Z160" s="36"/>
      <c r="AA160" s="36"/>
      <c r="AB160" s="36"/>
      <c r="AC160" s="36"/>
      <c r="AD160" s="36"/>
      <c r="AE160" s="36"/>
      <c r="AR160" s="185" t="s">
        <v>406</v>
      </c>
      <c r="AT160" s="185" t="s">
        <v>250</v>
      </c>
      <c r="AU160" s="185" t="s">
        <v>82</v>
      </c>
      <c r="AY160" s="19" t="s">
        <v>161</v>
      </c>
      <c r="BE160" s="186">
        <f t="shared" si="14"/>
        <v>0</v>
      </c>
      <c r="BF160" s="186">
        <f t="shared" si="15"/>
        <v>0</v>
      </c>
      <c r="BG160" s="186">
        <f t="shared" si="16"/>
        <v>0</v>
      </c>
      <c r="BH160" s="186">
        <f t="shared" si="17"/>
        <v>0</v>
      </c>
      <c r="BI160" s="186">
        <f t="shared" si="18"/>
        <v>0</v>
      </c>
      <c r="BJ160" s="19" t="s">
        <v>80</v>
      </c>
      <c r="BK160" s="186">
        <f t="shared" si="19"/>
        <v>0</v>
      </c>
      <c r="BL160" s="19" t="s">
        <v>268</v>
      </c>
      <c r="BM160" s="185" t="s">
        <v>1893</v>
      </c>
    </row>
    <row r="161" spans="1:65" s="2" customFormat="1" ht="16.5" customHeight="1">
      <c r="A161" s="36"/>
      <c r="B161" s="37"/>
      <c r="C161" s="237" t="s">
        <v>401</v>
      </c>
      <c r="D161" s="237" t="s">
        <v>250</v>
      </c>
      <c r="E161" s="238" t="s">
        <v>1894</v>
      </c>
      <c r="F161" s="239" t="s">
        <v>1895</v>
      </c>
      <c r="G161" s="240" t="s">
        <v>193</v>
      </c>
      <c r="H161" s="241">
        <v>230</v>
      </c>
      <c r="I161" s="242"/>
      <c r="J161" s="243">
        <f t="shared" si="10"/>
        <v>0</v>
      </c>
      <c r="K161" s="239" t="s">
        <v>19</v>
      </c>
      <c r="L161" s="244"/>
      <c r="M161" s="245" t="s">
        <v>19</v>
      </c>
      <c r="N161" s="246" t="s">
        <v>43</v>
      </c>
      <c r="O161" s="66"/>
      <c r="P161" s="183">
        <f t="shared" si="11"/>
        <v>0</v>
      </c>
      <c r="Q161" s="183">
        <v>0</v>
      </c>
      <c r="R161" s="183">
        <f t="shared" si="12"/>
        <v>0</v>
      </c>
      <c r="S161" s="183">
        <v>0</v>
      </c>
      <c r="T161" s="183">
        <f t="shared" si="13"/>
        <v>0</v>
      </c>
      <c r="U161" s="184" t="s">
        <v>19</v>
      </c>
      <c r="V161" s="36"/>
      <c r="W161" s="36"/>
      <c r="X161" s="36"/>
      <c r="Y161" s="36"/>
      <c r="Z161" s="36"/>
      <c r="AA161" s="36"/>
      <c r="AB161" s="36"/>
      <c r="AC161" s="36"/>
      <c r="AD161" s="36"/>
      <c r="AE161" s="36"/>
      <c r="AR161" s="185" t="s">
        <v>406</v>
      </c>
      <c r="AT161" s="185" t="s">
        <v>250</v>
      </c>
      <c r="AU161" s="185" t="s">
        <v>82</v>
      </c>
      <c r="AY161" s="19" t="s">
        <v>161</v>
      </c>
      <c r="BE161" s="186">
        <f t="shared" si="14"/>
        <v>0</v>
      </c>
      <c r="BF161" s="186">
        <f t="shared" si="15"/>
        <v>0</v>
      </c>
      <c r="BG161" s="186">
        <f t="shared" si="16"/>
        <v>0</v>
      </c>
      <c r="BH161" s="186">
        <f t="shared" si="17"/>
        <v>0</v>
      </c>
      <c r="BI161" s="186">
        <f t="shared" si="18"/>
        <v>0</v>
      </c>
      <c r="BJ161" s="19" t="s">
        <v>80</v>
      </c>
      <c r="BK161" s="186">
        <f t="shared" si="19"/>
        <v>0</v>
      </c>
      <c r="BL161" s="19" t="s">
        <v>268</v>
      </c>
      <c r="BM161" s="185" t="s">
        <v>1896</v>
      </c>
    </row>
    <row r="162" spans="1:65" s="2" customFormat="1" ht="16.5" customHeight="1">
      <c r="A162" s="36"/>
      <c r="B162" s="37"/>
      <c r="C162" s="174" t="s">
        <v>406</v>
      </c>
      <c r="D162" s="174" t="s">
        <v>165</v>
      </c>
      <c r="E162" s="175" t="s">
        <v>1897</v>
      </c>
      <c r="F162" s="176" t="s">
        <v>1898</v>
      </c>
      <c r="G162" s="177" t="s">
        <v>193</v>
      </c>
      <c r="H162" s="178">
        <v>200</v>
      </c>
      <c r="I162" s="179"/>
      <c r="J162" s="180">
        <f t="shared" si="10"/>
        <v>0</v>
      </c>
      <c r="K162" s="176" t="s">
        <v>19</v>
      </c>
      <c r="L162" s="41"/>
      <c r="M162" s="181" t="s">
        <v>19</v>
      </c>
      <c r="N162" s="182" t="s">
        <v>43</v>
      </c>
      <c r="O162" s="66"/>
      <c r="P162" s="183">
        <f t="shared" si="11"/>
        <v>0</v>
      </c>
      <c r="Q162" s="183">
        <v>0</v>
      </c>
      <c r="R162" s="183">
        <f t="shared" si="12"/>
        <v>0</v>
      </c>
      <c r="S162" s="183">
        <v>0</v>
      </c>
      <c r="T162" s="183">
        <f t="shared" si="13"/>
        <v>0</v>
      </c>
      <c r="U162" s="184" t="s">
        <v>19</v>
      </c>
      <c r="V162" s="36"/>
      <c r="W162" s="36"/>
      <c r="X162" s="36"/>
      <c r="Y162" s="36"/>
      <c r="Z162" s="36"/>
      <c r="AA162" s="36"/>
      <c r="AB162" s="36"/>
      <c r="AC162" s="36"/>
      <c r="AD162" s="36"/>
      <c r="AE162" s="36"/>
      <c r="AR162" s="185" t="s">
        <v>268</v>
      </c>
      <c r="AT162" s="185" t="s">
        <v>165</v>
      </c>
      <c r="AU162" s="185" t="s">
        <v>82</v>
      </c>
      <c r="AY162" s="19" t="s">
        <v>161</v>
      </c>
      <c r="BE162" s="186">
        <f t="shared" si="14"/>
        <v>0</v>
      </c>
      <c r="BF162" s="186">
        <f t="shared" si="15"/>
        <v>0</v>
      </c>
      <c r="BG162" s="186">
        <f t="shared" si="16"/>
        <v>0</v>
      </c>
      <c r="BH162" s="186">
        <f t="shared" si="17"/>
        <v>0</v>
      </c>
      <c r="BI162" s="186">
        <f t="shared" si="18"/>
        <v>0</v>
      </c>
      <c r="BJ162" s="19" t="s">
        <v>80</v>
      </c>
      <c r="BK162" s="186">
        <f t="shared" si="19"/>
        <v>0</v>
      </c>
      <c r="BL162" s="19" t="s">
        <v>268</v>
      </c>
      <c r="BM162" s="185" t="s">
        <v>1899</v>
      </c>
    </row>
    <row r="163" spans="1:65" s="2" customFormat="1" ht="16.5" customHeight="1">
      <c r="A163" s="36"/>
      <c r="B163" s="37"/>
      <c r="C163" s="237" t="s">
        <v>419</v>
      </c>
      <c r="D163" s="237" t="s">
        <v>250</v>
      </c>
      <c r="E163" s="238" t="s">
        <v>1900</v>
      </c>
      <c r="F163" s="239" t="s">
        <v>1901</v>
      </c>
      <c r="G163" s="240" t="s">
        <v>193</v>
      </c>
      <c r="H163" s="241">
        <v>140</v>
      </c>
      <c r="I163" s="242"/>
      <c r="J163" s="243">
        <f t="shared" si="10"/>
        <v>0</v>
      </c>
      <c r="K163" s="239" t="s">
        <v>19</v>
      </c>
      <c r="L163" s="244"/>
      <c r="M163" s="245" t="s">
        <v>19</v>
      </c>
      <c r="N163" s="246" t="s">
        <v>43</v>
      </c>
      <c r="O163" s="66"/>
      <c r="P163" s="183">
        <f t="shared" si="11"/>
        <v>0</v>
      </c>
      <c r="Q163" s="183">
        <v>0</v>
      </c>
      <c r="R163" s="183">
        <f t="shared" si="12"/>
        <v>0</v>
      </c>
      <c r="S163" s="183">
        <v>0</v>
      </c>
      <c r="T163" s="183">
        <f t="shared" si="13"/>
        <v>0</v>
      </c>
      <c r="U163" s="184" t="s">
        <v>19</v>
      </c>
      <c r="V163" s="36"/>
      <c r="W163" s="36"/>
      <c r="X163" s="36"/>
      <c r="Y163" s="36"/>
      <c r="Z163" s="36"/>
      <c r="AA163" s="36"/>
      <c r="AB163" s="36"/>
      <c r="AC163" s="36"/>
      <c r="AD163" s="36"/>
      <c r="AE163" s="36"/>
      <c r="AR163" s="185" t="s">
        <v>406</v>
      </c>
      <c r="AT163" s="185" t="s">
        <v>250</v>
      </c>
      <c r="AU163" s="185" t="s">
        <v>82</v>
      </c>
      <c r="AY163" s="19" t="s">
        <v>161</v>
      </c>
      <c r="BE163" s="186">
        <f t="shared" si="14"/>
        <v>0</v>
      </c>
      <c r="BF163" s="186">
        <f t="shared" si="15"/>
        <v>0</v>
      </c>
      <c r="BG163" s="186">
        <f t="shared" si="16"/>
        <v>0</v>
      </c>
      <c r="BH163" s="186">
        <f t="shared" si="17"/>
        <v>0</v>
      </c>
      <c r="BI163" s="186">
        <f t="shared" si="18"/>
        <v>0</v>
      </c>
      <c r="BJ163" s="19" t="s">
        <v>80</v>
      </c>
      <c r="BK163" s="186">
        <f t="shared" si="19"/>
        <v>0</v>
      </c>
      <c r="BL163" s="19" t="s">
        <v>268</v>
      </c>
      <c r="BM163" s="185" t="s">
        <v>1902</v>
      </c>
    </row>
    <row r="164" spans="1:65" s="2" customFormat="1" ht="16.5" customHeight="1">
      <c r="A164" s="36"/>
      <c r="B164" s="37"/>
      <c r="C164" s="237" t="s">
        <v>163</v>
      </c>
      <c r="D164" s="237" t="s">
        <v>250</v>
      </c>
      <c r="E164" s="238" t="s">
        <v>1903</v>
      </c>
      <c r="F164" s="239" t="s">
        <v>1904</v>
      </c>
      <c r="G164" s="240" t="s">
        <v>193</v>
      </c>
      <c r="H164" s="241">
        <v>60</v>
      </c>
      <c r="I164" s="242"/>
      <c r="J164" s="243">
        <f t="shared" si="10"/>
        <v>0</v>
      </c>
      <c r="K164" s="239" t="s">
        <v>19</v>
      </c>
      <c r="L164" s="244"/>
      <c r="M164" s="245" t="s">
        <v>19</v>
      </c>
      <c r="N164" s="246" t="s">
        <v>43</v>
      </c>
      <c r="O164" s="66"/>
      <c r="P164" s="183">
        <f t="shared" si="11"/>
        <v>0</v>
      </c>
      <c r="Q164" s="183">
        <v>0</v>
      </c>
      <c r="R164" s="183">
        <f t="shared" si="12"/>
        <v>0</v>
      </c>
      <c r="S164" s="183">
        <v>0</v>
      </c>
      <c r="T164" s="183">
        <f t="shared" si="13"/>
        <v>0</v>
      </c>
      <c r="U164" s="184" t="s">
        <v>19</v>
      </c>
      <c r="V164" s="36"/>
      <c r="W164" s="36"/>
      <c r="X164" s="36"/>
      <c r="Y164" s="36"/>
      <c r="Z164" s="36"/>
      <c r="AA164" s="36"/>
      <c r="AB164" s="36"/>
      <c r="AC164" s="36"/>
      <c r="AD164" s="36"/>
      <c r="AE164" s="36"/>
      <c r="AR164" s="185" t="s">
        <v>406</v>
      </c>
      <c r="AT164" s="185" t="s">
        <v>250</v>
      </c>
      <c r="AU164" s="185" t="s">
        <v>82</v>
      </c>
      <c r="AY164" s="19" t="s">
        <v>161</v>
      </c>
      <c r="BE164" s="186">
        <f t="shared" si="14"/>
        <v>0</v>
      </c>
      <c r="BF164" s="186">
        <f t="shared" si="15"/>
        <v>0</v>
      </c>
      <c r="BG164" s="186">
        <f t="shared" si="16"/>
        <v>0</v>
      </c>
      <c r="BH164" s="186">
        <f t="shared" si="17"/>
        <v>0</v>
      </c>
      <c r="BI164" s="186">
        <f t="shared" si="18"/>
        <v>0</v>
      </c>
      <c r="BJ164" s="19" t="s">
        <v>80</v>
      </c>
      <c r="BK164" s="186">
        <f t="shared" si="19"/>
        <v>0</v>
      </c>
      <c r="BL164" s="19" t="s">
        <v>268</v>
      </c>
      <c r="BM164" s="185" t="s">
        <v>1905</v>
      </c>
    </row>
    <row r="165" spans="1:65" s="2" customFormat="1" ht="16.5" customHeight="1">
      <c r="A165" s="36"/>
      <c r="B165" s="37"/>
      <c r="C165" s="174" t="s">
        <v>431</v>
      </c>
      <c r="D165" s="174" t="s">
        <v>165</v>
      </c>
      <c r="E165" s="175" t="s">
        <v>1906</v>
      </c>
      <c r="F165" s="176" t="s">
        <v>1907</v>
      </c>
      <c r="G165" s="177" t="s">
        <v>193</v>
      </c>
      <c r="H165" s="178">
        <v>4360</v>
      </c>
      <c r="I165" s="179"/>
      <c r="J165" s="180">
        <f t="shared" si="10"/>
        <v>0</v>
      </c>
      <c r="K165" s="176" t="s">
        <v>19</v>
      </c>
      <c r="L165" s="41"/>
      <c r="M165" s="181" t="s">
        <v>19</v>
      </c>
      <c r="N165" s="182" t="s">
        <v>43</v>
      </c>
      <c r="O165" s="66"/>
      <c r="P165" s="183">
        <f t="shared" si="11"/>
        <v>0</v>
      </c>
      <c r="Q165" s="183">
        <v>0</v>
      </c>
      <c r="R165" s="183">
        <f t="shared" si="12"/>
        <v>0</v>
      </c>
      <c r="S165" s="183">
        <v>0</v>
      </c>
      <c r="T165" s="183">
        <f t="shared" si="13"/>
        <v>0</v>
      </c>
      <c r="U165" s="184" t="s">
        <v>19</v>
      </c>
      <c r="V165" s="36"/>
      <c r="W165" s="36"/>
      <c r="X165" s="36"/>
      <c r="Y165" s="36"/>
      <c r="Z165" s="36"/>
      <c r="AA165" s="36"/>
      <c r="AB165" s="36"/>
      <c r="AC165" s="36"/>
      <c r="AD165" s="36"/>
      <c r="AE165" s="36"/>
      <c r="AR165" s="185" t="s">
        <v>268</v>
      </c>
      <c r="AT165" s="185" t="s">
        <v>165</v>
      </c>
      <c r="AU165" s="185" t="s">
        <v>82</v>
      </c>
      <c r="AY165" s="19" t="s">
        <v>161</v>
      </c>
      <c r="BE165" s="186">
        <f t="shared" si="14"/>
        <v>0</v>
      </c>
      <c r="BF165" s="186">
        <f t="shared" si="15"/>
        <v>0</v>
      </c>
      <c r="BG165" s="186">
        <f t="shared" si="16"/>
        <v>0</v>
      </c>
      <c r="BH165" s="186">
        <f t="shared" si="17"/>
        <v>0</v>
      </c>
      <c r="BI165" s="186">
        <f t="shared" si="18"/>
        <v>0</v>
      </c>
      <c r="BJ165" s="19" t="s">
        <v>80</v>
      </c>
      <c r="BK165" s="186">
        <f t="shared" si="19"/>
        <v>0</v>
      </c>
      <c r="BL165" s="19" t="s">
        <v>268</v>
      </c>
      <c r="BM165" s="185" t="s">
        <v>1908</v>
      </c>
    </row>
    <row r="166" spans="1:65" s="2" customFormat="1" ht="16.5" customHeight="1">
      <c r="A166" s="36"/>
      <c r="B166" s="37"/>
      <c r="C166" s="237" t="s">
        <v>437</v>
      </c>
      <c r="D166" s="237" t="s">
        <v>250</v>
      </c>
      <c r="E166" s="238" t="s">
        <v>1909</v>
      </c>
      <c r="F166" s="239" t="s">
        <v>1910</v>
      </c>
      <c r="G166" s="240" t="s">
        <v>193</v>
      </c>
      <c r="H166" s="241">
        <v>3600</v>
      </c>
      <c r="I166" s="242"/>
      <c r="J166" s="243">
        <f t="shared" si="10"/>
        <v>0</v>
      </c>
      <c r="K166" s="239" t="s">
        <v>19</v>
      </c>
      <c r="L166" s="244"/>
      <c r="M166" s="245" t="s">
        <v>19</v>
      </c>
      <c r="N166" s="246" t="s">
        <v>43</v>
      </c>
      <c r="O166" s="66"/>
      <c r="P166" s="183">
        <f t="shared" si="11"/>
        <v>0</v>
      </c>
      <c r="Q166" s="183">
        <v>0</v>
      </c>
      <c r="R166" s="183">
        <f t="shared" si="12"/>
        <v>0</v>
      </c>
      <c r="S166" s="183">
        <v>0</v>
      </c>
      <c r="T166" s="183">
        <f t="shared" si="13"/>
        <v>0</v>
      </c>
      <c r="U166" s="184" t="s">
        <v>19</v>
      </c>
      <c r="V166" s="36"/>
      <c r="W166" s="36"/>
      <c r="X166" s="36"/>
      <c r="Y166" s="36"/>
      <c r="Z166" s="36"/>
      <c r="AA166" s="36"/>
      <c r="AB166" s="36"/>
      <c r="AC166" s="36"/>
      <c r="AD166" s="36"/>
      <c r="AE166" s="36"/>
      <c r="AR166" s="185" t="s">
        <v>406</v>
      </c>
      <c r="AT166" s="185" t="s">
        <v>250</v>
      </c>
      <c r="AU166" s="185" t="s">
        <v>82</v>
      </c>
      <c r="AY166" s="19" t="s">
        <v>161</v>
      </c>
      <c r="BE166" s="186">
        <f t="shared" si="14"/>
        <v>0</v>
      </c>
      <c r="BF166" s="186">
        <f t="shared" si="15"/>
        <v>0</v>
      </c>
      <c r="BG166" s="186">
        <f t="shared" si="16"/>
        <v>0</v>
      </c>
      <c r="BH166" s="186">
        <f t="shared" si="17"/>
        <v>0</v>
      </c>
      <c r="BI166" s="186">
        <f t="shared" si="18"/>
        <v>0</v>
      </c>
      <c r="BJ166" s="19" t="s">
        <v>80</v>
      </c>
      <c r="BK166" s="186">
        <f t="shared" si="19"/>
        <v>0</v>
      </c>
      <c r="BL166" s="19" t="s">
        <v>268</v>
      </c>
      <c r="BM166" s="185" t="s">
        <v>1911</v>
      </c>
    </row>
    <row r="167" spans="1:65" s="2" customFormat="1" ht="16.5" customHeight="1">
      <c r="A167" s="36"/>
      <c r="B167" s="37"/>
      <c r="C167" s="237" t="s">
        <v>443</v>
      </c>
      <c r="D167" s="237" t="s">
        <v>250</v>
      </c>
      <c r="E167" s="238" t="s">
        <v>1912</v>
      </c>
      <c r="F167" s="239" t="s">
        <v>1913</v>
      </c>
      <c r="G167" s="240" t="s">
        <v>193</v>
      </c>
      <c r="H167" s="241">
        <v>120</v>
      </c>
      <c r="I167" s="242"/>
      <c r="J167" s="243">
        <f t="shared" si="10"/>
        <v>0</v>
      </c>
      <c r="K167" s="239" t="s">
        <v>19</v>
      </c>
      <c r="L167" s="244"/>
      <c r="M167" s="245" t="s">
        <v>19</v>
      </c>
      <c r="N167" s="246" t="s">
        <v>43</v>
      </c>
      <c r="O167" s="66"/>
      <c r="P167" s="183">
        <f t="shared" si="11"/>
        <v>0</v>
      </c>
      <c r="Q167" s="183">
        <v>0</v>
      </c>
      <c r="R167" s="183">
        <f t="shared" si="12"/>
        <v>0</v>
      </c>
      <c r="S167" s="183">
        <v>0</v>
      </c>
      <c r="T167" s="183">
        <f t="shared" si="13"/>
        <v>0</v>
      </c>
      <c r="U167" s="184" t="s">
        <v>19</v>
      </c>
      <c r="V167" s="36"/>
      <c r="W167" s="36"/>
      <c r="X167" s="36"/>
      <c r="Y167" s="36"/>
      <c r="Z167" s="36"/>
      <c r="AA167" s="36"/>
      <c r="AB167" s="36"/>
      <c r="AC167" s="36"/>
      <c r="AD167" s="36"/>
      <c r="AE167" s="36"/>
      <c r="AR167" s="185" t="s">
        <v>406</v>
      </c>
      <c r="AT167" s="185" t="s">
        <v>250</v>
      </c>
      <c r="AU167" s="185" t="s">
        <v>82</v>
      </c>
      <c r="AY167" s="19" t="s">
        <v>161</v>
      </c>
      <c r="BE167" s="186">
        <f t="shared" si="14"/>
        <v>0</v>
      </c>
      <c r="BF167" s="186">
        <f t="shared" si="15"/>
        <v>0</v>
      </c>
      <c r="BG167" s="186">
        <f t="shared" si="16"/>
        <v>0</v>
      </c>
      <c r="BH167" s="186">
        <f t="shared" si="17"/>
        <v>0</v>
      </c>
      <c r="BI167" s="186">
        <f t="shared" si="18"/>
        <v>0</v>
      </c>
      <c r="BJ167" s="19" t="s">
        <v>80</v>
      </c>
      <c r="BK167" s="186">
        <f t="shared" si="19"/>
        <v>0</v>
      </c>
      <c r="BL167" s="19" t="s">
        <v>268</v>
      </c>
      <c r="BM167" s="185" t="s">
        <v>1914</v>
      </c>
    </row>
    <row r="168" spans="1:65" s="2" customFormat="1" ht="16.5" customHeight="1">
      <c r="A168" s="36"/>
      <c r="B168" s="37"/>
      <c r="C168" s="237" t="s">
        <v>448</v>
      </c>
      <c r="D168" s="237" t="s">
        <v>250</v>
      </c>
      <c r="E168" s="238" t="s">
        <v>1915</v>
      </c>
      <c r="F168" s="239" t="s">
        <v>1916</v>
      </c>
      <c r="G168" s="240" t="s">
        <v>193</v>
      </c>
      <c r="H168" s="241">
        <v>120</v>
      </c>
      <c r="I168" s="242"/>
      <c r="J168" s="243">
        <f t="shared" si="10"/>
        <v>0</v>
      </c>
      <c r="K168" s="239" t="s">
        <v>19</v>
      </c>
      <c r="L168" s="244"/>
      <c r="M168" s="245" t="s">
        <v>19</v>
      </c>
      <c r="N168" s="246" t="s">
        <v>43</v>
      </c>
      <c r="O168" s="66"/>
      <c r="P168" s="183">
        <f t="shared" si="11"/>
        <v>0</v>
      </c>
      <c r="Q168" s="183">
        <v>0</v>
      </c>
      <c r="R168" s="183">
        <f t="shared" si="12"/>
        <v>0</v>
      </c>
      <c r="S168" s="183">
        <v>0</v>
      </c>
      <c r="T168" s="183">
        <f t="shared" si="13"/>
        <v>0</v>
      </c>
      <c r="U168" s="184" t="s">
        <v>19</v>
      </c>
      <c r="V168" s="36"/>
      <c r="W168" s="36"/>
      <c r="X168" s="36"/>
      <c r="Y168" s="36"/>
      <c r="Z168" s="36"/>
      <c r="AA168" s="36"/>
      <c r="AB168" s="36"/>
      <c r="AC168" s="36"/>
      <c r="AD168" s="36"/>
      <c r="AE168" s="36"/>
      <c r="AR168" s="185" t="s">
        <v>406</v>
      </c>
      <c r="AT168" s="185" t="s">
        <v>250</v>
      </c>
      <c r="AU168" s="185" t="s">
        <v>82</v>
      </c>
      <c r="AY168" s="19" t="s">
        <v>161</v>
      </c>
      <c r="BE168" s="186">
        <f t="shared" si="14"/>
        <v>0</v>
      </c>
      <c r="BF168" s="186">
        <f t="shared" si="15"/>
        <v>0</v>
      </c>
      <c r="BG168" s="186">
        <f t="shared" si="16"/>
        <v>0</v>
      </c>
      <c r="BH168" s="186">
        <f t="shared" si="17"/>
        <v>0</v>
      </c>
      <c r="BI168" s="186">
        <f t="shared" si="18"/>
        <v>0</v>
      </c>
      <c r="BJ168" s="19" t="s">
        <v>80</v>
      </c>
      <c r="BK168" s="186">
        <f t="shared" si="19"/>
        <v>0</v>
      </c>
      <c r="BL168" s="19" t="s">
        <v>268</v>
      </c>
      <c r="BM168" s="185" t="s">
        <v>1917</v>
      </c>
    </row>
    <row r="169" spans="1:65" s="2" customFormat="1" ht="16.5" customHeight="1">
      <c r="A169" s="36"/>
      <c r="B169" s="37"/>
      <c r="C169" s="237" t="s">
        <v>453</v>
      </c>
      <c r="D169" s="237" t="s">
        <v>250</v>
      </c>
      <c r="E169" s="238" t="s">
        <v>1918</v>
      </c>
      <c r="F169" s="239" t="s">
        <v>1919</v>
      </c>
      <c r="G169" s="240" t="s">
        <v>193</v>
      </c>
      <c r="H169" s="241">
        <v>40</v>
      </c>
      <c r="I169" s="242"/>
      <c r="J169" s="243">
        <f t="shared" si="10"/>
        <v>0</v>
      </c>
      <c r="K169" s="239" t="s">
        <v>19</v>
      </c>
      <c r="L169" s="244"/>
      <c r="M169" s="245" t="s">
        <v>19</v>
      </c>
      <c r="N169" s="246" t="s">
        <v>43</v>
      </c>
      <c r="O169" s="66"/>
      <c r="P169" s="183">
        <f t="shared" si="11"/>
        <v>0</v>
      </c>
      <c r="Q169" s="183">
        <v>0</v>
      </c>
      <c r="R169" s="183">
        <f t="shared" si="12"/>
        <v>0</v>
      </c>
      <c r="S169" s="183">
        <v>0</v>
      </c>
      <c r="T169" s="183">
        <f t="shared" si="13"/>
        <v>0</v>
      </c>
      <c r="U169" s="184" t="s">
        <v>19</v>
      </c>
      <c r="V169" s="36"/>
      <c r="W169" s="36"/>
      <c r="X169" s="36"/>
      <c r="Y169" s="36"/>
      <c r="Z169" s="36"/>
      <c r="AA169" s="36"/>
      <c r="AB169" s="36"/>
      <c r="AC169" s="36"/>
      <c r="AD169" s="36"/>
      <c r="AE169" s="36"/>
      <c r="AR169" s="185" t="s">
        <v>406</v>
      </c>
      <c r="AT169" s="185" t="s">
        <v>250</v>
      </c>
      <c r="AU169" s="185" t="s">
        <v>82</v>
      </c>
      <c r="AY169" s="19" t="s">
        <v>161</v>
      </c>
      <c r="BE169" s="186">
        <f t="shared" si="14"/>
        <v>0</v>
      </c>
      <c r="BF169" s="186">
        <f t="shared" si="15"/>
        <v>0</v>
      </c>
      <c r="BG169" s="186">
        <f t="shared" si="16"/>
        <v>0</v>
      </c>
      <c r="BH169" s="186">
        <f t="shared" si="17"/>
        <v>0</v>
      </c>
      <c r="BI169" s="186">
        <f t="shared" si="18"/>
        <v>0</v>
      </c>
      <c r="BJ169" s="19" t="s">
        <v>80</v>
      </c>
      <c r="BK169" s="186">
        <f t="shared" si="19"/>
        <v>0</v>
      </c>
      <c r="BL169" s="19" t="s">
        <v>268</v>
      </c>
      <c r="BM169" s="185" t="s">
        <v>1920</v>
      </c>
    </row>
    <row r="170" spans="1:65" s="2" customFormat="1" ht="16.5" customHeight="1">
      <c r="A170" s="36"/>
      <c r="B170" s="37"/>
      <c r="C170" s="237" t="s">
        <v>461</v>
      </c>
      <c r="D170" s="237" t="s">
        <v>250</v>
      </c>
      <c r="E170" s="238" t="s">
        <v>1921</v>
      </c>
      <c r="F170" s="239" t="s">
        <v>1922</v>
      </c>
      <c r="G170" s="240" t="s">
        <v>193</v>
      </c>
      <c r="H170" s="241">
        <v>150</v>
      </c>
      <c r="I170" s="242"/>
      <c r="J170" s="243">
        <f t="shared" si="10"/>
        <v>0</v>
      </c>
      <c r="K170" s="239" t="s">
        <v>19</v>
      </c>
      <c r="L170" s="244"/>
      <c r="M170" s="245" t="s">
        <v>19</v>
      </c>
      <c r="N170" s="246" t="s">
        <v>43</v>
      </c>
      <c r="O170" s="66"/>
      <c r="P170" s="183">
        <f t="shared" si="11"/>
        <v>0</v>
      </c>
      <c r="Q170" s="183">
        <v>0</v>
      </c>
      <c r="R170" s="183">
        <f t="shared" si="12"/>
        <v>0</v>
      </c>
      <c r="S170" s="183">
        <v>0</v>
      </c>
      <c r="T170" s="183">
        <f t="shared" si="13"/>
        <v>0</v>
      </c>
      <c r="U170" s="184" t="s">
        <v>19</v>
      </c>
      <c r="V170" s="36"/>
      <c r="W170" s="36"/>
      <c r="X170" s="36"/>
      <c r="Y170" s="36"/>
      <c r="Z170" s="36"/>
      <c r="AA170" s="36"/>
      <c r="AB170" s="36"/>
      <c r="AC170" s="36"/>
      <c r="AD170" s="36"/>
      <c r="AE170" s="36"/>
      <c r="AR170" s="185" t="s">
        <v>406</v>
      </c>
      <c r="AT170" s="185" t="s">
        <v>250</v>
      </c>
      <c r="AU170" s="185" t="s">
        <v>82</v>
      </c>
      <c r="AY170" s="19" t="s">
        <v>161</v>
      </c>
      <c r="BE170" s="186">
        <f t="shared" si="14"/>
        <v>0</v>
      </c>
      <c r="BF170" s="186">
        <f t="shared" si="15"/>
        <v>0</v>
      </c>
      <c r="BG170" s="186">
        <f t="shared" si="16"/>
        <v>0</v>
      </c>
      <c r="BH170" s="186">
        <f t="shared" si="17"/>
        <v>0</v>
      </c>
      <c r="BI170" s="186">
        <f t="shared" si="18"/>
        <v>0</v>
      </c>
      <c r="BJ170" s="19" t="s">
        <v>80</v>
      </c>
      <c r="BK170" s="186">
        <f t="shared" si="19"/>
        <v>0</v>
      </c>
      <c r="BL170" s="19" t="s">
        <v>268</v>
      </c>
      <c r="BM170" s="185" t="s">
        <v>1923</v>
      </c>
    </row>
    <row r="171" spans="1:65" s="12" customFormat="1" ht="22.9" customHeight="1">
      <c r="B171" s="158"/>
      <c r="C171" s="159"/>
      <c r="D171" s="160" t="s">
        <v>71</v>
      </c>
      <c r="E171" s="172" t="s">
        <v>1924</v>
      </c>
      <c r="F171" s="172" t="s">
        <v>1925</v>
      </c>
      <c r="G171" s="159"/>
      <c r="H171" s="159"/>
      <c r="I171" s="162"/>
      <c r="J171" s="173">
        <f>BK171</f>
        <v>0</v>
      </c>
      <c r="K171" s="159"/>
      <c r="L171" s="164"/>
      <c r="M171" s="165"/>
      <c r="N171" s="166"/>
      <c r="O171" s="166"/>
      <c r="P171" s="167">
        <f>SUM(P172:P175)</f>
        <v>0</v>
      </c>
      <c r="Q171" s="166"/>
      <c r="R171" s="167">
        <f>SUM(R172:R175)</f>
        <v>0</v>
      </c>
      <c r="S171" s="166"/>
      <c r="T171" s="167">
        <f>SUM(T172:T175)</f>
        <v>0</v>
      </c>
      <c r="U171" s="168"/>
      <c r="AR171" s="169" t="s">
        <v>82</v>
      </c>
      <c r="AT171" s="170" t="s">
        <v>71</v>
      </c>
      <c r="AU171" s="170" t="s">
        <v>80</v>
      </c>
      <c r="AY171" s="169" t="s">
        <v>161</v>
      </c>
      <c r="BK171" s="171">
        <f>SUM(BK172:BK175)</f>
        <v>0</v>
      </c>
    </row>
    <row r="172" spans="1:65" s="2" customFormat="1" ht="16.5" customHeight="1">
      <c r="A172" s="36"/>
      <c r="B172" s="37"/>
      <c r="C172" s="174" t="s">
        <v>466</v>
      </c>
      <c r="D172" s="174" t="s">
        <v>165</v>
      </c>
      <c r="E172" s="175" t="s">
        <v>1926</v>
      </c>
      <c r="F172" s="176" t="s">
        <v>1927</v>
      </c>
      <c r="G172" s="177" t="s">
        <v>185</v>
      </c>
      <c r="H172" s="178">
        <v>395</v>
      </c>
      <c r="I172" s="179"/>
      <c r="J172" s="180">
        <f>ROUND(I172*H172,1)</f>
        <v>0</v>
      </c>
      <c r="K172" s="176" t="s">
        <v>19</v>
      </c>
      <c r="L172" s="41"/>
      <c r="M172" s="181" t="s">
        <v>19</v>
      </c>
      <c r="N172" s="182" t="s">
        <v>43</v>
      </c>
      <c r="O172" s="66"/>
      <c r="P172" s="183">
        <f>O172*H172</f>
        <v>0</v>
      </c>
      <c r="Q172" s="183">
        <v>0</v>
      </c>
      <c r="R172" s="183">
        <f>Q172*H172</f>
        <v>0</v>
      </c>
      <c r="S172" s="183">
        <v>0</v>
      </c>
      <c r="T172" s="183">
        <f>S172*H172</f>
        <v>0</v>
      </c>
      <c r="U172" s="184" t="s">
        <v>19</v>
      </c>
      <c r="V172" s="36"/>
      <c r="W172" s="36"/>
      <c r="X172" s="36"/>
      <c r="Y172" s="36"/>
      <c r="Z172" s="36"/>
      <c r="AA172" s="36"/>
      <c r="AB172" s="36"/>
      <c r="AC172" s="36"/>
      <c r="AD172" s="36"/>
      <c r="AE172" s="36"/>
      <c r="AR172" s="185" t="s">
        <v>268</v>
      </c>
      <c r="AT172" s="185" t="s">
        <v>165</v>
      </c>
      <c r="AU172" s="185" t="s">
        <v>82</v>
      </c>
      <c r="AY172" s="19" t="s">
        <v>161</v>
      </c>
      <c r="BE172" s="186">
        <f>IF(N172="základní",J172,0)</f>
        <v>0</v>
      </c>
      <c r="BF172" s="186">
        <f>IF(N172="snížená",J172,0)</f>
        <v>0</v>
      </c>
      <c r="BG172" s="186">
        <f>IF(N172="zákl. přenesená",J172,0)</f>
        <v>0</v>
      </c>
      <c r="BH172" s="186">
        <f>IF(N172="sníž. přenesená",J172,0)</f>
        <v>0</v>
      </c>
      <c r="BI172" s="186">
        <f>IF(N172="nulová",J172,0)</f>
        <v>0</v>
      </c>
      <c r="BJ172" s="19" t="s">
        <v>80</v>
      </c>
      <c r="BK172" s="186">
        <f>ROUND(I172*H172,1)</f>
        <v>0</v>
      </c>
      <c r="BL172" s="19" t="s">
        <v>268</v>
      </c>
      <c r="BM172" s="185" t="s">
        <v>1928</v>
      </c>
    </row>
    <row r="173" spans="1:65" s="2" customFormat="1" ht="16.5" customHeight="1">
      <c r="A173" s="36"/>
      <c r="B173" s="37"/>
      <c r="C173" s="237" t="s">
        <v>474</v>
      </c>
      <c r="D173" s="237" t="s">
        <v>250</v>
      </c>
      <c r="E173" s="238" t="s">
        <v>1929</v>
      </c>
      <c r="F173" s="239" t="s">
        <v>1930</v>
      </c>
      <c r="G173" s="240" t="s">
        <v>1842</v>
      </c>
      <c r="H173" s="241">
        <v>326</v>
      </c>
      <c r="I173" s="242"/>
      <c r="J173" s="243">
        <f>ROUND(I173*H173,1)</f>
        <v>0</v>
      </c>
      <c r="K173" s="239" t="s">
        <v>19</v>
      </c>
      <c r="L173" s="244"/>
      <c r="M173" s="245" t="s">
        <v>19</v>
      </c>
      <c r="N173" s="246" t="s">
        <v>43</v>
      </c>
      <c r="O173" s="66"/>
      <c r="P173" s="183">
        <f>O173*H173</f>
        <v>0</v>
      </c>
      <c r="Q173" s="183">
        <v>0</v>
      </c>
      <c r="R173" s="183">
        <f>Q173*H173</f>
        <v>0</v>
      </c>
      <c r="S173" s="183">
        <v>0</v>
      </c>
      <c r="T173" s="183">
        <f>S173*H173</f>
        <v>0</v>
      </c>
      <c r="U173" s="184" t="s">
        <v>19</v>
      </c>
      <c r="V173" s="36"/>
      <c r="W173" s="36"/>
      <c r="X173" s="36"/>
      <c r="Y173" s="36"/>
      <c r="Z173" s="36"/>
      <c r="AA173" s="36"/>
      <c r="AB173" s="36"/>
      <c r="AC173" s="36"/>
      <c r="AD173" s="36"/>
      <c r="AE173" s="36"/>
      <c r="AR173" s="185" t="s">
        <v>406</v>
      </c>
      <c r="AT173" s="185" t="s">
        <v>250</v>
      </c>
      <c r="AU173" s="185" t="s">
        <v>82</v>
      </c>
      <c r="AY173" s="19" t="s">
        <v>161</v>
      </c>
      <c r="BE173" s="186">
        <f>IF(N173="základní",J173,0)</f>
        <v>0</v>
      </c>
      <c r="BF173" s="186">
        <f>IF(N173="snížená",J173,0)</f>
        <v>0</v>
      </c>
      <c r="BG173" s="186">
        <f>IF(N173="zákl. přenesená",J173,0)</f>
        <v>0</v>
      </c>
      <c r="BH173" s="186">
        <f>IF(N173="sníž. přenesená",J173,0)</f>
        <v>0</v>
      </c>
      <c r="BI173" s="186">
        <f>IF(N173="nulová",J173,0)</f>
        <v>0</v>
      </c>
      <c r="BJ173" s="19" t="s">
        <v>80</v>
      </c>
      <c r="BK173" s="186">
        <f>ROUND(I173*H173,1)</f>
        <v>0</v>
      </c>
      <c r="BL173" s="19" t="s">
        <v>268</v>
      </c>
      <c r="BM173" s="185" t="s">
        <v>1931</v>
      </c>
    </row>
    <row r="174" spans="1:65" s="2" customFormat="1" ht="16.5" customHeight="1">
      <c r="A174" s="36"/>
      <c r="B174" s="37"/>
      <c r="C174" s="237" t="s">
        <v>481</v>
      </c>
      <c r="D174" s="237" t="s">
        <v>250</v>
      </c>
      <c r="E174" s="238" t="s">
        <v>1932</v>
      </c>
      <c r="F174" s="239" t="s">
        <v>1933</v>
      </c>
      <c r="G174" s="240" t="s">
        <v>1842</v>
      </c>
      <c r="H174" s="241">
        <v>310</v>
      </c>
      <c r="I174" s="242"/>
      <c r="J174" s="243">
        <f>ROUND(I174*H174,1)</f>
        <v>0</v>
      </c>
      <c r="K174" s="239" t="s">
        <v>19</v>
      </c>
      <c r="L174" s="244"/>
      <c r="M174" s="245" t="s">
        <v>19</v>
      </c>
      <c r="N174" s="246" t="s">
        <v>43</v>
      </c>
      <c r="O174" s="66"/>
      <c r="P174" s="183">
        <f>O174*H174</f>
        <v>0</v>
      </c>
      <c r="Q174" s="183">
        <v>0</v>
      </c>
      <c r="R174" s="183">
        <f>Q174*H174</f>
        <v>0</v>
      </c>
      <c r="S174" s="183">
        <v>0</v>
      </c>
      <c r="T174" s="183">
        <f>S174*H174</f>
        <v>0</v>
      </c>
      <c r="U174" s="184" t="s">
        <v>19</v>
      </c>
      <c r="V174" s="36"/>
      <c r="W174" s="36"/>
      <c r="X174" s="36"/>
      <c r="Y174" s="36"/>
      <c r="Z174" s="36"/>
      <c r="AA174" s="36"/>
      <c r="AB174" s="36"/>
      <c r="AC174" s="36"/>
      <c r="AD174" s="36"/>
      <c r="AE174" s="36"/>
      <c r="AR174" s="185" t="s">
        <v>406</v>
      </c>
      <c r="AT174" s="185" t="s">
        <v>250</v>
      </c>
      <c r="AU174" s="185" t="s">
        <v>82</v>
      </c>
      <c r="AY174" s="19" t="s">
        <v>161</v>
      </c>
      <c r="BE174" s="186">
        <f>IF(N174="základní",J174,0)</f>
        <v>0</v>
      </c>
      <c r="BF174" s="186">
        <f>IF(N174="snížená",J174,0)</f>
        <v>0</v>
      </c>
      <c r="BG174" s="186">
        <f>IF(N174="zákl. přenesená",J174,0)</f>
        <v>0</v>
      </c>
      <c r="BH174" s="186">
        <f>IF(N174="sníž. přenesená",J174,0)</f>
        <v>0</v>
      </c>
      <c r="BI174" s="186">
        <f>IF(N174="nulová",J174,0)</f>
        <v>0</v>
      </c>
      <c r="BJ174" s="19" t="s">
        <v>80</v>
      </c>
      <c r="BK174" s="186">
        <f>ROUND(I174*H174,1)</f>
        <v>0</v>
      </c>
      <c r="BL174" s="19" t="s">
        <v>268</v>
      </c>
      <c r="BM174" s="185" t="s">
        <v>1934</v>
      </c>
    </row>
    <row r="175" spans="1:65" s="2" customFormat="1" ht="24.2" customHeight="1">
      <c r="A175" s="36"/>
      <c r="B175" s="37"/>
      <c r="C175" s="237" t="s">
        <v>491</v>
      </c>
      <c r="D175" s="237" t="s">
        <v>250</v>
      </c>
      <c r="E175" s="238" t="s">
        <v>1935</v>
      </c>
      <c r="F175" s="239" t="s">
        <v>1936</v>
      </c>
      <c r="G175" s="240" t="s">
        <v>731</v>
      </c>
      <c r="H175" s="241">
        <v>72</v>
      </c>
      <c r="I175" s="242"/>
      <c r="J175" s="243">
        <f>ROUND(I175*H175,1)</f>
        <v>0</v>
      </c>
      <c r="K175" s="239" t="s">
        <v>19</v>
      </c>
      <c r="L175" s="244"/>
      <c r="M175" s="245" t="s">
        <v>19</v>
      </c>
      <c r="N175" s="246" t="s">
        <v>43</v>
      </c>
      <c r="O175" s="66"/>
      <c r="P175" s="183">
        <f>O175*H175</f>
        <v>0</v>
      </c>
      <c r="Q175" s="183">
        <v>0</v>
      </c>
      <c r="R175" s="183">
        <f>Q175*H175</f>
        <v>0</v>
      </c>
      <c r="S175" s="183">
        <v>0</v>
      </c>
      <c r="T175" s="183">
        <f>S175*H175</f>
        <v>0</v>
      </c>
      <c r="U175" s="184" t="s">
        <v>19</v>
      </c>
      <c r="V175" s="36"/>
      <c r="W175" s="36"/>
      <c r="X175" s="36"/>
      <c r="Y175" s="36"/>
      <c r="Z175" s="36"/>
      <c r="AA175" s="36"/>
      <c r="AB175" s="36"/>
      <c r="AC175" s="36"/>
      <c r="AD175" s="36"/>
      <c r="AE175" s="36"/>
      <c r="AR175" s="185" t="s">
        <v>406</v>
      </c>
      <c r="AT175" s="185" t="s">
        <v>250</v>
      </c>
      <c r="AU175" s="185" t="s">
        <v>82</v>
      </c>
      <c r="AY175" s="19" t="s">
        <v>161</v>
      </c>
      <c r="BE175" s="186">
        <f>IF(N175="základní",J175,0)</f>
        <v>0</v>
      </c>
      <c r="BF175" s="186">
        <f>IF(N175="snížená",J175,0)</f>
        <v>0</v>
      </c>
      <c r="BG175" s="186">
        <f>IF(N175="zákl. přenesená",J175,0)</f>
        <v>0</v>
      </c>
      <c r="BH175" s="186">
        <f>IF(N175="sníž. přenesená",J175,0)</f>
        <v>0</v>
      </c>
      <c r="BI175" s="186">
        <f>IF(N175="nulová",J175,0)</f>
        <v>0</v>
      </c>
      <c r="BJ175" s="19" t="s">
        <v>80</v>
      </c>
      <c r="BK175" s="186">
        <f>ROUND(I175*H175,1)</f>
        <v>0</v>
      </c>
      <c r="BL175" s="19" t="s">
        <v>268</v>
      </c>
      <c r="BM175" s="185" t="s">
        <v>1937</v>
      </c>
    </row>
    <row r="176" spans="1:65" s="12" customFormat="1" ht="22.9" customHeight="1">
      <c r="B176" s="158"/>
      <c r="C176" s="159"/>
      <c r="D176" s="160" t="s">
        <v>71</v>
      </c>
      <c r="E176" s="172" t="s">
        <v>1938</v>
      </c>
      <c r="F176" s="172" t="s">
        <v>1939</v>
      </c>
      <c r="G176" s="159"/>
      <c r="H176" s="159"/>
      <c r="I176" s="162"/>
      <c r="J176" s="173">
        <f>BK176</f>
        <v>0</v>
      </c>
      <c r="K176" s="159"/>
      <c r="L176" s="164"/>
      <c r="M176" s="165"/>
      <c r="N176" s="166"/>
      <c r="O176" s="166"/>
      <c r="P176" s="167">
        <f>SUM(P177:P185)</f>
        <v>0</v>
      </c>
      <c r="Q176" s="166"/>
      <c r="R176" s="167">
        <f>SUM(R177:R185)</f>
        <v>0</v>
      </c>
      <c r="S176" s="166"/>
      <c r="T176" s="167">
        <f>SUM(T177:T185)</f>
        <v>0</v>
      </c>
      <c r="U176" s="168"/>
      <c r="AR176" s="169" t="s">
        <v>82</v>
      </c>
      <c r="AT176" s="170" t="s">
        <v>71</v>
      </c>
      <c r="AU176" s="170" t="s">
        <v>80</v>
      </c>
      <c r="AY176" s="169" t="s">
        <v>161</v>
      </c>
      <c r="BK176" s="171">
        <f>SUM(BK177:BK185)</f>
        <v>0</v>
      </c>
    </row>
    <row r="177" spans="1:65" s="2" customFormat="1" ht="16.5" customHeight="1">
      <c r="A177" s="36"/>
      <c r="B177" s="37"/>
      <c r="C177" s="174" t="s">
        <v>501</v>
      </c>
      <c r="D177" s="174" t="s">
        <v>165</v>
      </c>
      <c r="E177" s="175" t="s">
        <v>1940</v>
      </c>
      <c r="F177" s="176" t="s">
        <v>1941</v>
      </c>
      <c r="G177" s="177" t="s">
        <v>185</v>
      </c>
      <c r="H177" s="178">
        <v>2</v>
      </c>
      <c r="I177" s="179"/>
      <c r="J177" s="180">
        <f t="shared" ref="J177:J185" si="20">ROUND(I177*H177,1)</f>
        <v>0</v>
      </c>
      <c r="K177" s="176" t="s">
        <v>19</v>
      </c>
      <c r="L177" s="41"/>
      <c r="M177" s="181" t="s">
        <v>19</v>
      </c>
      <c r="N177" s="182" t="s">
        <v>43</v>
      </c>
      <c r="O177" s="66"/>
      <c r="P177" s="183">
        <f t="shared" ref="P177:P185" si="21">O177*H177</f>
        <v>0</v>
      </c>
      <c r="Q177" s="183">
        <v>0</v>
      </c>
      <c r="R177" s="183">
        <f t="shared" ref="R177:R185" si="22">Q177*H177</f>
        <v>0</v>
      </c>
      <c r="S177" s="183">
        <v>0</v>
      </c>
      <c r="T177" s="183">
        <f t="shared" ref="T177:T185" si="23">S177*H177</f>
        <v>0</v>
      </c>
      <c r="U177" s="184" t="s">
        <v>19</v>
      </c>
      <c r="V177" s="36"/>
      <c r="W177" s="36"/>
      <c r="X177" s="36"/>
      <c r="Y177" s="36"/>
      <c r="Z177" s="36"/>
      <c r="AA177" s="36"/>
      <c r="AB177" s="36"/>
      <c r="AC177" s="36"/>
      <c r="AD177" s="36"/>
      <c r="AE177" s="36"/>
      <c r="AR177" s="185" t="s">
        <v>268</v>
      </c>
      <c r="AT177" s="185" t="s">
        <v>165</v>
      </c>
      <c r="AU177" s="185" t="s">
        <v>82</v>
      </c>
      <c r="AY177" s="19" t="s">
        <v>161</v>
      </c>
      <c r="BE177" s="186">
        <f t="shared" ref="BE177:BE185" si="24">IF(N177="základní",J177,0)</f>
        <v>0</v>
      </c>
      <c r="BF177" s="186">
        <f t="shared" ref="BF177:BF185" si="25">IF(N177="snížená",J177,0)</f>
        <v>0</v>
      </c>
      <c r="BG177" s="186">
        <f t="shared" ref="BG177:BG185" si="26">IF(N177="zákl. přenesená",J177,0)</f>
        <v>0</v>
      </c>
      <c r="BH177" s="186">
        <f t="shared" ref="BH177:BH185" si="27">IF(N177="sníž. přenesená",J177,0)</f>
        <v>0</v>
      </c>
      <c r="BI177" s="186">
        <f t="shared" ref="BI177:BI185" si="28">IF(N177="nulová",J177,0)</f>
        <v>0</v>
      </c>
      <c r="BJ177" s="19" t="s">
        <v>80</v>
      </c>
      <c r="BK177" s="186">
        <f t="shared" ref="BK177:BK185" si="29">ROUND(I177*H177,1)</f>
        <v>0</v>
      </c>
      <c r="BL177" s="19" t="s">
        <v>268</v>
      </c>
      <c r="BM177" s="185" t="s">
        <v>1942</v>
      </c>
    </row>
    <row r="178" spans="1:65" s="2" customFormat="1" ht="16.5" customHeight="1">
      <c r="A178" s="36"/>
      <c r="B178" s="37"/>
      <c r="C178" s="237" t="s">
        <v>506</v>
      </c>
      <c r="D178" s="237" t="s">
        <v>250</v>
      </c>
      <c r="E178" s="238" t="s">
        <v>1943</v>
      </c>
      <c r="F178" s="239" t="s">
        <v>1944</v>
      </c>
      <c r="G178" s="240" t="s">
        <v>185</v>
      </c>
      <c r="H178" s="241">
        <v>2</v>
      </c>
      <c r="I178" s="242"/>
      <c r="J178" s="243">
        <f t="shared" si="20"/>
        <v>0</v>
      </c>
      <c r="K178" s="239" t="s">
        <v>19</v>
      </c>
      <c r="L178" s="244"/>
      <c r="M178" s="245" t="s">
        <v>19</v>
      </c>
      <c r="N178" s="246" t="s">
        <v>43</v>
      </c>
      <c r="O178" s="66"/>
      <c r="P178" s="183">
        <f t="shared" si="21"/>
        <v>0</v>
      </c>
      <c r="Q178" s="183">
        <v>0</v>
      </c>
      <c r="R178" s="183">
        <f t="shared" si="22"/>
        <v>0</v>
      </c>
      <c r="S178" s="183">
        <v>0</v>
      </c>
      <c r="T178" s="183">
        <f t="shared" si="23"/>
        <v>0</v>
      </c>
      <c r="U178" s="184" t="s">
        <v>19</v>
      </c>
      <c r="V178" s="36"/>
      <c r="W178" s="36"/>
      <c r="X178" s="36"/>
      <c r="Y178" s="36"/>
      <c r="Z178" s="36"/>
      <c r="AA178" s="36"/>
      <c r="AB178" s="36"/>
      <c r="AC178" s="36"/>
      <c r="AD178" s="36"/>
      <c r="AE178" s="36"/>
      <c r="AR178" s="185" t="s">
        <v>406</v>
      </c>
      <c r="AT178" s="185" t="s">
        <v>250</v>
      </c>
      <c r="AU178" s="185" t="s">
        <v>82</v>
      </c>
      <c r="AY178" s="19" t="s">
        <v>161</v>
      </c>
      <c r="BE178" s="186">
        <f t="shared" si="24"/>
        <v>0</v>
      </c>
      <c r="BF178" s="186">
        <f t="shared" si="25"/>
        <v>0</v>
      </c>
      <c r="BG178" s="186">
        <f t="shared" si="26"/>
        <v>0</v>
      </c>
      <c r="BH178" s="186">
        <f t="shared" si="27"/>
        <v>0</v>
      </c>
      <c r="BI178" s="186">
        <f t="shared" si="28"/>
        <v>0</v>
      </c>
      <c r="BJ178" s="19" t="s">
        <v>80</v>
      </c>
      <c r="BK178" s="186">
        <f t="shared" si="29"/>
        <v>0</v>
      </c>
      <c r="BL178" s="19" t="s">
        <v>268</v>
      </c>
      <c r="BM178" s="185" t="s">
        <v>1945</v>
      </c>
    </row>
    <row r="179" spans="1:65" s="2" customFormat="1" ht="21.75" customHeight="1">
      <c r="A179" s="36"/>
      <c r="B179" s="37"/>
      <c r="C179" s="174" t="s">
        <v>516</v>
      </c>
      <c r="D179" s="174" t="s">
        <v>165</v>
      </c>
      <c r="E179" s="175" t="s">
        <v>1946</v>
      </c>
      <c r="F179" s="176" t="s">
        <v>1947</v>
      </c>
      <c r="G179" s="177" t="s">
        <v>185</v>
      </c>
      <c r="H179" s="178">
        <v>72</v>
      </c>
      <c r="I179" s="179"/>
      <c r="J179" s="180">
        <f t="shared" si="20"/>
        <v>0</v>
      </c>
      <c r="K179" s="176" t="s">
        <v>19</v>
      </c>
      <c r="L179" s="41"/>
      <c r="M179" s="181" t="s">
        <v>19</v>
      </c>
      <c r="N179" s="182" t="s">
        <v>43</v>
      </c>
      <c r="O179" s="66"/>
      <c r="P179" s="183">
        <f t="shared" si="21"/>
        <v>0</v>
      </c>
      <c r="Q179" s="183">
        <v>0</v>
      </c>
      <c r="R179" s="183">
        <f t="shared" si="22"/>
        <v>0</v>
      </c>
      <c r="S179" s="183">
        <v>0</v>
      </c>
      <c r="T179" s="183">
        <f t="shared" si="23"/>
        <v>0</v>
      </c>
      <c r="U179" s="184" t="s">
        <v>19</v>
      </c>
      <c r="V179" s="36"/>
      <c r="W179" s="36"/>
      <c r="X179" s="36"/>
      <c r="Y179" s="36"/>
      <c r="Z179" s="36"/>
      <c r="AA179" s="36"/>
      <c r="AB179" s="36"/>
      <c r="AC179" s="36"/>
      <c r="AD179" s="36"/>
      <c r="AE179" s="36"/>
      <c r="AR179" s="185" t="s">
        <v>268</v>
      </c>
      <c r="AT179" s="185" t="s">
        <v>165</v>
      </c>
      <c r="AU179" s="185" t="s">
        <v>82</v>
      </c>
      <c r="AY179" s="19" t="s">
        <v>161</v>
      </c>
      <c r="BE179" s="186">
        <f t="shared" si="24"/>
        <v>0</v>
      </c>
      <c r="BF179" s="186">
        <f t="shared" si="25"/>
        <v>0</v>
      </c>
      <c r="BG179" s="186">
        <f t="shared" si="26"/>
        <v>0</v>
      </c>
      <c r="BH179" s="186">
        <f t="shared" si="27"/>
        <v>0</v>
      </c>
      <c r="BI179" s="186">
        <f t="shared" si="28"/>
        <v>0</v>
      </c>
      <c r="BJ179" s="19" t="s">
        <v>80</v>
      </c>
      <c r="BK179" s="186">
        <f t="shared" si="29"/>
        <v>0</v>
      </c>
      <c r="BL179" s="19" t="s">
        <v>268</v>
      </c>
      <c r="BM179" s="185" t="s">
        <v>1948</v>
      </c>
    </row>
    <row r="180" spans="1:65" s="2" customFormat="1" ht="16.5" customHeight="1">
      <c r="A180" s="36"/>
      <c r="B180" s="37"/>
      <c r="C180" s="237" t="s">
        <v>526</v>
      </c>
      <c r="D180" s="237" t="s">
        <v>250</v>
      </c>
      <c r="E180" s="238" t="s">
        <v>1949</v>
      </c>
      <c r="F180" s="239" t="s">
        <v>1950</v>
      </c>
      <c r="G180" s="240" t="s">
        <v>185</v>
      </c>
      <c r="H180" s="241">
        <v>6</v>
      </c>
      <c r="I180" s="242"/>
      <c r="J180" s="243">
        <f t="shared" si="20"/>
        <v>0</v>
      </c>
      <c r="K180" s="239" t="s">
        <v>19</v>
      </c>
      <c r="L180" s="244"/>
      <c r="M180" s="245" t="s">
        <v>19</v>
      </c>
      <c r="N180" s="246" t="s">
        <v>43</v>
      </c>
      <c r="O180" s="66"/>
      <c r="P180" s="183">
        <f t="shared" si="21"/>
        <v>0</v>
      </c>
      <c r="Q180" s="183">
        <v>0</v>
      </c>
      <c r="R180" s="183">
        <f t="shared" si="22"/>
        <v>0</v>
      </c>
      <c r="S180" s="183">
        <v>0</v>
      </c>
      <c r="T180" s="183">
        <f t="shared" si="23"/>
        <v>0</v>
      </c>
      <c r="U180" s="184" t="s">
        <v>19</v>
      </c>
      <c r="V180" s="36"/>
      <c r="W180" s="36"/>
      <c r="X180" s="36"/>
      <c r="Y180" s="36"/>
      <c r="Z180" s="36"/>
      <c r="AA180" s="36"/>
      <c r="AB180" s="36"/>
      <c r="AC180" s="36"/>
      <c r="AD180" s="36"/>
      <c r="AE180" s="36"/>
      <c r="AR180" s="185" t="s">
        <v>406</v>
      </c>
      <c r="AT180" s="185" t="s">
        <v>250</v>
      </c>
      <c r="AU180" s="185" t="s">
        <v>82</v>
      </c>
      <c r="AY180" s="19" t="s">
        <v>161</v>
      </c>
      <c r="BE180" s="186">
        <f t="shared" si="24"/>
        <v>0</v>
      </c>
      <c r="BF180" s="186">
        <f t="shared" si="25"/>
        <v>0</v>
      </c>
      <c r="BG180" s="186">
        <f t="shared" si="26"/>
        <v>0</v>
      </c>
      <c r="BH180" s="186">
        <f t="shared" si="27"/>
        <v>0</v>
      </c>
      <c r="BI180" s="186">
        <f t="shared" si="28"/>
        <v>0</v>
      </c>
      <c r="BJ180" s="19" t="s">
        <v>80</v>
      </c>
      <c r="BK180" s="186">
        <f t="shared" si="29"/>
        <v>0</v>
      </c>
      <c r="BL180" s="19" t="s">
        <v>268</v>
      </c>
      <c r="BM180" s="185" t="s">
        <v>1951</v>
      </c>
    </row>
    <row r="181" spans="1:65" s="2" customFormat="1" ht="16.5" customHeight="1">
      <c r="A181" s="36"/>
      <c r="B181" s="37"/>
      <c r="C181" s="237" t="s">
        <v>532</v>
      </c>
      <c r="D181" s="237" t="s">
        <v>250</v>
      </c>
      <c r="E181" s="238" t="s">
        <v>1952</v>
      </c>
      <c r="F181" s="239" t="s">
        <v>1953</v>
      </c>
      <c r="G181" s="240" t="s">
        <v>185</v>
      </c>
      <c r="H181" s="241">
        <v>63</v>
      </c>
      <c r="I181" s="242"/>
      <c r="J181" s="243">
        <f t="shared" si="20"/>
        <v>0</v>
      </c>
      <c r="K181" s="239" t="s">
        <v>19</v>
      </c>
      <c r="L181" s="244"/>
      <c r="M181" s="245" t="s">
        <v>19</v>
      </c>
      <c r="N181" s="246" t="s">
        <v>43</v>
      </c>
      <c r="O181" s="66"/>
      <c r="P181" s="183">
        <f t="shared" si="21"/>
        <v>0</v>
      </c>
      <c r="Q181" s="183">
        <v>0</v>
      </c>
      <c r="R181" s="183">
        <f t="shared" si="22"/>
        <v>0</v>
      </c>
      <c r="S181" s="183">
        <v>0</v>
      </c>
      <c r="T181" s="183">
        <f t="shared" si="23"/>
        <v>0</v>
      </c>
      <c r="U181" s="184" t="s">
        <v>19</v>
      </c>
      <c r="V181" s="36"/>
      <c r="W181" s="36"/>
      <c r="X181" s="36"/>
      <c r="Y181" s="36"/>
      <c r="Z181" s="36"/>
      <c r="AA181" s="36"/>
      <c r="AB181" s="36"/>
      <c r="AC181" s="36"/>
      <c r="AD181" s="36"/>
      <c r="AE181" s="36"/>
      <c r="AR181" s="185" t="s">
        <v>406</v>
      </c>
      <c r="AT181" s="185" t="s">
        <v>250</v>
      </c>
      <c r="AU181" s="185" t="s">
        <v>82</v>
      </c>
      <c r="AY181" s="19" t="s">
        <v>161</v>
      </c>
      <c r="BE181" s="186">
        <f t="shared" si="24"/>
        <v>0</v>
      </c>
      <c r="BF181" s="186">
        <f t="shared" si="25"/>
        <v>0</v>
      </c>
      <c r="BG181" s="186">
        <f t="shared" si="26"/>
        <v>0</v>
      </c>
      <c r="BH181" s="186">
        <f t="shared" si="27"/>
        <v>0</v>
      </c>
      <c r="BI181" s="186">
        <f t="shared" si="28"/>
        <v>0</v>
      </c>
      <c r="BJ181" s="19" t="s">
        <v>80</v>
      </c>
      <c r="BK181" s="186">
        <f t="shared" si="29"/>
        <v>0</v>
      </c>
      <c r="BL181" s="19" t="s">
        <v>268</v>
      </c>
      <c r="BM181" s="185" t="s">
        <v>1954</v>
      </c>
    </row>
    <row r="182" spans="1:65" s="2" customFormat="1" ht="16.5" customHeight="1">
      <c r="A182" s="36"/>
      <c r="B182" s="37"/>
      <c r="C182" s="237" t="s">
        <v>539</v>
      </c>
      <c r="D182" s="237" t="s">
        <v>250</v>
      </c>
      <c r="E182" s="238" t="s">
        <v>1955</v>
      </c>
      <c r="F182" s="239" t="s">
        <v>1956</v>
      </c>
      <c r="G182" s="240" t="s">
        <v>185</v>
      </c>
      <c r="H182" s="241">
        <v>3</v>
      </c>
      <c r="I182" s="242"/>
      <c r="J182" s="243">
        <f t="shared" si="20"/>
        <v>0</v>
      </c>
      <c r="K182" s="239" t="s">
        <v>19</v>
      </c>
      <c r="L182" s="244"/>
      <c r="M182" s="245" t="s">
        <v>19</v>
      </c>
      <c r="N182" s="246" t="s">
        <v>43</v>
      </c>
      <c r="O182" s="66"/>
      <c r="P182" s="183">
        <f t="shared" si="21"/>
        <v>0</v>
      </c>
      <c r="Q182" s="183">
        <v>0</v>
      </c>
      <c r="R182" s="183">
        <f t="shared" si="22"/>
        <v>0</v>
      </c>
      <c r="S182" s="183">
        <v>0</v>
      </c>
      <c r="T182" s="183">
        <f t="shared" si="23"/>
        <v>0</v>
      </c>
      <c r="U182" s="184" t="s">
        <v>19</v>
      </c>
      <c r="V182" s="36"/>
      <c r="W182" s="36"/>
      <c r="X182" s="36"/>
      <c r="Y182" s="36"/>
      <c r="Z182" s="36"/>
      <c r="AA182" s="36"/>
      <c r="AB182" s="36"/>
      <c r="AC182" s="36"/>
      <c r="AD182" s="36"/>
      <c r="AE182" s="36"/>
      <c r="AR182" s="185" t="s">
        <v>406</v>
      </c>
      <c r="AT182" s="185" t="s">
        <v>250</v>
      </c>
      <c r="AU182" s="185" t="s">
        <v>82</v>
      </c>
      <c r="AY182" s="19" t="s">
        <v>161</v>
      </c>
      <c r="BE182" s="186">
        <f t="shared" si="24"/>
        <v>0</v>
      </c>
      <c r="BF182" s="186">
        <f t="shared" si="25"/>
        <v>0</v>
      </c>
      <c r="BG182" s="186">
        <f t="shared" si="26"/>
        <v>0</v>
      </c>
      <c r="BH182" s="186">
        <f t="shared" si="27"/>
        <v>0</v>
      </c>
      <c r="BI182" s="186">
        <f t="shared" si="28"/>
        <v>0</v>
      </c>
      <c r="BJ182" s="19" t="s">
        <v>80</v>
      </c>
      <c r="BK182" s="186">
        <f t="shared" si="29"/>
        <v>0</v>
      </c>
      <c r="BL182" s="19" t="s">
        <v>268</v>
      </c>
      <c r="BM182" s="185" t="s">
        <v>1957</v>
      </c>
    </row>
    <row r="183" spans="1:65" s="2" customFormat="1" ht="16.5" customHeight="1">
      <c r="A183" s="36"/>
      <c r="B183" s="37"/>
      <c r="C183" s="174" t="s">
        <v>544</v>
      </c>
      <c r="D183" s="174" t="s">
        <v>165</v>
      </c>
      <c r="E183" s="175" t="s">
        <v>1958</v>
      </c>
      <c r="F183" s="176" t="s">
        <v>1959</v>
      </c>
      <c r="G183" s="177" t="s">
        <v>185</v>
      </c>
      <c r="H183" s="178">
        <v>2</v>
      </c>
      <c r="I183" s="179"/>
      <c r="J183" s="180">
        <f t="shared" si="20"/>
        <v>0</v>
      </c>
      <c r="K183" s="176" t="s">
        <v>19</v>
      </c>
      <c r="L183" s="41"/>
      <c r="M183" s="181" t="s">
        <v>19</v>
      </c>
      <c r="N183" s="182" t="s">
        <v>43</v>
      </c>
      <c r="O183" s="66"/>
      <c r="P183" s="183">
        <f t="shared" si="21"/>
        <v>0</v>
      </c>
      <c r="Q183" s="183">
        <v>0</v>
      </c>
      <c r="R183" s="183">
        <f t="shared" si="22"/>
        <v>0</v>
      </c>
      <c r="S183" s="183">
        <v>0</v>
      </c>
      <c r="T183" s="183">
        <f t="shared" si="23"/>
        <v>0</v>
      </c>
      <c r="U183" s="184" t="s">
        <v>19</v>
      </c>
      <c r="V183" s="36"/>
      <c r="W183" s="36"/>
      <c r="X183" s="36"/>
      <c r="Y183" s="36"/>
      <c r="Z183" s="36"/>
      <c r="AA183" s="36"/>
      <c r="AB183" s="36"/>
      <c r="AC183" s="36"/>
      <c r="AD183" s="36"/>
      <c r="AE183" s="36"/>
      <c r="AR183" s="185" t="s">
        <v>268</v>
      </c>
      <c r="AT183" s="185" t="s">
        <v>165</v>
      </c>
      <c r="AU183" s="185" t="s">
        <v>82</v>
      </c>
      <c r="AY183" s="19" t="s">
        <v>161</v>
      </c>
      <c r="BE183" s="186">
        <f t="shared" si="24"/>
        <v>0</v>
      </c>
      <c r="BF183" s="186">
        <f t="shared" si="25"/>
        <v>0</v>
      </c>
      <c r="BG183" s="186">
        <f t="shared" si="26"/>
        <v>0</v>
      </c>
      <c r="BH183" s="186">
        <f t="shared" si="27"/>
        <v>0</v>
      </c>
      <c r="BI183" s="186">
        <f t="shared" si="28"/>
        <v>0</v>
      </c>
      <c r="BJ183" s="19" t="s">
        <v>80</v>
      </c>
      <c r="BK183" s="186">
        <f t="shared" si="29"/>
        <v>0</v>
      </c>
      <c r="BL183" s="19" t="s">
        <v>268</v>
      </c>
      <c r="BM183" s="185" t="s">
        <v>1960</v>
      </c>
    </row>
    <row r="184" spans="1:65" s="2" customFormat="1" ht="16.5" customHeight="1">
      <c r="A184" s="36"/>
      <c r="B184" s="37"/>
      <c r="C184" s="237" t="s">
        <v>550</v>
      </c>
      <c r="D184" s="237" t="s">
        <v>250</v>
      </c>
      <c r="E184" s="238" t="s">
        <v>1961</v>
      </c>
      <c r="F184" s="239" t="s">
        <v>1962</v>
      </c>
      <c r="G184" s="240" t="s">
        <v>185</v>
      </c>
      <c r="H184" s="241">
        <v>2</v>
      </c>
      <c r="I184" s="242"/>
      <c r="J184" s="243">
        <f t="shared" si="20"/>
        <v>0</v>
      </c>
      <c r="K184" s="239" t="s">
        <v>19</v>
      </c>
      <c r="L184" s="244"/>
      <c r="M184" s="245" t="s">
        <v>19</v>
      </c>
      <c r="N184" s="246" t="s">
        <v>43</v>
      </c>
      <c r="O184" s="66"/>
      <c r="P184" s="183">
        <f t="shared" si="21"/>
        <v>0</v>
      </c>
      <c r="Q184" s="183">
        <v>0</v>
      </c>
      <c r="R184" s="183">
        <f t="shared" si="22"/>
        <v>0</v>
      </c>
      <c r="S184" s="183">
        <v>0</v>
      </c>
      <c r="T184" s="183">
        <f t="shared" si="23"/>
        <v>0</v>
      </c>
      <c r="U184" s="184" t="s">
        <v>19</v>
      </c>
      <c r="V184" s="36"/>
      <c r="W184" s="36"/>
      <c r="X184" s="36"/>
      <c r="Y184" s="36"/>
      <c r="Z184" s="36"/>
      <c r="AA184" s="36"/>
      <c r="AB184" s="36"/>
      <c r="AC184" s="36"/>
      <c r="AD184" s="36"/>
      <c r="AE184" s="36"/>
      <c r="AR184" s="185" t="s">
        <v>406</v>
      </c>
      <c r="AT184" s="185" t="s">
        <v>250</v>
      </c>
      <c r="AU184" s="185" t="s">
        <v>82</v>
      </c>
      <c r="AY184" s="19" t="s">
        <v>161</v>
      </c>
      <c r="BE184" s="186">
        <f t="shared" si="24"/>
        <v>0</v>
      </c>
      <c r="BF184" s="186">
        <f t="shared" si="25"/>
        <v>0</v>
      </c>
      <c r="BG184" s="186">
        <f t="shared" si="26"/>
        <v>0</v>
      </c>
      <c r="BH184" s="186">
        <f t="shared" si="27"/>
        <v>0</v>
      </c>
      <c r="BI184" s="186">
        <f t="shared" si="28"/>
        <v>0</v>
      </c>
      <c r="BJ184" s="19" t="s">
        <v>80</v>
      </c>
      <c r="BK184" s="186">
        <f t="shared" si="29"/>
        <v>0</v>
      </c>
      <c r="BL184" s="19" t="s">
        <v>268</v>
      </c>
      <c r="BM184" s="185" t="s">
        <v>1963</v>
      </c>
    </row>
    <row r="185" spans="1:65" s="2" customFormat="1" ht="16.5" customHeight="1">
      <c r="A185" s="36"/>
      <c r="B185" s="37"/>
      <c r="C185" s="174" t="s">
        <v>557</v>
      </c>
      <c r="D185" s="174" t="s">
        <v>165</v>
      </c>
      <c r="E185" s="175" t="s">
        <v>1964</v>
      </c>
      <c r="F185" s="176" t="s">
        <v>1965</v>
      </c>
      <c r="G185" s="177" t="s">
        <v>185</v>
      </c>
      <c r="H185" s="178">
        <v>1</v>
      </c>
      <c r="I185" s="179"/>
      <c r="J185" s="180">
        <f t="shared" si="20"/>
        <v>0</v>
      </c>
      <c r="K185" s="176" t="s">
        <v>19</v>
      </c>
      <c r="L185" s="41"/>
      <c r="M185" s="181" t="s">
        <v>19</v>
      </c>
      <c r="N185" s="182" t="s">
        <v>43</v>
      </c>
      <c r="O185" s="66"/>
      <c r="P185" s="183">
        <f t="shared" si="21"/>
        <v>0</v>
      </c>
      <c r="Q185" s="183">
        <v>0</v>
      </c>
      <c r="R185" s="183">
        <f t="shared" si="22"/>
        <v>0</v>
      </c>
      <c r="S185" s="183">
        <v>0</v>
      </c>
      <c r="T185" s="183">
        <f t="shared" si="23"/>
        <v>0</v>
      </c>
      <c r="U185" s="184" t="s">
        <v>19</v>
      </c>
      <c r="V185" s="36"/>
      <c r="W185" s="36"/>
      <c r="X185" s="36"/>
      <c r="Y185" s="36"/>
      <c r="Z185" s="36"/>
      <c r="AA185" s="36"/>
      <c r="AB185" s="36"/>
      <c r="AC185" s="36"/>
      <c r="AD185" s="36"/>
      <c r="AE185" s="36"/>
      <c r="AR185" s="185" t="s">
        <v>268</v>
      </c>
      <c r="AT185" s="185" t="s">
        <v>165</v>
      </c>
      <c r="AU185" s="185" t="s">
        <v>82</v>
      </c>
      <c r="AY185" s="19" t="s">
        <v>161</v>
      </c>
      <c r="BE185" s="186">
        <f t="shared" si="24"/>
        <v>0</v>
      </c>
      <c r="BF185" s="186">
        <f t="shared" si="25"/>
        <v>0</v>
      </c>
      <c r="BG185" s="186">
        <f t="shared" si="26"/>
        <v>0</v>
      </c>
      <c r="BH185" s="186">
        <f t="shared" si="27"/>
        <v>0</v>
      </c>
      <c r="BI185" s="186">
        <f t="shared" si="28"/>
        <v>0</v>
      </c>
      <c r="BJ185" s="19" t="s">
        <v>80</v>
      </c>
      <c r="BK185" s="186">
        <f t="shared" si="29"/>
        <v>0</v>
      </c>
      <c r="BL185" s="19" t="s">
        <v>268</v>
      </c>
      <c r="BM185" s="185" t="s">
        <v>1966</v>
      </c>
    </row>
    <row r="186" spans="1:65" s="12" customFormat="1" ht="22.9" customHeight="1">
      <c r="B186" s="158"/>
      <c r="C186" s="159"/>
      <c r="D186" s="160" t="s">
        <v>71</v>
      </c>
      <c r="E186" s="172" t="s">
        <v>1967</v>
      </c>
      <c r="F186" s="172" t="s">
        <v>1968</v>
      </c>
      <c r="G186" s="159"/>
      <c r="H186" s="159"/>
      <c r="I186" s="162"/>
      <c r="J186" s="173">
        <f>BK186</f>
        <v>0</v>
      </c>
      <c r="K186" s="159"/>
      <c r="L186" s="164"/>
      <c r="M186" s="165"/>
      <c r="N186" s="166"/>
      <c r="O186" s="166"/>
      <c r="P186" s="167">
        <f>SUM(P187:P190)</f>
        <v>0</v>
      </c>
      <c r="Q186" s="166"/>
      <c r="R186" s="167">
        <f>SUM(R187:R190)</f>
        <v>0</v>
      </c>
      <c r="S186" s="166"/>
      <c r="T186" s="167">
        <f>SUM(T187:T190)</f>
        <v>0</v>
      </c>
      <c r="U186" s="168"/>
      <c r="AR186" s="169" t="s">
        <v>82</v>
      </c>
      <c r="AT186" s="170" t="s">
        <v>71</v>
      </c>
      <c r="AU186" s="170" t="s">
        <v>80</v>
      </c>
      <c r="AY186" s="169" t="s">
        <v>161</v>
      </c>
      <c r="BK186" s="171">
        <f>SUM(BK187:BK190)</f>
        <v>0</v>
      </c>
    </row>
    <row r="187" spans="1:65" s="2" customFormat="1" ht="16.5" customHeight="1">
      <c r="A187" s="36"/>
      <c r="B187" s="37"/>
      <c r="C187" s="174" t="s">
        <v>563</v>
      </c>
      <c r="D187" s="174" t="s">
        <v>165</v>
      </c>
      <c r="E187" s="175" t="s">
        <v>1969</v>
      </c>
      <c r="F187" s="176" t="s">
        <v>1970</v>
      </c>
      <c r="G187" s="177" t="s">
        <v>873</v>
      </c>
      <c r="H187" s="178">
        <v>50</v>
      </c>
      <c r="I187" s="179"/>
      <c r="J187" s="180">
        <f>ROUND(I187*H187,1)</f>
        <v>0</v>
      </c>
      <c r="K187" s="176" t="s">
        <v>19</v>
      </c>
      <c r="L187" s="41"/>
      <c r="M187" s="181" t="s">
        <v>19</v>
      </c>
      <c r="N187" s="182" t="s">
        <v>43</v>
      </c>
      <c r="O187" s="66"/>
      <c r="P187" s="183">
        <f>O187*H187</f>
        <v>0</v>
      </c>
      <c r="Q187" s="183">
        <v>0</v>
      </c>
      <c r="R187" s="183">
        <f>Q187*H187</f>
        <v>0</v>
      </c>
      <c r="S187" s="183">
        <v>0</v>
      </c>
      <c r="T187" s="183">
        <f>S187*H187</f>
        <v>0</v>
      </c>
      <c r="U187" s="184" t="s">
        <v>19</v>
      </c>
      <c r="V187" s="36"/>
      <c r="W187" s="36"/>
      <c r="X187" s="36"/>
      <c r="Y187" s="36"/>
      <c r="Z187" s="36"/>
      <c r="AA187" s="36"/>
      <c r="AB187" s="36"/>
      <c r="AC187" s="36"/>
      <c r="AD187" s="36"/>
      <c r="AE187" s="36"/>
      <c r="AR187" s="185" t="s">
        <v>268</v>
      </c>
      <c r="AT187" s="185" t="s">
        <v>165</v>
      </c>
      <c r="AU187" s="185" t="s">
        <v>82</v>
      </c>
      <c r="AY187" s="19" t="s">
        <v>161</v>
      </c>
      <c r="BE187" s="186">
        <f>IF(N187="základní",J187,0)</f>
        <v>0</v>
      </c>
      <c r="BF187" s="186">
        <f>IF(N187="snížená",J187,0)</f>
        <v>0</v>
      </c>
      <c r="BG187" s="186">
        <f>IF(N187="zákl. přenesená",J187,0)</f>
        <v>0</v>
      </c>
      <c r="BH187" s="186">
        <f>IF(N187="sníž. přenesená",J187,0)</f>
        <v>0</v>
      </c>
      <c r="BI187" s="186">
        <f>IF(N187="nulová",J187,0)</f>
        <v>0</v>
      </c>
      <c r="BJ187" s="19" t="s">
        <v>80</v>
      </c>
      <c r="BK187" s="186">
        <f>ROUND(I187*H187,1)</f>
        <v>0</v>
      </c>
      <c r="BL187" s="19" t="s">
        <v>268</v>
      </c>
      <c r="BM187" s="185" t="s">
        <v>1971</v>
      </c>
    </row>
    <row r="188" spans="1:65" s="2" customFormat="1" ht="16.5" customHeight="1">
      <c r="A188" s="36"/>
      <c r="B188" s="37"/>
      <c r="C188" s="237" t="s">
        <v>571</v>
      </c>
      <c r="D188" s="237" t="s">
        <v>250</v>
      </c>
      <c r="E188" s="238" t="s">
        <v>1972</v>
      </c>
      <c r="F188" s="239" t="s">
        <v>1970</v>
      </c>
      <c r="G188" s="240" t="s">
        <v>873</v>
      </c>
      <c r="H188" s="241">
        <v>50</v>
      </c>
      <c r="I188" s="242"/>
      <c r="J188" s="243">
        <f>ROUND(I188*H188,1)</f>
        <v>0</v>
      </c>
      <c r="K188" s="239" t="s">
        <v>19</v>
      </c>
      <c r="L188" s="244"/>
      <c r="M188" s="245" t="s">
        <v>19</v>
      </c>
      <c r="N188" s="246" t="s">
        <v>43</v>
      </c>
      <c r="O188" s="66"/>
      <c r="P188" s="183">
        <f>O188*H188</f>
        <v>0</v>
      </c>
      <c r="Q188" s="183">
        <v>0</v>
      </c>
      <c r="R188" s="183">
        <f>Q188*H188</f>
        <v>0</v>
      </c>
      <c r="S188" s="183">
        <v>0</v>
      </c>
      <c r="T188" s="183">
        <f>S188*H188</f>
        <v>0</v>
      </c>
      <c r="U188" s="184" t="s">
        <v>19</v>
      </c>
      <c r="V188" s="36"/>
      <c r="W188" s="36"/>
      <c r="X188" s="36"/>
      <c r="Y188" s="36"/>
      <c r="Z188" s="36"/>
      <c r="AA188" s="36"/>
      <c r="AB188" s="36"/>
      <c r="AC188" s="36"/>
      <c r="AD188" s="36"/>
      <c r="AE188" s="36"/>
      <c r="AR188" s="185" t="s">
        <v>406</v>
      </c>
      <c r="AT188" s="185" t="s">
        <v>250</v>
      </c>
      <c r="AU188" s="185" t="s">
        <v>82</v>
      </c>
      <c r="AY188" s="19" t="s">
        <v>161</v>
      </c>
      <c r="BE188" s="186">
        <f>IF(N188="základní",J188,0)</f>
        <v>0</v>
      </c>
      <c r="BF188" s="186">
        <f>IF(N188="snížená",J188,0)</f>
        <v>0</v>
      </c>
      <c r="BG188" s="186">
        <f>IF(N188="zákl. přenesená",J188,0)</f>
        <v>0</v>
      </c>
      <c r="BH188" s="186">
        <f>IF(N188="sníž. přenesená",J188,0)</f>
        <v>0</v>
      </c>
      <c r="BI188" s="186">
        <f>IF(N188="nulová",J188,0)</f>
        <v>0</v>
      </c>
      <c r="BJ188" s="19" t="s">
        <v>80</v>
      </c>
      <c r="BK188" s="186">
        <f>ROUND(I188*H188,1)</f>
        <v>0</v>
      </c>
      <c r="BL188" s="19" t="s">
        <v>268</v>
      </c>
      <c r="BM188" s="185" t="s">
        <v>1973</v>
      </c>
    </row>
    <row r="189" spans="1:65" s="2" customFormat="1" ht="24.2" customHeight="1">
      <c r="A189" s="36"/>
      <c r="B189" s="37"/>
      <c r="C189" s="174" t="s">
        <v>578</v>
      </c>
      <c r="D189" s="174" t="s">
        <v>165</v>
      </c>
      <c r="E189" s="175" t="s">
        <v>1974</v>
      </c>
      <c r="F189" s="176" t="s">
        <v>1975</v>
      </c>
      <c r="G189" s="177" t="s">
        <v>185</v>
      </c>
      <c r="H189" s="178">
        <v>1</v>
      </c>
      <c r="I189" s="179"/>
      <c r="J189" s="180">
        <f>ROUND(I189*H189,1)</f>
        <v>0</v>
      </c>
      <c r="K189" s="176" t="s">
        <v>19</v>
      </c>
      <c r="L189" s="41"/>
      <c r="M189" s="181" t="s">
        <v>19</v>
      </c>
      <c r="N189" s="182" t="s">
        <v>43</v>
      </c>
      <c r="O189" s="66"/>
      <c r="P189" s="183">
        <f>O189*H189</f>
        <v>0</v>
      </c>
      <c r="Q189" s="183">
        <v>0</v>
      </c>
      <c r="R189" s="183">
        <f>Q189*H189</f>
        <v>0</v>
      </c>
      <c r="S189" s="183">
        <v>0</v>
      </c>
      <c r="T189" s="183">
        <f>S189*H189</f>
        <v>0</v>
      </c>
      <c r="U189" s="184" t="s">
        <v>19</v>
      </c>
      <c r="V189" s="36"/>
      <c r="W189" s="36"/>
      <c r="X189" s="36"/>
      <c r="Y189" s="36"/>
      <c r="Z189" s="36"/>
      <c r="AA189" s="36"/>
      <c r="AB189" s="36"/>
      <c r="AC189" s="36"/>
      <c r="AD189" s="36"/>
      <c r="AE189" s="36"/>
      <c r="AR189" s="185" t="s">
        <v>268</v>
      </c>
      <c r="AT189" s="185" t="s">
        <v>165</v>
      </c>
      <c r="AU189" s="185" t="s">
        <v>82</v>
      </c>
      <c r="AY189" s="19" t="s">
        <v>161</v>
      </c>
      <c r="BE189" s="186">
        <f>IF(N189="základní",J189,0)</f>
        <v>0</v>
      </c>
      <c r="BF189" s="186">
        <f>IF(N189="snížená",J189,0)</f>
        <v>0</v>
      </c>
      <c r="BG189" s="186">
        <f>IF(N189="zákl. přenesená",J189,0)</f>
        <v>0</v>
      </c>
      <c r="BH189" s="186">
        <f>IF(N189="sníž. přenesená",J189,0)</f>
        <v>0</v>
      </c>
      <c r="BI189" s="186">
        <f>IF(N189="nulová",J189,0)</f>
        <v>0</v>
      </c>
      <c r="BJ189" s="19" t="s">
        <v>80</v>
      </c>
      <c r="BK189" s="186">
        <f>ROUND(I189*H189,1)</f>
        <v>0</v>
      </c>
      <c r="BL189" s="19" t="s">
        <v>268</v>
      </c>
      <c r="BM189" s="185" t="s">
        <v>1976</v>
      </c>
    </row>
    <row r="190" spans="1:65" s="2" customFormat="1" ht="24.2" customHeight="1">
      <c r="A190" s="36"/>
      <c r="B190" s="37"/>
      <c r="C190" s="237" t="s">
        <v>587</v>
      </c>
      <c r="D190" s="237" t="s">
        <v>250</v>
      </c>
      <c r="E190" s="238" t="s">
        <v>1977</v>
      </c>
      <c r="F190" s="239" t="s">
        <v>1975</v>
      </c>
      <c r="G190" s="240" t="s">
        <v>1842</v>
      </c>
      <c r="H190" s="241">
        <v>1</v>
      </c>
      <c r="I190" s="242"/>
      <c r="J190" s="243">
        <f>ROUND(I190*H190,1)</f>
        <v>0</v>
      </c>
      <c r="K190" s="239" t="s">
        <v>19</v>
      </c>
      <c r="L190" s="244"/>
      <c r="M190" s="245" t="s">
        <v>19</v>
      </c>
      <c r="N190" s="246" t="s">
        <v>43</v>
      </c>
      <c r="O190" s="66"/>
      <c r="P190" s="183">
        <f>O190*H190</f>
        <v>0</v>
      </c>
      <c r="Q190" s="183">
        <v>0</v>
      </c>
      <c r="R190" s="183">
        <f>Q190*H190</f>
        <v>0</v>
      </c>
      <c r="S190" s="183">
        <v>0</v>
      </c>
      <c r="T190" s="183">
        <f>S190*H190</f>
        <v>0</v>
      </c>
      <c r="U190" s="184" t="s">
        <v>19</v>
      </c>
      <c r="V190" s="36"/>
      <c r="W190" s="36"/>
      <c r="X190" s="36"/>
      <c r="Y190" s="36"/>
      <c r="Z190" s="36"/>
      <c r="AA190" s="36"/>
      <c r="AB190" s="36"/>
      <c r="AC190" s="36"/>
      <c r="AD190" s="36"/>
      <c r="AE190" s="36"/>
      <c r="AR190" s="185" t="s">
        <v>406</v>
      </c>
      <c r="AT190" s="185" t="s">
        <v>250</v>
      </c>
      <c r="AU190" s="185" t="s">
        <v>82</v>
      </c>
      <c r="AY190" s="19" t="s">
        <v>161</v>
      </c>
      <c r="BE190" s="186">
        <f>IF(N190="základní",J190,0)</f>
        <v>0</v>
      </c>
      <c r="BF190" s="186">
        <f>IF(N190="snížená",J190,0)</f>
        <v>0</v>
      </c>
      <c r="BG190" s="186">
        <f>IF(N190="zákl. přenesená",J190,0)</f>
        <v>0</v>
      </c>
      <c r="BH190" s="186">
        <f>IF(N190="sníž. přenesená",J190,0)</f>
        <v>0</v>
      </c>
      <c r="BI190" s="186">
        <f>IF(N190="nulová",J190,0)</f>
        <v>0</v>
      </c>
      <c r="BJ190" s="19" t="s">
        <v>80</v>
      </c>
      <c r="BK190" s="186">
        <f>ROUND(I190*H190,1)</f>
        <v>0</v>
      </c>
      <c r="BL190" s="19" t="s">
        <v>268</v>
      </c>
      <c r="BM190" s="185" t="s">
        <v>1978</v>
      </c>
    </row>
    <row r="191" spans="1:65" s="12" customFormat="1" ht="25.9" customHeight="1">
      <c r="B191" s="158"/>
      <c r="C191" s="159"/>
      <c r="D191" s="160" t="s">
        <v>71</v>
      </c>
      <c r="E191" s="161" t="s">
        <v>1979</v>
      </c>
      <c r="F191" s="161" t="s">
        <v>1980</v>
      </c>
      <c r="G191" s="159"/>
      <c r="H191" s="159"/>
      <c r="I191" s="162"/>
      <c r="J191" s="163">
        <f>BK191</f>
        <v>0</v>
      </c>
      <c r="K191" s="159"/>
      <c r="L191" s="164"/>
      <c r="M191" s="165"/>
      <c r="N191" s="166"/>
      <c r="O191" s="166"/>
      <c r="P191" s="167">
        <f>P192+P194+P196</f>
        <v>0</v>
      </c>
      <c r="Q191" s="166"/>
      <c r="R191" s="167">
        <f>R192+R194+R196</f>
        <v>0</v>
      </c>
      <c r="S191" s="166"/>
      <c r="T191" s="167">
        <f>T192+T194+T196</f>
        <v>0</v>
      </c>
      <c r="U191" s="168"/>
      <c r="AR191" s="169" t="s">
        <v>91</v>
      </c>
      <c r="AT191" s="170" t="s">
        <v>71</v>
      </c>
      <c r="AU191" s="170" t="s">
        <v>72</v>
      </c>
      <c r="AY191" s="169" t="s">
        <v>161</v>
      </c>
      <c r="BK191" s="171">
        <f>BK192+BK194+BK196</f>
        <v>0</v>
      </c>
    </row>
    <row r="192" spans="1:65" s="12" customFormat="1" ht="22.9" customHeight="1">
      <c r="B192" s="158"/>
      <c r="C192" s="159"/>
      <c r="D192" s="160" t="s">
        <v>71</v>
      </c>
      <c r="E192" s="172" t="s">
        <v>1981</v>
      </c>
      <c r="F192" s="172" t="s">
        <v>1982</v>
      </c>
      <c r="G192" s="159"/>
      <c r="H192" s="159"/>
      <c r="I192" s="162"/>
      <c r="J192" s="173">
        <f>BK192</f>
        <v>0</v>
      </c>
      <c r="K192" s="159"/>
      <c r="L192" s="164"/>
      <c r="M192" s="165"/>
      <c r="N192" s="166"/>
      <c r="O192" s="166"/>
      <c r="P192" s="167">
        <f>P193</f>
        <v>0</v>
      </c>
      <c r="Q192" s="166"/>
      <c r="R192" s="167">
        <f>R193</f>
        <v>0</v>
      </c>
      <c r="S192" s="166"/>
      <c r="T192" s="167">
        <f>T193</f>
        <v>0</v>
      </c>
      <c r="U192" s="168"/>
      <c r="AR192" s="169" t="s">
        <v>91</v>
      </c>
      <c r="AT192" s="170" t="s">
        <v>71</v>
      </c>
      <c r="AU192" s="170" t="s">
        <v>80</v>
      </c>
      <c r="AY192" s="169" t="s">
        <v>161</v>
      </c>
      <c r="BK192" s="171">
        <f>BK193</f>
        <v>0</v>
      </c>
    </row>
    <row r="193" spans="1:65" s="2" customFormat="1" ht="16.5" customHeight="1">
      <c r="A193" s="36"/>
      <c r="B193" s="37"/>
      <c r="C193" s="174" t="s">
        <v>594</v>
      </c>
      <c r="D193" s="174" t="s">
        <v>165</v>
      </c>
      <c r="E193" s="175" t="s">
        <v>1983</v>
      </c>
      <c r="F193" s="176" t="s">
        <v>1984</v>
      </c>
      <c r="G193" s="177" t="s">
        <v>1985</v>
      </c>
      <c r="H193" s="178">
        <v>1</v>
      </c>
      <c r="I193" s="179"/>
      <c r="J193" s="180">
        <f>ROUND(I193*H193,1)</f>
        <v>0</v>
      </c>
      <c r="K193" s="176" t="s">
        <v>19</v>
      </c>
      <c r="L193" s="41"/>
      <c r="M193" s="181" t="s">
        <v>19</v>
      </c>
      <c r="N193" s="182" t="s">
        <v>43</v>
      </c>
      <c r="O193" s="66"/>
      <c r="P193" s="183">
        <f>O193*H193</f>
        <v>0</v>
      </c>
      <c r="Q193" s="183">
        <v>0</v>
      </c>
      <c r="R193" s="183">
        <f>Q193*H193</f>
        <v>0</v>
      </c>
      <c r="S193" s="183">
        <v>0</v>
      </c>
      <c r="T193" s="183">
        <f>S193*H193</f>
        <v>0</v>
      </c>
      <c r="U193" s="184" t="s">
        <v>19</v>
      </c>
      <c r="V193" s="36"/>
      <c r="W193" s="36"/>
      <c r="X193" s="36"/>
      <c r="Y193" s="36"/>
      <c r="Z193" s="36"/>
      <c r="AA193" s="36"/>
      <c r="AB193" s="36"/>
      <c r="AC193" s="36"/>
      <c r="AD193" s="36"/>
      <c r="AE193" s="36"/>
      <c r="AR193" s="185" t="s">
        <v>1986</v>
      </c>
      <c r="AT193" s="185" t="s">
        <v>165</v>
      </c>
      <c r="AU193" s="185" t="s">
        <v>82</v>
      </c>
      <c r="AY193" s="19" t="s">
        <v>161</v>
      </c>
      <c r="BE193" s="186">
        <f>IF(N193="základní",J193,0)</f>
        <v>0</v>
      </c>
      <c r="BF193" s="186">
        <f>IF(N193="snížená",J193,0)</f>
        <v>0</v>
      </c>
      <c r="BG193" s="186">
        <f>IF(N193="zákl. přenesená",J193,0)</f>
        <v>0</v>
      </c>
      <c r="BH193" s="186">
        <f>IF(N193="sníž. přenesená",J193,0)</f>
        <v>0</v>
      </c>
      <c r="BI193" s="186">
        <f>IF(N193="nulová",J193,0)</f>
        <v>0</v>
      </c>
      <c r="BJ193" s="19" t="s">
        <v>80</v>
      </c>
      <c r="BK193" s="186">
        <f>ROUND(I193*H193,1)</f>
        <v>0</v>
      </c>
      <c r="BL193" s="19" t="s">
        <v>1986</v>
      </c>
      <c r="BM193" s="185" t="s">
        <v>1987</v>
      </c>
    </row>
    <row r="194" spans="1:65" s="12" customFormat="1" ht="22.9" customHeight="1">
      <c r="B194" s="158"/>
      <c r="C194" s="159"/>
      <c r="D194" s="160" t="s">
        <v>71</v>
      </c>
      <c r="E194" s="172" t="s">
        <v>1988</v>
      </c>
      <c r="F194" s="172" t="s">
        <v>1989</v>
      </c>
      <c r="G194" s="159"/>
      <c r="H194" s="159"/>
      <c r="I194" s="162"/>
      <c r="J194" s="173">
        <f>BK194</f>
        <v>0</v>
      </c>
      <c r="K194" s="159"/>
      <c r="L194" s="164"/>
      <c r="M194" s="165"/>
      <c r="N194" s="166"/>
      <c r="O194" s="166"/>
      <c r="P194" s="167">
        <f>P195</f>
        <v>0</v>
      </c>
      <c r="Q194" s="166"/>
      <c r="R194" s="167">
        <f>R195</f>
        <v>0</v>
      </c>
      <c r="S194" s="166"/>
      <c r="T194" s="167">
        <f>T195</f>
        <v>0</v>
      </c>
      <c r="U194" s="168"/>
      <c r="AR194" s="169" t="s">
        <v>91</v>
      </c>
      <c r="AT194" s="170" t="s">
        <v>71</v>
      </c>
      <c r="AU194" s="170" t="s">
        <v>80</v>
      </c>
      <c r="AY194" s="169" t="s">
        <v>161</v>
      </c>
      <c r="BK194" s="171">
        <f>BK195</f>
        <v>0</v>
      </c>
    </row>
    <row r="195" spans="1:65" s="2" customFormat="1" ht="16.5" customHeight="1">
      <c r="A195" s="36"/>
      <c r="B195" s="37"/>
      <c r="C195" s="174" t="s">
        <v>600</v>
      </c>
      <c r="D195" s="174" t="s">
        <v>165</v>
      </c>
      <c r="E195" s="175" t="s">
        <v>1990</v>
      </c>
      <c r="F195" s="176" t="s">
        <v>1991</v>
      </c>
      <c r="G195" s="177" t="s">
        <v>1985</v>
      </c>
      <c r="H195" s="178">
        <v>1</v>
      </c>
      <c r="I195" s="179"/>
      <c r="J195" s="180">
        <f>ROUND(I195*H195,1)</f>
        <v>0</v>
      </c>
      <c r="K195" s="176" t="s">
        <v>19</v>
      </c>
      <c r="L195" s="41"/>
      <c r="M195" s="181" t="s">
        <v>19</v>
      </c>
      <c r="N195" s="182" t="s">
        <v>43</v>
      </c>
      <c r="O195" s="66"/>
      <c r="P195" s="183">
        <f>O195*H195</f>
        <v>0</v>
      </c>
      <c r="Q195" s="183">
        <v>0</v>
      </c>
      <c r="R195" s="183">
        <f>Q195*H195</f>
        <v>0</v>
      </c>
      <c r="S195" s="183">
        <v>0</v>
      </c>
      <c r="T195" s="183">
        <f>S195*H195</f>
        <v>0</v>
      </c>
      <c r="U195" s="184" t="s">
        <v>19</v>
      </c>
      <c r="V195" s="36"/>
      <c r="W195" s="36"/>
      <c r="X195" s="36"/>
      <c r="Y195" s="36"/>
      <c r="Z195" s="36"/>
      <c r="AA195" s="36"/>
      <c r="AB195" s="36"/>
      <c r="AC195" s="36"/>
      <c r="AD195" s="36"/>
      <c r="AE195" s="36"/>
      <c r="AR195" s="185" t="s">
        <v>1986</v>
      </c>
      <c r="AT195" s="185" t="s">
        <v>165</v>
      </c>
      <c r="AU195" s="185" t="s">
        <v>82</v>
      </c>
      <c r="AY195" s="19" t="s">
        <v>161</v>
      </c>
      <c r="BE195" s="186">
        <f>IF(N195="základní",J195,0)</f>
        <v>0</v>
      </c>
      <c r="BF195" s="186">
        <f>IF(N195="snížená",J195,0)</f>
        <v>0</v>
      </c>
      <c r="BG195" s="186">
        <f>IF(N195="zákl. přenesená",J195,0)</f>
        <v>0</v>
      </c>
      <c r="BH195" s="186">
        <f>IF(N195="sníž. přenesená",J195,0)</f>
        <v>0</v>
      </c>
      <c r="BI195" s="186">
        <f>IF(N195="nulová",J195,0)</f>
        <v>0</v>
      </c>
      <c r="BJ195" s="19" t="s">
        <v>80</v>
      </c>
      <c r="BK195" s="186">
        <f>ROUND(I195*H195,1)</f>
        <v>0</v>
      </c>
      <c r="BL195" s="19" t="s">
        <v>1986</v>
      </c>
      <c r="BM195" s="185" t="s">
        <v>1992</v>
      </c>
    </row>
    <row r="196" spans="1:65" s="12" customFormat="1" ht="22.9" customHeight="1">
      <c r="B196" s="158"/>
      <c r="C196" s="159"/>
      <c r="D196" s="160" t="s">
        <v>71</v>
      </c>
      <c r="E196" s="172" t="s">
        <v>1993</v>
      </c>
      <c r="F196" s="172" t="s">
        <v>1994</v>
      </c>
      <c r="G196" s="159"/>
      <c r="H196" s="159"/>
      <c r="I196" s="162"/>
      <c r="J196" s="173">
        <f>BK196</f>
        <v>0</v>
      </c>
      <c r="K196" s="159"/>
      <c r="L196" s="164"/>
      <c r="M196" s="165"/>
      <c r="N196" s="166"/>
      <c r="O196" s="166"/>
      <c r="P196" s="167">
        <f>SUM(P197:P204)</f>
        <v>0</v>
      </c>
      <c r="Q196" s="166"/>
      <c r="R196" s="167">
        <f>SUM(R197:R204)</f>
        <v>0</v>
      </c>
      <c r="S196" s="166"/>
      <c r="T196" s="167">
        <f>SUM(T197:T204)</f>
        <v>0</v>
      </c>
      <c r="U196" s="168"/>
      <c r="AR196" s="169" t="s">
        <v>91</v>
      </c>
      <c r="AT196" s="170" t="s">
        <v>71</v>
      </c>
      <c r="AU196" s="170" t="s">
        <v>80</v>
      </c>
      <c r="AY196" s="169" t="s">
        <v>161</v>
      </c>
      <c r="BK196" s="171">
        <f>SUM(BK197:BK204)</f>
        <v>0</v>
      </c>
    </row>
    <row r="197" spans="1:65" s="2" customFormat="1" ht="16.5" customHeight="1">
      <c r="A197" s="36"/>
      <c r="B197" s="37"/>
      <c r="C197" s="174" t="s">
        <v>606</v>
      </c>
      <c r="D197" s="174" t="s">
        <v>165</v>
      </c>
      <c r="E197" s="175" t="s">
        <v>1995</v>
      </c>
      <c r="F197" s="176" t="s">
        <v>1996</v>
      </c>
      <c r="G197" s="177" t="s">
        <v>1985</v>
      </c>
      <c r="H197" s="178">
        <v>1</v>
      </c>
      <c r="I197" s="179"/>
      <c r="J197" s="180">
        <f t="shared" ref="J197:J204" si="30">ROUND(I197*H197,1)</f>
        <v>0</v>
      </c>
      <c r="K197" s="176" t="s">
        <v>19</v>
      </c>
      <c r="L197" s="41"/>
      <c r="M197" s="181" t="s">
        <v>19</v>
      </c>
      <c r="N197" s="182" t="s">
        <v>43</v>
      </c>
      <c r="O197" s="66"/>
      <c r="P197" s="183">
        <f t="shared" ref="P197:P204" si="31">O197*H197</f>
        <v>0</v>
      </c>
      <c r="Q197" s="183">
        <v>0</v>
      </c>
      <c r="R197" s="183">
        <f t="shared" ref="R197:R204" si="32">Q197*H197</f>
        <v>0</v>
      </c>
      <c r="S197" s="183">
        <v>0</v>
      </c>
      <c r="T197" s="183">
        <f t="shared" ref="T197:T204" si="33">S197*H197</f>
        <v>0</v>
      </c>
      <c r="U197" s="184" t="s">
        <v>19</v>
      </c>
      <c r="V197" s="36"/>
      <c r="W197" s="36"/>
      <c r="X197" s="36"/>
      <c r="Y197" s="36"/>
      <c r="Z197" s="36"/>
      <c r="AA197" s="36"/>
      <c r="AB197" s="36"/>
      <c r="AC197" s="36"/>
      <c r="AD197" s="36"/>
      <c r="AE197" s="36"/>
      <c r="AR197" s="185" t="s">
        <v>1986</v>
      </c>
      <c r="AT197" s="185" t="s">
        <v>165</v>
      </c>
      <c r="AU197" s="185" t="s">
        <v>82</v>
      </c>
      <c r="AY197" s="19" t="s">
        <v>161</v>
      </c>
      <c r="BE197" s="186">
        <f t="shared" ref="BE197:BE204" si="34">IF(N197="základní",J197,0)</f>
        <v>0</v>
      </c>
      <c r="BF197" s="186">
        <f t="shared" ref="BF197:BF204" si="35">IF(N197="snížená",J197,0)</f>
        <v>0</v>
      </c>
      <c r="BG197" s="186">
        <f t="shared" ref="BG197:BG204" si="36">IF(N197="zákl. přenesená",J197,0)</f>
        <v>0</v>
      </c>
      <c r="BH197" s="186">
        <f t="shared" ref="BH197:BH204" si="37">IF(N197="sníž. přenesená",J197,0)</f>
        <v>0</v>
      </c>
      <c r="BI197" s="186">
        <f t="shared" ref="BI197:BI204" si="38">IF(N197="nulová",J197,0)</f>
        <v>0</v>
      </c>
      <c r="BJ197" s="19" t="s">
        <v>80</v>
      </c>
      <c r="BK197" s="186">
        <f t="shared" ref="BK197:BK204" si="39">ROUND(I197*H197,1)</f>
        <v>0</v>
      </c>
      <c r="BL197" s="19" t="s">
        <v>1986</v>
      </c>
      <c r="BM197" s="185" t="s">
        <v>1997</v>
      </c>
    </row>
    <row r="198" spans="1:65" s="2" customFormat="1" ht="16.5" customHeight="1">
      <c r="A198" s="36"/>
      <c r="B198" s="37"/>
      <c r="C198" s="174" t="s">
        <v>229</v>
      </c>
      <c r="D198" s="174" t="s">
        <v>165</v>
      </c>
      <c r="E198" s="175" t="s">
        <v>1998</v>
      </c>
      <c r="F198" s="176" t="s">
        <v>1999</v>
      </c>
      <c r="G198" s="177" t="s">
        <v>1838</v>
      </c>
      <c r="H198" s="178">
        <v>20</v>
      </c>
      <c r="I198" s="179"/>
      <c r="J198" s="180">
        <f t="shared" si="30"/>
        <v>0</v>
      </c>
      <c r="K198" s="176" t="s">
        <v>19</v>
      </c>
      <c r="L198" s="41"/>
      <c r="M198" s="181" t="s">
        <v>19</v>
      </c>
      <c r="N198" s="182" t="s">
        <v>43</v>
      </c>
      <c r="O198" s="66"/>
      <c r="P198" s="183">
        <f t="shared" si="31"/>
        <v>0</v>
      </c>
      <c r="Q198" s="183">
        <v>0</v>
      </c>
      <c r="R198" s="183">
        <f t="shared" si="32"/>
        <v>0</v>
      </c>
      <c r="S198" s="183">
        <v>0</v>
      </c>
      <c r="T198" s="183">
        <f t="shared" si="33"/>
        <v>0</v>
      </c>
      <c r="U198" s="184" t="s">
        <v>19</v>
      </c>
      <c r="V198" s="36"/>
      <c r="W198" s="36"/>
      <c r="X198" s="36"/>
      <c r="Y198" s="36"/>
      <c r="Z198" s="36"/>
      <c r="AA198" s="36"/>
      <c r="AB198" s="36"/>
      <c r="AC198" s="36"/>
      <c r="AD198" s="36"/>
      <c r="AE198" s="36"/>
      <c r="AR198" s="185" t="s">
        <v>1986</v>
      </c>
      <c r="AT198" s="185" t="s">
        <v>165</v>
      </c>
      <c r="AU198" s="185" t="s">
        <v>82</v>
      </c>
      <c r="AY198" s="19" t="s">
        <v>161</v>
      </c>
      <c r="BE198" s="186">
        <f t="shared" si="34"/>
        <v>0</v>
      </c>
      <c r="BF198" s="186">
        <f t="shared" si="35"/>
        <v>0</v>
      </c>
      <c r="BG198" s="186">
        <f t="shared" si="36"/>
        <v>0</v>
      </c>
      <c r="BH198" s="186">
        <f t="shared" si="37"/>
        <v>0</v>
      </c>
      <c r="BI198" s="186">
        <f t="shared" si="38"/>
        <v>0</v>
      </c>
      <c r="BJ198" s="19" t="s">
        <v>80</v>
      </c>
      <c r="BK198" s="186">
        <f t="shared" si="39"/>
        <v>0</v>
      </c>
      <c r="BL198" s="19" t="s">
        <v>1986</v>
      </c>
      <c r="BM198" s="185" t="s">
        <v>2000</v>
      </c>
    </row>
    <row r="199" spans="1:65" s="2" customFormat="1" ht="16.5" customHeight="1">
      <c r="A199" s="36"/>
      <c r="B199" s="37"/>
      <c r="C199" s="237" t="s">
        <v>617</v>
      </c>
      <c r="D199" s="237" t="s">
        <v>250</v>
      </c>
      <c r="E199" s="238" t="s">
        <v>2001</v>
      </c>
      <c r="F199" s="239" t="s">
        <v>1999</v>
      </c>
      <c r="G199" s="240" t="s">
        <v>168</v>
      </c>
      <c r="H199" s="241">
        <v>40</v>
      </c>
      <c r="I199" s="242"/>
      <c r="J199" s="243">
        <f t="shared" si="30"/>
        <v>0</v>
      </c>
      <c r="K199" s="239" t="s">
        <v>19</v>
      </c>
      <c r="L199" s="244"/>
      <c r="M199" s="245" t="s">
        <v>19</v>
      </c>
      <c r="N199" s="246" t="s">
        <v>43</v>
      </c>
      <c r="O199" s="66"/>
      <c r="P199" s="183">
        <f t="shared" si="31"/>
        <v>0</v>
      </c>
      <c r="Q199" s="183">
        <v>0</v>
      </c>
      <c r="R199" s="183">
        <f t="shared" si="32"/>
        <v>0</v>
      </c>
      <c r="S199" s="183">
        <v>0</v>
      </c>
      <c r="T199" s="183">
        <f t="shared" si="33"/>
        <v>0</v>
      </c>
      <c r="U199" s="184" t="s">
        <v>19</v>
      </c>
      <c r="V199" s="36"/>
      <c r="W199" s="36"/>
      <c r="X199" s="36"/>
      <c r="Y199" s="36"/>
      <c r="Z199" s="36"/>
      <c r="AA199" s="36"/>
      <c r="AB199" s="36"/>
      <c r="AC199" s="36"/>
      <c r="AD199" s="36"/>
      <c r="AE199" s="36"/>
      <c r="AR199" s="185" t="s">
        <v>1986</v>
      </c>
      <c r="AT199" s="185" t="s">
        <v>250</v>
      </c>
      <c r="AU199" s="185" t="s">
        <v>82</v>
      </c>
      <c r="AY199" s="19" t="s">
        <v>161</v>
      </c>
      <c r="BE199" s="186">
        <f t="shared" si="34"/>
        <v>0</v>
      </c>
      <c r="BF199" s="186">
        <f t="shared" si="35"/>
        <v>0</v>
      </c>
      <c r="BG199" s="186">
        <f t="shared" si="36"/>
        <v>0</v>
      </c>
      <c r="BH199" s="186">
        <f t="shared" si="37"/>
        <v>0</v>
      </c>
      <c r="BI199" s="186">
        <f t="shared" si="38"/>
        <v>0</v>
      </c>
      <c r="BJ199" s="19" t="s">
        <v>80</v>
      </c>
      <c r="BK199" s="186">
        <f t="shared" si="39"/>
        <v>0</v>
      </c>
      <c r="BL199" s="19" t="s">
        <v>1986</v>
      </c>
      <c r="BM199" s="185" t="s">
        <v>2002</v>
      </c>
    </row>
    <row r="200" spans="1:65" s="2" customFormat="1" ht="16.5" customHeight="1">
      <c r="A200" s="36"/>
      <c r="B200" s="37"/>
      <c r="C200" s="174" t="s">
        <v>369</v>
      </c>
      <c r="D200" s="174" t="s">
        <v>165</v>
      </c>
      <c r="E200" s="175" t="s">
        <v>2003</v>
      </c>
      <c r="F200" s="176" t="s">
        <v>2004</v>
      </c>
      <c r="G200" s="177" t="s">
        <v>1838</v>
      </c>
      <c r="H200" s="178">
        <v>24</v>
      </c>
      <c r="I200" s="179"/>
      <c r="J200" s="180">
        <f t="shared" si="30"/>
        <v>0</v>
      </c>
      <c r="K200" s="176" t="s">
        <v>19</v>
      </c>
      <c r="L200" s="41"/>
      <c r="M200" s="181" t="s">
        <v>19</v>
      </c>
      <c r="N200" s="182" t="s">
        <v>43</v>
      </c>
      <c r="O200" s="66"/>
      <c r="P200" s="183">
        <f t="shared" si="31"/>
        <v>0</v>
      </c>
      <c r="Q200" s="183">
        <v>0</v>
      </c>
      <c r="R200" s="183">
        <f t="shared" si="32"/>
        <v>0</v>
      </c>
      <c r="S200" s="183">
        <v>0</v>
      </c>
      <c r="T200" s="183">
        <f t="shared" si="33"/>
        <v>0</v>
      </c>
      <c r="U200" s="184" t="s">
        <v>19</v>
      </c>
      <c r="V200" s="36"/>
      <c r="W200" s="36"/>
      <c r="X200" s="36"/>
      <c r="Y200" s="36"/>
      <c r="Z200" s="36"/>
      <c r="AA200" s="36"/>
      <c r="AB200" s="36"/>
      <c r="AC200" s="36"/>
      <c r="AD200" s="36"/>
      <c r="AE200" s="36"/>
      <c r="AR200" s="185" t="s">
        <v>1986</v>
      </c>
      <c r="AT200" s="185" t="s">
        <v>165</v>
      </c>
      <c r="AU200" s="185" t="s">
        <v>82</v>
      </c>
      <c r="AY200" s="19" t="s">
        <v>161</v>
      </c>
      <c r="BE200" s="186">
        <f t="shared" si="34"/>
        <v>0</v>
      </c>
      <c r="BF200" s="186">
        <f t="shared" si="35"/>
        <v>0</v>
      </c>
      <c r="BG200" s="186">
        <f t="shared" si="36"/>
        <v>0</v>
      </c>
      <c r="BH200" s="186">
        <f t="shared" si="37"/>
        <v>0</v>
      </c>
      <c r="BI200" s="186">
        <f t="shared" si="38"/>
        <v>0</v>
      </c>
      <c r="BJ200" s="19" t="s">
        <v>80</v>
      </c>
      <c r="BK200" s="186">
        <f t="shared" si="39"/>
        <v>0</v>
      </c>
      <c r="BL200" s="19" t="s">
        <v>1986</v>
      </c>
      <c r="BM200" s="185" t="s">
        <v>2005</v>
      </c>
    </row>
    <row r="201" spans="1:65" s="2" customFormat="1" ht="16.5" customHeight="1">
      <c r="A201" s="36"/>
      <c r="B201" s="37"/>
      <c r="C201" s="174" t="s">
        <v>627</v>
      </c>
      <c r="D201" s="174" t="s">
        <v>165</v>
      </c>
      <c r="E201" s="175" t="s">
        <v>2006</v>
      </c>
      <c r="F201" s="176" t="s">
        <v>2007</v>
      </c>
      <c r="G201" s="177" t="s">
        <v>1838</v>
      </c>
      <c r="H201" s="178">
        <v>10</v>
      </c>
      <c r="I201" s="179"/>
      <c r="J201" s="180">
        <f t="shared" si="30"/>
        <v>0</v>
      </c>
      <c r="K201" s="176" t="s">
        <v>19</v>
      </c>
      <c r="L201" s="41"/>
      <c r="M201" s="181" t="s">
        <v>19</v>
      </c>
      <c r="N201" s="182" t="s">
        <v>43</v>
      </c>
      <c r="O201" s="66"/>
      <c r="P201" s="183">
        <f t="shared" si="31"/>
        <v>0</v>
      </c>
      <c r="Q201" s="183">
        <v>0</v>
      </c>
      <c r="R201" s="183">
        <f t="shared" si="32"/>
        <v>0</v>
      </c>
      <c r="S201" s="183">
        <v>0</v>
      </c>
      <c r="T201" s="183">
        <f t="shared" si="33"/>
        <v>0</v>
      </c>
      <c r="U201" s="184" t="s">
        <v>19</v>
      </c>
      <c r="V201" s="36"/>
      <c r="W201" s="36"/>
      <c r="X201" s="36"/>
      <c r="Y201" s="36"/>
      <c r="Z201" s="36"/>
      <c r="AA201" s="36"/>
      <c r="AB201" s="36"/>
      <c r="AC201" s="36"/>
      <c r="AD201" s="36"/>
      <c r="AE201" s="36"/>
      <c r="AR201" s="185" t="s">
        <v>1986</v>
      </c>
      <c r="AT201" s="185" t="s">
        <v>165</v>
      </c>
      <c r="AU201" s="185" t="s">
        <v>82</v>
      </c>
      <c r="AY201" s="19" t="s">
        <v>161</v>
      </c>
      <c r="BE201" s="186">
        <f t="shared" si="34"/>
        <v>0</v>
      </c>
      <c r="BF201" s="186">
        <f t="shared" si="35"/>
        <v>0</v>
      </c>
      <c r="BG201" s="186">
        <f t="shared" si="36"/>
        <v>0</v>
      </c>
      <c r="BH201" s="186">
        <f t="shared" si="37"/>
        <v>0</v>
      </c>
      <c r="BI201" s="186">
        <f t="shared" si="38"/>
        <v>0</v>
      </c>
      <c r="BJ201" s="19" t="s">
        <v>80</v>
      </c>
      <c r="BK201" s="186">
        <f t="shared" si="39"/>
        <v>0</v>
      </c>
      <c r="BL201" s="19" t="s">
        <v>1986</v>
      </c>
      <c r="BM201" s="185" t="s">
        <v>2008</v>
      </c>
    </row>
    <row r="202" spans="1:65" s="2" customFormat="1" ht="16.5" customHeight="1">
      <c r="A202" s="36"/>
      <c r="B202" s="37"/>
      <c r="C202" s="174" t="s">
        <v>632</v>
      </c>
      <c r="D202" s="174" t="s">
        <v>165</v>
      </c>
      <c r="E202" s="175" t="s">
        <v>2009</v>
      </c>
      <c r="F202" s="176" t="s">
        <v>2010</v>
      </c>
      <c r="G202" s="177" t="s">
        <v>1838</v>
      </c>
      <c r="H202" s="178">
        <v>24</v>
      </c>
      <c r="I202" s="179"/>
      <c r="J202" s="180">
        <f t="shared" si="30"/>
        <v>0</v>
      </c>
      <c r="K202" s="176" t="s">
        <v>19</v>
      </c>
      <c r="L202" s="41"/>
      <c r="M202" s="181" t="s">
        <v>19</v>
      </c>
      <c r="N202" s="182" t="s">
        <v>43</v>
      </c>
      <c r="O202" s="66"/>
      <c r="P202" s="183">
        <f t="shared" si="31"/>
        <v>0</v>
      </c>
      <c r="Q202" s="183">
        <v>0</v>
      </c>
      <c r="R202" s="183">
        <f t="shared" si="32"/>
        <v>0</v>
      </c>
      <c r="S202" s="183">
        <v>0</v>
      </c>
      <c r="T202" s="183">
        <f t="shared" si="33"/>
        <v>0</v>
      </c>
      <c r="U202" s="184" t="s">
        <v>19</v>
      </c>
      <c r="V202" s="36"/>
      <c r="W202" s="36"/>
      <c r="X202" s="36"/>
      <c r="Y202" s="36"/>
      <c r="Z202" s="36"/>
      <c r="AA202" s="36"/>
      <c r="AB202" s="36"/>
      <c r="AC202" s="36"/>
      <c r="AD202" s="36"/>
      <c r="AE202" s="36"/>
      <c r="AR202" s="185" t="s">
        <v>1986</v>
      </c>
      <c r="AT202" s="185" t="s">
        <v>165</v>
      </c>
      <c r="AU202" s="185" t="s">
        <v>82</v>
      </c>
      <c r="AY202" s="19" t="s">
        <v>161</v>
      </c>
      <c r="BE202" s="186">
        <f t="shared" si="34"/>
        <v>0</v>
      </c>
      <c r="BF202" s="186">
        <f t="shared" si="35"/>
        <v>0</v>
      </c>
      <c r="BG202" s="186">
        <f t="shared" si="36"/>
        <v>0</v>
      </c>
      <c r="BH202" s="186">
        <f t="shared" si="37"/>
        <v>0</v>
      </c>
      <c r="BI202" s="186">
        <f t="shared" si="38"/>
        <v>0</v>
      </c>
      <c r="BJ202" s="19" t="s">
        <v>80</v>
      </c>
      <c r="BK202" s="186">
        <f t="shared" si="39"/>
        <v>0</v>
      </c>
      <c r="BL202" s="19" t="s">
        <v>1986</v>
      </c>
      <c r="BM202" s="185" t="s">
        <v>2011</v>
      </c>
    </row>
    <row r="203" spans="1:65" s="2" customFormat="1" ht="16.5" customHeight="1">
      <c r="A203" s="36"/>
      <c r="B203" s="37"/>
      <c r="C203" s="174" t="s">
        <v>642</v>
      </c>
      <c r="D203" s="174" t="s">
        <v>165</v>
      </c>
      <c r="E203" s="175" t="s">
        <v>2012</v>
      </c>
      <c r="F203" s="176" t="s">
        <v>2013</v>
      </c>
      <c r="G203" s="177" t="s">
        <v>1838</v>
      </c>
      <c r="H203" s="178">
        <v>10</v>
      </c>
      <c r="I203" s="179"/>
      <c r="J203" s="180">
        <f t="shared" si="30"/>
        <v>0</v>
      </c>
      <c r="K203" s="176" t="s">
        <v>19</v>
      </c>
      <c r="L203" s="41"/>
      <c r="M203" s="181" t="s">
        <v>19</v>
      </c>
      <c r="N203" s="182" t="s">
        <v>43</v>
      </c>
      <c r="O203" s="66"/>
      <c r="P203" s="183">
        <f t="shared" si="31"/>
        <v>0</v>
      </c>
      <c r="Q203" s="183">
        <v>0</v>
      </c>
      <c r="R203" s="183">
        <f t="shared" si="32"/>
        <v>0</v>
      </c>
      <c r="S203" s="183">
        <v>0</v>
      </c>
      <c r="T203" s="183">
        <f t="shared" si="33"/>
        <v>0</v>
      </c>
      <c r="U203" s="184" t="s">
        <v>19</v>
      </c>
      <c r="V203" s="36"/>
      <c r="W203" s="36"/>
      <c r="X203" s="36"/>
      <c r="Y203" s="36"/>
      <c r="Z203" s="36"/>
      <c r="AA203" s="36"/>
      <c r="AB203" s="36"/>
      <c r="AC203" s="36"/>
      <c r="AD203" s="36"/>
      <c r="AE203" s="36"/>
      <c r="AR203" s="185" t="s">
        <v>1986</v>
      </c>
      <c r="AT203" s="185" t="s">
        <v>165</v>
      </c>
      <c r="AU203" s="185" t="s">
        <v>82</v>
      </c>
      <c r="AY203" s="19" t="s">
        <v>161</v>
      </c>
      <c r="BE203" s="186">
        <f t="shared" si="34"/>
        <v>0</v>
      </c>
      <c r="BF203" s="186">
        <f t="shared" si="35"/>
        <v>0</v>
      </c>
      <c r="BG203" s="186">
        <f t="shared" si="36"/>
        <v>0</v>
      </c>
      <c r="BH203" s="186">
        <f t="shared" si="37"/>
        <v>0</v>
      </c>
      <c r="BI203" s="186">
        <f t="shared" si="38"/>
        <v>0</v>
      </c>
      <c r="BJ203" s="19" t="s">
        <v>80</v>
      </c>
      <c r="BK203" s="186">
        <f t="shared" si="39"/>
        <v>0</v>
      </c>
      <c r="BL203" s="19" t="s">
        <v>1986</v>
      </c>
      <c r="BM203" s="185" t="s">
        <v>2014</v>
      </c>
    </row>
    <row r="204" spans="1:65" s="2" customFormat="1" ht="16.5" customHeight="1">
      <c r="A204" s="36"/>
      <c r="B204" s="37"/>
      <c r="C204" s="174" t="s">
        <v>652</v>
      </c>
      <c r="D204" s="174" t="s">
        <v>165</v>
      </c>
      <c r="E204" s="175" t="s">
        <v>2015</v>
      </c>
      <c r="F204" s="176" t="s">
        <v>2016</v>
      </c>
      <c r="G204" s="177" t="s">
        <v>1985</v>
      </c>
      <c r="H204" s="178">
        <v>1</v>
      </c>
      <c r="I204" s="179"/>
      <c r="J204" s="180">
        <f t="shared" si="30"/>
        <v>0</v>
      </c>
      <c r="K204" s="176" t="s">
        <v>19</v>
      </c>
      <c r="L204" s="41"/>
      <c r="M204" s="251" t="s">
        <v>19</v>
      </c>
      <c r="N204" s="252" t="s">
        <v>43</v>
      </c>
      <c r="O204" s="253"/>
      <c r="P204" s="254">
        <f t="shared" si="31"/>
        <v>0</v>
      </c>
      <c r="Q204" s="254">
        <v>0</v>
      </c>
      <c r="R204" s="254">
        <f t="shared" si="32"/>
        <v>0</v>
      </c>
      <c r="S204" s="254">
        <v>0</v>
      </c>
      <c r="T204" s="254">
        <f t="shared" si="33"/>
        <v>0</v>
      </c>
      <c r="U204" s="255" t="s">
        <v>19</v>
      </c>
      <c r="V204" s="36"/>
      <c r="W204" s="36"/>
      <c r="X204" s="36"/>
      <c r="Y204" s="36"/>
      <c r="Z204" s="36"/>
      <c r="AA204" s="36"/>
      <c r="AB204" s="36"/>
      <c r="AC204" s="36"/>
      <c r="AD204" s="36"/>
      <c r="AE204" s="36"/>
      <c r="AR204" s="185" t="s">
        <v>1986</v>
      </c>
      <c r="AT204" s="185" t="s">
        <v>165</v>
      </c>
      <c r="AU204" s="185" t="s">
        <v>82</v>
      </c>
      <c r="AY204" s="19" t="s">
        <v>161</v>
      </c>
      <c r="BE204" s="186">
        <f t="shared" si="34"/>
        <v>0</v>
      </c>
      <c r="BF204" s="186">
        <f t="shared" si="35"/>
        <v>0</v>
      </c>
      <c r="BG204" s="186">
        <f t="shared" si="36"/>
        <v>0</v>
      </c>
      <c r="BH204" s="186">
        <f t="shared" si="37"/>
        <v>0</v>
      </c>
      <c r="BI204" s="186">
        <f t="shared" si="38"/>
        <v>0</v>
      </c>
      <c r="BJ204" s="19" t="s">
        <v>80</v>
      </c>
      <c r="BK204" s="186">
        <f t="shared" si="39"/>
        <v>0</v>
      </c>
      <c r="BL204" s="19" t="s">
        <v>1986</v>
      </c>
      <c r="BM204" s="185" t="s">
        <v>2017</v>
      </c>
    </row>
    <row r="205" spans="1:65" s="2" customFormat="1" ht="6.95" customHeight="1">
      <c r="A205" s="36"/>
      <c r="B205" s="49"/>
      <c r="C205" s="50"/>
      <c r="D205" s="50"/>
      <c r="E205" s="50"/>
      <c r="F205" s="50"/>
      <c r="G205" s="50"/>
      <c r="H205" s="50"/>
      <c r="I205" s="50"/>
      <c r="J205" s="50"/>
      <c r="K205" s="50"/>
      <c r="L205" s="41"/>
      <c r="M205" s="36"/>
      <c r="O205" s="36"/>
      <c r="P205" s="36"/>
      <c r="Q205" s="36"/>
      <c r="R205" s="36"/>
      <c r="S205" s="36"/>
      <c r="T205" s="36"/>
      <c r="U205" s="36"/>
      <c r="V205" s="36"/>
      <c r="W205" s="36"/>
      <c r="X205" s="36"/>
      <c r="Y205" s="36"/>
      <c r="Z205" s="36"/>
      <c r="AA205" s="36"/>
      <c r="AB205" s="36"/>
      <c r="AC205" s="36"/>
      <c r="AD205" s="36"/>
      <c r="AE205" s="36"/>
    </row>
  </sheetData>
  <sheetProtection algorithmName="SHA-512" hashValue="6i8hcE9yx+BsCa6PpgryB6cNpsE4mrZlFesRnQqGYlRMsnPCmb2FcR42wmRvyQCQ7joh8pAgAy1fQ/DUManPrQ==" saltValue="IWP+1dQSylKK7wtlqOoSRxPozmNAcRe/vJvp1P7b1u71ILS+tDpoPZJmgqTbRZ7vigxbrDeZTWmy2hfD4y1wIw==" spinCount="100000" sheet="1" objects="1" scenarios="1" formatColumns="0" formatRows="0" autoFilter="0"/>
  <autoFilter ref="C95:K204" xr:uid="{00000000-0009-0000-0000-000002000000}"/>
  <mergeCells count="9">
    <mergeCell ref="E50:H50"/>
    <mergeCell ref="E86:H86"/>
    <mergeCell ref="E88:H88"/>
    <mergeCell ref="L2:V2"/>
    <mergeCell ref="E7:H7"/>
    <mergeCell ref="E9:H9"/>
    <mergeCell ref="E18:H18"/>
    <mergeCell ref="E27:H27"/>
    <mergeCell ref="E48:H48"/>
  </mergeCells>
  <hyperlinks>
    <hyperlink ref="F100" r:id="rId1" xr:uid="{00000000-0004-0000-0200-000000000000}"/>
    <hyperlink ref="F106" r:id="rId2" xr:uid="{00000000-0004-0000-0200-000001000000}"/>
    <hyperlink ref="F112" r:id="rId3" xr:uid="{00000000-0004-0000-0200-000002000000}"/>
    <hyperlink ref="F115" r:id="rId4" xr:uid="{00000000-0004-0000-0200-000003000000}"/>
    <hyperlink ref="F117" r:id="rId5" xr:uid="{00000000-0004-0000-0200-000004000000}"/>
    <hyperlink ref="F119" r:id="rId6" xr:uid="{00000000-0004-0000-0200-000005000000}"/>
    <hyperlink ref="F122" r:id="rId7" xr:uid="{00000000-0004-0000-0200-000006000000}"/>
    <hyperlink ref="F125" r:id="rId8" xr:uid="{00000000-0004-0000-0200-000007000000}"/>
    <hyperlink ref="F128" r:id="rId9" xr:uid="{00000000-0004-0000-0200-000008000000}"/>
    <hyperlink ref="F132" r:id="rId10" xr:uid="{00000000-0004-0000-0200-000009000000}"/>
    <hyperlink ref="F136" r:id="rId11" xr:uid="{00000000-0004-0000-0200-00000A000000}"/>
  </hyperlinks>
  <pageMargins left="0.39370078740157483" right="0.39370078740157483" top="0.39370078740157483" bottom="0.39370078740157483" header="0" footer="0"/>
  <pageSetup paperSize="9" scale="84" fitToHeight="100" orientation="landscape" r:id="rId12"/>
  <headerFooter>
    <oddFooter>&amp;CStrana &amp;P z &amp;N</oddFooter>
  </headerFooter>
  <drawing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5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1" width="14.16406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9"/>
      <c r="M2" s="379"/>
      <c r="N2" s="379"/>
      <c r="O2" s="379"/>
      <c r="P2" s="379"/>
      <c r="Q2" s="379"/>
      <c r="R2" s="379"/>
      <c r="S2" s="379"/>
      <c r="T2" s="379"/>
      <c r="U2" s="379"/>
      <c r="V2" s="379"/>
      <c r="AT2" s="19" t="s">
        <v>87</v>
      </c>
    </row>
    <row r="3" spans="1:46" s="1" customFormat="1" ht="6.95" customHeight="1">
      <c r="B3" s="103"/>
      <c r="C3" s="104"/>
      <c r="D3" s="104"/>
      <c r="E3" s="104"/>
      <c r="F3" s="104"/>
      <c r="G3" s="104"/>
      <c r="H3" s="104"/>
      <c r="I3" s="104"/>
      <c r="J3" s="104"/>
      <c r="K3" s="104"/>
      <c r="L3" s="22"/>
      <c r="AT3" s="19" t="s">
        <v>82</v>
      </c>
    </row>
    <row r="4" spans="1:46" s="1" customFormat="1" ht="24.95" customHeight="1">
      <c r="B4" s="22"/>
      <c r="D4" s="105" t="s">
        <v>104</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0" t="str">
        <f>'Rekapitulace stavby'!K6</f>
        <v>MM DĚČÍN - REKONSTRUKCE SÁLU BUDOVY A6(CÚ 2022/I)</v>
      </c>
      <c r="F7" s="381"/>
      <c r="G7" s="381"/>
      <c r="H7" s="381"/>
      <c r="L7" s="22"/>
    </row>
    <row r="8" spans="1:46" s="2" customFormat="1" ht="12" customHeight="1">
      <c r="A8" s="36"/>
      <c r="B8" s="41"/>
      <c r="C8" s="36"/>
      <c r="D8" s="107" t="s">
        <v>105</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2" t="s">
        <v>2018</v>
      </c>
      <c r="F9" s="383"/>
      <c r="G9" s="383"/>
      <c r="H9" s="383"/>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11. 3. 2022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4" t="str">
        <f>'Rekapitulace stavby'!E14</f>
        <v>Vyplň údaj</v>
      </c>
      <c r="F18" s="385"/>
      <c r="G18" s="385"/>
      <c r="H18" s="385"/>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19</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32</v>
      </c>
      <c r="F21" s="36"/>
      <c r="G21" s="36"/>
      <c r="H21" s="36"/>
      <c r="I21" s="107" t="s">
        <v>28</v>
      </c>
      <c r="J21" s="109" t="s">
        <v>19</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34</v>
      </c>
      <c r="E23" s="36"/>
      <c r="F23" s="36"/>
      <c r="G23" s="36"/>
      <c r="H23" s="36"/>
      <c r="I23" s="107" t="s">
        <v>26</v>
      </c>
      <c r="J23" s="109" t="s">
        <v>19</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1776</v>
      </c>
      <c r="F24" s="36"/>
      <c r="G24" s="36"/>
      <c r="H24" s="36"/>
      <c r="I24" s="107" t="s">
        <v>28</v>
      </c>
      <c r="J24" s="109" t="s">
        <v>19</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36</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59.25" customHeight="1">
      <c r="A27" s="111"/>
      <c r="B27" s="112"/>
      <c r="C27" s="111"/>
      <c r="D27" s="111"/>
      <c r="E27" s="386" t="s">
        <v>107</v>
      </c>
      <c r="F27" s="386"/>
      <c r="G27" s="386"/>
      <c r="H27" s="386"/>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38</v>
      </c>
      <c r="E30" s="36"/>
      <c r="F30" s="36"/>
      <c r="G30" s="36"/>
      <c r="H30" s="36"/>
      <c r="I30" s="36"/>
      <c r="J30" s="116">
        <f>ROUND(J97, 1)</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40</v>
      </c>
      <c r="G32" s="36"/>
      <c r="H32" s="36"/>
      <c r="I32" s="117" t="s">
        <v>39</v>
      </c>
      <c r="J32" s="117" t="s">
        <v>41</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42</v>
      </c>
      <c r="E33" s="107" t="s">
        <v>43</v>
      </c>
      <c r="F33" s="119">
        <f>ROUND((SUM(BE97:BE258)),  1)</f>
        <v>0</v>
      </c>
      <c r="G33" s="36"/>
      <c r="H33" s="36"/>
      <c r="I33" s="120">
        <v>0.21</v>
      </c>
      <c r="J33" s="119">
        <f>ROUND(((SUM(BE97:BE258))*I33),  1)</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44</v>
      </c>
      <c r="F34" s="119">
        <f>ROUND((SUM(BF97:BF258)),  1)</f>
        <v>0</v>
      </c>
      <c r="G34" s="36"/>
      <c r="H34" s="36"/>
      <c r="I34" s="120">
        <v>0.15</v>
      </c>
      <c r="J34" s="119">
        <f>ROUND(((SUM(BF97:BF258))*I34),  1)</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45</v>
      </c>
      <c r="F35" s="119">
        <f>ROUND((SUM(BG97:BG258)),  1)</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46</v>
      </c>
      <c r="F36" s="119">
        <f>ROUND((SUM(BH97:BH258)),  1)</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47</v>
      </c>
      <c r="F37" s="119">
        <f>ROUND((SUM(BI97:BI258)),  1)</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48</v>
      </c>
      <c r="E39" s="123"/>
      <c r="F39" s="123"/>
      <c r="G39" s="124" t="s">
        <v>49</v>
      </c>
      <c r="H39" s="125" t="s">
        <v>50</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108</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7" t="str">
        <f>E7</f>
        <v>MM DĚČÍN - REKONSTRUKCE SÁLU BUDOVY A6(CÚ 2022/I)</v>
      </c>
      <c r="F48" s="388"/>
      <c r="G48" s="388"/>
      <c r="H48" s="388"/>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105</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40" t="str">
        <f>E9</f>
        <v xml:space="preserve">3 - ELEKTROINSTALACE NN - SÁL 3.NP a 4.NP     </v>
      </c>
      <c r="F50" s="389"/>
      <c r="G50" s="389"/>
      <c r="H50" s="389"/>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DĚČÍN</v>
      </c>
      <c r="G52" s="38"/>
      <c r="H52" s="38"/>
      <c r="I52" s="31" t="s">
        <v>23</v>
      </c>
      <c r="J52" s="61" t="str">
        <f>IF(J12="","",J12)</f>
        <v>11. 3. 2022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STATUTÁTNÍ MĚSTO DĚČÍN Mírové.nám 1175/5, Děčín 4</v>
      </c>
      <c r="G54" s="38"/>
      <c r="H54" s="38"/>
      <c r="I54" s="31" t="s">
        <v>31</v>
      </c>
      <c r="J54" s="34" t="str">
        <f>E21</f>
        <v>ATELIÉR SCHMIDT Děčín</v>
      </c>
      <c r="K54" s="38"/>
      <c r="L54" s="10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Ota Pour</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109</v>
      </c>
      <c r="D57" s="133"/>
      <c r="E57" s="133"/>
      <c r="F57" s="133"/>
      <c r="G57" s="133"/>
      <c r="H57" s="133"/>
      <c r="I57" s="133"/>
      <c r="J57" s="134" t="s">
        <v>110</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70</v>
      </c>
      <c r="D59" s="38"/>
      <c r="E59" s="38"/>
      <c r="F59" s="38"/>
      <c r="G59" s="38"/>
      <c r="H59" s="38"/>
      <c r="I59" s="38"/>
      <c r="J59" s="79">
        <f>J97</f>
        <v>0</v>
      </c>
      <c r="K59" s="38"/>
      <c r="L59" s="108"/>
      <c r="S59" s="36"/>
      <c r="T59" s="36"/>
      <c r="U59" s="36"/>
      <c r="V59" s="36"/>
      <c r="W59" s="36"/>
      <c r="X59" s="36"/>
      <c r="Y59" s="36"/>
      <c r="Z59" s="36"/>
      <c r="AA59" s="36"/>
      <c r="AB59" s="36"/>
      <c r="AC59" s="36"/>
      <c r="AD59" s="36"/>
      <c r="AE59" s="36"/>
      <c r="AU59" s="19" t="s">
        <v>111</v>
      </c>
    </row>
    <row r="60" spans="1:47" s="9" customFormat="1" ht="24.95" customHeight="1">
      <c r="B60" s="136"/>
      <c r="C60" s="137"/>
      <c r="D60" s="138" t="s">
        <v>112</v>
      </c>
      <c r="E60" s="139"/>
      <c r="F60" s="139"/>
      <c r="G60" s="139"/>
      <c r="H60" s="139"/>
      <c r="I60" s="139"/>
      <c r="J60" s="140">
        <f>J98</f>
        <v>0</v>
      </c>
      <c r="K60" s="137"/>
      <c r="L60" s="141"/>
    </row>
    <row r="61" spans="1:47" s="10" customFormat="1" ht="19.899999999999999" customHeight="1">
      <c r="B61" s="142"/>
      <c r="C61" s="143"/>
      <c r="D61" s="144" t="s">
        <v>1777</v>
      </c>
      <c r="E61" s="145"/>
      <c r="F61" s="145"/>
      <c r="G61" s="145"/>
      <c r="H61" s="145"/>
      <c r="I61" s="145"/>
      <c r="J61" s="146">
        <f>J99</f>
        <v>0</v>
      </c>
      <c r="K61" s="143"/>
      <c r="L61" s="147"/>
    </row>
    <row r="62" spans="1:47" s="10" customFormat="1" ht="19.899999999999999" customHeight="1">
      <c r="B62" s="142"/>
      <c r="C62" s="143"/>
      <c r="D62" s="144" t="s">
        <v>121</v>
      </c>
      <c r="E62" s="145"/>
      <c r="F62" s="145"/>
      <c r="G62" s="145"/>
      <c r="H62" s="145"/>
      <c r="I62" s="145"/>
      <c r="J62" s="146">
        <f>J111</f>
        <v>0</v>
      </c>
      <c r="K62" s="143"/>
      <c r="L62" s="147"/>
    </row>
    <row r="63" spans="1:47" s="10" customFormat="1" ht="19.899999999999999" customHeight="1">
      <c r="B63" s="142"/>
      <c r="C63" s="143"/>
      <c r="D63" s="144" t="s">
        <v>125</v>
      </c>
      <c r="E63" s="145"/>
      <c r="F63" s="145"/>
      <c r="G63" s="145"/>
      <c r="H63" s="145"/>
      <c r="I63" s="145"/>
      <c r="J63" s="146">
        <f>J121</f>
        <v>0</v>
      </c>
      <c r="K63" s="143"/>
      <c r="L63" s="147"/>
    </row>
    <row r="64" spans="1:47" s="10" customFormat="1" ht="19.899999999999999" customHeight="1">
      <c r="B64" s="142"/>
      <c r="C64" s="143"/>
      <c r="D64" s="144" t="s">
        <v>126</v>
      </c>
      <c r="E64" s="145"/>
      <c r="F64" s="145"/>
      <c r="G64" s="145"/>
      <c r="H64" s="145"/>
      <c r="I64" s="145"/>
      <c r="J64" s="146">
        <f>J135</f>
        <v>0</v>
      </c>
      <c r="K64" s="143"/>
      <c r="L64" s="147"/>
    </row>
    <row r="65" spans="1:31" s="9" customFormat="1" ht="24.95" customHeight="1">
      <c r="B65" s="136"/>
      <c r="C65" s="137"/>
      <c r="D65" s="138" t="s">
        <v>127</v>
      </c>
      <c r="E65" s="139"/>
      <c r="F65" s="139"/>
      <c r="G65" s="139"/>
      <c r="H65" s="139"/>
      <c r="I65" s="139"/>
      <c r="J65" s="140">
        <f>J139</f>
        <v>0</v>
      </c>
      <c r="K65" s="137"/>
      <c r="L65" s="141"/>
    </row>
    <row r="66" spans="1:31" s="10" customFormat="1" ht="19.899999999999999" customHeight="1">
      <c r="B66" s="142"/>
      <c r="C66" s="143"/>
      <c r="D66" s="144" t="s">
        <v>1778</v>
      </c>
      <c r="E66" s="145"/>
      <c r="F66" s="145"/>
      <c r="G66" s="145"/>
      <c r="H66" s="145"/>
      <c r="I66" s="145"/>
      <c r="J66" s="146">
        <f>J140</f>
        <v>0</v>
      </c>
      <c r="K66" s="143"/>
      <c r="L66" s="147"/>
    </row>
    <row r="67" spans="1:31" s="10" customFormat="1" ht="19.899999999999999" customHeight="1">
      <c r="B67" s="142"/>
      <c r="C67" s="143"/>
      <c r="D67" s="144" t="s">
        <v>1779</v>
      </c>
      <c r="E67" s="145"/>
      <c r="F67" s="145"/>
      <c r="G67" s="145"/>
      <c r="H67" s="145"/>
      <c r="I67" s="145"/>
      <c r="J67" s="146">
        <f>J142</f>
        <v>0</v>
      </c>
      <c r="K67" s="143"/>
      <c r="L67" s="147"/>
    </row>
    <row r="68" spans="1:31" s="10" customFormat="1" ht="19.899999999999999" customHeight="1">
      <c r="B68" s="142"/>
      <c r="C68" s="143"/>
      <c r="D68" s="144" t="s">
        <v>1780</v>
      </c>
      <c r="E68" s="145"/>
      <c r="F68" s="145"/>
      <c r="G68" s="145"/>
      <c r="H68" s="145"/>
      <c r="I68" s="145"/>
      <c r="J68" s="146">
        <f>J150</f>
        <v>0</v>
      </c>
      <c r="K68" s="143"/>
      <c r="L68" s="147"/>
    </row>
    <row r="69" spans="1:31" s="10" customFormat="1" ht="19.899999999999999" customHeight="1">
      <c r="B69" s="142"/>
      <c r="C69" s="143"/>
      <c r="D69" s="144" t="s">
        <v>1781</v>
      </c>
      <c r="E69" s="145"/>
      <c r="F69" s="145"/>
      <c r="G69" s="145"/>
      <c r="H69" s="145"/>
      <c r="I69" s="145"/>
      <c r="J69" s="146">
        <f>J170</f>
        <v>0</v>
      </c>
      <c r="K69" s="143"/>
      <c r="L69" s="147"/>
    </row>
    <row r="70" spans="1:31" s="10" customFormat="1" ht="19.899999999999999" customHeight="1">
      <c r="B70" s="142"/>
      <c r="C70" s="143"/>
      <c r="D70" s="144" t="s">
        <v>1782</v>
      </c>
      <c r="E70" s="145"/>
      <c r="F70" s="145"/>
      <c r="G70" s="145"/>
      <c r="H70" s="145"/>
      <c r="I70" s="145"/>
      <c r="J70" s="146">
        <f>J187</f>
        <v>0</v>
      </c>
      <c r="K70" s="143"/>
      <c r="L70" s="147"/>
    </row>
    <row r="71" spans="1:31" s="10" customFormat="1" ht="19.899999999999999" customHeight="1">
      <c r="B71" s="142"/>
      <c r="C71" s="143"/>
      <c r="D71" s="144" t="s">
        <v>1783</v>
      </c>
      <c r="E71" s="145"/>
      <c r="F71" s="145"/>
      <c r="G71" s="145"/>
      <c r="H71" s="145"/>
      <c r="I71" s="145"/>
      <c r="J71" s="146">
        <f>J198</f>
        <v>0</v>
      </c>
      <c r="K71" s="143"/>
      <c r="L71" s="147"/>
    </row>
    <row r="72" spans="1:31" s="10" customFormat="1" ht="19.899999999999999" customHeight="1">
      <c r="B72" s="142"/>
      <c r="C72" s="143"/>
      <c r="D72" s="144" t="s">
        <v>2019</v>
      </c>
      <c r="E72" s="145"/>
      <c r="F72" s="145"/>
      <c r="G72" s="145"/>
      <c r="H72" s="145"/>
      <c r="I72" s="145"/>
      <c r="J72" s="146">
        <f>J229</f>
        <v>0</v>
      </c>
      <c r="K72" s="143"/>
      <c r="L72" s="147"/>
    </row>
    <row r="73" spans="1:31" s="10" customFormat="1" ht="19.899999999999999" customHeight="1">
      <c r="B73" s="142"/>
      <c r="C73" s="143"/>
      <c r="D73" s="144" t="s">
        <v>1784</v>
      </c>
      <c r="E73" s="145"/>
      <c r="F73" s="145"/>
      <c r="G73" s="145"/>
      <c r="H73" s="145"/>
      <c r="I73" s="145"/>
      <c r="J73" s="146">
        <f>J241</f>
        <v>0</v>
      </c>
      <c r="K73" s="143"/>
      <c r="L73" s="147"/>
    </row>
    <row r="74" spans="1:31" s="9" customFormat="1" ht="24.95" customHeight="1">
      <c r="B74" s="136"/>
      <c r="C74" s="137"/>
      <c r="D74" s="138" t="s">
        <v>1785</v>
      </c>
      <c r="E74" s="139"/>
      <c r="F74" s="139"/>
      <c r="G74" s="139"/>
      <c r="H74" s="139"/>
      <c r="I74" s="139"/>
      <c r="J74" s="140">
        <f>J246</f>
        <v>0</v>
      </c>
      <c r="K74" s="137"/>
      <c r="L74" s="141"/>
    </row>
    <row r="75" spans="1:31" s="10" customFormat="1" ht="19.899999999999999" customHeight="1">
      <c r="B75" s="142"/>
      <c r="C75" s="143"/>
      <c r="D75" s="144" t="s">
        <v>1786</v>
      </c>
      <c r="E75" s="145"/>
      <c r="F75" s="145"/>
      <c r="G75" s="145"/>
      <c r="H75" s="145"/>
      <c r="I75" s="145"/>
      <c r="J75" s="146">
        <f>J247</f>
        <v>0</v>
      </c>
      <c r="K75" s="143"/>
      <c r="L75" s="147"/>
    </row>
    <row r="76" spans="1:31" s="10" customFormat="1" ht="19.899999999999999" customHeight="1">
      <c r="B76" s="142"/>
      <c r="C76" s="143"/>
      <c r="D76" s="144" t="s">
        <v>1787</v>
      </c>
      <c r="E76" s="145"/>
      <c r="F76" s="145"/>
      <c r="G76" s="145"/>
      <c r="H76" s="145"/>
      <c r="I76" s="145"/>
      <c r="J76" s="146">
        <f>J250</f>
        <v>0</v>
      </c>
      <c r="K76" s="143"/>
      <c r="L76" s="147"/>
    </row>
    <row r="77" spans="1:31" s="10" customFormat="1" ht="19.899999999999999" customHeight="1">
      <c r="B77" s="142"/>
      <c r="C77" s="143"/>
      <c r="D77" s="144" t="s">
        <v>1788</v>
      </c>
      <c r="E77" s="145"/>
      <c r="F77" s="145"/>
      <c r="G77" s="145"/>
      <c r="H77" s="145"/>
      <c r="I77" s="145"/>
      <c r="J77" s="146">
        <f>J252</f>
        <v>0</v>
      </c>
      <c r="K77" s="143"/>
      <c r="L77" s="147"/>
    </row>
    <row r="78" spans="1:31" s="2" customFormat="1" ht="21.75" customHeight="1">
      <c r="A78" s="36"/>
      <c r="B78" s="37"/>
      <c r="C78" s="38"/>
      <c r="D78" s="38"/>
      <c r="E78" s="38"/>
      <c r="F78" s="38"/>
      <c r="G78" s="38"/>
      <c r="H78" s="38"/>
      <c r="I78" s="38"/>
      <c r="J78" s="38"/>
      <c r="K78" s="38"/>
      <c r="L78" s="108"/>
      <c r="S78" s="36"/>
      <c r="T78" s="36"/>
      <c r="U78" s="36"/>
      <c r="V78" s="36"/>
      <c r="W78" s="36"/>
      <c r="X78" s="36"/>
      <c r="Y78" s="36"/>
      <c r="Z78" s="36"/>
      <c r="AA78" s="36"/>
      <c r="AB78" s="36"/>
      <c r="AC78" s="36"/>
      <c r="AD78" s="36"/>
      <c r="AE78" s="36"/>
    </row>
    <row r="79" spans="1:31" s="2" customFormat="1" ht="6.95" customHeight="1">
      <c r="A79" s="36"/>
      <c r="B79" s="49"/>
      <c r="C79" s="50"/>
      <c r="D79" s="50"/>
      <c r="E79" s="50"/>
      <c r="F79" s="50"/>
      <c r="G79" s="50"/>
      <c r="H79" s="50"/>
      <c r="I79" s="50"/>
      <c r="J79" s="50"/>
      <c r="K79" s="50"/>
      <c r="L79" s="108"/>
      <c r="S79" s="36"/>
      <c r="T79" s="36"/>
      <c r="U79" s="36"/>
      <c r="V79" s="36"/>
      <c r="W79" s="36"/>
      <c r="X79" s="36"/>
      <c r="Y79" s="36"/>
      <c r="Z79" s="36"/>
      <c r="AA79" s="36"/>
      <c r="AB79" s="36"/>
      <c r="AC79" s="36"/>
      <c r="AD79" s="36"/>
      <c r="AE79" s="36"/>
    </row>
    <row r="83" spans="1:31" s="2" customFormat="1" ht="6.95" customHeight="1">
      <c r="A83" s="36"/>
      <c r="B83" s="51"/>
      <c r="C83" s="52"/>
      <c r="D83" s="52"/>
      <c r="E83" s="52"/>
      <c r="F83" s="52"/>
      <c r="G83" s="52"/>
      <c r="H83" s="52"/>
      <c r="I83" s="52"/>
      <c r="J83" s="52"/>
      <c r="K83" s="52"/>
      <c r="L83" s="108"/>
      <c r="S83" s="36"/>
      <c r="T83" s="36"/>
      <c r="U83" s="36"/>
      <c r="V83" s="36"/>
      <c r="W83" s="36"/>
      <c r="X83" s="36"/>
      <c r="Y83" s="36"/>
      <c r="Z83" s="36"/>
      <c r="AA83" s="36"/>
      <c r="AB83" s="36"/>
      <c r="AC83" s="36"/>
      <c r="AD83" s="36"/>
      <c r="AE83" s="36"/>
    </row>
    <row r="84" spans="1:31" s="2" customFormat="1" ht="24.95" customHeight="1">
      <c r="A84" s="36"/>
      <c r="B84" s="37"/>
      <c r="C84" s="25" t="s">
        <v>145</v>
      </c>
      <c r="D84" s="38"/>
      <c r="E84" s="38"/>
      <c r="F84" s="38"/>
      <c r="G84" s="38"/>
      <c r="H84" s="38"/>
      <c r="I84" s="38"/>
      <c r="J84" s="38"/>
      <c r="K84" s="38"/>
      <c r="L84" s="108"/>
      <c r="S84" s="36"/>
      <c r="T84" s="36"/>
      <c r="U84" s="36"/>
      <c r="V84" s="36"/>
      <c r="W84" s="36"/>
      <c r="X84" s="36"/>
      <c r="Y84" s="36"/>
      <c r="Z84" s="36"/>
      <c r="AA84" s="36"/>
      <c r="AB84" s="36"/>
      <c r="AC84" s="36"/>
      <c r="AD84" s="36"/>
      <c r="AE84" s="36"/>
    </row>
    <row r="85" spans="1:31" s="2" customFormat="1" ht="6.95" customHeight="1">
      <c r="A85" s="36"/>
      <c r="B85" s="37"/>
      <c r="C85" s="38"/>
      <c r="D85" s="38"/>
      <c r="E85" s="38"/>
      <c r="F85" s="38"/>
      <c r="G85" s="38"/>
      <c r="H85" s="38"/>
      <c r="I85" s="38"/>
      <c r="J85" s="38"/>
      <c r="K85" s="38"/>
      <c r="L85" s="108"/>
      <c r="S85" s="36"/>
      <c r="T85" s="36"/>
      <c r="U85" s="36"/>
      <c r="V85" s="36"/>
      <c r="W85" s="36"/>
      <c r="X85" s="36"/>
      <c r="Y85" s="36"/>
      <c r="Z85" s="36"/>
      <c r="AA85" s="36"/>
      <c r="AB85" s="36"/>
      <c r="AC85" s="36"/>
      <c r="AD85" s="36"/>
      <c r="AE85" s="36"/>
    </row>
    <row r="86" spans="1:31" s="2" customFormat="1" ht="12" customHeight="1">
      <c r="A86" s="36"/>
      <c r="B86" s="37"/>
      <c r="C86" s="31" t="s">
        <v>16</v>
      </c>
      <c r="D86" s="38"/>
      <c r="E86" s="38"/>
      <c r="F86" s="38"/>
      <c r="G86" s="38"/>
      <c r="H86" s="38"/>
      <c r="I86" s="38"/>
      <c r="J86" s="38"/>
      <c r="K86" s="38"/>
      <c r="L86" s="108"/>
      <c r="S86" s="36"/>
      <c r="T86" s="36"/>
      <c r="U86" s="36"/>
      <c r="V86" s="36"/>
      <c r="W86" s="36"/>
      <c r="X86" s="36"/>
      <c r="Y86" s="36"/>
      <c r="Z86" s="36"/>
      <c r="AA86" s="36"/>
      <c r="AB86" s="36"/>
      <c r="AC86" s="36"/>
      <c r="AD86" s="36"/>
      <c r="AE86" s="36"/>
    </row>
    <row r="87" spans="1:31" s="2" customFormat="1" ht="16.5" customHeight="1">
      <c r="A87" s="36"/>
      <c r="B87" s="37"/>
      <c r="C87" s="38"/>
      <c r="D87" s="38"/>
      <c r="E87" s="387" t="str">
        <f>E7</f>
        <v>MM DĚČÍN - REKONSTRUKCE SÁLU BUDOVY A6(CÚ 2022/I)</v>
      </c>
      <c r="F87" s="388"/>
      <c r="G87" s="388"/>
      <c r="H87" s="388"/>
      <c r="I87" s="38"/>
      <c r="J87" s="38"/>
      <c r="K87" s="38"/>
      <c r="L87" s="108"/>
      <c r="S87" s="36"/>
      <c r="T87" s="36"/>
      <c r="U87" s="36"/>
      <c r="V87" s="36"/>
      <c r="W87" s="36"/>
      <c r="X87" s="36"/>
      <c r="Y87" s="36"/>
      <c r="Z87" s="36"/>
      <c r="AA87" s="36"/>
      <c r="AB87" s="36"/>
      <c r="AC87" s="36"/>
      <c r="AD87" s="36"/>
      <c r="AE87" s="36"/>
    </row>
    <row r="88" spans="1:31" s="2" customFormat="1" ht="12" customHeight="1">
      <c r="A88" s="36"/>
      <c r="B88" s="37"/>
      <c r="C88" s="31" t="s">
        <v>105</v>
      </c>
      <c r="D88" s="38"/>
      <c r="E88" s="38"/>
      <c r="F88" s="38"/>
      <c r="G88" s="38"/>
      <c r="H88" s="38"/>
      <c r="I88" s="38"/>
      <c r="J88" s="38"/>
      <c r="K88" s="38"/>
      <c r="L88" s="108"/>
      <c r="S88" s="36"/>
      <c r="T88" s="36"/>
      <c r="U88" s="36"/>
      <c r="V88" s="36"/>
      <c r="W88" s="36"/>
      <c r="X88" s="36"/>
      <c r="Y88" s="36"/>
      <c r="Z88" s="36"/>
      <c r="AA88" s="36"/>
      <c r="AB88" s="36"/>
      <c r="AC88" s="36"/>
      <c r="AD88" s="36"/>
      <c r="AE88" s="36"/>
    </row>
    <row r="89" spans="1:31" s="2" customFormat="1" ht="16.5" customHeight="1">
      <c r="A89" s="36"/>
      <c r="B89" s="37"/>
      <c r="C89" s="38"/>
      <c r="D89" s="38"/>
      <c r="E89" s="340" t="str">
        <f>E9</f>
        <v xml:space="preserve">3 - ELEKTROINSTALACE NN - SÁL 3.NP a 4.NP     </v>
      </c>
      <c r="F89" s="389"/>
      <c r="G89" s="389"/>
      <c r="H89" s="389"/>
      <c r="I89" s="38"/>
      <c r="J89" s="38"/>
      <c r="K89" s="38"/>
      <c r="L89" s="108"/>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08"/>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F12</f>
        <v>DĚČÍN</v>
      </c>
      <c r="G91" s="38"/>
      <c r="H91" s="38"/>
      <c r="I91" s="31" t="s">
        <v>23</v>
      </c>
      <c r="J91" s="61" t="str">
        <f>IF(J12="","",J12)</f>
        <v>11. 3. 2022</v>
      </c>
      <c r="K91" s="38"/>
      <c r="L91" s="108"/>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08"/>
      <c r="S92" s="36"/>
      <c r="T92" s="36"/>
      <c r="U92" s="36"/>
      <c r="V92" s="36"/>
      <c r="W92" s="36"/>
      <c r="X92" s="36"/>
      <c r="Y92" s="36"/>
      <c r="Z92" s="36"/>
      <c r="AA92" s="36"/>
      <c r="AB92" s="36"/>
      <c r="AC92" s="36"/>
      <c r="AD92" s="36"/>
      <c r="AE92" s="36"/>
    </row>
    <row r="93" spans="1:31" s="2" customFormat="1" ht="25.7" customHeight="1">
      <c r="A93" s="36"/>
      <c r="B93" s="37"/>
      <c r="C93" s="31" t="s">
        <v>25</v>
      </c>
      <c r="D93" s="38"/>
      <c r="E93" s="38"/>
      <c r="F93" s="29" t="str">
        <f>E15</f>
        <v>STATUTÁTNÍ MĚSTO DĚČÍN Mírové.nám 1175/5, Děčín 4</v>
      </c>
      <c r="G93" s="38"/>
      <c r="H93" s="38"/>
      <c r="I93" s="31" t="s">
        <v>31</v>
      </c>
      <c r="J93" s="34" t="str">
        <f>E21</f>
        <v>ATELIÉR SCHMIDT Děčín</v>
      </c>
      <c r="K93" s="38"/>
      <c r="L93" s="108"/>
      <c r="S93" s="36"/>
      <c r="T93" s="36"/>
      <c r="U93" s="36"/>
      <c r="V93" s="36"/>
      <c r="W93" s="36"/>
      <c r="X93" s="36"/>
      <c r="Y93" s="36"/>
      <c r="Z93" s="36"/>
      <c r="AA93" s="36"/>
      <c r="AB93" s="36"/>
      <c r="AC93" s="36"/>
      <c r="AD93" s="36"/>
      <c r="AE93" s="36"/>
    </row>
    <row r="94" spans="1:31" s="2" customFormat="1" ht="15.2" customHeight="1">
      <c r="A94" s="36"/>
      <c r="B94" s="37"/>
      <c r="C94" s="31" t="s">
        <v>29</v>
      </c>
      <c r="D94" s="38"/>
      <c r="E94" s="38"/>
      <c r="F94" s="29" t="str">
        <f>IF(E18="","",E18)</f>
        <v>Vyplň údaj</v>
      </c>
      <c r="G94" s="38"/>
      <c r="H94" s="38"/>
      <c r="I94" s="31" t="s">
        <v>34</v>
      </c>
      <c r="J94" s="34" t="str">
        <f>E24</f>
        <v>Ota Pour</v>
      </c>
      <c r="K94" s="38"/>
      <c r="L94" s="108"/>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08"/>
      <c r="S95" s="36"/>
      <c r="T95" s="36"/>
      <c r="U95" s="36"/>
      <c r="V95" s="36"/>
      <c r="W95" s="36"/>
      <c r="X95" s="36"/>
      <c r="Y95" s="36"/>
      <c r="Z95" s="36"/>
      <c r="AA95" s="36"/>
      <c r="AB95" s="36"/>
      <c r="AC95" s="36"/>
      <c r="AD95" s="36"/>
      <c r="AE95" s="36"/>
    </row>
    <row r="96" spans="1:31" s="11" customFormat="1" ht="29.25" customHeight="1">
      <c r="A96" s="148"/>
      <c r="B96" s="149"/>
      <c r="C96" s="150" t="s">
        <v>146</v>
      </c>
      <c r="D96" s="151" t="s">
        <v>57</v>
      </c>
      <c r="E96" s="151" t="s">
        <v>53</v>
      </c>
      <c r="F96" s="151" t="s">
        <v>54</v>
      </c>
      <c r="G96" s="151" t="s">
        <v>147</v>
      </c>
      <c r="H96" s="151" t="s">
        <v>148</v>
      </c>
      <c r="I96" s="151" t="s">
        <v>149</v>
      </c>
      <c r="J96" s="151" t="s">
        <v>110</v>
      </c>
      <c r="K96" s="152" t="s">
        <v>150</v>
      </c>
      <c r="L96" s="153"/>
      <c r="M96" s="70" t="s">
        <v>19</v>
      </c>
      <c r="N96" s="71" t="s">
        <v>42</v>
      </c>
      <c r="O96" s="71" t="s">
        <v>151</v>
      </c>
      <c r="P96" s="71" t="s">
        <v>152</v>
      </c>
      <c r="Q96" s="71" t="s">
        <v>153</v>
      </c>
      <c r="R96" s="71" t="s">
        <v>154</v>
      </c>
      <c r="S96" s="71" t="s">
        <v>155</v>
      </c>
      <c r="T96" s="71" t="s">
        <v>156</v>
      </c>
      <c r="U96" s="72" t="s">
        <v>157</v>
      </c>
      <c r="V96" s="148"/>
      <c r="W96" s="148"/>
      <c r="X96" s="148"/>
      <c r="Y96" s="148"/>
      <c r="Z96" s="148"/>
      <c r="AA96" s="148"/>
      <c r="AB96" s="148"/>
      <c r="AC96" s="148"/>
      <c r="AD96" s="148"/>
      <c r="AE96" s="148"/>
    </row>
    <row r="97" spans="1:65" s="2" customFormat="1" ht="22.9" customHeight="1">
      <c r="A97" s="36"/>
      <c r="B97" s="37"/>
      <c r="C97" s="77" t="s">
        <v>158</v>
      </c>
      <c r="D97" s="38"/>
      <c r="E97" s="38"/>
      <c r="F97" s="38"/>
      <c r="G97" s="38"/>
      <c r="H97" s="38"/>
      <c r="I97" s="38"/>
      <c r="J97" s="154">
        <f>BK97</f>
        <v>0</v>
      </c>
      <c r="K97" s="38"/>
      <c r="L97" s="41"/>
      <c r="M97" s="73"/>
      <c r="N97" s="155"/>
      <c r="O97" s="74"/>
      <c r="P97" s="156">
        <f>P98+P139+P246</f>
        <v>0</v>
      </c>
      <c r="Q97" s="74"/>
      <c r="R97" s="156">
        <f>R98+R139+R246</f>
        <v>0.55600200000000011</v>
      </c>
      <c r="S97" s="74"/>
      <c r="T97" s="156">
        <f>T98+T139+T246</f>
        <v>1.5740000000000003</v>
      </c>
      <c r="U97" s="75"/>
      <c r="V97" s="36"/>
      <c r="W97" s="36"/>
      <c r="X97" s="36"/>
      <c r="Y97" s="36"/>
      <c r="Z97" s="36"/>
      <c r="AA97" s="36"/>
      <c r="AB97" s="36"/>
      <c r="AC97" s="36"/>
      <c r="AD97" s="36"/>
      <c r="AE97" s="36"/>
      <c r="AT97" s="19" t="s">
        <v>71</v>
      </c>
      <c r="AU97" s="19" t="s">
        <v>111</v>
      </c>
      <c r="BK97" s="157">
        <f>BK98+BK139+BK246</f>
        <v>0</v>
      </c>
    </row>
    <row r="98" spans="1:65" s="12" customFormat="1" ht="25.9" customHeight="1">
      <c r="B98" s="158"/>
      <c r="C98" s="159"/>
      <c r="D98" s="160" t="s">
        <v>71</v>
      </c>
      <c r="E98" s="161" t="s">
        <v>159</v>
      </c>
      <c r="F98" s="161" t="s">
        <v>160</v>
      </c>
      <c r="G98" s="159"/>
      <c r="H98" s="159"/>
      <c r="I98" s="162"/>
      <c r="J98" s="163">
        <f>BK98</f>
        <v>0</v>
      </c>
      <c r="K98" s="159"/>
      <c r="L98" s="164"/>
      <c r="M98" s="165"/>
      <c r="N98" s="166"/>
      <c r="O98" s="166"/>
      <c r="P98" s="167">
        <f>P99+P111+P121+P135</f>
        <v>0</v>
      </c>
      <c r="Q98" s="166"/>
      <c r="R98" s="167">
        <f>R99+R111+R121+R135</f>
        <v>0.55600200000000011</v>
      </c>
      <c r="S98" s="166"/>
      <c r="T98" s="167">
        <f>T99+T111+T121+T135</f>
        <v>1.5740000000000003</v>
      </c>
      <c r="U98" s="168"/>
      <c r="AR98" s="169" t="s">
        <v>80</v>
      </c>
      <c r="AT98" s="170" t="s">
        <v>71</v>
      </c>
      <c r="AU98" s="170" t="s">
        <v>72</v>
      </c>
      <c r="AY98" s="169" t="s">
        <v>161</v>
      </c>
      <c r="BK98" s="171">
        <f>BK99+BK111+BK121+BK135</f>
        <v>0</v>
      </c>
    </row>
    <row r="99" spans="1:65" s="12" customFormat="1" ht="22.9" customHeight="1">
      <c r="B99" s="158"/>
      <c r="C99" s="159"/>
      <c r="D99" s="160" t="s">
        <v>71</v>
      </c>
      <c r="E99" s="172" t="s">
        <v>229</v>
      </c>
      <c r="F99" s="172" t="s">
        <v>1789</v>
      </c>
      <c r="G99" s="159"/>
      <c r="H99" s="159"/>
      <c r="I99" s="162"/>
      <c r="J99" s="173">
        <f>BK99</f>
        <v>0</v>
      </c>
      <c r="K99" s="159"/>
      <c r="L99" s="164"/>
      <c r="M99" s="165"/>
      <c r="N99" s="166"/>
      <c r="O99" s="166"/>
      <c r="P99" s="167">
        <f>SUM(P100:P110)</f>
        <v>0</v>
      </c>
      <c r="Q99" s="166"/>
      <c r="R99" s="167">
        <f>SUM(R100:R110)</f>
        <v>0.55600200000000011</v>
      </c>
      <c r="S99" s="166"/>
      <c r="T99" s="167">
        <f>SUM(T100:T110)</f>
        <v>0</v>
      </c>
      <c r="U99" s="168"/>
      <c r="AR99" s="169" t="s">
        <v>80</v>
      </c>
      <c r="AT99" s="170" t="s">
        <v>71</v>
      </c>
      <c r="AU99" s="170" t="s">
        <v>80</v>
      </c>
      <c r="AY99" s="169" t="s">
        <v>161</v>
      </c>
      <c r="BK99" s="171">
        <f>SUM(BK100:BK110)</f>
        <v>0</v>
      </c>
    </row>
    <row r="100" spans="1:65" s="2" customFormat="1" ht="16.5" customHeight="1">
      <c r="A100" s="36"/>
      <c r="B100" s="37"/>
      <c r="C100" s="174" t="s">
        <v>80</v>
      </c>
      <c r="D100" s="174" t="s">
        <v>165</v>
      </c>
      <c r="E100" s="175" t="s">
        <v>1790</v>
      </c>
      <c r="F100" s="176" t="s">
        <v>1791</v>
      </c>
      <c r="G100" s="177" t="s">
        <v>168</v>
      </c>
      <c r="H100" s="178">
        <v>7.11</v>
      </c>
      <c r="I100" s="179"/>
      <c r="J100" s="180">
        <f>ROUND(I100*H100,1)</f>
        <v>0</v>
      </c>
      <c r="K100" s="176" t="s">
        <v>169</v>
      </c>
      <c r="L100" s="41"/>
      <c r="M100" s="181" t="s">
        <v>19</v>
      </c>
      <c r="N100" s="182" t="s">
        <v>43</v>
      </c>
      <c r="O100" s="66"/>
      <c r="P100" s="183">
        <f>O100*H100</f>
        <v>0</v>
      </c>
      <c r="Q100" s="183">
        <v>0.04</v>
      </c>
      <c r="R100" s="183">
        <f>Q100*H100</f>
        <v>0.28440000000000004</v>
      </c>
      <c r="S100" s="183">
        <v>0</v>
      </c>
      <c r="T100" s="183">
        <f>S100*H100</f>
        <v>0</v>
      </c>
      <c r="U100" s="184" t="s">
        <v>19</v>
      </c>
      <c r="V100" s="36"/>
      <c r="W100" s="36"/>
      <c r="X100" s="36"/>
      <c r="Y100" s="36"/>
      <c r="Z100" s="36"/>
      <c r="AA100" s="36"/>
      <c r="AB100" s="36"/>
      <c r="AC100" s="36"/>
      <c r="AD100" s="36"/>
      <c r="AE100" s="36"/>
      <c r="AR100" s="185" t="s">
        <v>170</v>
      </c>
      <c r="AT100" s="185" t="s">
        <v>165</v>
      </c>
      <c r="AU100" s="185" t="s">
        <v>82</v>
      </c>
      <c r="AY100" s="19" t="s">
        <v>161</v>
      </c>
      <c r="BE100" s="186">
        <f>IF(N100="základní",J100,0)</f>
        <v>0</v>
      </c>
      <c r="BF100" s="186">
        <f>IF(N100="snížená",J100,0)</f>
        <v>0</v>
      </c>
      <c r="BG100" s="186">
        <f>IF(N100="zákl. přenesená",J100,0)</f>
        <v>0</v>
      </c>
      <c r="BH100" s="186">
        <f>IF(N100="sníž. přenesená",J100,0)</f>
        <v>0</v>
      </c>
      <c r="BI100" s="186">
        <f>IF(N100="nulová",J100,0)</f>
        <v>0</v>
      </c>
      <c r="BJ100" s="19" t="s">
        <v>80</v>
      </c>
      <c r="BK100" s="186">
        <f>ROUND(I100*H100,1)</f>
        <v>0</v>
      </c>
      <c r="BL100" s="19" t="s">
        <v>170</v>
      </c>
      <c r="BM100" s="185" t="s">
        <v>2020</v>
      </c>
    </row>
    <row r="101" spans="1:65" s="2" customFormat="1" ht="11.25">
      <c r="A101" s="36"/>
      <c r="B101" s="37"/>
      <c r="C101" s="38"/>
      <c r="D101" s="187" t="s">
        <v>172</v>
      </c>
      <c r="E101" s="38"/>
      <c r="F101" s="188" t="s">
        <v>1793</v>
      </c>
      <c r="G101" s="38"/>
      <c r="H101" s="38"/>
      <c r="I101" s="189"/>
      <c r="J101" s="38"/>
      <c r="K101" s="38"/>
      <c r="L101" s="41"/>
      <c r="M101" s="190"/>
      <c r="N101" s="191"/>
      <c r="O101" s="66"/>
      <c r="P101" s="66"/>
      <c r="Q101" s="66"/>
      <c r="R101" s="66"/>
      <c r="S101" s="66"/>
      <c r="T101" s="66"/>
      <c r="U101" s="67"/>
      <c r="V101" s="36"/>
      <c r="W101" s="36"/>
      <c r="X101" s="36"/>
      <c r="Y101" s="36"/>
      <c r="Z101" s="36"/>
      <c r="AA101" s="36"/>
      <c r="AB101" s="36"/>
      <c r="AC101" s="36"/>
      <c r="AD101" s="36"/>
      <c r="AE101" s="36"/>
      <c r="AT101" s="19" t="s">
        <v>172</v>
      </c>
      <c r="AU101" s="19" t="s">
        <v>82</v>
      </c>
    </row>
    <row r="102" spans="1:65" s="2" customFormat="1" ht="29.25">
      <c r="A102" s="36"/>
      <c r="B102" s="37"/>
      <c r="C102" s="38"/>
      <c r="D102" s="194" t="s">
        <v>213</v>
      </c>
      <c r="E102" s="38"/>
      <c r="F102" s="225" t="s">
        <v>1794</v>
      </c>
      <c r="G102" s="38"/>
      <c r="H102" s="38"/>
      <c r="I102" s="189"/>
      <c r="J102" s="38"/>
      <c r="K102" s="38"/>
      <c r="L102" s="41"/>
      <c r="M102" s="190"/>
      <c r="N102" s="191"/>
      <c r="O102" s="66"/>
      <c r="P102" s="66"/>
      <c r="Q102" s="66"/>
      <c r="R102" s="66"/>
      <c r="S102" s="66"/>
      <c r="T102" s="66"/>
      <c r="U102" s="67"/>
      <c r="V102" s="36"/>
      <c r="W102" s="36"/>
      <c r="X102" s="36"/>
      <c r="Y102" s="36"/>
      <c r="Z102" s="36"/>
      <c r="AA102" s="36"/>
      <c r="AB102" s="36"/>
      <c r="AC102" s="36"/>
      <c r="AD102" s="36"/>
      <c r="AE102" s="36"/>
      <c r="AT102" s="19" t="s">
        <v>213</v>
      </c>
      <c r="AU102" s="19" t="s">
        <v>82</v>
      </c>
    </row>
    <row r="103" spans="1:65" s="14" customFormat="1" ht="11.25">
      <c r="B103" s="203"/>
      <c r="C103" s="204"/>
      <c r="D103" s="194" t="s">
        <v>174</v>
      </c>
      <c r="E103" s="205" t="s">
        <v>19</v>
      </c>
      <c r="F103" s="206" t="s">
        <v>2021</v>
      </c>
      <c r="G103" s="204"/>
      <c r="H103" s="207">
        <v>5.01</v>
      </c>
      <c r="I103" s="208"/>
      <c r="J103" s="204"/>
      <c r="K103" s="204"/>
      <c r="L103" s="209"/>
      <c r="M103" s="210"/>
      <c r="N103" s="211"/>
      <c r="O103" s="211"/>
      <c r="P103" s="211"/>
      <c r="Q103" s="211"/>
      <c r="R103" s="211"/>
      <c r="S103" s="211"/>
      <c r="T103" s="211"/>
      <c r="U103" s="212"/>
      <c r="AT103" s="213" t="s">
        <v>174</v>
      </c>
      <c r="AU103" s="213" t="s">
        <v>82</v>
      </c>
      <c r="AV103" s="14" t="s">
        <v>82</v>
      </c>
      <c r="AW103" s="14" t="s">
        <v>33</v>
      </c>
      <c r="AX103" s="14" t="s">
        <v>72</v>
      </c>
      <c r="AY103" s="213" t="s">
        <v>161</v>
      </c>
    </row>
    <row r="104" spans="1:65" s="14" customFormat="1" ht="11.25">
      <c r="B104" s="203"/>
      <c r="C104" s="204"/>
      <c r="D104" s="194" t="s">
        <v>174</v>
      </c>
      <c r="E104" s="205" t="s">
        <v>19</v>
      </c>
      <c r="F104" s="206" t="s">
        <v>2022</v>
      </c>
      <c r="G104" s="204"/>
      <c r="H104" s="207">
        <v>2.1</v>
      </c>
      <c r="I104" s="208"/>
      <c r="J104" s="204"/>
      <c r="K104" s="204"/>
      <c r="L104" s="209"/>
      <c r="M104" s="210"/>
      <c r="N104" s="211"/>
      <c r="O104" s="211"/>
      <c r="P104" s="211"/>
      <c r="Q104" s="211"/>
      <c r="R104" s="211"/>
      <c r="S104" s="211"/>
      <c r="T104" s="211"/>
      <c r="U104" s="212"/>
      <c r="AT104" s="213" t="s">
        <v>174</v>
      </c>
      <c r="AU104" s="213" t="s">
        <v>82</v>
      </c>
      <c r="AV104" s="14" t="s">
        <v>82</v>
      </c>
      <c r="AW104" s="14" t="s">
        <v>33</v>
      </c>
      <c r="AX104" s="14" t="s">
        <v>72</v>
      </c>
      <c r="AY104" s="213" t="s">
        <v>161</v>
      </c>
    </row>
    <row r="105" spans="1:65" s="15" customFormat="1" ht="11.25">
      <c r="B105" s="214"/>
      <c r="C105" s="215"/>
      <c r="D105" s="194" t="s">
        <v>174</v>
      </c>
      <c r="E105" s="216" t="s">
        <v>19</v>
      </c>
      <c r="F105" s="217" t="s">
        <v>239</v>
      </c>
      <c r="G105" s="215"/>
      <c r="H105" s="218">
        <v>7.1099999999999994</v>
      </c>
      <c r="I105" s="219"/>
      <c r="J105" s="215"/>
      <c r="K105" s="215"/>
      <c r="L105" s="220"/>
      <c r="M105" s="221"/>
      <c r="N105" s="222"/>
      <c r="O105" s="222"/>
      <c r="P105" s="222"/>
      <c r="Q105" s="222"/>
      <c r="R105" s="222"/>
      <c r="S105" s="222"/>
      <c r="T105" s="222"/>
      <c r="U105" s="223"/>
      <c r="AT105" s="224" t="s">
        <v>174</v>
      </c>
      <c r="AU105" s="224" t="s">
        <v>82</v>
      </c>
      <c r="AV105" s="15" t="s">
        <v>170</v>
      </c>
      <c r="AW105" s="15" t="s">
        <v>33</v>
      </c>
      <c r="AX105" s="15" t="s">
        <v>80</v>
      </c>
      <c r="AY105" s="224" t="s">
        <v>161</v>
      </c>
    </row>
    <row r="106" spans="1:65" s="2" customFormat="1" ht="16.5" customHeight="1">
      <c r="A106" s="36"/>
      <c r="B106" s="37"/>
      <c r="C106" s="174" t="s">
        <v>82</v>
      </c>
      <c r="D106" s="174" t="s">
        <v>165</v>
      </c>
      <c r="E106" s="175" t="s">
        <v>1797</v>
      </c>
      <c r="F106" s="176" t="s">
        <v>1798</v>
      </c>
      <c r="G106" s="177" t="s">
        <v>168</v>
      </c>
      <c r="H106" s="178">
        <v>7.11</v>
      </c>
      <c r="I106" s="179"/>
      <c r="J106" s="180">
        <f>ROUND(I106*H106,1)</f>
        <v>0</v>
      </c>
      <c r="K106" s="176" t="s">
        <v>169</v>
      </c>
      <c r="L106" s="41"/>
      <c r="M106" s="181" t="s">
        <v>19</v>
      </c>
      <c r="N106" s="182" t="s">
        <v>43</v>
      </c>
      <c r="O106" s="66"/>
      <c r="P106" s="183">
        <f>O106*H106</f>
        <v>0</v>
      </c>
      <c r="Q106" s="183">
        <v>3.8199999999999998E-2</v>
      </c>
      <c r="R106" s="183">
        <f>Q106*H106</f>
        <v>0.27160200000000001</v>
      </c>
      <c r="S106" s="183">
        <v>0</v>
      </c>
      <c r="T106" s="183">
        <f>S106*H106</f>
        <v>0</v>
      </c>
      <c r="U106" s="184" t="s">
        <v>19</v>
      </c>
      <c r="V106" s="36"/>
      <c r="W106" s="36"/>
      <c r="X106" s="36"/>
      <c r="Y106" s="36"/>
      <c r="Z106" s="36"/>
      <c r="AA106" s="36"/>
      <c r="AB106" s="36"/>
      <c r="AC106" s="36"/>
      <c r="AD106" s="36"/>
      <c r="AE106" s="36"/>
      <c r="AR106" s="185" t="s">
        <v>170</v>
      </c>
      <c r="AT106" s="185" t="s">
        <v>165</v>
      </c>
      <c r="AU106" s="185" t="s">
        <v>82</v>
      </c>
      <c r="AY106" s="19" t="s">
        <v>161</v>
      </c>
      <c r="BE106" s="186">
        <f>IF(N106="základní",J106,0)</f>
        <v>0</v>
      </c>
      <c r="BF106" s="186">
        <f>IF(N106="snížená",J106,0)</f>
        <v>0</v>
      </c>
      <c r="BG106" s="186">
        <f>IF(N106="zákl. přenesená",J106,0)</f>
        <v>0</v>
      </c>
      <c r="BH106" s="186">
        <f>IF(N106="sníž. přenesená",J106,0)</f>
        <v>0</v>
      </c>
      <c r="BI106" s="186">
        <f>IF(N106="nulová",J106,0)</f>
        <v>0</v>
      </c>
      <c r="BJ106" s="19" t="s">
        <v>80</v>
      </c>
      <c r="BK106" s="186">
        <f>ROUND(I106*H106,1)</f>
        <v>0</v>
      </c>
      <c r="BL106" s="19" t="s">
        <v>170</v>
      </c>
      <c r="BM106" s="185" t="s">
        <v>2023</v>
      </c>
    </row>
    <row r="107" spans="1:65" s="2" customFormat="1" ht="11.25">
      <c r="A107" s="36"/>
      <c r="B107" s="37"/>
      <c r="C107" s="38"/>
      <c r="D107" s="187" t="s">
        <v>172</v>
      </c>
      <c r="E107" s="38"/>
      <c r="F107" s="188" t="s">
        <v>1800</v>
      </c>
      <c r="G107" s="38"/>
      <c r="H107" s="38"/>
      <c r="I107" s="189"/>
      <c r="J107" s="38"/>
      <c r="K107" s="38"/>
      <c r="L107" s="41"/>
      <c r="M107" s="190"/>
      <c r="N107" s="191"/>
      <c r="O107" s="66"/>
      <c r="P107" s="66"/>
      <c r="Q107" s="66"/>
      <c r="R107" s="66"/>
      <c r="S107" s="66"/>
      <c r="T107" s="66"/>
      <c r="U107" s="67"/>
      <c r="V107" s="36"/>
      <c r="W107" s="36"/>
      <c r="X107" s="36"/>
      <c r="Y107" s="36"/>
      <c r="Z107" s="36"/>
      <c r="AA107" s="36"/>
      <c r="AB107" s="36"/>
      <c r="AC107" s="36"/>
      <c r="AD107" s="36"/>
      <c r="AE107" s="36"/>
      <c r="AT107" s="19" t="s">
        <v>172</v>
      </c>
      <c r="AU107" s="19" t="s">
        <v>82</v>
      </c>
    </row>
    <row r="108" spans="1:65" s="14" customFormat="1" ht="11.25">
      <c r="B108" s="203"/>
      <c r="C108" s="204"/>
      <c r="D108" s="194" t="s">
        <v>174</v>
      </c>
      <c r="E108" s="205" t="s">
        <v>19</v>
      </c>
      <c r="F108" s="206" t="s">
        <v>2021</v>
      </c>
      <c r="G108" s="204"/>
      <c r="H108" s="207">
        <v>5.01</v>
      </c>
      <c r="I108" s="208"/>
      <c r="J108" s="204"/>
      <c r="K108" s="204"/>
      <c r="L108" s="209"/>
      <c r="M108" s="210"/>
      <c r="N108" s="211"/>
      <c r="O108" s="211"/>
      <c r="P108" s="211"/>
      <c r="Q108" s="211"/>
      <c r="R108" s="211"/>
      <c r="S108" s="211"/>
      <c r="T108" s="211"/>
      <c r="U108" s="212"/>
      <c r="AT108" s="213" t="s">
        <v>174</v>
      </c>
      <c r="AU108" s="213" t="s">
        <v>82</v>
      </c>
      <c r="AV108" s="14" t="s">
        <v>82</v>
      </c>
      <c r="AW108" s="14" t="s">
        <v>33</v>
      </c>
      <c r="AX108" s="14" t="s">
        <v>72</v>
      </c>
      <c r="AY108" s="213" t="s">
        <v>161</v>
      </c>
    </row>
    <row r="109" spans="1:65" s="14" customFormat="1" ht="11.25">
      <c r="B109" s="203"/>
      <c r="C109" s="204"/>
      <c r="D109" s="194" t="s">
        <v>174</v>
      </c>
      <c r="E109" s="205" t="s">
        <v>19</v>
      </c>
      <c r="F109" s="206" t="s">
        <v>2022</v>
      </c>
      <c r="G109" s="204"/>
      <c r="H109" s="207">
        <v>2.1</v>
      </c>
      <c r="I109" s="208"/>
      <c r="J109" s="204"/>
      <c r="K109" s="204"/>
      <c r="L109" s="209"/>
      <c r="M109" s="210"/>
      <c r="N109" s="211"/>
      <c r="O109" s="211"/>
      <c r="P109" s="211"/>
      <c r="Q109" s="211"/>
      <c r="R109" s="211"/>
      <c r="S109" s="211"/>
      <c r="T109" s="211"/>
      <c r="U109" s="212"/>
      <c r="AT109" s="213" t="s">
        <v>174</v>
      </c>
      <c r="AU109" s="213" t="s">
        <v>82</v>
      </c>
      <c r="AV109" s="14" t="s">
        <v>82</v>
      </c>
      <c r="AW109" s="14" t="s">
        <v>33</v>
      </c>
      <c r="AX109" s="14" t="s">
        <v>72</v>
      </c>
      <c r="AY109" s="213" t="s">
        <v>161</v>
      </c>
    </row>
    <row r="110" spans="1:65" s="15" customFormat="1" ht="11.25">
      <c r="B110" s="214"/>
      <c r="C110" s="215"/>
      <c r="D110" s="194" t="s">
        <v>174</v>
      </c>
      <c r="E110" s="216" t="s">
        <v>19</v>
      </c>
      <c r="F110" s="217" t="s">
        <v>239</v>
      </c>
      <c r="G110" s="215"/>
      <c r="H110" s="218">
        <v>7.1099999999999994</v>
      </c>
      <c r="I110" s="219"/>
      <c r="J110" s="215"/>
      <c r="K110" s="215"/>
      <c r="L110" s="220"/>
      <c r="M110" s="221"/>
      <c r="N110" s="222"/>
      <c r="O110" s="222"/>
      <c r="P110" s="222"/>
      <c r="Q110" s="222"/>
      <c r="R110" s="222"/>
      <c r="S110" s="222"/>
      <c r="T110" s="222"/>
      <c r="U110" s="223"/>
      <c r="AT110" s="224" t="s">
        <v>174</v>
      </c>
      <c r="AU110" s="224" t="s">
        <v>82</v>
      </c>
      <c r="AV110" s="15" t="s">
        <v>170</v>
      </c>
      <c r="AW110" s="15" t="s">
        <v>33</v>
      </c>
      <c r="AX110" s="15" t="s">
        <v>80</v>
      </c>
      <c r="AY110" s="224" t="s">
        <v>161</v>
      </c>
    </row>
    <row r="111" spans="1:65" s="12" customFormat="1" ht="22.9" customHeight="1">
      <c r="B111" s="158"/>
      <c r="C111" s="159"/>
      <c r="D111" s="160" t="s">
        <v>71</v>
      </c>
      <c r="E111" s="172" t="s">
        <v>221</v>
      </c>
      <c r="F111" s="172" t="s">
        <v>416</v>
      </c>
      <c r="G111" s="159"/>
      <c r="H111" s="159"/>
      <c r="I111" s="162"/>
      <c r="J111" s="173">
        <f>BK111</f>
        <v>0</v>
      </c>
      <c r="K111" s="159"/>
      <c r="L111" s="164"/>
      <c r="M111" s="165"/>
      <c r="N111" s="166"/>
      <c r="O111" s="166"/>
      <c r="P111" s="167">
        <f>SUM(P112:P120)</f>
        <v>0</v>
      </c>
      <c r="Q111" s="166"/>
      <c r="R111" s="167">
        <f>SUM(R112:R120)</f>
        <v>0</v>
      </c>
      <c r="S111" s="166"/>
      <c r="T111" s="167">
        <f>SUM(T112:T120)</f>
        <v>1.5740000000000003</v>
      </c>
      <c r="U111" s="168"/>
      <c r="AR111" s="169" t="s">
        <v>80</v>
      </c>
      <c r="AT111" s="170" t="s">
        <v>71</v>
      </c>
      <c r="AU111" s="170" t="s">
        <v>80</v>
      </c>
      <c r="AY111" s="169" t="s">
        <v>161</v>
      </c>
      <c r="BK111" s="171">
        <f>SUM(BK112:BK120)</f>
        <v>0</v>
      </c>
    </row>
    <row r="112" spans="1:65" s="2" customFormat="1" ht="33" customHeight="1">
      <c r="A112" s="36"/>
      <c r="B112" s="37"/>
      <c r="C112" s="174" t="s">
        <v>85</v>
      </c>
      <c r="D112" s="174" t="s">
        <v>165</v>
      </c>
      <c r="E112" s="175" t="s">
        <v>1801</v>
      </c>
      <c r="F112" s="176" t="s">
        <v>1802</v>
      </c>
      <c r="G112" s="177" t="s">
        <v>185</v>
      </c>
      <c r="H112" s="178">
        <v>18</v>
      </c>
      <c r="I112" s="179"/>
      <c r="J112" s="180">
        <f>ROUND(I112*H112,1)</f>
        <v>0</v>
      </c>
      <c r="K112" s="176" t="s">
        <v>169</v>
      </c>
      <c r="L112" s="41"/>
      <c r="M112" s="181" t="s">
        <v>19</v>
      </c>
      <c r="N112" s="182" t="s">
        <v>43</v>
      </c>
      <c r="O112" s="66"/>
      <c r="P112" s="183">
        <f>O112*H112</f>
        <v>0</v>
      </c>
      <c r="Q112" s="183">
        <v>0</v>
      </c>
      <c r="R112" s="183">
        <f>Q112*H112</f>
        <v>0</v>
      </c>
      <c r="S112" s="183">
        <v>1E-3</v>
      </c>
      <c r="T112" s="183">
        <f>S112*H112</f>
        <v>1.8000000000000002E-2</v>
      </c>
      <c r="U112" s="184" t="s">
        <v>19</v>
      </c>
      <c r="V112" s="36"/>
      <c r="W112" s="36"/>
      <c r="X112" s="36"/>
      <c r="Y112" s="36"/>
      <c r="Z112" s="36"/>
      <c r="AA112" s="36"/>
      <c r="AB112" s="36"/>
      <c r="AC112" s="36"/>
      <c r="AD112" s="36"/>
      <c r="AE112" s="36"/>
      <c r="AR112" s="185" t="s">
        <v>170</v>
      </c>
      <c r="AT112" s="185" t="s">
        <v>165</v>
      </c>
      <c r="AU112" s="185" t="s">
        <v>82</v>
      </c>
      <c r="AY112" s="19" t="s">
        <v>161</v>
      </c>
      <c r="BE112" s="186">
        <f>IF(N112="základní",J112,0)</f>
        <v>0</v>
      </c>
      <c r="BF112" s="186">
        <f>IF(N112="snížená",J112,0)</f>
        <v>0</v>
      </c>
      <c r="BG112" s="186">
        <f>IF(N112="zákl. přenesená",J112,0)</f>
        <v>0</v>
      </c>
      <c r="BH112" s="186">
        <f>IF(N112="sníž. přenesená",J112,0)</f>
        <v>0</v>
      </c>
      <c r="BI112" s="186">
        <f>IF(N112="nulová",J112,0)</f>
        <v>0</v>
      </c>
      <c r="BJ112" s="19" t="s">
        <v>80</v>
      </c>
      <c r="BK112" s="186">
        <f>ROUND(I112*H112,1)</f>
        <v>0</v>
      </c>
      <c r="BL112" s="19" t="s">
        <v>170</v>
      </c>
      <c r="BM112" s="185" t="s">
        <v>2024</v>
      </c>
    </row>
    <row r="113" spans="1:65" s="2" customFormat="1" ht="11.25">
      <c r="A113" s="36"/>
      <c r="B113" s="37"/>
      <c r="C113" s="38"/>
      <c r="D113" s="187" t="s">
        <v>172</v>
      </c>
      <c r="E113" s="38"/>
      <c r="F113" s="188" t="s">
        <v>1804</v>
      </c>
      <c r="G113" s="38"/>
      <c r="H113" s="38"/>
      <c r="I113" s="189"/>
      <c r="J113" s="38"/>
      <c r="K113" s="38"/>
      <c r="L113" s="41"/>
      <c r="M113" s="190"/>
      <c r="N113" s="191"/>
      <c r="O113" s="66"/>
      <c r="P113" s="66"/>
      <c r="Q113" s="66"/>
      <c r="R113" s="66"/>
      <c r="S113" s="66"/>
      <c r="T113" s="66"/>
      <c r="U113" s="67"/>
      <c r="V113" s="36"/>
      <c r="W113" s="36"/>
      <c r="X113" s="36"/>
      <c r="Y113" s="36"/>
      <c r="Z113" s="36"/>
      <c r="AA113" s="36"/>
      <c r="AB113" s="36"/>
      <c r="AC113" s="36"/>
      <c r="AD113" s="36"/>
      <c r="AE113" s="36"/>
      <c r="AT113" s="19" t="s">
        <v>172</v>
      </c>
      <c r="AU113" s="19" t="s">
        <v>82</v>
      </c>
    </row>
    <row r="114" spans="1:65" s="2" customFormat="1" ht="16.5" customHeight="1">
      <c r="A114" s="36"/>
      <c r="B114" s="37"/>
      <c r="C114" s="174" t="s">
        <v>170</v>
      </c>
      <c r="D114" s="174" t="s">
        <v>165</v>
      </c>
      <c r="E114" s="175" t="s">
        <v>1805</v>
      </c>
      <c r="F114" s="176" t="s">
        <v>1806</v>
      </c>
      <c r="G114" s="177" t="s">
        <v>185</v>
      </c>
      <c r="H114" s="178">
        <v>18</v>
      </c>
      <c r="I114" s="179"/>
      <c r="J114" s="180">
        <f>ROUND(I114*H114,1)</f>
        <v>0</v>
      </c>
      <c r="K114" s="176" t="s">
        <v>19</v>
      </c>
      <c r="L114" s="41"/>
      <c r="M114" s="181" t="s">
        <v>19</v>
      </c>
      <c r="N114" s="182" t="s">
        <v>43</v>
      </c>
      <c r="O114" s="66"/>
      <c r="P114" s="183">
        <f>O114*H114</f>
        <v>0</v>
      </c>
      <c r="Q114" s="183">
        <v>0</v>
      </c>
      <c r="R114" s="183">
        <f>Q114*H114</f>
        <v>0</v>
      </c>
      <c r="S114" s="183">
        <v>8.0000000000000002E-3</v>
      </c>
      <c r="T114" s="183">
        <f>S114*H114</f>
        <v>0.14400000000000002</v>
      </c>
      <c r="U114" s="184" t="s">
        <v>19</v>
      </c>
      <c r="V114" s="36"/>
      <c r="W114" s="36"/>
      <c r="X114" s="36"/>
      <c r="Y114" s="36"/>
      <c r="Z114" s="36"/>
      <c r="AA114" s="36"/>
      <c r="AB114" s="36"/>
      <c r="AC114" s="36"/>
      <c r="AD114" s="36"/>
      <c r="AE114" s="36"/>
      <c r="AR114" s="185" t="s">
        <v>170</v>
      </c>
      <c r="AT114" s="185" t="s">
        <v>165</v>
      </c>
      <c r="AU114" s="185" t="s">
        <v>82</v>
      </c>
      <c r="AY114" s="19" t="s">
        <v>161</v>
      </c>
      <c r="BE114" s="186">
        <f>IF(N114="základní",J114,0)</f>
        <v>0</v>
      </c>
      <c r="BF114" s="186">
        <f>IF(N114="snížená",J114,0)</f>
        <v>0</v>
      </c>
      <c r="BG114" s="186">
        <f>IF(N114="zákl. přenesená",J114,0)</f>
        <v>0</v>
      </c>
      <c r="BH114" s="186">
        <f>IF(N114="sníž. přenesená",J114,0)</f>
        <v>0</v>
      </c>
      <c r="BI114" s="186">
        <f>IF(N114="nulová",J114,0)</f>
        <v>0</v>
      </c>
      <c r="BJ114" s="19" t="s">
        <v>80</v>
      </c>
      <c r="BK114" s="186">
        <f>ROUND(I114*H114,1)</f>
        <v>0</v>
      </c>
      <c r="BL114" s="19" t="s">
        <v>170</v>
      </c>
      <c r="BM114" s="185" t="s">
        <v>2025</v>
      </c>
    </row>
    <row r="115" spans="1:65" s="2" customFormat="1" ht="24.2" customHeight="1">
      <c r="A115" s="36"/>
      <c r="B115" s="37"/>
      <c r="C115" s="174" t="s">
        <v>91</v>
      </c>
      <c r="D115" s="174" t="s">
        <v>165</v>
      </c>
      <c r="E115" s="175" t="s">
        <v>1808</v>
      </c>
      <c r="F115" s="176" t="s">
        <v>1809</v>
      </c>
      <c r="G115" s="177" t="s">
        <v>185</v>
      </c>
      <c r="H115" s="178">
        <v>77</v>
      </c>
      <c r="I115" s="179"/>
      <c r="J115" s="180">
        <f>ROUND(I115*H115,1)</f>
        <v>0</v>
      </c>
      <c r="K115" s="176" t="s">
        <v>169</v>
      </c>
      <c r="L115" s="41"/>
      <c r="M115" s="181" t="s">
        <v>19</v>
      </c>
      <c r="N115" s="182" t="s">
        <v>43</v>
      </c>
      <c r="O115" s="66"/>
      <c r="P115" s="183">
        <f>O115*H115</f>
        <v>0</v>
      </c>
      <c r="Q115" s="183">
        <v>0</v>
      </c>
      <c r="R115" s="183">
        <f>Q115*H115</f>
        <v>0</v>
      </c>
      <c r="S115" s="183">
        <v>1.4999999999999999E-2</v>
      </c>
      <c r="T115" s="183">
        <f>S115*H115</f>
        <v>1.155</v>
      </c>
      <c r="U115" s="184" t="s">
        <v>19</v>
      </c>
      <c r="V115" s="36"/>
      <c r="W115" s="36"/>
      <c r="X115" s="36"/>
      <c r="Y115" s="36"/>
      <c r="Z115" s="36"/>
      <c r="AA115" s="36"/>
      <c r="AB115" s="36"/>
      <c r="AC115" s="36"/>
      <c r="AD115" s="36"/>
      <c r="AE115" s="36"/>
      <c r="AR115" s="185" t="s">
        <v>170</v>
      </c>
      <c r="AT115" s="185" t="s">
        <v>165</v>
      </c>
      <c r="AU115" s="185" t="s">
        <v>82</v>
      </c>
      <c r="AY115" s="19" t="s">
        <v>161</v>
      </c>
      <c r="BE115" s="186">
        <f>IF(N115="základní",J115,0)</f>
        <v>0</v>
      </c>
      <c r="BF115" s="186">
        <f>IF(N115="snížená",J115,0)</f>
        <v>0</v>
      </c>
      <c r="BG115" s="186">
        <f>IF(N115="zákl. přenesená",J115,0)</f>
        <v>0</v>
      </c>
      <c r="BH115" s="186">
        <f>IF(N115="sníž. přenesená",J115,0)</f>
        <v>0</v>
      </c>
      <c r="BI115" s="186">
        <f>IF(N115="nulová",J115,0)</f>
        <v>0</v>
      </c>
      <c r="BJ115" s="19" t="s">
        <v>80</v>
      </c>
      <c r="BK115" s="186">
        <f>ROUND(I115*H115,1)</f>
        <v>0</v>
      </c>
      <c r="BL115" s="19" t="s">
        <v>170</v>
      </c>
      <c r="BM115" s="185" t="s">
        <v>2026</v>
      </c>
    </row>
    <row r="116" spans="1:65" s="2" customFormat="1" ht="11.25">
      <c r="A116" s="36"/>
      <c r="B116" s="37"/>
      <c r="C116" s="38"/>
      <c r="D116" s="187" t="s">
        <v>172</v>
      </c>
      <c r="E116" s="38"/>
      <c r="F116" s="188" t="s">
        <v>1811</v>
      </c>
      <c r="G116" s="38"/>
      <c r="H116" s="38"/>
      <c r="I116" s="189"/>
      <c r="J116" s="38"/>
      <c r="K116" s="38"/>
      <c r="L116" s="41"/>
      <c r="M116" s="190"/>
      <c r="N116" s="191"/>
      <c r="O116" s="66"/>
      <c r="P116" s="66"/>
      <c r="Q116" s="66"/>
      <c r="R116" s="66"/>
      <c r="S116" s="66"/>
      <c r="T116" s="66"/>
      <c r="U116" s="67"/>
      <c r="V116" s="36"/>
      <c r="W116" s="36"/>
      <c r="X116" s="36"/>
      <c r="Y116" s="36"/>
      <c r="Z116" s="36"/>
      <c r="AA116" s="36"/>
      <c r="AB116" s="36"/>
      <c r="AC116" s="36"/>
      <c r="AD116" s="36"/>
      <c r="AE116" s="36"/>
      <c r="AT116" s="19" t="s">
        <v>172</v>
      </c>
      <c r="AU116" s="19" t="s">
        <v>82</v>
      </c>
    </row>
    <row r="117" spans="1:65" s="2" customFormat="1" ht="16.5" customHeight="1">
      <c r="A117" s="36"/>
      <c r="B117" s="37"/>
      <c r="C117" s="174" t="s">
        <v>94</v>
      </c>
      <c r="D117" s="174" t="s">
        <v>165</v>
      </c>
      <c r="E117" s="175" t="s">
        <v>1812</v>
      </c>
      <c r="F117" s="176" t="s">
        <v>1813</v>
      </c>
      <c r="G117" s="177" t="s">
        <v>193</v>
      </c>
      <c r="H117" s="178">
        <v>167</v>
      </c>
      <c r="I117" s="179"/>
      <c r="J117" s="180">
        <f>ROUND(I117*H117,1)</f>
        <v>0</v>
      </c>
      <c r="K117" s="176" t="s">
        <v>169</v>
      </c>
      <c r="L117" s="41"/>
      <c r="M117" s="181" t="s">
        <v>19</v>
      </c>
      <c r="N117" s="182" t="s">
        <v>43</v>
      </c>
      <c r="O117" s="66"/>
      <c r="P117" s="183">
        <f>O117*H117</f>
        <v>0</v>
      </c>
      <c r="Q117" s="183">
        <v>0</v>
      </c>
      <c r="R117" s="183">
        <f>Q117*H117</f>
        <v>0</v>
      </c>
      <c r="S117" s="183">
        <v>1E-3</v>
      </c>
      <c r="T117" s="183">
        <f>S117*H117</f>
        <v>0.16700000000000001</v>
      </c>
      <c r="U117" s="184" t="s">
        <v>19</v>
      </c>
      <c r="V117" s="36"/>
      <c r="W117" s="36"/>
      <c r="X117" s="36"/>
      <c r="Y117" s="36"/>
      <c r="Z117" s="36"/>
      <c r="AA117" s="36"/>
      <c r="AB117" s="36"/>
      <c r="AC117" s="36"/>
      <c r="AD117" s="36"/>
      <c r="AE117" s="36"/>
      <c r="AR117" s="185" t="s">
        <v>170</v>
      </c>
      <c r="AT117" s="185" t="s">
        <v>165</v>
      </c>
      <c r="AU117" s="185" t="s">
        <v>82</v>
      </c>
      <c r="AY117" s="19" t="s">
        <v>161</v>
      </c>
      <c r="BE117" s="186">
        <f>IF(N117="základní",J117,0)</f>
        <v>0</v>
      </c>
      <c r="BF117" s="186">
        <f>IF(N117="snížená",J117,0)</f>
        <v>0</v>
      </c>
      <c r="BG117" s="186">
        <f>IF(N117="zákl. přenesená",J117,0)</f>
        <v>0</v>
      </c>
      <c r="BH117" s="186">
        <f>IF(N117="sníž. přenesená",J117,0)</f>
        <v>0</v>
      </c>
      <c r="BI117" s="186">
        <f>IF(N117="nulová",J117,0)</f>
        <v>0</v>
      </c>
      <c r="BJ117" s="19" t="s">
        <v>80</v>
      </c>
      <c r="BK117" s="186">
        <f>ROUND(I117*H117,1)</f>
        <v>0</v>
      </c>
      <c r="BL117" s="19" t="s">
        <v>170</v>
      </c>
      <c r="BM117" s="185" t="s">
        <v>2027</v>
      </c>
    </row>
    <row r="118" spans="1:65" s="2" customFormat="1" ht="11.25">
      <c r="A118" s="36"/>
      <c r="B118" s="37"/>
      <c r="C118" s="38"/>
      <c r="D118" s="187" t="s">
        <v>172</v>
      </c>
      <c r="E118" s="38"/>
      <c r="F118" s="188" t="s">
        <v>1815</v>
      </c>
      <c r="G118" s="38"/>
      <c r="H118" s="38"/>
      <c r="I118" s="189"/>
      <c r="J118" s="38"/>
      <c r="K118" s="38"/>
      <c r="L118" s="41"/>
      <c r="M118" s="190"/>
      <c r="N118" s="191"/>
      <c r="O118" s="66"/>
      <c r="P118" s="66"/>
      <c r="Q118" s="66"/>
      <c r="R118" s="66"/>
      <c r="S118" s="66"/>
      <c r="T118" s="66"/>
      <c r="U118" s="67"/>
      <c r="V118" s="36"/>
      <c r="W118" s="36"/>
      <c r="X118" s="36"/>
      <c r="Y118" s="36"/>
      <c r="Z118" s="36"/>
      <c r="AA118" s="36"/>
      <c r="AB118" s="36"/>
      <c r="AC118" s="36"/>
      <c r="AD118" s="36"/>
      <c r="AE118" s="36"/>
      <c r="AT118" s="19" t="s">
        <v>172</v>
      </c>
      <c r="AU118" s="19" t="s">
        <v>82</v>
      </c>
    </row>
    <row r="119" spans="1:65" s="2" customFormat="1" ht="16.5" customHeight="1">
      <c r="A119" s="36"/>
      <c r="B119" s="37"/>
      <c r="C119" s="174" t="s">
        <v>97</v>
      </c>
      <c r="D119" s="174" t="s">
        <v>165</v>
      </c>
      <c r="E119" s="175" t="s">
        <v>1816</v>
      </c>
      <c r="F119" s="176" t="s">
        <v>1817</v>
      </c>
      <c r="G119" s="177" t="s">
        <v>193</v>
      </c>
      <c r="H119" s="178">
        <v>30</v>
      </c>
      <c r="I119" s="179"/>
      <c r="J119" s="180">
        <f>ROUND(I119*H119,1)</f>
        <v>0</v>
      </c>
      <c r="K119" s="176" t="s">
        <v>169</v>
      </c>
      <c r="L119" s="41"/>
      <c r="M119" s="181" t="s">
        <v>19</v>
      </c>
      <c r="N119" s="182" t="s">
        <v>43</v>
      </c>
      <c r="O119" s="66"/>
      <c r="P119" s="183">
        <f>O119*H119</f>
        <v>0</v>
      </c>
      <c r="Q119" s="183">
        <v>0</v>
      </c>
      <c r="R119" s="183">
        <f>Q119*H119</f>
        <v>0</v>
      </c>
      <c r="S119" s="183">
        <v>3.0000000000000001E-3</v>
      </c>
      <c r="T119" s="183">
        <f>S119*H119</f>
        <v>0.09</v>
      </c>
      <c r="U119" s="184" t="s">
        <v>19</v>
      </c>
      <c r="V119" s="36"/>
      <c r="W119" s="36"/>
      <c r="X119" s="36"/>
      <c r="Y119" s="36"/>
      <c r="Z119" s="36"/>
      <c r="AA119" s="36"/>
      <c r="AB119" s="36"/>
      <c r="AC119" s="36"/>
      <c r="AD119" s="36"/>
      <c r="AE119" s="36"/>
      <c r="AR119" s="185" t="s">
        <v>170</v>
      </c>
      <c r="AT119" s="185" t="s">
        <v>165</v>
      </c>
      <c r="AU119" s="185" t="s">
        <v>82</v>
      </c>
      <c r="AY119" s="19" t="s">
        <v>161</v>
      </c>
      <c r="BE119" s="186">
        <f>IF(N119="základní",J119,0)</f>
        <v>0</v>
      </c>
      <c r="BF119" s="186">
        <f>IF(N119="snížená",J119,0)</f>
        <v>0</v>
      </c>
      <c r="BG119" s="186">
        <f>IF(N119="zákl. přenesená",J119,0)</f>
        <v>0</v>
      </c>
      <c r="BH119" s="186">
        <f>IF(N119="sníž. přenesená",J119,0)</f>
        <v>0</v>
      </c>
      <c r="BI119" s="186">
        <f>IF(N119="nulová",J119,0)</f>
        <v>0</v>
      </c>
      <c r="BJ119" s="19" t="s">
        <v>80</v>
      </c>
      <c r="BK119" s="186">
        <f>ROUND(I119*H119,1)</f>
        <v>0</v>
      </c>
      <c r="BL119" s="19" t="s">
        <v>170</v>
      </c>
      <c r="BM119" s="185" t="s">
        <v>2028</v>
      </c>
    </row>
    <row r="120" spans="1:65" s="2" customFormat="1" ht="11.25">
      <c r="A120" s="36"/>
      <c r="B120" s="37"/>
      <c r="C120" s="38"/>
      <c r="D120" s="187" t="s">
        <v>172</v>
      </c>
      <c r="E120" s="38"/>
      <c r="F120" s="188" t="s">
        <v>1819</v>
      </c>
      <c r="G120" s="38"/>
      <c r="H120" s="38"/>
      <c r="I120" s="189"/>
      <c r="J120" s="38"/>
      <c r="K120" s="38"/>
      <c r="L120" s="41"/>
      <c r="M120" s="190"/>
      <c r="N120" s="191"/>
      <c r="O120" s="66"/>
      <c r="P120" s="66"/>
      <c r="Q120" s="66"/>
      <c r="R120" s="66"/>
      <c r="S120" s="66"/>
      <c r="T120" s="66"/>
      <c r="U120" s="67"/>
      <c r="V120" s="36"/>
      <c r="W120" s="36"/>
      <c r="X120" s="36"/>
      <c r="Y120" s="36"/>
      <c r="Z120" s="36"/>
      <c r="AA120" s="36"/>
      <c r="AB120" s="36"/>
      <c r="AC120" s="36"/>
      <c r="AD120" s="36"/>
      <c r="AE120" s="36"/>
      <c r="AT120" s="19" t="s">
        <v>172</v>
      </c>
      <c r="AU120" s="19" t="s">
        <v>82</v>
      </c>
    </row>
    <row r="121" spans="1:65" s="12" customFormat="1" ht="22.9" customHeight="1">
      <c r="B121" s="158"/>
      <c r="C121" s="159"/>
      <c r="D121" s="160" t="s">
        <v>71</v>
      </c>
      <c r="E121" s="172" t="s">
        <v>585</v>
      </c>
      <c r="F121" s="172" t="s">
        <v>586</v>
      </c>
      <c r="G121" s="159"/>
      <c r="H121" s="159"/>
      <c r="I121" s="162"/>
      <c r="J121" s="173">
        <f>BK121</f>
        <v>0</v>
      </c>
      <c r="K121" s="159"/>
      <c r="L121" s="164"/>
      <c r="M121" s="165"/>
      <c r="N121" s="166"/>
      <c r="O121" s="166"/>
      <c r="P121" s="167">
        <f>SUM(P122:P134)</f>
        <v>0</v>
      </c>
      <c r="Q121" s="166"/>
      <c r="R121" s="167">
        <f>SUM(R122:R134)</f>
        <v>0</v>
      </c>
      <c r="S121" s="166"/>
      <c r="T121" s="167">
        <f>SUM(T122:T134)</f>
        <v>0</v>
      </c>
      <c r="U121" s="168"/>
      <c r="AR121" s="169" t="s">
        <v>80</v>
      </c>
      <c r="AT121" s="170" t="s">
        <v>71</v>
      </c>
      <c r="AU121" s="170" t="s">
        <v>80</v>
      </c>
      <c r="AY121" s="169" t="s">
        <v>161</v>
      </c>
      <c r="BK121" s="171">
        <f>SUM(BK122:BK134)</f>
        <v>0</v>
      </c>
    </row>
    <row r="122" spans="1:65" s="2" customFormat="1" ht="24.2" customHeight="1">
      <c r="A122" s="36"/>
      <c r="B122" s="37"/>
      <c r="C122" s="174" t="s">
        <v>100</v>
      </c>
      <c r="D122" s="174" t="s">
        <v>165</v>
      </c>
      <c r="E122" s="175" t="s">
        <v>1820</v>
      </c>
      <c r="F122" s="176" t="s">
        <v>1821</v>
      </c>
      <c r="G122" s="177" t="s">
        <v>210</v>
      </c>
      <c r="H122" s="178">
        <v>1.5740000000000001</v>
      </c>
      <c r="I122" s="179"/>
      <c r="J122" s="180">
        <f>ROUND(I122*H122,1)</f>
        <v>0</v>
      </c>
      <c r="K122" s="176" t="s">
        <v>169</v>
      </c>
      <c r="L122" s="41"/>
      <c r="M122" s="181" t="s">
        <v>19</v>
      </c>
      <c r="N122" s="182" t="s">
        <v>43</v>
      </c>
      <c r="O122" s="66"/>
      <c r="P122" s="183">
        <f>O122*H122</f>
        <v>0</v>
      </c>
      <c r="Q122" s="183">
        <v>0</v>
      </c>
      <c r="R122" s="183">
        <f>Q122*H122</f>
        <v>0</v>
      </c>
      <c r="S122" s="183">
        <v>0</v>
      </c>
      <c r="T122" s="183">
        <f>S122*H122</f>
        <v>0</v>
      </c>
      <c r="U122" s="184" t="s">
        <v>19</v>
      </c>
      <c r="V122" s="36"/>
      <c r="W122" s="36"/>
      <c r="X122" s="36"/>
      <c r="Y122" s="36"/>
      <c r="Z122" s="36"/>
      <c r="AA122" s="36"/>
      <c r="AB122" s="36"/>
      <c r="AC122" s="36"/>
      <c r="AD122" s="36"/>
      <c r="AE122" s="36"/>
      <c r="AR122" s="185" t="s">
        <v>170</v>
      </c>
      <c r="AT122" s="185" t="s">
        <v>165</v>
      </c>
      <c r="AU122" s="185" t="s">
        <v>82</v>
      </c>
      <c r="AY122" s="19" t="s">
        <v>161</v>
      </c>
      <c r="BE122" s="186">
        <f>IF(N122="základní",J122,0)</f>
        <v>0</v>
      </c>
      <c r="BF122" s="186">
        <f>IF(N122="snížená",J122,0)</f>
        <v>0</v>
      </c>
      <c r="BG122" s="186">
        <f>IF(N122="zákl. přenesená",J122,0)</f>
        <v>0</v>
      </c>
      <c r="BH122" s="186">
        <f>IF(N122="sníž. přenesená",J122,0)</f>
        <v>0</v>
      </c>
      <c r="BI122" s="186">
        <f>IF(N122="nulová",J122,0)</f>
        <v>0</v>
      </c>
      <c r="BJ122" s="19" t="s">
        <v>80</v>
      </c>
      <c r="BK122" s="186">
        <f>ROUND(I122*H122,1)</f>
        <v>0</v>
      </c>
      <c r="BL122" s="19" t="s">
        <v>170</v>
      </c>
      <c r="BM122" s="185" t="s">
        <v>2029</v>
      </c>
    </row>
    <row r="123" spans="1:65" s="2" customFormat="1" ht="11.25">
      <c r="A123" s="36"/>
      <c r="B123" s="37"/>
      <c r="C123" s="38"/>
      <c r="D123" s="187" t="s">
        <v>172</v>
      </c>
      <c r="E123" s="38"/>
      <c r="F123" s="188" t="s">
        <v>1823</v>
      </c>
      <c r="G123" s="38"/>
      <c r="H123" s="38"/>
      <c r="I123" s="189"/>
      <c r="J123" s="38"/>
      <c r="K123" s="38"/>
      <c r="L123" s="41"/>
      <c r="M123" s="190"/>
      <c r="N123" s="191"/>
      <c r="O123" s="66"/>
      <c r="P123" s="66"/>
      <c r="Q123" s="66"/>
      <c r="R123" s="66"/>
      <c r="S123" s="66"/>
      <c r="T123" s="66"/>
      <c r="U123" s="67"/>
      <c r="V123" s="36"/>
      <c r="W123" s="36"/>
      <c r="X123" s="36"/>
      <c r="Y123" s="36"/>
      <c r="Z123" s="36"/>
      <c r="AA123" s="36"/>
      <c r="AB123" s="36"/>
      <c r="AC123" s="36"/>
      <c r="AD123" s="36"/>
      <c r="AE123" s="36"/>
      <c r="AT123" s="19" t="s">
        <v>172</v>
      </c>
      <c r="AU123" s="19" t="s">
        <v>82</v>
      </c>
    </row>
    <row r="124" spans="1:65" s="2" customFormat="1" ht="107.25">
      <c r="A124" s="36"/>
      <c r="B124" s="37"/>
      <c r="C124" s="38"/>
      <c r="D124" s="194" t="s">
        <v>213</v>
      </c>
      <c r="E124" s="38"/>
      <c r="F124" s="225" t="s">
        <v>592</v>
      </c>
      <c r="G124" s="38"/>
      <c r="H124" s="38"/>
      <c r="I124" s="189"/>
      <c r="J124" s="38"/>
      <c r="K124" s="38"/>
      <c r="L124" s="41"/>
      <c r="M124" s="190"/>
      <c r="N124" s="191"/>
      <c r="O124" s="66"/>
      <c r="P124" s="66"/>
      <c r="Q124" s="66"/>
      <c r="R124" s="66"/>
      <c r="S124" s="66"/>
      <c r="T124" s="66"/>
      <c r="U124" s="67"/>
      <c r="V124" s="36"/>
      <c r="W124" s="36"/>
      <c r="X124" s="36"/>
      <c r="Y124" s="36"/>
      <c r="Z124" s="36"/>
      <c r="AA124" s="36"/>
      <c r="AB124" s="36"/>
      <c r="AC124" s="36"/>
      <c r="AD124" s="36"/>
      <c r="AE124" s="36"/>
      <c r="AT124" s="19" t="s">
        <v>213</v>
      </c>
      <c r="AU124" s="19" t="s">
        <v>82</v>
      </c>
    </row>
    <row r="125" spans="1:65" s="2" customFormat="1" ht="21.75" customHeight="1">
      <c r="A125" s="36"/>
      <c r="B125" s="37"/>
      <c r="C125" s="174" t="s">
        <v>221</v>
      </c>
      <c r="D125" s="174" t="s">
        <v>165</v>
      </c>
      <c r="E125" s="175" t="s">
        <v>607</v>
      </c>
      <c r="F125" s="176" t="s">
        <v>608</v>
      </c>
      <c r="G125" s="177" t="s">
        <v>210</v>
      </c>
      <c r="H125" s="178">
        <v>1.5740000000000001</v>
      </c>
      <c r="I125" s="179"/>
      <c r="J125" s="180">
        <f>ROUND(I125*H125,1)</f>
        <v>0</v>
      </c>
      <c r="K125" s="176" t="s">
        <v>169</v>
      </c>
      <c r="L125" s="41"/>
      <c r="M125" s="181" t="s">
        <v>19</v>
      </c>
      <c r="N125" s="182" t="s">
        <v>43</v>
      </c>
      <c r="O125" s="66"/>
      <c r="P125" s="183">
        <f>O125*H125</f>
        <v>0</v>
      </c>
      <c r="Q125" s="183">
        <v>0</v>
      </c>
      <c r="R125" s="183">
        <f>Q125*H125</f>
        <v>0</v>
      </c>
      <c r="S125" s="183">
        <v>0</v>
      </c>
      <c r="T125" s="183">
        <f>S125*H125</f>
        <v>0</v>
      </c>
      <c r="U125" s="184" t="s">
        <v>19</v>
      </c>
      <c r="V125" s="36"/>
      <c r="W125" s="36"/>
      <c r="X125" s="36"/>
      <c r="Y125" s="36"/>
      <c r="Z125" s="36"/>
      <c r="AA125" s="36"/>
      <c r="AB125" s="36"/>
      <c r="AC125" s="36"/>
      <c r="AD125" s="36"/>
      <c r="AE125" s="36"/>
      <c r="AR125" s="185" t="s">
        <v>170</v>
      </c>
      <c r="AT125" s="185" t="s">
        <v>165</v>
      </c>
      <c r="AU125" s="185" t="s">
        <v>82</v>
      </c>
      <c r="AY125" s="19" t="s">
        <v>161</v>
      </c>
      <c r="BE125" s="186">
        <f>IF(N125="základní",J125,0)</f>
        <v>0</v>
      </c>
      <c r="BF125" s="186">
        <f>IF(N125="snížená",J125,0)</f>
        <v>0</v>
      </c>
      <c r="BG125" s="186">
        <f>IF(N125="zákl. přenesená",J125,0)</f>
        <v>0</v>
      </c>
      <c r="BH125" s="186">
        <f>IF(N125="sníž. přenesená",J125,0)</f>
        <v>0</v>
      </c>
      <c r="BI125" s="186">
        <f>IF(N125="nulová",J125,0)</f>
        <v>0</v>
      </c>
      <c r="BJ125" s="19" t="s">
        <v>80</v>
      </c>
      <c r="BK125" s="186">
        <f>ROUND(I125*H125,1)</f>
        <v>0</v>
      </c>
      <c r="BL125" s="19" t="s">
        <v>170</v>
      </c>
      <c r="BM125" s="185" t="s">
        <v>2030</v>
      </c>
    </row>
    <row r="126" spans="1:65" s="2" customFormat="1" ht="11.25">
      <c r="A126" s="36"/>
      <c r="B126" s="37"/>
      <c r="C126" s="38"/>
      <c r="D126" s="187" t="s">
        <v>172</v>
      </c>
      <c r="E126" s="38"/>
      <c r="F126" s="188" t="s">
        <v>610</v>
      </c>
      <c r="G126" s="38"/>
      <c r="H126" s="38"/>
      <c r="I126" s="189"/>
      <c r="J126" s="38"/>
      <c r="K126" s="38"/>
      <c r="L126" s="41"/>
      <c r="M126" s="190"/>
      <c r="N126" s="191"/>
      <c r="O126" s="66"/>
      <c r="P126" s="66"/>
      <c r="Q126" s="66"/>
      <c r="R126" s="66"/>
      <c r="S126" s="66"/>
      <c r="T126" s="66"/>
      <c r="U126" s="67"/>
      <c r="V126" s="36"/>
      <c r="W126" s="36"/>
      <c r="X126" s="36"/>
      <c r="Y126" s="36"/>
      <c r="Z126" s="36"/>
      <c r="AA126" s="36"/>
      <c r="AB126" s="36"/>
      <c r="AC126" s="36"/>
      <c r="AD126" s="36"/>
      <c r="AE126" s="36"/>
      <c r="AT126" s="19" t="s">
        <v>172</v>
      </c>
      <c r="AU126" s="19" t="s">
        <v>82</v>
      </c>
    </row>
    <row r="127" spans="1:65" s="2" customFormat="1" ht="68.25">
      <c r="A127" s="36"/>
      <c r="B127" s="37"/>
      <c r="C127" s="38"/>
      <c r="D127" s="194" t="s">
        <v>213</v>
      </c>
      <c r="E127" s="38"/>
      <c r="F127" s="225" t="s">
        <v>611</v>
      </c>
      <c r="G127" s="38"/>
      <c r="H127" s="38"/>
      <c r="I127" s="189"/>
      <c r="J127" s="38"/>
      <c r="K127" s="38"/>
      <c r="L127" s="41"/>
      <c r="M127" s="190"/>
      <c r="N127" s="191"/>
      <c r="O127" s="66"/>
      <c r="P127" s="66"/>
      <c r="Q127" s="66"/>
      <c r="R127" s="66"/>
      <c r="S127" s="66"/>
      <c r="T127" s="66"/>
      <c r="U127" s="67"/>
      <c r="V127" s="36"/>
      <c r="W127" s="36"/>
      <c r="X127" s="36"/>
      <c r="Y127" s="36"/>
      <c r="Z127" s="36"/>
      <c r="AA127" s="36"/>
      <c r="AB127" s="36"/>
      <c r="AC127" s="36"/>
      <c r="AD127" s="36"/>
      <c r="AE127" s="36"/>
      <c r="AT127" s="19" t="s">
        <v>213</v>
      </c>
      <c r="AU127" s="19" t="s">
        <v>82</v>
      </c>
    </row>
    <row r="128" spans="1:65" s="2" customFormat="1" ht="24.2" customHeight="1">
      <c r="A128" s="36"/>
      <c r="B128" s="37"/>
      <c r="C128" s="174" t="s">
        <v>231</v>
      </c>
      <c r="D128" s="174" t="s">
        <v>165</v>
      </c>
      <c r="E128" s="175" t="s">
        <v>612</v>
      </c>
      <c r="F128" s="176" t="s">
        <v>613</v>
      </c>
      <c r="G128" s="177" t="s">
        <v>210</v>
      </c>
      <c r="H128" s="178">
        <v>22.036000000000001</v>
      </c>
      <c r="I128" s="179"/>
      <c r="J128" s="180">
        <f>ROUND(I128*H128,1)</f>
        <v>0</v>
      </c>
      <c r="K128" s="176" t="s">
        <v>169</v>
      </c>
      <c r="L128" s="41"/>
      <c r="M128" s="181" t="s">
        <v>19</v>
      </c>
      <c r="N128" s="182" t="s">
        <v>43</v>
      </c>
      <c r="O128" s="66"/>
      <c r="P128" s="183">
        <f>O128*H128</f>
        <v>0</v>
      </c>
      <c r="Q128" s="183">
        <v>0</v>
      </c>
      <c r="R128" s="183">
        <f>Q128*H128</f>
        <v>0</v>
      </c>
      <c r="S128" s="183">
        <v>0</v>
      </c>
      <c r="T128" s="183">
        <f>S128*H128</f>
        <v>0</v>
      </c>
      <c r="U128" s="184" t="s">
        <v>19</v>
      </c>
      <c r="V128" s="36"/>
      <c r="W128" s="36"/>
      <c r="X128" s="36"/>
      <c r="Y128" s="36"/>
      <c r="Z128" s="36"/>
      <c r="AA128" s="36"/>
      <c r="AB128" s="36"/>
      <c r="AC128" s="36"/>
      <c r="AD128" s="36"/>
      <c r="AE128" s="36"/>
      <c r="AR128" s="185" t="s">
        <v>170</v>
      </c>
      <c r="AT128" s="185" t="s">
        <v>165</v>
      </c>
      <c r="AU128" s="185" t="s">
        <v>82</v>
      </c>
      <c r="AY128" s="19" t="s">
        <v>161</v>
      </c>
      <c r="BE128" s="186">
        <f>IF(N128="základní",J128,0)</f>
        <v>0</v>
      </c>
      <c r="BF128" s="186">
        <f>IF(N128="snížená",J128,0)</f>
        <v>0</v>
      </c>
      <c r="BG128" s="186">
        <f>IF(N128="zákl. přenesená",J128,0)</f>
        <v>0</v>
      </c>
      <c r="BH128" s="186">
        <f>IF(N128="sníž. přenesená",J128,0)</f>
        <v>0</v>
      </c>
      <c r="BI128" s="186">
        <f>IF(N128="nulová",J128,0)</f>
        <v>0</v>
      </c>
      <c r="BJ128" s="19" t="s">
        <v>80</v>
      </c>
      <c r="BK128" s="186">
        <f>ROUND(I128*H128,1)</f>
        <v>0</v>
      </c>
      <c r="BL128" s="19" t="s">
        <v>170</v>
      </c>
      <c r="BM128" s="185" t="s">
        <v>2031</v>
      </c>
    </row>
    <row r="129" spans="1:65" s="2" customFormat="1" ht="11.25">
      <c r="A129" s="36"/>
      <c r="B129" s="37"/>
      <c r="C129" s="38"/>
      <c r="D129" s="187" t="s">
        <v>172</v>
      </c>
      <c r="E129" s="38"/>
      <c r="F129" s="188" t="s">
        <v>615</v>
      </c>
      <c r="G129" s="38"/>
      <c r="H129" s="38"/>
      <c r="I129" s="189"/>
      <c r="J129" s="38"/>
      <c r="K129" s="38"/>
      <c r="L129" s="41"/>
      <c r="M129" s="190"/>
      <c r="N129" s="191"/>
      <c r="O129" s="66"/>
      <c r="P129" s="66"/>
      <c r="Q129" s="66"/>
      <c r="R129" s="66"/>
      <c r="S129" s="66"/>
      <c r="T129" s="66"/>
      <c r="U129" s="67"/>
      <c r="V129" s="36"/>
      <c r="W129" s="36"/>
      <c r="X129" s="36"/>
      <c r="Y129" s="36"/>
      <c r="Z129" s="36"/>
      <c r="AA129" s="36"/>
      <c r="AB129" s="36"/>
      <c r="AC129" s="36"/>
      <c r="AD129" s="36"/>
      <c r="AE129" s="36"/>
      <c r="AT129" s="19" t="s">
        <v>172</v>
      </c>
      <c r="AU129" s="19" t="s">
        <v>82</v>
      </c>
    </row>
    <row r="130" spans="1:65" s="2" customFormat="1" ht="68.25">
      <c r="A130" s="36"/>
      <c r="B130" s="37"/>
      <c r="C130" s="38"/>
      <c r="D130" s="194" t="s">
        <v>213</v>
      </c>
      <c r="E130" s="38"/>
      <c r="F130" s="225" t="s">
        <v>611</v>
      </c>
      <c r="G130" s="38"/>
      <c r="H130" s="38"/>
      <c r="I130" s="189"/>
      <c r="J130" s="38"/>
      <c r="K130" s="38"/>
      <c r="L130" s="41"/>
      <c r="M130" s="190"/>
      <c r="N130" s="191"/>
      <c r="O130" s="66"/>
      <c r="P130" s="66"/>
      <c r="Q130" s="66"/>
      <c r="R130" s="66"/>
      <c r="S130" s="66"/>
      <c r="T130" s="66"/>
      <c r="U130" s="67"/>
      <c r="V130" s="36"/>
      <c r="W130" s="36"/>
      <c r="X130" s="36"/>
      <c r="Y130" s="36"/>
      <c r="Z130" s="36"/>
      <c r="AA130" s="36"/>
      <c r="AB130" s="36"/>
      <c r="AC130" s="36"/>
      <c r="AD130" s="36"/>
      <c r="AE130" s="36"/>
      <c r="AT130" s="19" t="s">
        <v>213</v>
      </c>
      <c r="AU130" s="19" t="s">
        <v>82</v>
      </c>
    </row>
    <row r="131" spans="1:65" s="14" customFormat="1" ht="11.25">
      <c r="B131" s="203"/>
      <c r="C131" s="204"/>
      <c r="D131" s="194" t="s">
        <v>174</v>
      </c>
      <c r="E131" s="205" t="s">
        <v>19</v>
      </c>
      <c r="F131" s="206" t="s">
        <v>2032</v>
      </c>
      <c r="G131" s="204"/>
      <c r="H131" s="207">
        <v>22.036000000000001</v>
      </c>
      <c r="I131" s="208"/>
      <c r="J131" s="204"/>
      <c r="K131" s="204"/>
      <c r="L131" s="209"/>
      <c r="M131" s="210"/>
      <c r="N131" s="211"/>
      <c r="O131" s="211"/>
      <c r="P131" s="211"/>
      <c r="Q131" s="211"/>
      <c r="R131" s="211"/>
      <c r="S131" s="211"/>
      <c r="T131" s="211"/>
      <c r="U131" s="212"/>
      <c r="AT131" s="213" t="s">
        <v>174</v>
      </c>
      <c r="AU131" s="213" t="s">
        <v>82</v>
      </c>
      <c r="AV131" s="14" t="s">
        <v>82</v>
      </c>
      <c r="AW131" s="14" t="s">
        <v>33</v>
      </c>
      <c r="AX131" s="14" t="s">
        <v>80</v>
      </c>
      <c r="AY131" s="213" t="s">
        <v>161</v>
      </c>
    </row>
    <row r="132" spans="1:65" s="2" customFormat="1" ht="24.2" customHeight="1">
      <c r="A132" s="36"/>
      <c r="B132" s="37"/>
      <c r="C132" s="174" t="s">
        <v>240</v>
      </c>
      <c r="D132" s="174" t="s">
        <v>165</v>
      </c>
      <c r="E132" s="175" t="s">
        <v>633</v>
      </c>
      <c r="F132" s="176" t="s">
        <v>634</v>
      </c>
      <c r="G132" s="177" t="s">
        <v>210</v>
      </c>
      <c r="H132" s="178">
        <v>1.5740000000000001</v>
      </c>
      <c r="I132" s="179"/>
      <c r="J132" s="180">
        <f>ROUND(I132*H132,1)</f>
        <v>0</v>
      </c>
      <c r="K132" s="176" t="s">
        <v>169</v>
      </c>
      <c r="L132" s="41"/>
      <c r="M132" s="181" t="s">
        <v>19</v>
      </c>
      <c r="N132" s="182" t="s">
        <v>43</v>
      </c>
      <c r="O132" s="66"/>
      <c r="P132" s="183">
        <f>O132*H132</f>
        <v>0</v>
      </c>
      <c r="Q132" s="183">
        <v>0</v>
      </c>
      <c r="R132" s="183">
        <f>Q132*H132</f>
        <v>0</v>
      </c>
      <c r="S132" s="183">
        <v>0</v>
      </c>
      <c r="T132" s="183">
        <f>S132*H132</f>
        <v>0</v>
      </c>
      <c r="U132" s="184" t="s">
        <v>19</v>
      </c>
      <c r="V132" s="36"/>
      <c r="W132" s="36"/>
      <c r="X132" s="36"/>
      <c r="Y132" s="36"/>
      <c r="Z132" s="36"/>
      <c r="AA132" s="36"/>
      <c r="AB132" s="36"/>
      <c r="AC132" s="36"/>
      <c r="AD132" s="36"/>
      <c r="AE132" s="36"/>
      <c r="AR132" s="185" t="s">
        <v>170</v>
      </c>
      <c r="AT132" s="185" t="s">
        <v>165</v>
      </c>
      <c r="AU132" s="185" t="s">
        <v>82</v>
      </c>
      <c r="AY132" s="19" t="s">
        <v>161</v>
      </c>
      <c r="BE132" s="186">
        <f>IF(N132="základní",J132,0)</f>
        <v>0</v>
      </c>
      <c r="BF132" s="186">
        <f>IF(N132="snížená",J132,0)</f>
        <v>0</v>
      </c>
      <c r="BG132" s="186">
        <f>IF(N132="zákl. přenesená",J132,0)</f>
        <v>0</v>
      </c>
      <c r="BH132" s="186">
        <f>IF(N132="sníž. přenesená",J132,0)</f>
        <v>0</v>
      </c>
      <c r="BI132" s="186">
        <f>IF(N132="nulová",J132,0)</f>
        <v>0</v>
      </c>
      <c r="BJ132" s="19" t="s">
        <v>80</v>
      </c>
      <c r="BK132" s="186">
        <f>ROUND(I132*H132,1)</f>
        <v>0</v>
      </c>
      <c r="BL132" s="19" t="s">
        <v>170</v>
      </c>
      <c r="BM132" s="185" t="s">
        <v>2033</v>
      </c>
    </row>
    <row r="133" spans="1:65" s="2" customFormat="1" ht="11.25">
      <c r="A133" s="36"/>
      <c r="B133" s="37"/>
      <c r="C133" s="38"/>
      <c r="D133" s="187" t="s">
        <v>172</v>
      </c>
      <c r="E133" s="38"/>
      <c r="F133" s="188" t="s">
        <v>636</v>
      </c>
      <c r="G133" s="38"/>
      <c r="H133" s="38"/>
      <c r="I133" s="189"/>
      <c r="J133" s="38"/>
      <c r="K133" s="38"/>
      <c r="L133" s="41"/>
      <c r="M133" s="190"/>
      <c r="N133" s="191"/>
      <c r="O133" s="66"/>
      <c r="P133" s="66"/>
      <c r="Q133" s="66"/>
      <c r="R133" s="66"/>
      <c r="S133" s="66"/>
      <c r="T133" s="66"/>
      <c r="U133" s="67"/>
      <c r="V133" s="36"/>
      <c r="W133" s="36"/>
      <c r="X133" s="36"/>
      <c r="Y133" s="36"/>
      <c r="Z133" s="36"/>
      <c r="AA133" s="36"/>
      <c r="AB133" s="36"/>
      <c r="AC133" s="36"/>
      <c r="AD133" s="36"/>
      <c r="AE133" s="36"/>
      <c r="AT133" s="19" t="s">
        <v>172</v>
      </c>
      <c r="AU133" s="19" t="s">
        <v>82</v>
      </c>
    </row>
    <row r="134" spans="1:65" s="2" customFormat="1" ht="58.5">
      <c r="A134" s="36"/>
      <c r="B134" s="37"/>
      <c r="C134" s="38"/>
      <c r="D134" s="194" t="s">
        <v>213</v>
      </c>
      <c r="E134" s="38"/>
      <c r="F134" s="225" t="s">
        <v>622</v>
      </c>
      <c r="G134" s="38"/>
      <c r="H134" s="38"/>
      <c r="I134" s="189"/>
      <c r="J134" s="38"/>
      <c r="K134" s="38"/>
      <c r="L134" s="41"/>
      <c r="M134" s="190"/>
      <c r="N134" s="191"/>
      <c r="O134" s="66"/>
      <c r="P134" s="66"/>
      <c r="Q134" s="66"/>
      <c r="R134" s="66"/>
      <c r="S134" s="66"/>
      <c r="T134" s="66"/>
      <c r="U134" s="67"/>
      <c r="V134" s="36"/>
      <c r="W134" s="36"/>
      <c r="X134" s="36"/>
      <c r="Y134" s="36"/>
      <c r="Z134" s="36"/>
      <c r="AA134" s="36"/>
      <c r="AB134" s="36"/>
      <c r="AC134" s="36"/>
      <c r="AD134" s="36"/>
      <c r="AE134" s="36"/>
      <c r="AT134" s="19" t="s">
        <v>213</v>
      </c>
      <c r="AU134" s="19" t="s">
        <v>82</v>
      </c>
    </row>
    <row r="135" spans="1:65" s="12" customFormat="1" ht="22.9" customHeight="1">
      <c r="B135" s="158"/>
      <c r="C135" s="159"/>
      <c r="D135" s="160" t="s">
        <v>71</v>
      </c>
      <c r="E135" s="172" t="s">
        <v>640</v>
      </c>
      <c r="F135" s="172" t="s">
        <v>641</v>
      </c>
      <c r="G135" s="159"/>
      <c r="H135" s="159"/>
      <c r="I135" s="162"/>
      <c r="J135" s="173">
        <f>BK135</f>
        <v>0</v>
      </c>
      <c r="K135" s="159"/>
      <c r="L135" s="164"/>
      <c r="M135" s="165"/>
      <c r="N135" s="166"/>
      <c r="O135" s="166"/>
      <c r="P135" s="167">
        <f>SUM(P136:P138)</f>
        <v>0</v>
      </c>
      <c r="Q135" s="166"/>
      <c r="R135" s="167">
        <f>SUM(R136:R138)</f>
        <v>0</v>
      </c>
      <c r="S135" s="166"/>
      <c r="T135" s="167">
        <f>SUM(T136:T138)</f>
        <v>0</v>
      </c>
      <c r="U135" s="168"/>
      <c r="AR135" s="169" t="s">
        <v>80</v>
      </c>
      <c r="AT135" s="170" t="s">
        <v>71</v>
      </c>
      <c r="AU135" s="170" t="s">
        <v>80</v>
      </c>
      <c r="AY135" s="169" t="s">
        <v>161</v>
      </c>
      <c r="BK135" s="171">
        <f>SUM(BK136:BK138)</f>
        <v>0</v>
      </c>
    </row>
    <row r="136" spans="1:65" s="2" customFormat="1" ht="33" customHeight="1">
      <c r="A136" s="36"/>
      <c r="B136" s="37"/>
      <c r="C136" s="174" t="s">
        <v>242</v>
      </c>
      <c r="D136" s="174" t="s">
        <v>165</v>
      </c>
      <c r="E136" s="175" t="s">
        <v>643</v>
      </c>
      <c r="F136" s="176" t="s">
        <v>644</v>
      </c>
      <c r="G136" s="177" t="s">
        <v>210</v>
      </c>
      <c r="H136" s="178">
        <v>0.55600000000000005</v>
      </c>
      <c r="I136" s="179"/>
      <c r="J136" s="180">
        <f>ROUND(I136*H136,1)</f>
        <v>0</v>
      </c>
      <c r="K136" s="176" t="s">
        <v>169</v>
      </c>
      <c r="L136" s="41"/>
      <c r="M136" s="181" t="s">
        <v>19</v>
      </c>
      <c r="N136" s="182" t="s">
        <v>43</v>
      </c>
      <c r="O136" s="66"/>
      <c r="P136" s="183">
        <f>O136*H136</f>
        <v>0</v>
      </c>
      <c r="Q136" s="183">
        <v>0</v>
      </c>
      <c r="R136" s="183">
        <f>Q136*H136</f>
        <v>0</v>
      </c>
      <c r="S136" s="183">
        <v>0</v>
      </c>
      <c r="T136" s="183">
        <f>S136*H136</f>
        <v>0</v>
      </c>
      <c r="U136" s="184" t="s">
        <v>19</v>
      </c>
      <c r="V136" s="36"/>
      <c r="W136" s="36"/>
      <c r="X136" s="36"/>
      <c r="Y136" s="36"/>
      <c r="Z136" s="36"/>
      <c r="AA136" s="36"/>
      <c r="AB136" s="36"/>
      <c r="AC136" s="36"/>
      <c r="AD136" s="36"/>
      <c r="AE136" s="36"/>
      <c r="AR136" s="185" t="s">
        <v>170</v>
      </c>
      <c r="AT136" s="185" t="s">
        <v>165</v>
      </c>
      <c r="AU136" s="185" t="s">
        <v>82</v>
      </c>
      <c r="AY136" s="19" t="s">
        <v>161</v>
      </c>
      <c r="BE136" s="186">
        <f>IF(N136="základní",J136,0)</f>
        <v>0</v>
      </c>
      <c r="BF136" s="186">
        <f>IF(N136="snížená",J136,0)</f>
        <v>0</v>
      </c>
      <c r="BG136" s="186">
        <f>IF(N136="zákl. přenesená",J136,0)</f>
        <v>0</v>
      </c>
      <c r="BH136" s="186">
        <f>IF(N136="sníž. přenesená",J136,0)</f>
        <v>0</v>
      </c>
      <c r="BI136" s="186">
        <f>IF(N136="nulová",J136,0)</f>
        <v>0</v>
      </c>
      <c r="BJ136" s="19" t="s">
        <v>80</v>
      </c>
      <c r="BK136" s="186">
        <f>ROUND(I136*H136,1)</f>
        <v>0</v>
      </c>
      <c r="BL136" s="19" t="s">
        <v>170</v>
      </c>
      <c r="BM136" s="185" t="s">
        <v>2034</v>
      </c>
    </row>
    <row r="137" spans="1:65" s="2" customFormat="1" ht="11.25">
      <c r="A137" s="36"/>
      <c r="B137" s="37"/>
      <c r="C137" s="38"/>
      <c r="D137" s="187" t="s">
        <v>172</v>
      </c>
      <c r="E137" s="38"/>
      <c r="F137" s="188" t="s">
        <v>646</v>
      </c>
      <c r="G137" s="38"/>
      <c r="H137" s="38"/>
      <c r="I137" s="189"/>
      <c r="J137" s="38"/>
      <c r="K137" s="38"/>
      <c r="L137" s="41"/>
      <c r="M137" s="190"/>
      <c r="N137" s="191"/>
      <c r="O137" s="66"/>
      <c r="P137" s="66"/>
      <c r="Q137" s="66"/>
      <c r="R137" s="66"/>
      <c r="S137" s="66"/>
      <c r="T137" s="66"/>
      <c r="U137" s="67"/>
      <c r="V137" s="36"/>
      <c r="W137" s="36"/>
      <c r="X137" s="36"/>
      <c r="Y137" s="36"/>
      <c r="Z137" s="36"/>
      <c r="AA137" s="36"/>
      <c r="AB137" s="36"/>
      <c r="AC137" s="36"/>
      <c r="AD137" s="36"/>
      <c r="AE137" s="36"/>
      <c r="AT137" s="19" t="s">
        <v>172</v>
      </c>
      <c r="AU137" s="19" t="s">
        <v>82</v>
      </c>
    </row>
    <row r="138" spans="1:65" s="2" customFormat="1" ht="58.5">
      <c r="A138" s="36"/>
      <c r="B138" s="37"/>
      <c r="C138" s="38"/>
      <c r="D138" s="194" t="s">
        <v>213</v>
      </c>
      <c r="E138" s="38"/>
      <c r="F138" s="225" t="s">
        <v>647</v>
      </c>
      <c r="G138" s="38"/>
      <c r="H138" s="38"/>
      <c r="I138" s="189"/>
      <c r="J138" s="38"/>
      <c r="K138" s="38"/>
      <c r="L138" s="41"/>
      <c r="M138" s="190"/>
      <c r="N138" s="191"/>
      <c r="O138" s="66"/>
      <c r="P138" s="66"/>
      <c r="Q138" s="66"/>
      <c r="R138" s="66"/>
      <c r="S138" s="66"/>
      <c r="T138" s="66"/>
      <c r="U138" s="67"/>
      <c r="V138" s="36"/>
      <c r="W138" s="36"/>
      <c r="X138" s="36"/>
      <c r="Y138" s="36"/>
      <c r="Z138" s="36"/>
      <c r="AA138" s="36"/>
      <c r="AB138" s="36"/>
      <c r="AC138" s="36"/>
      <c r="AD138" s="36"/>
      <c r="AE138" s="36"/>
      <c r="AT138" s="19" t="s">
        <v>213</v>
      </c>
      <c r="AU138" s="19" t="s">
        <v>82</v>
      </c>
    </row>
    <row r="139" spans="1:65" s="12" customFormat="1" ht="25.9" customHeight="1">
      <c r="B139" s="158"/>
      <c r="C139" s="159"/>
      <c r="D139" s="160" t="s">
        <v>71</v>
      </c>
      <c r="E139" s="161" t="s">
        <v>648</v>
      </c>
      <c r="F139" s="161" t="s">
        <v>649</v>
      </c>
      <c r="G139" s="159"/>
      <c r="H139" s="159"/>
      <c r="I139" s="162"/>
      <c r="J139" s="163">
        <f>BK139</f>
        <v>0</v>
      </c>
      <c r="K139" s="159"/>
      <c r="L139" s="164"/>
      <c r="M139" s="165"/>
      <c r="N139" s="166"/>
      <c r="O139" s="166"/>
      <c r="P139" s="167">
        <f>P140+P142+P150+P170+P187+P198+P229+P241</f>
        <v>0</v>
      </c>
      <c r="Q139" s="166"/>
      <c r="R139" s="167">
        <f>R140+R142+R150+R170+R187+R198+R229+R241</f>
        <v>0</v>
      </c>
      <c r="S139" s="166"/>
      <c r="T139" s="167">
        <f>T140+T142+T150+T170+T187+T198+T229+T241</f>
        <v>0</v>
      </c>
      <c r="U139" s="168"/>
      <c r="AR139" s="169" t="s">
        <v>82</v>
      </c>
      <c r="AT139" s="170" t="s">
        <v>71</v>
      </c>
      <c r="AU139" s="170" t="s">
        <v>72</v>
      </c>
      <c r="AY139" s="169" t="s">
        <v>161</v>
      </c>
      <c r="BK139" s="171">
        <f>BK140+BK142+BK150+BK170+BK187+BK198+BK229+BK241</f>
        <v>0</v>
      </c>
    </row>
    <row r="140" spans="1:65" s="12" customFormat="1" ht="22.9" customHeight="1">
      <c r="B140" s="158"/>
      <c r="C140" s="159"/>
      <c r="D140" s="160" t="s">
        <v>71</v>
      </c>
      <c r="E140" s="172" t="s">
        <v>1829</v>
      </c>
      <c r="F140" s="172" t="s">
        <v>1830</v>
      </c>
      <c r="G140" s="159"/>
      <c r="H140" s="159"/>
      <c r="I140" s="162"/>
      <c r="J140" s="173">
        <f>BK140</f>
        <v>0</v>
      </c>
      <c r="K140" s="159"/>
      <c r="L140" s="164"/>
      <c r="M140" s="165"/>
      <c r="N140" s="166"/>
      <c r="O140" s="166"/>
      <c r="P140" s="167">
        <f>P141</f>
        <v>0</v>
      </c>
      <c r="Q140" s="166"/>
      <c r="R140" s="167">
        <f>R141</f>
        <v>0</v>
      </c>
      <c r="S140" s="166"/>
      <c r="T140" s="167">
        <f>T141</f>
        <v>0</v>
      </c>
      <c r="U140" s="168"/>
      <c r="AR140" s="169" t="s">
        <v>82</v>
      </c>
      <c r="AT140" s="170" t="s">
        <v>71</v>
      </c>
      <c r="AU140" s="170" t="s">
        <v>80</v>
      </c>
      <c r="AY140" s="169" t="s">
        <v>161</v>
      </c>
      <c r="BK140" s="171">
        <f>BK141</f>
        <v>0</v>
      </c>
    </row>
    <row r="141" spans="1:65" s="2" customFormat="1" ht="16.5" customHeight="1">
      <c r="A141" s="36"/>
      <c r="B141" s="37"/>
      <c r="C141" s="174" t="s">
        <v>249</v>
      </c>
      <c r="D141" s="174" t="s">
        <v>165</v>
      </c>
      <c r="E141" s="175" t="s">
        <v>1831</v>
      </c>
      <c r="F141" s="176" t="s">
        <v>2035</v>
      </c>
      <c r="G141" s="177" t="s">
        <v>185</v>
      </c>
      <c r="H141" s="178">
        <v>1</v>
      </c>
      <c r="I141" s="179"/>
      <c r="J141" s="180">
        <f>ROUND(I141*H141,1)</f>
        <v>0</v>
      </c>
      <c r="K141" s="176" t="s">
        <v>19</v>
      </c>
      <c r="L141" s="41"/>
      <c r="M141" s="181" t="s">
        <v>19</v>
      </c>
      <c r="N141" s="182" t="s">
        <v>43</v>
      </c>
      <c r="O141" s="66"/>
      <c r="P141" s="183">
        <f>O141*H141</f>
        <v>0</v>
      </c>
      <c r="Q141" s="183">
        <v>0</v>
      </c>
      <c r="R141" s="183">
        <f>Q141*H141</f>
        <v>0</v>
      </c>
      <c r="S141" s="183">
        <v>0</v>
      </c>
      <c r="T141" s="183">
        <f>S141*H141</f>
        <v>0</v>
      </c>
      <c r="U141" s="184" t="s">
        <v>19</v>
      </c>
      <c r="V141" s="36"/>
      <c r="W141" s="36"/>
      <c r="X141" s="36"/>
      <c r="Y141" s="36"/>
      <c r="Z141" s="36"/>
      <c r="AA141" s="36"/>
      <c r="AB141" s="36"/>
      <c r="AC141" s="36"/>
      <c r="AD141" s="36"/>
      <c r="AE141" s="36"/>
      <c r="AR141" s="185" t="s">
        <v>268</v>
      </c>
      <c r="AT141" s="185" t="s">
        <v>165</v>
      </c>
      <c r="AU141" s="185" t="s">
        <v>82</v>
      </c>
      <c r="AY141" s="19" t="s">
        <v>161</v>
      </c>
      <c r="BE141" s="186">
        <f>IF(N141="základní",J141,0)</f>
        <v>0</v>
      </c>
      <c r="BF141" s="186">
        <f>IF(N141="snížená",J141,0)</f>
        <v>0</v>
      </c>
      <c r="BG141" s="186">
        <f>IF(N141="zákl. přenesená",J141,0)</f>
        <v>0</v>
      </c>
      <c r="BH141" s="186">
        <f>IF(N141="sníž. přenesená",J141,0)</f>
        <v>0</v>
      </c>
      <c r="BI141" s="186">
        <f>IF(N141="nulová",J141,0)</f>
        <v>0</v>
      </c>
      <c r="BJ141" s="19" t="s">
        <v>80</v>
      </c>
      <c r="BK141" s="186">
        <f>ROUND(I141*H141,1)</f>
        <v>0</v>
      </c>
      <c r="BL141" s="19" t="s">
        <v>268</v>
      </c>
      <c r="BM141" s="185" t="s">
        <v>2036</v>
      </c>
    </row>
    <row r="142" spans="1:65" s="12" customFormat="1" ht="22.9" customHeight="1">
      <c r="B142" s="158"/>
      <c r="C142" s="159"/>
      <c r="D142" s="160" t="s">
        <v>71</v>
      </c>
      <c r="E142" s="172" t="s">
        <v>1834</v>
      </c>
      <c r="F142" s="172" t="s">
        <v>1835</v>
      </c>
      <c r="G142" s="159"/>
      <c r="H142" s="159"/>
      <c r="I142" s="162"/>
      <c r="J142" s="173">
        <f>BK142</f>
        <v>0</v>
      </c>
      <c r="K142" s="159"/>
      <c r="L142" s="164"/>
      <c r="M142" s="165"/>
      <c r="N142" s="166"/>
      <c r="O142" s="166"/>
      <c r="P142" s="167">
        <f>SUM(P143:P149)</f>
        <v>0</v>
      </c>
      <c r="Q142" s="166"/>
      <c r="R142" s="167">
        <f>SUM(R143:R149)</f>
        <v>0</v>
      </c>
      <c r="S142" s="166"/>
      <c r="T142" s="167">
        <f>SUM(T143:T149)</f>
        <v>0</v>
      </c>
      <c r="U142" s="168"/>
      <c r="AR142" s="169" t="s">
        <v>82</v>
      </c>
      <c r="AT142" s="170" t="s">
        <v>71</v>
      </c>
      <c r="AU142" s="170" t="s">
        <v>80</v>
      </c>
      <c r="AY142" s="169" t="s">
        <v>161</v>
      </c>
      <c r="BK142" s="171">
        <f>SUM(BK143:BK149)</f>
        <v>0</v>
      </c>
    </row>
    <row r="143" spans="1:65" s="2" customFormat="1" ht="16.5" customHeight="1">
      <c r="A143" s="36"/>
      <c r="B143" s="37"/>
      <c r="C143" s="174" t="s">
        <v>255</v>
      </c>
      <c r="D143" s="174" t="s">
        <v>165</v>
      </c>
      <c r="E143" s="175" t="s">
        <v>1836</v>
      </c>
      <c r="F143" s="176" t="s">
        <v>1837</v>
      </c>
      <c r="G143" s="177" t="s">
        <v>1842</v>
      </c>
      <c r="H143" s="178">
        <v>1</v>
      </c>
      <c r="I143" s="179"/>
      <c r="J143" s="180">
        <f t="shared" ref="J143:J149" si="0">ROUND(I143*H143,1)</f>
        <v>0</v>
      </c>
      <c r="K143" s="176" t="s">
        <v>19</v>
      </c>
      <c r="L143" s="41"/>
      <c r="M143" s="181" t="s">
        <v>19</v>
      </c>
      <c r="N143" s="182" t="s">
        <v>43</v>
      </c>
      <c r="O143" s="66"/>
      <c r="P143" s="183">
        <f t="shared" ref="P143:P149" si="1">O143*H143</f>
        <v>0</v>
      </c>
      <c r="Q143" s="183">
        <v>0</v>
      </c>
      <c r="R143" s="183">
        <f t="shared" ref="R143:R149" si="2">Q143*H143</f>
        <v>0</v>
      </c>
      <c r="S143" s="183">
        <v>0</v>
      </c>
      <c r="T143" s="183">
        <f t="shared" ref="T143:T149" si="3">S143*H143</f>
        <v>0</v>
      </c>
      <c r="U143" s="184" t="s">
        <v>19</v>
      </c>
      <c r="V143" s="36"/>
      <c r="W143" s="36"/>
      <c r="X143" s="36"/>
      <c r="Y143" s="36"/>
      <c r="Z143" s="36"/>
      <c r="AA143" s="36"/>
      <c r="AB143" s="36"/>
      <c r="AC143" s="36"/>
      <c r="AD143" s="36"/>
      <c r="AE143" s="36"/>
      <c r="AR143" s="185" t="s">
        <v>268</v>
      </c>
      <c r="AT143" s="185" t="s">
        <v>165</v>
      </c>
      <c r="AU143" s="185" t="s">
        <v>82</v>
      </c>
      <c r="AY143" s="19" t="s">
        <v>161</v>
      </c>
      <c r="BE143" s="186">
        <f t="shared" ref="BE143:BE149" si="4">IF(N143="základní",J143,0)</f>
        <v>0</v>
      </c>
      <c r="BF143" s="186">
        <f t="shared" ref="BF143:BF149" si="5">IF(N143="snížená",J143,0)</f>
        <v>0</v>
      </c>
      <c r="BG143" s="186">
        <f t="shared" ref="BG143:BG149" si="6">IF(N143="zákl. přenesená",J143,0)</f>
        <v>0</v>
      </c>
      <c r="BH143" s="186">
        <f t="shared" ref="BH143:BH149" si="7">IF(N143="sníž. přenesená",J143,0)</f>
        <v>0</v>
      </c>
      <c r="BI143" s="186">
        <f t="shared" ref="BI143:BI149" si="8">IF(N143="nulová",J143,0)</f>
        <v>0</v>
      </c>
      <c r="BJ143" s="19" t="s">
        <v>80</v>
      </c>
      <c r="BK143" s="186">
        <f t="shared" ref="BK143:BK149" si="9">ROUND(I143*H143,1)</f>
        <v>0</v>
      </c>
      <c r="BL143" s="19" t="s">
        <v>268</v>
      </c>
      <c r="BM143" s="185" t="s">
        <v>2037</v>
      </c>
    </row>
    <row r="144" spans="1:65" s="2" customFormat="1" ht="16.5" customHeight="1">
      <c r="A144" s="36"/>
      <c r="B144" s="37"/>
      <c r="C144" s="237" t="s">
        <v>8</v>
      </c>
      <c r="D144" s="237" t="s">
        <v>250</v>
      </c>
      <c r="E144" s="238" t="s">
        <v>2038</v>
      </c>
      <c r="F144" s="239" t="s">
        <v>2039</v>
      </c>
      <c r="G144" s="240" t="s">
        <v>1842</v>
      </c>
      <c r="H144" s="241">
        <v>1</v>
      </c>
      <c r="I144" s="242"/>
      <c r="J144" s="243">
        <f t="shared" si="0"/>
        <v>0</v>
      </c>
      <c r="K144" s="239" t="s">
        <v>19</v>
      </c>
      <c r="L144" s="244"/>
      <c r="M144" s="245" t="s">
        <v>19</v>
      </c>
      <c r="N144" s="246" t="s">
        <v>43</v>
      </c>
      <c r="O144" s="66"/>
      <c r="P144" s="183">
        <f t="shared" si="1"/>
        <v>0</v>
      </c>
      <c r="Q144" s="183">
        <v>0</v>
      </c>
      <c r="R144" s="183">
        <f t="shared" si="2"/>
        <v>0</v>
      </c>
      <c r="S144" s="183">
        <v>0</v>
      </c>
      <c r="T144" s="183">
        <f t="shared" si="3"/>
        <v>0</v>
      </c>
      <c r="U144" s="184" t="s">
        <v>19</v>
      </c>
      <c r="V144" s="36"/>
      <c r="W144" s="36"/>
      <c r="X144" s="36"/>
      <c r="Y144" s="36"/>
      <c r="Z144" s="36"/>
      <c r="AA144" s="36"/>
      <c r="AB144" s="36"/>
      <c r="AC144" s="36"/>
      <c r="AD144" s="36"/>
      <c r="AE144" s="36"/>
      <c r="AR144" s="185" t="s">
        <v>406</v>
      </c>
      <c r="AT144" s="185" t="s">
        <v>250</v>
      </c>
      <c r="AU144" s="185" t="s">
        <v>82</v>
      </c>
      <c r="AY144" s="19" t="s">
        <v>161</v>
      </c>
      <c r="BE144" s="186">
        <f t="shared" si="4"/>
        <v>0</v>
      </c>
      <c r="BF144" s="186">
        <f t="shared" si="5"/>
        <v>0</v>
      </c>
      <c r="BG144" s="186">
        <f t="shared" si="6"/>
        <v>0</v>
      </c>
      <c r="BH144" s="186">
        <f t="shared" si="7"/>
        <v>0</v>
      </c>
      <c r="BI144" s="186">
        <f t="shared" si="8"/>
        <v>0</v>
      </c>
      <c r="BJ144" s="19" t="s">
        <v>80</v>
      </c>
      <c r="BK144" s="186">
        <f t="shared" si="9"/>
        <v>0</v>
      </c>
      <c r="BL144" s="19" t="s">
        <v>268</v>
      </c>
      <c r="BM144" s="185" t="s">
        <v>2040</v>
      </c>
    </row>
    <row r="145" spans="1:65" s="2" customFormat="1" ht="16.5" customHeight="1">
      <c r="A145" s="36"/>
      <c r="B145" s="37"/>
      <c r="C145" s="237" t="s">
        <v>268</v>
      </c>
      <c r="D145" s="237" t="s">
        <v>250</v>
      </c>
      <c r="E145" s="238" t="s">
        <v>2041</v>
      </c>
      <c r="F145" s="239" t="s">
        <v>2042</v>
      </c>
      <c r="G145" s="240" t="s">
        <v>1842</v>
      </c>
      <c r="H145" s="241">
        <v>1</v>
      </c>
      <c r="I145" s="242"/>
      <c r="J145" s="243">
        <f t="shared" si="0"/>
        <v>0</v>
      </c>
      <c r="K145" s="239" t="s">
        <v>19</v>
      </c>
      <c r="L145" s="244"/>
      <c r="M145" s="245" t="s">
        <v>19</v>
      </c>
      <c r="N145" s="246" t="s">
        <v>43</v>
      </c>
      <c r="O145" s="66"/>
      <c r="P145" s="183">
        <f t="shared" si="1"/>
        <v>0</v>
      </c>
      <c r="Q145" s="183">
        <v>0</v>
      </c>
      <c r="R145" s="183">
        <f t="shared" si="2"/>
        <v>0</v>
      </c>
      <c r="S145" s="183">
        <v>0</v>
      </c>
      <c r="T145" s="183">
        <f t="shared" si="3"/>
        <v>0</v>
      </c>
      <c r="U145" s="184" t="s">
        <v>19</v>
      </c>
      <c r="V145" s="36"/>
      <c r="W145" s="36"/>
      <c r="X145" s="36"/>
      <c r="Y145" s="36"/>
      <c r="Z145" s="36"/>
      <c r="AA145" s="36"/>
      <c r="AB145" s="36"/>
      <c r="AC145" s="36"/>
      <c r="AD145" s="36"/>
      <c r="AE145" s="36"/>
      <c r="AR145" s="185" t="s">
        <v>406</v>
      </c>
      <c r="AT145" s="185" t="s">
        <v>250</v>
      </c>
      <c r="AU145" s="185" t="s">
        <v>82</v>
      </c>
      <c r="AY145" s="19" t="s">
        <v>161</v>
      </c>
      <c r="BE145" s="186">
        <f t="shared" si="4"/>
        <v>0</v>
      </c>
      <c r="BF145" s="186">
        <f t="shared" si="5"/>
        <v>0</v>
      </c>
      <c r="BG145" s="186">
        <f t="shared" si="6"/>
        <v>0</v>
      </c>
      <c r="BH145" s="186">
        <f t="shared" si="7"/>
        <v>0</v>
      </c>
      <c r="BI145" s="186">
        <f t="shared" si="8"/>
        <v>0</v>
      </c>
      <c r="BJ145" s="19" t="s">
        <v>80</v>
      </c>
      <c r="BK145" s="186">
        <f t="shared" si="9"/>
        <v>0</v>
      </c>
      <c r="BL145" s="19" t="s">
        <v>268</v>
      </c>
      <c r="BM145" s="185" t="s">
        <v>2043</v>
      </c>
    </row>
    <row r="146" spans="1:65" s="2" customFormat="1" ht="16.5" customHeight="1">
      <c r="A146" s="36"/>
      <c r="B146" s="37"/>
      <c r="C146" s="237" t="s">
        <v>295</v>
      </c>
      <c r="D146" s="237" t="s">
        <v>250</v>
      </c>
      <c r="E146" s="238" t="s">
        <v>2044</v>
      </c>
      <c r="F146" s="239" t="s">
        <v>2045</v>
      </c>
      <c r="G146" s="240" t="s">
        <v>1842</v>
      </c>
      <c r="H146" s="241">
        <v>1</v>
      </c>
      <c r="I146" s="242"/>
      <c r="J146" s="243">
        <f t="shared" si="0"/>
        <v>0</v>
      </c>
      <c r="K146" s="239" t="s">
        <v>19</v>
      </c>
      <c r="L146" s="244"/>
      <c r="M146" s="245" t="s">
        <v>19</v>
      </c>
      <c r="N146" s="246" t="s">
        <v>43</v>
      </c>
      <c r="O146" s="66"/>
      <c r="P146" s="183">
        <f t="shared" si="1"/>
        <v>0</v>
      </c>
      <c r="Q146" s="183">
        <v>0</v>
      </c>
      <c r="R146" s="183">
        <f t="shared" si="2"/>
        <v>0</v>
      </c>
      <c r="S146" s="183">
        <v>0</v>
      </c>
      <c r="T146" s="183">
        <f t="shared" si="3"/>
        <v>0</v>
      </c>
      <c r="U146" s="184" t="s">
        <v>19</v>
      </c>
      <c r="V146" s="36"/>
      <c r="W146" s="36"/>
      <c r="X146" s="36"/>
      <c r="Y146" s="36"/>
      <c r="Z146" s="36"/>
      <c r="AA146" s="36"/>
      <c r="AB146" s="36"/>
      <c r="AC146" s="36"/>
      <c r="AD146" s="36"/>
      <c r="AE146" s="36"/>
      <c r="AR146" s="185" t="s">
        <v>406</v>
      </c>
      <c r="AT146" s="185" t="s">
        <v>250</v>
      </c>
      <c r="AU146" s="185" t="s">
        <v>82</v>
      </c>
      <c r="AY146" s="19" t="s">
        <v>161</v>
      </c>
      <c r="BE146" s="186">
        <f t="shared" si="4"/>
        <v>0</v>
      </c>
      <c r="BF146" s="186">
        <f t="shared" si="5"/>
        <v>0</v>
      </c>
      <c r="BG146" s="186">
        <f t="shared" si="6"/>
        <v>0</v>
      </c>
      <c r="BH146" s="186">
        <f t="shared" si="7"/>
        <v>0</v>
      </c>
      <c r="BI146" s="186">
        <f t="shared" si="8"/>
        <v>0</v>
      </c>
      <c r="BJ146" s="19" t="s">
        <v>80</v>
      </c>
      <c r="BK146" s="186">
        <f t="shared" si="9"/>
        <v>0</v>
      </c>
      <c r="BL146" s="19" t="s">
        <v>268</v>
      </c>
      <c r="BM146" s="185" t="s">
        <v>2046</v>
      </c>
    </row>
    <row r="147" spans="1:65" s="2" customFormat="1" ht="16.5" customHeight="1">
      <c r="A147" s="36"/>
      <c r="B147" s="37"/>
      <c r="C147" s="174" t="s">
        <v>300</v>
      </c>
      <c r="D147" s="174" t="s">
        <v>165</v>
      </c>
      <c r="E147" s="175" t="s">
        <v>2047</v>
      </c>
      <c r="F147" s="176" t="s">
        <v>2048</v>
      </c>
      <c r="G147" s="177" t="s">
        <v>1838</v>
      </c>
      <c r="H147" s="178">
        <v>8</v>
      </c>
      <c r="I147" s="179"/>
      <c r="J147" s="180">
        <f t="shared" si="0"/>
        <v>0</v>
      </c>
      <c r="K147" s="176" t="s">
        <v>19</v>
      </c>
      <c r="L147" s="41"/>
      <c r="M147" s="181" t="s">
        <v>19</v>
      </c>
      <c r="N147" s="182" t="s">
        <v>43</v>
      </c>
      <c r="O147" s="66"/>
      <c r="P147" s="183">
        <f t="shared" si="1"/>
        <v>0</v>
      </c>
      <c r="Q147" s="183">
        <v>0</v>
      </c>
      <c r="R147" s="183">
        <f t="shared" si="2"/>
        <v>0</v>
      </c>
      <c r="S147" s="183">
        <v>0</v>
      </c>
      <c r="T147" s="183">
        <f t="shared" si="3"/>
        <v>0</v>
      </c>
      <c r="U147" s="184" t="s">
        <v>19</v>
      </c>
      <c r="V147" s="36"/>
      <c r="W147" s="36"/>
      <c r="X147" s="36"/>
      <c r="Y147" s="36"/>
      <c r="Z147" s="36"/>
      <c r="AA147" s="36"/>
      <c r="AB147" s="36"/>
      <c r="AC147" s="36"/>
      <c r="AD147" s="36"/>
      <c r="AE147" s="36"/>
      <c r="AR147" s="185" t="s">
        <v>268</v>
      </c>
      <c r="AT147" s="185" t="s">
        <v>165</v>
      </c>
      <c r="AU147" s="185" t="s">
        <v>82</v>
      </c>
      <c r="AY147" s="19" t="s">
        <v>161</v>
      </c>
      <c r="BE147" s="186">
        <f t="shared" si="4"/>
        <v>0</v>
      </c>
      <c r="BF147" s="186">
        <f t="shared" si="5"/>
        <v>0</v>
      </c>
      <c r="BG147" s="186">
        <f t="shared" si="6"/>
        <v>0</v>
      </c>
      <c r="BH147" s="186">
        <f t="shared" si="7"/>
        <v>0</v>
      </c>
      <c r="BI147" s="186">
        <f t="shared" si="8"/>
        <v>0</v>
      </c>
      <c r="BJ147" s="19" t="s">
        <v>80</v>
      </c>
      <c r="BK147" s="186">
        <f t="shared" si="9"/>
        <v>0</v>
      </c>
      <c r="BL147" s="19" t="s">
        <v>268</v>
      </c>
      <c r="BM147" s="185" t="s">
        <v>2049</v>
      </c>
    </row>
    <row r="148" spans="1:65" s="2" customFormat="1" ht="24.2" customHeight="1">
      <c r="A148" s="36"/>
      <c r="B148" s="37"/>
      <c r="C148" s="237" t="s">
        <v>308</v>
      </c>
      <c r="D148" s="237" t="s">
        <v>250</v>
      </c>
      <c r="E148" s="238" t="s">
        <v>2050</v>
      </c>
      <c r="F148" s="239" t="s">
        <v>2051</v>
      </c>
      <c r="G148" s="240" t="s">
        <v>1842</v>
      </c>
      <c r="H148" s="241">
        <v>1</v>
      </c>
      <c r="I148" s="242"/>
      <c r="J148" s="243">
        <f t="shared" si="0"/>
        <v>0</v>
      </c>
      <c r="K148" s="239" t="s">
        <v>19</v>
      </c>
      <c r="L148" s="244"/>
      <c r="M148" s="245" t="s">
        <v>19</v>
      </c>
      <c r="N148" s="246" t="s">
        <v>43</v>
      </c>
      <c r="O148" s="66"/>
      <c r="P148" s="183">
        <f t="shared" si="1"/>
        <v>0</v>
      </c>
      <c r="Q148" s="183">
        <v>0</v>
      </c>
      <c r="R148" s="183">
        <f t="shared" si="2"/>
        <v>0</v>
      </c>
      <c r="S148" s="183">
        <v>0</v>
      </c>
      <c r="T148" s="183">
        <f t="shared" si="3"/>
        <v>0</v>
      </c>
      <c r="U148" s="184" t="s">
        <v>19</v>
      </c>
      <c r="V148" s="36"/>
      <c r="W148" s="36"/>
      <c r="X148" s="36"/>
      <c r="Y148" s="36"/>
      <c r="Z148" s="36"/>
      <c r="AA148" s="36"/>
      <c r="AB148" s="36"/>
      <c r="AC148" s="36"/>
      <c r="AD148" s="36"/>
      <c r="AE148" s="36"/>
      <c r="AR148" s="185" t="s">
        <v>406</v>
      </c>
      <c r="AT148" s="185" t="s">
        <v>250</v>
      </c>
      <c r="AU148" s="185" t="s">
        <v>82</v>
      </c>
      <c r="AY148" s="19" t="s">
        <v>161</v>
      </c>
      <c r="BE148" s="186">
        <f t="shared" si="4"/>
        <v>0</v>
      </c>
      <c r="BF148" s="186">
        <f t="shared" si="5"/>
        <v>0</v>
      </c>
      <c r="BG148" s="186">
        <f t="shared" si="6"/>
        <v>0</v>
      </c>
      <c r="BH148" s="186">
        <f t="shared" si="7"/>
        <v>0</v>
      </c>
      <c r="BI148" s="186">
        <f t="shared" si="8"/>
        <v>0</v>
      </c>
      <c r="BJ148" s="19" t="s">
        <v>80</v>
      </c>
      <c r="BK148" s="186">
        <f t="shared" si="9"/>
        <v>0</v>
      </c>
      <c r="BL148" s="19" t="s">
        <v>268</v>
      </c>
      <c r="BM148" s="185" t="s">
        <v>2052</v>
      </c>
    </row>
    <row r="149" spans="1:65" s="2" customFormat="1" ht="16.5" customHeight="1">
      <c r="A149" s="36"/>
      <c r="B149" s="37"/>
      <c r="C149" s="174" t="s">
        <v>320</v>
      </c>
      <c r="D149" s="174" t="s">
        <v>165</v>
      </c>
      <c r="E149" s="175" t="s">
        <v>1844</v>
      </c>
      <c r="F149" s="176" t="s">
        <v>1845</v>
      </c>
      <c r="G149" s="177" t="s">
        <v>1838</v>
      </c>
      <c r="H149" s="178">
        <v>25</v>
      </c>
      <c r="I149" s="179"/>
      <c r="J149" s="180">
        <f t="shared" si="0"/>
        <v>0</v>
      </c>
      <c r="K149" s="176" t="s">
        <v>19</v>
      </c>
      <c r="L149" s="41"/>
      <c r="M149" s="181" t="s">
        <v>19</v>
      </c>
      <c r="N149" s="182" t="s">
        <v>43</v>
      </c>
      <c r="O149" s="66"/>
      <c r="P149" s="183">
        <f t="shared" si="1"/>
        <v>0</v>
      </c>
      <c r="Q149" s="183">
        <v>0</v>
      </c>
      <c r="R149" s="183">
        <f t="shared" si="2"/>
        <v>0</v>
      </c>
      <c r="S149" s="183">
        <v>0</v>
      </c>
      <c r="T149" s="183">
        <f t="shared" si="3"/>
        <v>0</v>
      </c>
      <c r="U149" s="184" t="s">
        <v>19</v>
      </c>
      <c r="V149" s="36"/>
      <c r="W149" s="36"/>
      <c r="X149" s="36"/>
      <c r="Y149" s="36"/>
      <c r="Z149" s="36"/>
      <c r="AA149" s="36"/>
      <c r="AB149" s="36"/>
      <c r="AC149" s="36"/>
      <c r="AD149" s="36"/>
      <c r="AE149" s="36"/>
      <c r="AR149" s="185" t="s">
        <v>268</v>
      </c>
      <c r="AT149" s="185" t="s">
        <v>165</v>
      </c>
      <c r="AU149" s="185" t="s">
        <v>82</v>
      </c>
      <c r="AY149" s="19" t="s">
        <v>161</v>
      </c>
      <c r="BE149" s="186">
        <f t="shared" si="4"/>
        <v>0</v>
      </c>
      <c r="BF149" s="186">
        <f t="shared" si="5"/>
        <v>0</v>
      </c>
      <c r="BG149" s="186">
        <f t="shared" si="6"/>
        <v>0</v>
      </c>
      <c r="BH149" s="186">
        <f t="shared" si="7"/>
        <v>0</v>
      </c>
      <c r="BI149" s="186">
        <f t="shared" si="8"/>
        <v>0</v>
      </c>
      <c r="BJ149" s="19" t="s">
        <v>80</v>
      </c>
      <c r="BK149" s="186">
        <f t="shared" si="9"/>
        <v>0</v>
      </c>
      <c r="BL149" s="19" t="s">
        <v>268</v>
      </c>
      <c r="BM149" s="185" t="s">
        <v>2053</v>
      </c>
    </row>
    <row r="150" spans="1:65" s="12" customFormat="1" ht="22.9" customHeight="1">
      <c r="B150" s="158"/>
      <c r="C150" s="159"/>
      <c r="D150" s="160" t="s">
        <v>71</v>
      </c>
      <c r="E150" s="172" t="s">
        <v>1847</v>
      </c>
      <c r="F150" s="172" t="s">
        <v>1848</v>
      </c>
      <c r="G150" s="159"/>
      <c r="H150" s="159"/>
      <c r="I150" s="162"/>
      <c r="J150" s="173">
        <f>BK150</f>
        <v>0</v>
      </c>
      <c r="K150" s="159"/>
      <c r="L150" s="164"/>
      <c r="M150" s="165"/>
      <c r="N150" s="166"/>
      <c r="O150" s="166"/>
      <c r="P150" s="167">
        <f>SUM(P151:P169)</f>
        <v>0</v>
      </c>
      <c r="Q150" s="166"/>
      <c r="R150" s="167">
        <f>SUM(R151:R169)</f>
        <v>0</v>
      </c>
      <c r="S150" s="166"/>
      <c r="T150" s="167">
        <f>SUM(T151:T169)</f>
        <v>0</v>
      </c>
      <c r="U150" s="168"/>
      <c r="AR150" s="169" t="s">
        <v>82</v>
      </c>
      <c r="AT150" s="170" t="s">
        <v>71</v>
      </c>
      <c r="AU150" s="170" t="s">
        <v>80</v>
      </c>
      <c r="AY150" s="169" t="s">
        <v>161</v>
      </c>
      <c r="BK150" s="171">
        <f>SUM(BK151:BK169)</f>
        <v>0</v>
      </c>
    </row>
    <row r="151" spans="1:65" s="2" customFormat="1" ht="16.5" customHeight="1">
      <c r="A151" s="36"/>
      <c r="B151" s="37"/>
      <c r="C151" s="174" t="s">
        <v>7</v>
      </c>
      <c r="D151" s="174" t="s">
        <v>165</v>
      </c>
      <c r="E151" s="175" t="s">
        <v>1849</v>
      </c>
      <c r="F151" s="176" t="s">
        <v>1850</v>
      </c>
      <c r="G151" s="177" t="s">
        <v>193</v>
      </c>
      <c r="H151" s="178">
        <v>380</v>
      </c>
      <c r="I151" s="179"/>
      <c r="J151" s="180">
        <f t="shared" ref="J151:J169" si="10">ROUND(I151*H151,1)</f>
        <v>0</v>
      </c>
      <c r="K151" s="176" t="s">
        <v>19</v>
      </c>
      <c r="L151" s="41"/>
      <c r="M151" s="181" t="s">
        <v>19</v>
      </c>
      <c r="N151" s="182" t="s">
        <v>43</v>
      </c>
      <c r="O151" s="66"/>
      <c r="P151" s="183">
        <f t="shared" ref="P151:P169" si="11">O151*H151</f>
        <v>0</v>
      </c>
      <c r="Q151" s="183">
        <v>0</v>
      </c>
      <c r="R151" s="183">
        <f t="shared" ref="R151:R169" si="12">Q151*H151</f>
        <v>0</v>
      </c>
      <c r="S151" s="183">
        <v>0</v>
      </c>
      <c r="T151" s="183">
        <f t="shared" ref="T151:T169" si="13">S151*H151</f>
        <v>0</v>
      </c>
      <c r="U151" s="184" t="s">
        <v>19</v>
      </c>
      <c r="V151" s="36"/>
      <c r="W151" s="36"/>
      <c r="X151" s="36"/>
      <c r="Y151" s="36"/>
      <c r="Z151" s="36"/>
      <c r="AA151" s="36"/>
      <c r="AB151" s="36"/>
      <c r="AC151" s="36"/>
      <c r="AD151" s="36"/>
      <c r="AE151" s="36"/>
      <c r="AR151" s="185" t="s">
        <v>268</v>
      </c>
      <c r="AT151" s="185" t="s">
        <v>165</v>
      </c>
      <c r="AU151" s="185" t="s">
        <v>82</v>
      </c>
      <c r="AY151" s="19" t="s">
        <v>161</v>
      </c>
      <c r="BE151" s="186">
        <f t="shared" ref="BE151:BE169" si="14">IF(N151="základní",J151,0)</f>
        <v>0</v>
      </c>
      <c r="BF151" s="186">
        <f t="shared" ref="BF151:BF169" si="15">IF(N151="snížená",J151,0)</f>
        <v>0</v>
      </c>
      <c r="BG151" s="186">
        <f t="shared" ref="BG151:BG169" si="16">IF(N151="zákl. přenesená",J151,0)</f>
        <v>0</v>
      </c>
      <c r="BH151" s="186">
        <f t="shared" ref="BH151:BH169" si="17">IF(N151="sníž. přenesená",J151,0)</f>
        <v>0</v>
      </c>
      <c r="BI151" s="186">
        <f t="shared" ref="BI151:BI169" si="18">IF(N151="nulová",J151,0)</f>
        <v>0</v>
      </c>
      <c r="BJ151" s="19" t="s">
        <v>80</v>
      </c>
      <c r="BK151" s="186">
        <f t="shared" ref="BK151:BK169" si="19">ROUND(I151*H151,1)</f>
        <v>0</v>
      </c>
      <c r="BL151" s="19" t="s">
        <v>268</v>
      </c>
      <c r="BM151" s="185" t="s">
        <v>2054</v>
      </c>
    </row>
    <row r="152" spans="1:65" s="2" customFormat="1" ht="16.5" customHeight="1">
      <c r="A152" s="36"/>
      <c r="B152" s="37"/>
      <c r="C152" s="237" t="s">
        <v>338</v>
      </c>
      <c r="D152" s="237" t="s">
        <v>250</v>
      </c>
      <c r="E152" s="238" t="s">
        <v>1852</v>
      </c>
      <c r="F152" s="239" t="s">
        <v>1853</v>
      </c>
      <c r="G152" s="240" t="s">
        <v>193</v>
      </c>
      <c r="H152" s="241">
        <v>380</v>
      </c>
      <c r="I152" s="242"/>
      <c r="J152" s="243">
        <f t="shared" si="10"/>
        <v>0</v>
      </c>
      <c r="K152" s="239" t="s">
        <v>19</v>
      </c>
      <c r="L152" s="244"/>
      <c r="M152" s="245" t="s">
        <v>19</v>
      </c>
      <c r="N152" s="246" t="s">
        <v>43</v>
      </c>
      <c r="O152" s="66"/>
      <c r="P152" s="183">
        <f t="shared" si="11"/>
        <v>0</v>
      </c>
      <c r="Q152" s="183">
        <v>0</v>
      </c>
      <c r="R152" s="183">
        <f t="shared" si="12"/>
        <v>0</v>
      </c>
      <c r="S152" s="183">
        <v>0</v>
      </c>
      <c r="T152" s="183">
        <f t="shared" si="13"/>
        <v>0</v>
      </c>
      <c r="U152" s="184" t="s">
        <v>19</v>
      </c>
      <c r="V152" s="36"/>
      <c r="W152" s="36"/>
      <c r="X152" s="36"/>
      <c r="Y152" s="36"/>
      <c r="Z152" s="36"/>
      <c r="AA152" s="36"/>
      <c r="AB152" s="36"/>
      <c r="AC152" s="36"/>
      <c r="AD152" s="36"/>
      <c r="AE152" s="36"/>
      <c r="AR152" s="185" t="s">
        <v>406</v>
      </c>
      <c r="AT152" s="185" t="s">
        <v>250</v>
      </c>
      <c r="AU152" s="185" t="s">
        <v>82</v>
      </c>
      <c r="AY152" s="19" t="s">
        <v>161</v>
      </c>
      <c r="BE152" s="186">
        <f t="shared" si="14"/>
        <v>0</v>
      </c>
      <c r="BF152" s="186">
        <f t="shared" si="15"/>
        <v>0</v>
      </c>
      <c r="BG152" s="186">
        <f t="shared" si="16"/>
        <v>0</v>
      </c>
      <c r="BH152" s="186">
        <f t="shared" si="17"/>
        <v>0</v>
      </c>
      <c r="BI152" s="186">
        <f t="shared" si="18"/>
        <v>0</v>
      </c>
      <c r="BJ152" s="19" t="s">
        <v>80</v>
      </c>
      <c r="BK152" s="186">
        <f t="shared" si="19"/>
        <v>0</v>
      </c>
      <c r="BL152" s="19" t="s">
        <v>268</v>
      </c>
      <c r="BM152" s="185" t="s">
        <v>2055</v>
      </c>
    </row>
    <row r="153" spans="1:65" s="2" customFormat="1" ht="16.5" customHeight="1">
      <c r="A153" s="36"/>
      <c r="B153" s="37"/>
      <c r="C153" s="174" t="s">
        <v>351</v>
      </c>
      <c r="D153" s="174" t="s">
        <v>165</v>
      </c>
      <c r="E153" s="175" t="s">
        <v>1855</v>
      </c>
      <c r="F153" s="176" t="s">
        <v>1856</v>
      </c>
      <c r="G153" s="177" t="s">
        <v>193</v>
      </c>
      <c r="H153" s="178">
        <v>630</v>
      </c>
      <c r="I153" s="179"/>
      <c r="J153" s="180">
        <f t="shared" si="10"/>
        <v>0</v>
      </c>
      <c r="K153" s="176" t="s">
        <v>19</v>
      </c>
      <c r="L153" s="41"/>
      <c r="M153" s="181" t="s">
        <v>19</v>
      </c>
      <c r="N153" s="182" t="s">
        <v>43</v>
      </c>
      <c r="O153" s="66"/>
      <c r="P153" s="183">
        <f t="shared" si="11"/>
        <v>0</v>
      </c>
      <c r="Q153" s="183">
        <v>0</v>
      </c>
      <c r="R153" s="183">
        <f t="shared" si="12"/>
        <v>0</v>
      </c>
      <c r="S153" s="183">
        <v>0</v>
      </c>
      <c r="T153" s="183">
        <f t="shared" si="13"/>
        <v>0</v>
      </c>
      <c r="U153" s="184" t="s">
        <v>19</v>
      </c>
      <c r="V153" s="36"/>
      <c r="W153" s="36"/>
      <c r="X153" s="36"/>
      <c r="Y153" s="36"/>
      <c r="Z153" s="36"/>
      <c r="AA153" s="36"/>
      <c r="AB153" s="36"/>
      <c r="AC153" s="36"/>
      <c r="AD153" s="36"/>
      <c r="AE153" s="36"/>
      <c r="AR153" s="185" t="s">
        <v>268</v>
      </c>
      <c r="AT153" s="185" t="s">
        <v>165</v>
      </c>
      <c r="AU153" s="185" t="s">
        <v>82</v>
      </c>
      <c r="AY153" s="19" t="s">
        <v>161</v>
      </c>
      <c r="BE153" s="186">
        <f t="shared" si="14"/>
        <v>0</v>
      </c>
      <c r="BF153" s="186">
        <f t="shared" si="15"/>
        <v>0</v>
      </c>
      <c r="BG153" s="186">
        <f t="shared" si="16"/>
        <v>0</v>
      </c>
      <c r="BH153" s="186">
        <f t="shared" si="17"/>
        <v>0</v>
      </c>
      <c r="BI153" s="186">
        <f t="shared" si="18"/>
        <v>0</v>
      </c>
      <c r="BJ153" s="19" t="s">
        <v>80</v>
      </c>
      <c r="BK153" s="186">
        <f t="shared" si="19"/>
        <v>0</v>
      </c>
      <c r="BL153" s="19" t="s">
        <v>268</v>
      </c>
      <c r="BM153" s="185" t="s">
        <v>2056</v>
      </c>
    </row>
    <row r="154" spans="1:65" s="2" customFormat="1" ht="16.5" customHeight="1">
      <c r="A154" s="36"/>
      <c r="B154" s="37"/>
      <c r="C154" s="237" t="s">
        <v>356</v>
      </c>
      <c r="D154" s="237" t="s">
        <v>250</v>
      </c>
      <c r="E154" s="238" t="s">
        <v>1858</v>
      </c>
      <c r="F154" s="239" t="s">
        <v>1859</v>
      </c>
      <c r="G154" s="240" t="s">
        <v>193</v>
      </c>
      <c r="H154" s="241">
        <v>630</v>
      </c>
      <c r="I154" s="242"/>
      <c r="J154" s="243">
        <f t="shared" si="10"/>
        <v>0</v>
      </c>
      <c r="K154" s="239" t="s">
        <v>19</v>
      </c>
      <c r="L154" s="244"/>
      <c r="M154" s="245" t="s">
        <v>19</v>
      </c>
      <c r="N154" s="246" t="s">
        <v>43</v>
      </c>
      <c r="O154" s="66"/>
      <c r="P154" s="183">
        <f t="shared" si="11"/>
        <v>0</v>
      </c>
      <c r="Q154" s="183">
        <v>0</v>
      </c>
      <c r="R154" s="183">
        <f t="shared" si="12"/>
        <v>0</v>
      </c>
      <c r="S154" s="183">
        <v>0</v>
      </c>
      <c r="T154" s="183">
        <f t="shared" si="13"/>
        <v>0</v>
      </c>
      <c r="U154" s="184" t="s">
        <v>19</v>
      </c>
      <c r="V154" s="36"/>
      <c r="W154" s="36"/>
      <c r="X154" s="36"/>
      <c r="Y154" s="36"/>
      <c r="Z154" s="36"/>
      <c r="AA154" s="36"/>
      <c r="AB154" s="36"/>
      <c r="AC154" s="36"/>
      <c r="AD154" s="36"/>
      <c r="AE154" s="36"/>
      <c r="AR154" s="185" t="s">
        <v>406</v>
      </c>
      <c r="AT154" s="185" t="s">
        <v>250</v>
      </c>
      <c r="AU154" s="185" t="s">
        <v>82</v>
      </c>
      <c r="AY154" s="19" t="s">
        <v>161</v>
      </c>
      <c r="BE154" s="186">
        <f t="shared" si="14"/>
        <v>0</v>
      </c>
      <c r="BF154" s="186">
        <f t="shared" si="15"/>
        <v>0</v>
      </c>
      <c r="BG154" s="186">
        <f t="shared" si="16"/>
        <v>0</v>
      </c>
      <c r="BH154" s="186">
        <f t="shared" si="17"/>
        <v>0</v>
      </c>
      <c r="BI154" s="186">
        <f t="shared" si="18"/>
        <v>0</v>
      </c>
      <c r="BJ154" s="19" t="s">
        <v>80</v>
      </c>
      <c r="BK154" s="186">
        <f t="shared" si="19"/>
        <v>0</v>
      </c>
      <c r="BL154" s="19" t="s">
        <v>268</v>
      </c>
      <c r="BM154" s="185" t="s">
        <v>2057</v>
      </c>
    </row>
    <row r="155" spans="1:65" s="2" customFormat="1" ht="16.5" customHeight="1">
      <c r="A155" s="36"/>
      <c r="B155" s="37"/>
      <c r="C155" s="174" t="s">
        <v>361</v>
      </c>
      <c r="D155" s="174" t="s">
        <v>165</v>
      </c>
      <c r="E155" s="175" t="s">
        <v>1861</v>
      </c>
      <c r="F155" s="176" t="s">
        <v>1862</v>
      </c>
      <c r="G155" s="177" t="s">
        <v>1842</v>
      </c>
      <c r="H155" s="178">
        <v>118</v>
      </c>
      <c r="I155" s="179"/>
      <c r="J155" s="180">
        <f t="shared" si="10"/>
        <v>0</v>
      </c>
      <c r="K155" s="176" t="s">
        <v>19</v>
      </c>
      <c r="L155" s="41"/>
      <c r="M155" s="181" t="s">
        <v>19</v>
      </c>
      <c r="N155" s="182" t="s">
        <v>43</v>
      </c>
      <c r="O155" s="66"/>
      <c r="P155" s="183">
        <f t="shared" si="11"/>
        <v>0</v>
      </c>
      <c r="Q155" s="183">
        <v>0</v>
      </c>
      <c r="R155" s="183">
        <f t="shared" si="12"/>
        <v>0</v>
      </c>
      <c r="S155" s="183">
        <v>0</v>
      </c>
      <c r="T155" s="183">
        <f t="shared" si="13"/>
        <v>0</v>
      </c>
      <c r="U155" s="184" t="s">
        <v>19</v>
      </c>
      <c r="V155" s="36"/>
      <c r="W155" s="36"/>
      <c r="X155" s="36"/>
      <c r="Y155" s="36"/>
      <c r="Z155" s="36"/>
      <c r="AA155" s="36"/>
      <c r="AB155" s="36"/>
      <c r="AC155" s="36"/>
      <c r="AD155" s="36"/>
      <c r="AE155" s="36"/>
      <c r="AR155" s="185" t="s">
        <v>268</v>
      </c>
      <c r="AT155" s="185" t="s">
        <v>165</v>
      </c>
      <c r="AU155" s="185" t="s">
        <v>82</v>
      </c>
      <c r="AY155" s="19" t="s">
        <v>161</v>
      </c>
      <c r="BE155" s="186">
        <f t="shared" si="14"/>
        <v>0</v>
      </c>
      <c r="BF155" s="186">
        <f t="shared" si="15"/>
        <v>0</v>
      </c>
      <c r="BG155" s="186">
        <f t="shared" si="16"/>
        <v>0</v>
      </c>
      <c r="BH155" s="186">
        <f t="shared" si="17"/>
        <v>0</v>
      </c>
      <c r="BI155" s="186">
        <f t="shared" si="18"/>
        <v>0</v>
      </c>
      <c r="BJ155" s="19" t="s">
        <v>80</v>
      </c>
      <c r="BK155" s="186">
        <f t="shared" si="19"/>
        <v>0</v>
      </c>
      <c r="BL155" s="19" t="s">
        <v>268</v>
      </c>
      <c r="BM155" s="185" t="s">
        <v>2058</v>
      </c>
    </row>
    <row r="156" spans="1:65" s="2" customFormat="1" ht="16.5" customHeight="1">
      <c r="A156" s="36"/>
      <c r="B156" s="37"/>
      <c r="C156" s="237" t="s">
        <v>367</v>
      </c>
      <c r="D156" s="237" t="s">
        <v>250</v>
      </c>
      <c r="E156" s="238" t="s">
        <v>1864</v>
      </c>
      <c r="F156" s="239" t="s">
        <v>1865</v>
      </c>
      <c r="G156" s="240" t="s">
        <v>185</v>
      </c>
      <c r="H156" s="241">
        <v>86</v>
      </c>
      <c r="I156" s="242"/>
      <c r="J156" s="243">
        <f t="shared" si="10"/>
        <v>0</v>
      </c>
      <c r="K156" s="239" t="s">
        <v>19</v>
      </c>
      <c r="L156" s="244"/>
      <c r="M156" s="245" t="s">
        <v>19</v>
      </c>
      <c r="N156" s="246" t="s">
        <v>43</v>
      </c>
      <c r="O156" s="66"/>
      <c r="P156" s="183">
        <f t="shared" si="11"/>
        <v>0</v>
      </c>
      <c r="Q156" s="183">
        <v>0</v>
      </c>
      <c r="R156" s="183">
        <f t="shared" si="12"/>
        <v>0</v>
      </c>
      <c r="S156" s="183">
        <v>0</v>
      </c>
      <c r="T156" s="183">
        <f t="shared" si="13"/>
        <v>0</v>
      </c>
      <c r="U156" s="184" t="s">
        <v>19</v>
      </c>
      <c r="V156" s="36"/>
      <c r="W156" s="36"/>
      <c r="X156" s="36"/>
      <c r="Y156" s="36"/>
      <c r="Z156" s="36"/>
      <c r="AA156" s="36"/>
      <c r="AB156" s="36"/>
      <c r="AC156" s="36"/>
      <c r="AD156" s="36"/>
      <c r="AE156" s="36"/>
      <c r="AR156" s="185" t="s">
        <v>406</v>
      </c>
      <c r="AT156" s="185" t="s">
        <v>250</v>
      </c>
      <c r="AU156" s="185" t="s">
        <v>82</v>
      </c>
      <c r="AY156" s="19" t="s">
        <v>161</v>
      </c>
      <c r="BE156" s="186">
        <f t="shared" si="14"/>
        <v>0</v>
      </c>
      <c r="BF156" s="186">
        <f t="shared" si="15"/>
        <v>0</v>
      </c>
      <c r="BG156" s="186">
        <f t="shared" si="16"/>
        <v>0</v>
      </c>
      <c r="BH156" s="186">
        <f t="shared" si="17"/>
        <v>0</v>
      </c>
      <c r="BI156" s="186">
        <f t="shared" si="18"/>
        <v>0</v>
      </c>
      <c r="BJ156" s="19" t="s">
        <v>80</v>
      </c>
      <c r="BK156" s="186">
        <f t="shared" si="19"/>
        <v>0</v>
      </c>
      <c r="BL156" s="19" t="s">
        <v>268</v>
      </c>
      <c r="BM156" s="185" t="s">
        <v>2059</v>
      </c>
    </row>
    <row r="157" spans="1:65" s="2" customFormat="1" ht="16.5" customHeight="1">
      <c r="A157" s="36"/>
      <c r="B157" s="37"/>
      <c r="C157" s="237" t="s">
        <v>371</v>
      </c>
      <c r="D157" s="237" t="s">
        <v>250</v>
      </c>
      <c r="E157" s="238" t="s">
        <v>1867</v>
      </c>
      <c r="F157" s="239" t="s">
        <v>1868</v>
      </c>
      <c r="G157" s="240" t="s">
        <v>185</v>
      </c>
      <c r="H157" s="241">
        <v>24</v>
      </c>
      <c r="I157" s="242"/>
      <c r="J157" s="243">
        <f t="shared" si="10"/>
        <v>0</v>
      </c>
      <c r="K157" s="239" t="s">
        <v>19</v>
      </c>
      <c r="L157" s="244"/>
      <c r="M157" s="245" t="s">
        <v>19</v>
      </c>
      <c r="N157" s="246" t="s">
        <v>43</v>
      </c>
      <c r="O157" s="66"/>
      <c r="P157" s="183">
        <f t="shared" si="11"/>
        <v>0</v>
      </c>
      <c r="Q157" s="183">
        <v>0</v>
      </c>
      <c r="R157" s="183">
        <f t="shared" si="12"/>
        <v>0</v>
      </c>
      <c r="S157" s="183">
        <v>0</v>
      </c>
      <c r="T157" s="183">
        <f t="shared" si="13"/>
        <v>0</v>
      </c>
      <c r="U157" s="184" t="s">
        <v>19</v>
      </c>
      <c r="V157" s="36"/>
      <c r="W157" s="36"/>
      <c r="X157" s="36"/>
      <c r="Y157" s="36"/>
      <c r="Z157" s="36"/>
      <c r="AA157" s="36"/>
      <c r="AB157" s="36"/>
      <c r="AC157" s="36"/>
      <c r="AD157" s="36"/>
      <c r="AE157" s="36"/>
      <c r="AR157" s="185" t="s">
        <v>406</v>
      </c>
      <c r="AT157" s="185" t="s">
        <v>250</v>
      </c>
      <c r="AU157" s="185" t="s">
        <v>82</v>
      </c>
      <c r="AY157" s="19" t="s">
        <v>161</v>
      </c>
      <c r="BE157" s="186">
        <f t="shared" si="14"/>
        <v>0</v>
      </c>
      <c r="BF157" s="186">
        <f t="shared" si="15"/>
        <v>0</v>
      </c>
      <c r="BG157" s="186">
        <f t="shared" si="16"/>
        <v>0</v>
      </c>
      <c r="BH157" s="186">
        <f t="shared" si="17"/>
        <v>0</v>
      </c>
      <c r="BI157" s="186">
        <f t="shared" si="18"/>
        <v>0</v>
      </c>
      <c r="BJ157" s="19" t="s">
        <v>80</v>
      </c>
      <c r="BK157" s="186">
        <f t="shared" si="19"/>
        <v>0</v>
      </c>
      <c r="BL157" s="19" t="s">
        <v>268</v>
      </c>
      <c r="BM157" s="185" t="s">
        <v>2060</v>
      </c>
    </row>
    <row r="158" spans="1:65" s="2" customFormat="1" ht="16.5" customHeight="1">
      <c r="A158" s="36"/>
      <c r="B158" s="37"/>
      <c r="C158" s="237" t="s">
        <v>377</v>
      </c>
      <c r="D158" s="237" t="s">
        <v>250</v>
      </c>
      <c r="E158" s="238" t="s">
        <v>1870</v>
      </c>
      <c r="F158" s="239" t="s">
        <v>1871</v>
      </c>
      <c r="G158" s="240" t="s">
        <v>185</v>
      </c>
      <c r="H158" s="241">
        <v>6</v>
      </c>
      <c r="I158" s="242"/>
      <c r="J158" s="243">
        <f t="shared" si="10"/>
        <v>0</v>
      </c>
      <c r="K158" s="239" t="s">
        <v>19</v>
      </c>
      <c r="L158" s="244"/>
      <c r="M158" s="245" t="s">
        <v>19</v>
      </c>
      <c r="N158" s="246" t="s">
        <v>43</v>
      </c>
      <c r="O158" s="66"/>
      <c r="P158" s="183">
        <f t="shared" si="11"/>
        <v>0</v>
      </c>
      <c r="Q158" s="183">
        <v>0</v>
      </c>
      <c r="R158" s="183">
        <f t="shared" si="12"/>
        <v>0</v>
      </c>
      <c r="S158" s="183">
        <v>0</v>
      </c>
      <c r="T158" s="183">
        <f t="shared" si="13"/>
        <v>0</v>
      </c>
      <c r="U158" s="184" t="s">
        <v>19</v>
      </c>
      <c r="V158" s="36"/>
      <c r="W158" s="36"/>
      <c r="X158" s="36"/>
      <c r="Y158" s="36"/>
      <c r="Z158" s="36"/>
      <c r="AA158" s="36"/>
      <c r="AB158" s="36"/>
      <c r="AC158" s="36"/>
      <c r="AD158" s="36"/>
      <c r="AE158" s="36"/>
      <c r="AR158" s="185" t="s">
        <v>406</v>
      </c>
      <c r="AT158" s="185" t="s">
        <v>250</v>
      </c>
      <c r="AU158" s="185" t="s">
        <v>82</v>
      </c>
      <c r="AY158" s="19" t="s">
        <v>161</v>
      </c>
      <c r="BE158" s="186">
        <f t="shared" si="14"/>
        <v>0</v>
      </c>
      <c r="BF158" s="186">
        <f t="shared" si="15"/>
        <v>0</v>
      </c>
      <c r="BG158" s="186">
        <f t="shared" si="16"/>
        <v>0</v>
      </c>
      <c r="BH158" s="186">
        <f t="shared" si="17"/>
        <v>0</v>
      </c>
      <c r="BI158" s="186">
        <f t="shared" si="18"/>
        <v>0</v>
      </c>
      <c r="BJ158" s="19" t="s">
        <v>80</v>
      </c>
      <c r="BK158" s="186">
        <f t="shared" si="19"/>
        <v>0</v>
      </c>
      <c r="BL158" s="19" t="s">
        <v>268</v>
      </c>
      <c r="BM158" s="185" t="s">
        <v>2061</v>
      </c>
    </row>
    <row r="159" spans="1:65" s="2" customFormat="1" ht="16.5" customHeight="1">
      <c r="A159" s="36"/>
      <c r="B159" s="37"/>
      <c r="C159" s="237" t="s">
        <v>383</v>
      </c>
      <c r="D159" s="237" t="s">
        <v>250</v>
      </c>
      <c r="E159" s="238" t="s">
        <v>1873</v>
      </c>
      <c r="F159" s="239" t="s">
        <v>1874</v>
      </c>
      <c r="G159" s="240" t="s">
        <v>185</v>
      </c>
      <c r="H159" s="241">
        <v>2</v>
      </c>
      <c r="I159" s="242"/>
      <c r="J159" s="243">
        <f t="shared" si="10"/>
        <v>0</v>
      </c>
      <c r="K159" s="239" t="s">
        <v>19</v>
      </c>
      <c r="L159" s="244"/>
      <c r="M159" s="245" t="s">
        <v>19</v>
      </c>
      <c r="N159" s="246" t="s">
        <v>43</v>
      </c>
      <c r="O159" s="66"/>
      <c r="P159" s="183">
        <f t="shared" si="11"/>
        <v>0</v>
      </c>
      <c r="Q159" s="183">
        <v>0</v>
      </c>
      <c r="R159" s="183">
        <f t="shared" si="12"/>
        <v>0</v>
      </c>
      <c r="S159" s="183">
        <v>0</v>
      </c>
      <c r="T159" s="183">
        <f t="shared" si="13"/>
        <v>0</v>
      </c>
      <c r="U159" s="184" t="s">
        <v>19</v>
      </c>
      <c r="V159" s="36"/>
      <c r="W159" s="36"/>
      <c r="X159" s="36"/>
      <c r="Y159" s="36"/>
      <c r="Z159" s="36"/>
      <c r="AA159" s="36"/>
      <c r="AB159" s="36"/>
      <c r="AC159" s="36"/>
      <c r="AD159" s="36"/>
      <c r="AE159" s="36"/>
      <c r="AR159" s="185" t="s">
        <v>406</v>
      </c>
      <c r="AT159" s="185" t="s">
        <v>250</v>
      </c>
      <c r="AU159" s="185" t="s">
        <v>82</v>
      </c>
      <c r="AY159" s="19" t="s">
        <v>161</v>
      </c>
      <c r="BE159" s="186">
        <f t="shared" si="14"/>
        <v>0</v>
      </c>
      <c r="BF159" s="186">
        <f t="shared" si="15"/>
        <v>0</v>
      </c>
      <c r="BG159" s="186">
        <f t="shared" si="16"/>
        <v>0</v>
      </c>
      <c r="BH159" s="186">
        <f t="shared" si="17"/>
        <v>0</v>
      </c>
      <c r="BI159" s="186">
        <f t="shared" si="18"/>
        <v>0</v>
      </c>
      <c r="BJ159" s="19" t="s">
        <v>80</v>
      </c>
      <c r="BK159" s="186">
        <f t="shared" si="19"/>
        <v>0</v>
      </c>
      <c r="BL159" s="19" t="s">
        <v>268</v>
      </c>
      <c r="BM159" s="185" t="s">
        <v>2062</v>
      </c>
    </row>
    <row r="160" spans="1:65" s="2" customFormat="1" ht="16.5" customHeight="1">
      <c r="A160" s="36"/>
      <c r="B160" s="37"/>
      <c r="C160" s="174" t="s">
        <v>390</v>
      </c>
      <c r="D160" s="174" t="s">
        <v>165</v>
      </c>
      <c r="E160" s="175" t="s">
        <v>1876</v>
      </c>
      <c r="F160" s="176" t="s">
        <v>1877</v>
      </c>
      <c r="G160" s="177" t="s">
        <v>185</v>
      </c>
      <c r="H160" s="178">
        <v>18</v>
      </c>
      <c r="I160" s="179"/>
      <c r="J160" s="180">
        <f t="shared" si="10"/>
        <v>0</v>
      </c>
      <c r="K160" s="176" t="s">
        <v>19</v>
      </c>
      <c r="L160" s="41"/>
      <c r="M160" s="181" t="s">
        <v>19</v>
      </c>
      <c r="N160" s="182" t="s">
        <v>43</v>
      </c>
      <c r="O160" s="66"/>
      <c r="P160" s="183">
        <f t="shared" si="11"/>
        <v>0</v>
      </c>
      <c r="Q160" s="183">
        <v>0</v>
      </c>
      <c r="R160" s="183">
        <f t="shared" si="12"/>
        <v>0</v>
      </c>
      <c r="S160" s="183">
        <v>0</v>
      </c>
      <c r="T160" s="183">
        <f t="shared" si="13"/>
        <v>0</v>
      </c>
      <c r="U160" s="184" t="s">
        <v>19</v>
      </c>
      <c r="V160" s="36"/>
      <c r="W160" s="36"/>
      <c r="X160" s="36"/>
      <c r="Y160" s="36"/>
      <c r="Z160" s="36"/>
      <c r="AA160" s="36"/>
      <c r="AB160" s="36"/>
      <c r="AC160" s="36"/>
      <c r="AD160" s="36"/>
      <c r="AE160" s="36"/>
      <c r="AR160" s="185" t="s">
        <v>268</v>
      </c>
      <c r="AT160" s="185" t="s">
        <v>165</v>
      </c>
      <c r="AU160" s="185" t="s">
        <v>82</v>
      </c>
      <c r="AY160" s="19" t="s">
        <v>161</v>
      </c>
      <c r="BE160" s="186">
        <f t="shared" si="14"/>
        <v>0</v>
      </c>
      <c r="BF160" s="186">
        <f t="shared" si="15"/>
        <v>0</v>
      </c>
      <c r="BG160" s="186">
        <f t="shared" si="16"/>
        <v>0</v>
      </c>
      <c r="BH160" s="186">
        <f t="shared" si="17"/>
        <v>0</v>
      </c>
      <c r="BI160" s="186">
        <f t="shared" si="18"/>
        <v>0</v>
      </c>
      <c r="BJ160" s="19" t="s">
        <v>80</v>
      </c>
      <c r="BK160" s="186">
        <f t="shared" si="19"/>
        <v>0</v>
      </c>
      <c r="BL160" s="19" t="s">
        <v>268</v>
      </c>
      <c r="BM160" s="185" t="s">
        <v>2063</v>
      </c>
    </row>
    <row r="161" spans="1:65" s="2" customFormat="1" ht="16.5" customHeight="1">
      <c r="A161" s="36"/>
      <c r="B161" s="37"/>
      <c r="C161" s="237" t="s">
        <v>401</v>
      </c>
      <c r="D161" s="237" t="s">
        <v>250</v>
      </c>
      <c r="E161" s="238" t="s">
        <v>1879</v>
      </c>
      <c r="F161" s="239" t="s">
        <v>1880</v>
      </c>
      <c r="G161" s="240" t="s">
        <v>185</v>
      </c>
      <c r="H161" s="241">
        <v>18</v>
      </c>
      <c r="I161" s="242"/>
      <c r="J161" s="243">
        <f t="shared" si="10"/>
        <v>0</v>
      </c>
      <c r="K161" s="239" t="s">
        <v>19</v>
      </c>
      <c r="L161" s="244"/>
      <c r="M161" s="245" t="s">
        <v>19</v>
      </c>
      <c r="N161" s="246" t="s">
        <v>43</v>
      </c>
      <c r="O161" s="66"/>
      <c r="P161" s="183">
        <f t="shared" si="11"/>
        <v>0</v>
      </c>
      <c r="Q161" s="183">
        <v>0</v>
      </c>
      <c r="R161" s="183">
        <f t="shared" si="12"/>
        <v>0</v>
      </c>
      <c r="S161" s="183">
        <v>0</v>
      </c>
      <c r="T161" s="183">
        <f t="shared" si="13"/>
        <v>0</v>
      </c>
      <c r="U161" s="184" t="s">
        <v>19</v>
      </c>
      <c r="V161" s="36"/>
      <c r="W161" s="36"/>
      <c r="X161" s="36"/>
      <c r="Y161" s="36"/>
      <c r="Z161" s="36"/>
      <c r="AA161" s="36"/>
      <c r="AB161" s="36"/>
      <c r="AC161" s="36"/>
      <c r="AD161" s="36"/>
      <c r="AE161" s="36"/>
      <c r="AR161" s="185" t="s">
        <v>406</v>
      </c>
      <c r="AT161" s="185" t="s">
        <v>250</v>
      </c>
      <c r="AU161" s="185" t="s">
        <v>82</v>
      </c>
      <c r="AY161" s="19" t="s">
        <v>161</v>
      </c>
      <c r="BE161" s="186">
        <f t="shared" si="14"/>
        <v>0</v>
      </c>
      <c r="BF161" s="186">
        <f t="shared" si="15"/>
        <v>0</v>
      </c>
      <c r="BG161" s="186">
        <f t="shared" si="16"/>
        <v>0</v>
      </c>
      <c r="BH161" s="186">
        <f t="shared" si="17"/>
        <v>0</v>
      </c>
      <c r="BI161" s="186">
        <f t="shared" si="18"/>
        <v>0</v>
      </c>
      <c r="BJ161" s="19" t="s">
        <v>80</v>
      </c>
      <c r="BK161" s="186">
        <f t="shared" si="19"/>
        <v>0</v>
      </c>
      <c r="BL161" s="19" t="s">
        <v>268</v>
      </c>
      <c r="BM161" s="185" t="s">
        <v>2064</v>
      </c>
    </row>
    <row r="162" spans="1:65" s="2" customFormat="1" ht="16.5" customHeight="1">
      <c r="A162" s="36"/>
      <c r="B162" s="37"/>
      <c r="C162" s="174" t="s">
        <v>406</v>
      </c>
      <c r="D162" s="174" t="s">
        <v>165</v>
      </c>
      <c r="E162" s="175" t="s">
        <v>2065</v>
      </c>
      <c r="F162" s="176" t="s">
        <v>2066</v>
      </c>
      <c r="G162" s="177" t="s">
        <v>193</v>
      </c>
      <c r="H162" s="178">
        <v>90</v>
      </c>
      <c r="I162" s="179"/>
      <c r="J162" s="180">
        <f t="shared" si="10"/>
        <v>0</v>
      </c>
      <c r="K162" s="176" t="s">
        <v>19</v>
      </c>
      <c r="L162" s="41"/>
      <c r="M162" s="181" t="s">
        <v>19</v>
      </c>
      <c r="N162" s="182" t="s">
        <v>43</v>
      </c>
      <c r="O162" s="66"/>
      <c r="P162" s="183">
        <f t="shared" si="11"/>
        <v>0</v>
      </c>
      <c r="Q162" s="183">
        <v>0</v>
      </c>
      <c r="R162" s="183">
        <f t="shared" si="12"/>
        <v>0</v>
      </c>
      <c r="S162" s="183">
        <v>0</v>
      </c>
      <c r="T162" s="183">
        <f t="shared" si="13"/>
        <v>0</v>
      </c>
      <c r="U162" s="184" t="s">
        <v>19</v>
      </c>
      <c r="V162" s="36"/>
      <c r="W162" s="36"/>
      <c r="X162" s="36"/>
      <c r="Y162" s="36"/>
      <c r="Z162" s="36"/>
      <c r="AA162" s="36"/>
      <c r="AB162" s="36"/>
      <c r="AC162" s="36"/>
      <c r="AD162" s="36"/>
      <c r="AE162" s="36"/>
      <c r="AR162" s="185" t="s">
        <v>268</v>
      </c>
      <c r="AT162" s="185" t="s">
        <v>165</v>
      </c>
      <c r="AU162" s="185" t="s">
        <v>82</v>
      </c>
      <c r="AY162" s="19" t="s">
        <v>161</v>
      </c>
      <c r="BE162" s="186">
        <f t="shared" si="14"/>
        <v>0</v>
      </c>
      <c r="BF162" s="186">
        <f t="shared" si="15"/>
        <v>0</v>
      </c>
      <c r="BG162" s="186">
        <f t="shared" si="16"/>
        <v>0</v>
      </c>
      <c r="BH162" s="186">
        <f t="shared" si="17"/>
        <v>0</v>
      </c>
      <c r="BI162" s="186">
        <f t="shared" si="18"/>
        <v>0</v>
      </c>
      <c r="BJ162" s="19" t="s">
        <v>80</v>
      </c>
      <c r="BK162" s="186">
        <f t="shared" si="19"/>
        <v>0</v>
      </c>
      <c r="BL162" s="19" t="s">
        <v>268</v>
      </c>
      <c r="BM162" s="185" t="s">
        <v>2067</v>
      </c>
    </row>
    <row r="163" spans="1:65" s="2" customFormat="1" ht="16.5" customHeight="1">
      <c r="A163" s="36"/>
      <c r="B163" s="37"/>
      <c r="C163" s="237" t="s">
        <v>419</v>
      </c>
      <c r="D163" s="237" t="s">
        <v>250</v>
      </c>
      <c r="E163" s="238" t="s">
        <v>2068</v>
      </c>
      <c r="F163" s="239" t="s">
        <v>2069</v>
      </c>
      <c r="G163" s="240" t="s">
        <v>193</v>
      </c>
      <c r="H163" s="241">
        <v>90</v>
      </c>
      <c r="I163" s="242"/>
      <c r="J163" s="243">
        <f t="shared" si="10"/>
        <v>0</v>
      </c>
      <c r="K163" s="239" t="s">
        <v>19</v>
      </c>
      <c r="L163" s="244"/>
      <c r="M163" s="245" t="s">
        <v>19</v>
      </c>
      <c r="N163" s="246" t="s">
        <v>43</v>
      </c>
      <c r="O163" s="66"/>
      <c r="P163" s="183">
        <f t="shared" si="11"/>
        <v>0</v>
      </c>
      <c r="Q163" s="183">
        <v>0</v>
      </c>
      <c r="R163" s="183">
        <f t="shared" si="12"/>
        <v>0</v>
      </c>
      <c r="S163" s="183">
        <v>0</v>
      </c>
      <c r="T163" s="183">
        <f t="shared" si="13"/>
        <v>0</v>
      </c>
      <c r="U163" s="184" t="s">
        <v>19</v>
      </c>
      <c r="V163" s="36"/>
      <c r="W163" s="36"/>
      <c r="X163" s="36"/>
      <c r="Y163" s="36"/>
      <c r="Z163" s="36"/>
      <c r="AA163" s="36"/>
      <c r="AB163" s="36"/>
      <c r="AC163" s="36"/>
      <c r="AD163" s="36"/>
      <c r="AE163" s="36"/>
      <c r="AR163" s="185" t="s">
        <v>406</v>
      </c>
      <c r="AT163" s="185" t="s">
        <v>250</v>
      </c>
      <c r="AU163" s="185" t="s">
        <v>82</v>
      </c>
      <c r="AY163" s="19" t="s">
        <v>161</v>
      </c>
      <c r="BE163" s="186">
        <f t="shared" si="14"/>
        <v>0</v>
      </c>
      <c r="BF163" s="186">
        <f t="shared" si="15"/>
        <v>0</v>
      </c>
      <c r="BG163" s="186">
        <f t="shared" si="16"/>
        <v>0</v>
      </c>
      <c r="BH163" s="186">
        <f t="shared" si="17"/>
        <v>0</v>
      </c>
      <c r="BI163" s="186">
        <f t="shared" si="18"/>
        <v>0</v>
      </c>
      <c r="BJ163" s="19" t="s">
        <v>80</v>
      </c>
      <c r="BK163" s="186">
        <f t="shared" si="19"/>
        <v>0</v>
      </c>
      <c r="BL163" s="19" t="s">
        <v>268</v>
      </c>
      <c r="BM163" s="185" t="s">
        <v>2070</v>
      </c>
    </row>
    <row r="164" spans="1:65" s="2" customFormat="1" ht="16.5" customHeight="1">
      <c r="A164" s="36"/>
      <c r="B164" s="37"/>
      <c r="C164" s="174" t="s">
        <v>163</v>
      </c>
      <c r="D164" s="174" t="s">
        <v>165</v>
      </c>
      <c r="E164" s="175" t="s">
        <v>2071</v>
      </c>
      <c r="F164" s="176" t="s">
        <v>2072</v>
      </c>
      <c r="G164" s="177" t="s">
        <v>1842</v>
      </c>
      <c r="H164" s="178">
        <v>4</v>
      </c>
      <c r="I164" s="179"/>
      <c r="J164" s="180">
        <f t="shared" si="10"/>
        <v>0</v>
      </c>
      <c r="K164" s="176" t="s">
        <v>19</v>
      </c>
      <c r="L164" s="41"/>
      <c r="M164" s="181" t="s">
        <v>19</v>
      </c>
      <c r="N164" s="182" t="s">
        <v>43</v>
      </c>
      <c r="O164" s="66"/>
      <c r="P164" s="183">
        <f t="shared" si="11"/>
        <v>0</v>
      </c>
      <c r="Q164" s="183">
        <v>0</v>
      </c>
      <c r="R164" s="183">
        <f t="shared" si="12"/>
        <v>0</v>
      </c>
      <c r="S164" s="183">
        <v>0</v>
      </c>
      <c r="T164" s="183">
        <f t="shared" si="13"/>
        <v>0</v>
      </c>
      <c r="U164" s="184" t="s">
        <v>19</v>
      </c>
      <c r="V164" s="36"/>
      <c r="W164" s="36"/>
      <c r="X164" s="36"/>
      <c r="Y164" s="36"/>
      <c r="Z164" s="36"/>
      <c r="AA164" s="36"/>
      <c r="AB164" s="36"/>
      <c r="AC164" s="36"/>
      <c r="AD164" s="36"/>
      <c r="AE164" s="36"/>
      <c r="AR164" s="185" t="s">
        <v>268</v>
      </c>
      <c r="AT164" s="185" t="s">
        <v>165</v>
      </c>
      <c r="AU164" s="185" t="s">
        <v>82</v>
      </c>
      <c r="AY164" s="19" t="s">
        <v>161</v>
      </c>
      <c r="BE164" s="186">
        <f t="shared" si="14"/>
        <v>0</v>
      </c>
      <c r="BF164" s="186">
        <f t="shared" si="15"/>
        <v>0</v>
      </c>
      <c r="BG164" s="186">
        <f t="shared" si="16"/>
        <v>0</v>
      </c>
      <c r="BH164" s="186">
        <f t="shared" si="17"/>
        <v>0</v>
      </c>
      <c r="BI164" s="186">
        <f t="shared" si="18"/>
        <v>0</v>
      </c>
      <c r="BJ164" s="19" t="s">
        <v>80</v>
      </c>
      <c r="BK164" s="186">
        <f t="shared" si="19"/>
        <v>0</v>
      </c>
      <c r="BL164" s="19" t="s">
        <v>268</v>
      </c>
      <c r="BM164" s="185" t="s">
        <v>2073</v>
      </c>
    </row>
    <row r="165" spans="1:65" s="2" customFormat="1" ht="16.5" customHeight="1">
      <c r="A165" s="36"/>
      <c r="B165" s="37"/>
      <c r="C165" s="237" t="s">
        <v>431</v>
      </c>
      <c r="D165" s="237" t="s">
        <v>250</v>
      </c>
      <c r="E165" s="238" t="s">
        <v>2074</v>
      </c>
      <c r="F165" s="239" t="s">
        <v>2075</v>
      </c>
      <c r="G165" s="240" t="s">
        <v>1842</v>
      </c>
      <c r="H165" s="241">
        <v>4</v>
      </c>
      <c r="I165" s="242"/>
      <c r="J165" s="243">
        <f t="shared" si="10"/>
        <v>0</v>
      </c>
      <c r="K165" s="239" t="s">
        <v>19</v>
      </c>
      <c r="L165" s="244"/>
      <c r="M165" s="245" t="s">
        <v>19</v>
      </c>
      <c r="N165" s="246" t="s">
        <v>43</v>
      </c>
      <c r="O165" s="66"/>
      <c r="P165" s="183">
        <f t="shared" si="11"/>
        <v>0</v>
      </c>
      <c r="Q165" s="183">
        <v>0</v>
      </c>
      <c r="R165" s="183">
        <f t="shared" si="12"/>
        <v>0</v>
      </c>
      <c r="S165" s="183">
        <v>0</v>
      </c>
      <c r="T165" s="183">
        <f t="shared" si="13"/>
        <v>0</v>
      </c>
      <c r="U165" s="184" t="s">
        <v>19</v>
      </c>
      <c r="V165" s="36"/>
      <c r="W165" s="36"/>
      <c r="X165" s="36"/>
      <c r="Y165" s="36"/>
      <c r="Z165" s="36"/>
      <c r="AA165" s="36"/>
      <c r="AB165" s="36"/>
      <c r="AC165" s="36"/>
      <c r="AD165" s="36"/>
      <c r="AE165" s="36"/>
      <c r="AR165" s="185" t="s">
        <v>406</v>
      </c>
      <c r="AT165" s="185" t="s">
        <v>250</v>
      </c>
      <c r="AU165" s="185" t="s">
        <v>82</v>
      </c>
      <c r="AY165" s="19" t="s">
        <v>161</v>
      </c>
      <c r="BE165" s="186">
        <f t="shared" si="14"/>
        <v>0</v>
      </c>
      <c r="BF165" s="186">
        <f t="shared" si="15"/>
        <v>0</v>
      </c>
      <c r="BG165" s="186">
        <f t="shared" si="16"/>
        <v>0</v>
      </c>
      <c r="BH165" s="186">
        <f t="shared" si="17"/>
        <v>0</v>
      </c>
      <c r="BI165" s="186">
        <f t="shared" si="18"/>
        <v>0</v>
      </c>
      <c r="BJ165" s="19" t="s">
        <v>80</v>
      </c>
      <c r="BK165" s="186">
        <f t="shared" si="19"/>
        <v>0</v>
      </c>
      <c r="BL165" s="19" t="s">
        <v>268</v>
      </c>
      <c r="BM165" s="185" t="s">
        <v>2076</v>
      </c>
    </row>
    <row r="166" spans="1:65" s="2" customFormat="1" ht="16.5" customHeight="1">
      <c r="A166" s="36"/>
      <c r="B166" s="37"/>
      <c r="C166" s="174" t="s">
        <v>437</v>
      </c>
      <c r="D166" s="174" t="s">
        <v>165</v>
      </c>
      <c r="E166" s="175" t="s">
        <v>2077</v>
      </c>
      <c r="F166" s="176" t="s">
        <v>2078</v>
      </c>
      <c r="G166" s="177" t="s">
        <v>193</v>
      </c>
      <c r="H166" s="178">
        <v>160</v>
      </c>
      <c r="I166" s="179"/>
      <c r="J166" s="180">
        <f t="shared" si="10"/>
        <v>0</v>
      </c>
      <c r="K166" s="176" t="s">
        <v>19</v>
      </c>
      <c r="L166" s="41"/>
      <c r="M166" s="181" t="s">
        <v>19</v>
      </c>
      <c r="N166" s="182" t="s">
        <v>43</v>
      </c>
      <c r="O166" s="66"/>
      <c r="P166" s="183">
        <f t="shared" si="11"/>
        <v>0</v>
      </c>
      <c r="Q166" s="183">
        <v>0</v>
      </c>
      <c r="R166" s="183">
        <f t="shared" si="12"/>
        <v>0</v>
      </c>
      <c r="S166" s="183">
        <v>0</v>
      </c>
      <c r="T166" s="183">
        <f t="shared" si="13"/>
        <v>0</v>
      </c>
      <c r="U166" s="184" t="s">
        <v>19</v>
      </c>
      <c r="V166" s="36"/>
      <c r="W166" s="36"/>
      <c r="X166" s="36"/>
      <c r="Y166" s="36"/>
      <c r="Z166" s="36"/>
      <c r="AA166" s="36"/>
      <c r="AB166" s="36"/>
      <c r="AC166" s="36"/>
      <c r="AD166" s="36"/>
      <c r="AE166" s="36"/>
      <c r="AR166" s="185" t="s">
        <v>268</v>
      </c>
      <c r="AT166" s="185" t="s">
        <v>165</v>
      </c>
      <c r="AU166" s="185" t="s">
        <v>82</v>
      </c>
      <c r="AY166" s="19" t="s">
        <v>161</v>
      </c>
      <c r="BE166" s="186">
        <f t="shared" si="14"/>
        <v>0</v>
      </c>
      <c r="BF166" s="186">
        <f t="shared" si="15"/>
        <v>0</v>
      </c>
      <c r="BG166" s="186">
        <f t="shared" si="16"/>
        <v>0</v>
      </c>
      <c r="BH166" s="186">
        <f t="shared" si="17"/>
        <v>0</v>
      </c>
      <c r="BI166" s="186">
        <f t="shared" si="18"/>
        <v>0</v>
      </c>
      <c r="BJ166" s="19" t="s">
        <v>80</v>
      </c>
      <c r="BK166" s="186">
        <f t="shared" si="19"/>
        <v>0</v>
      </c>
      <c r="BL166" s="19" t="s">
        <v>268</v>
      </c>
      <c r="BM166" s="185" t="s">
        <v>2079</v>
      </c>
    </row>
    <row r="167" spans="1:65" s="2" customFormat="1" ht="16.5" customHeight="1">
      <c r="A167" s="36"/>
      <c r="B167" s="37"/>
      <c r="C167" s="237" t="s">
        <v>443</v>
      </c>
      <c r="D167" s="237" t="s">
        <v>250</v>
      </c>
      <c r="E167" s="238" t="s">
        <v>2080</v>
      </c>
      <c r="F167" s="239" t="s">
        <v>2078</v>
      </c>
      <c r="G167" s="240" t="s">
        <v>193</v>
      </c>
      <c r="H167" s="241">
        <v>160</v>
      </c>
      <c r="I167" s="242"/>
      <c r="J167" s="243">
        <f t="shared" si="10"/>
        <v>0</v>
      </c>
      <c r="K167" s="239" t="s">
        <v>19</v>
      </c>
      <c r="L167" s="244"/>
      <c r="M167" s="245" t="s">
        <v>19</v>
      </c>
      <c r="N167" s="246" t="s">
        <v>43</v>
      </c>
      <c r="O167" s="66"/>
      <c r="P167" s="183">
        <f t="shared" si="11"/>
        <v>0</v>
      </c>
      <c r="Q167" s="183">
        <v>0</v>
      </c>
      <c r="R167" s="183">
        <f t="shared" si="12"/>
        <v>0</v>
      </c>
      <c r="S167" s="183">
        <v>0</v>
      </c>
      <c r="T167" s="183">
        <f t="shared" si="13"/>
        <v>0</v>
      </c>
      <c r="U167" s="184" t="s">
        <v>19</v>
      </c>
      <c r="V167" s="36"/>
      <c r="W167" s="36"/>
      <c r="X167" s="36"/>
      <c r="Y167" s="36"/>
      <c r="Z167" s="36"/>
      <c r="AA167" s="36"/>
      <c r="AB167" s="36"/>
      <c r="AC167" s="36"/>
      <c r="AD167" s="36"/>
      <c r="AE167" s="36"/>
      <c r="AR167" s="185" t="s">
        <v>406</v>
      </c>
      <c r="AT167" s="185" t="s">
        <v>250</v>
      </c>
      <c r="AU167" s="185" t="s">
        <v>82</v>
      </c>
      <c r="AY167" s="19" t="s">
        <v>161</v>
      </c>
      <c r="BE167" s="186">
        <f t="shared" si="14"/>
        <v>0</v>
      </c>
      <c r="BF167" s="186">
        <f t="shared" si="15"/>
        <v>0</v>
      </c>
      <c r="BG167" s="186">
        <f t="shared" si="16"/>
        <v>0</v>
      </c>
      <c r="BH167" s="186">
        <f t="shared" si="17"/>
        <v>0</v>
      </c>
      <c r="BI167" s="186">
        <f t="shared" si="18"/>
        <v>0</v>
      </c>
      <c r="BJ167" s="19" t="s">
        <v>80</v>
      </c>
      <c r="BK167" s="186">
        <f t="shared" si="19"/>
        <v>0</v>
      </c>
      <c r="BL167" s="19" t="s">
        <v>268</v>
      </c>
      <c r="BM167" s="185" t="s">
        <v>2081</v>
      </c>
    </row>
    <row r="168" spans="1:65" s="2" customFormat="1" ht="16.5" customHeight="1">
      <c r="A168" s="36"/>
      <c r="B168" s="37"/>
      <c r="C168" s="174" t="s">
        <v>448</v>
      </c>
      <c r="D168" s="174" t="s">
        <v>165</v>
      </c>
      <c r="E168" s="175" t="s">
        <v>2082</v>
      </c>
      <c r="F168" s="176" t="s">
        <v>2083</v>
      </c>
      <c r="G168" s="177" t="s">
        <v>193</v>
      </c>
      <c r="H168" s="178">
        <v>43</v>
      </c>
      <c r="I168" s="179"/>
      <c r="J168" s="180">
        <f t="shared" si="10"/>
        <v>0</v>
      </c>
      <c r="K168" s="176" t="s">
        <v>19</v>
      </c>
      <c r="L168" s="41"/>
      <c r="M168" s="181" t="s">
        <v>19</v>
      </c>
      <c r="N168" s="182" t="s">
        <v>43</v>
      </c>
      <c r="O168" s="66"/>
      <c r="P168" s="183">
        <f t="shared" si="11"/>
        <v>0</v>
      </c>
      <c r="Q168" s="183">
        <v>0</v>
      </c>
      <c r="R168" s="183">
        <f t="shared" si="12"/>
        <v>0</v>
      </c>
      <c r="S168" s="183">
        <v>0</v>
      </c>
      <c r="T168" s="183">
        <f t="shared" si="13"/>
        <v>0</v>
      </c>
      <c r="U168" s="184" t="s">
        <v>19</v>
      </c>
      <c r="V168" s="36"/>
      <c r="W168" s="36"/>
      <c r="X168" s="36"/>
      <c r="Y168" s="36"/>
      <c r="Z168" s="36"/>
      <c r="AA168" s="36"/>
      <c r="AB168" s="36"/>
      <c r="AC168" s="36"/>
      <c r="AD168" s="36"/>
      <c r="AE168" s="36"/>
      <c r="AR168" s="185" t="s">
        <v>268</v>
      </c>
      <c r="AT168" s="185" t="s">
        <v>165</v>
      </c>
      <c r="AU168" s="185" t="s">
        <v>82</v>
      </c>
      <c r="AY168" s="19" t="s">
        <v>161</v>
      </c>
      <c r="BE168" s="186">
        <f t="shared" si="14"/>
        <v>0</v>
      </c>
      <c r="BF168" s="186">
        <f t="shared" si="15"/>
        <v>0</v>
      </c>
      <c r="BG168" s="186">
        <f t="shared" si="16"/>
        <v>0</v>
      </c>
      <c r="BH168" s="186">
        <f t="shared" si="17"/>
        <v>0</v>
      </c>
      <c r="BI168" s="186">
        <f t="shared" si="18"/>
        <v>0</v>
      </c>
      <c r="BJ168" s="19" t="s">
        <v>80</v>
      </c>
      <c r="BK168" s="186">
        <f t="shared" si="19"/>
        <v>0</v>
      </c>
      <c r="BL168" s="19" t="s">
        <v>268</v>
      </c>
      <c r="BM168" s="185" t="s">
        <v>2084</v>
      </c>
    </row>
    <row r="169" spans="1:65" s="2" customFormat="1" ht="16.5" customHeight="1">
      <c r="A169" s="36"/>
      <c r="B169" s="37"/>
      <c r="C169" s="237" t="s">
        <v>453</v>
      </c>
      <c r="D169" s="237" t="s">
        <v>250</v>
      </c>
      <c r="E169" s="238" t="s">
        <v>2085</v>
      </c>
      <c r="F169" s="239" t="s">
        <v>2083</v>
      </c>
      <c r="G169" s="240" t="s">
        <v>193</v>
      </c>
      <c r="H169" s="241">
        <v>43</v>
      </c>
      <c r="I169" s="242"/>
      <c r="J169" s="243">
        <f t="shared" si="10"/>
        <v>0</v>
      </c>
      <c r="K169" s="239" t="s">
        <v>19</v>
      </c>
      <c r="L169" s="244"/>
      <c r="M169" s="245" t="s">
        <v>19</v>
      </c>
      <c r="N169" s="246" t="s">
        <v>43</v>
      </c>
      <c r="O169" s="66"/>
      <c r="P169" s="183">
        <f t="shared" si="11"/>
        <v>0</v>
      </c>
      <c r="Q169" s="183">
        <v>0</v>
      </c>
      <c r="R169" s="183">
        <f t="shared" si="12"/>
        <v>0</v>
      </c>
      <c r="S169" s="183">
        <v>0</v>
      </c>
      <c r="T169" s="183">
        <f t="shared" si="13"/>
        <v>0</v>
      </c>
      <c r="U169" s="184" t="s">
        <v>19</v>
      </c>
      <c r="V169" s="36"/>
      <c r="W169" s="36"/>
      <c r="X169" s="36"/>
      <c r="Y169" s="36"/>
      <c r="Z169" s="36"/>
      <c r="AA169" s="36"/>
      <c r="AB169" s="36"/>
      <c r="AC169" s="36"/>
      <c r="AD169" s="36"/>
      <c r="AE169" s="36"/>
      <c r="AR169" s="185" t="s">
        <v>406</v>
      </c>
      <c r="AT169" s="185" t="s">
        <v>250</v>
      </c>
      <c r="AU169" s="185" t="s">
        <v>82</v>
      </c>
      <c r="AY169" s="19" t="s">
        <v>161</v>
      </c>
      <c r="BE169" s="186">
        <f t="shared" si="14"/>
        <v>0</v>
      </c>
      <c r="BF169" s="186">
        <f t="shared" si="15"/>
        <v>0</v>
      </c>
      <c r="BG169" s="186">
        <f t="shared" si="16"/>
        <v>0</v>
      </c>
      <c r="BH169" s="186">
        <f t="shared" si="17"/>
        <v>0</v>
      </c>
      <c r="BI169" s="186">
        <f t="shared" si="18"/>
        <v>0</v>
      </c>
      <c r="BJ169" s="19" t="s">
        <v>80</v>
      </c>
      <c r="BK169" s="186">
        <f t="shared" si="19"/>
        <v>0</v>
      </c>
      <c r="BL169" s="19" t="s">
        <v>268</v>
      </c>
      <c r="BM169" s="185" t="s">
        <v>2086</v>
      </c>
    </row>
    <row r="170" spans="1:65" s="12" customFormat="1" ht="22.9" customHeight="1">
      <c r="B170" s="158"/>
      <c r="C170" s="159"/>
      <c r="D170" s="160" t="s">
        <v>71</v>
      </c>
      <c r="E170" s="172" t="s">
        <v>1886</v>
      </c>
      <c r="F170" s="172" t="s">
        <v>1887</v>
      </c>
      <c r="G170" s="159"/>
      <c r="H170" s="159"/>
      <c r="I170" s="162"/>
      <c r="J170" s="173">
        <f>BK170</f>
        <v>0</v>
      </c>
      <c r="K170" s="159"/>
      <c r="L170" s="164"/>
      <c r="M170" s="165"/>
      <c r="N170" s="166"/>
      <c r="O170" s="166"/>
      <c r="P170" s="167">
        <f>SUM(P171:P186)</f>
        <v>0</v>
      </c>
      <c r="Q170" s="166"/>
      <c r="R170" s="167">
        <f>SUM(R171:R186)</f>
        <v>0</v>
      </c>
      <c r="S170" s="166"/>
      <c r="T170" s="167">
        <f>SUM(T171:T186)</f>
        <v>0</v>
      </c>
      <c r="U170" s="168"/>
      <c r="AR170" s="169" t="s">
        <v>82</v>
      </c>
      <c r="AT170" s="170" t="s">
        <v>71</v>
      </c>
      <c r="AU170" s="170" t="s">
        <v>80</v>
      </c>
      <c r="AY170" s="169" t="s">
        <v>161</v>
      </c>
      <c r="BK170" s="171">
        <f>SUM(BK171:BK186)</f>
        <v>0</v>
      </c>
    </row>
    <row r="171" spans="1:65" s="2" customFormat="1" ht="16.5" customHeight="1">
      <c r="A171" s="36"/>
      <c r="B171" s="37"/>
      <c r="C171" s="174" t="s">
        <v>461</v>
      </c>
      <c r="D171" s="174" t="s">
        <v>165</v>
      </c>
      <c r="E171" s="175" t="s">
        <v>1888</v>
      </c>
      <c r="F171" s="176" t="s">
        <v>1889</v>
      </c>
      <c r="G171" s="177" t="s">
        <v>193</v>
      </c>
      <c r="H171" s="178">
        <v>480</v>
      </c>
      <c r="I171" s="179"/>
      <c r="J171" s="180">
        <f t="shared" ref="J171:J186" si="20">ROUND(I171*H171,1)</f>
        <v>0</v>
      </c>
      <c r="K171" s="176" t="s">
        <v>19</v>
      </c>
      <c r="L171" s="41"/>
      <c r="M171" s="181" t="s">
        <v>19</v>
      </c>
      <c r="N171" s="182" t="s">
        <v>43</v>
      </c>
      <c r="O171" s="66"/>
      <c r="P171" s="183">
        <f t="shared" ref="P171:P186" si="21">O171*H171</f>
        <v>0</v>
      </c>
      <c r="Q171" s="183">
        <v>0</v>
      </c>
      <c r="R171" s="183">
        <f t="shared" ref="R171:R186" si="22">Q171*H171</f>
        <v>0</v>
      </c>
      <c r="S171" s="183">
        <v>0</v>
      </c>
      <c r="T171" s="183">
        <f t="shared" ref="T171:T186" si="23">S171*H171</f>
        <v>0</v>
      </c>
      <c r="U171" s="184" t="s">
        <v>19</v>
      </c>
      <c r="V171" s="36"/>
      <c r="W171" s="36"/>
      <c r="X171" s="36"/>
      <c r="Y171" s="36"/>
      <c r="Z171" s="36"/>
      <c r="AA171" s="36"/>
      <c r="AB171" s="36"/>
      <c r="AC171" s="36"/>
      <c r="AD171" s="36"/>
      <c r="AE171" s="36"/>
      <c r="AR171" s="185" t="s">
        <v>268</v>
      </c>
      <c r="AT171" s="185" t="s">
        <v>165</v>
      </c>
      <c r="AU171" s="185" t="s">
        <v>82</v>
      </c>
      <c r="AY171" s="19" t="s">
        <v>161</v>
      </c>
      <c r="BE171" s="186">
        <f t="shared" ref="BE171:BE186" si="24">IF(N171="základní",J171,0)</f>
        <v>0</v>
      </c>
      <c r="BF171" s="186">
        <f t="shared" ref="BF171:BF186" si="25">IF(N171="snížená",J171,0)</f>
        <v>0</v>
      </c>
      <c r="BG171" s="186">
        <f t="shared" ref="BG171:BG186" si="26">IF(N171="zákl. přenesená",J171,0)</f>
        <v>0</v>
      </c>
      <c r="BH171" s="186">
        <f t="shared" ref="BH171:BH186" si="27">IF(N171="sníž. přenesená",J171,0)</f>
        <v>0</v>
      </c>
      <c r="BI171" s="186">
        <f t="shared" ref="BI171:BI186" si="28">IF(N171="nulová",J171,0)</f>
        <v>0</v>
      </c>
      <c r="BJ171" s="19" t="s">
        <v>80</v>
      </c>
      <c r="BK171" s="186">
        <f t="shared" ref="BK171:BK186" si="29">ROUND(I171*H171,1)</f>
        <v>0</v>
      </c>
      <c r="BL171" s="19" t="s">
        <v>268</v>
      </c>
      <c r="BM171" s="185" t="s">
        <v>2087</v>
      </c>
    </row>
    <row r="172" spans="1:65" s="2" customFormat="1" ht="16.5" customHeight="1">
      <c r="A172" s="36"/>
      <c r="B172" s="37"/>
      <c r="C172" s="237" t="s">
        <v>466</v>
      </c>
      <c r="D172" s="237" t="s">
        <v>250</v>
      </c>
      <c r="E172" s="238" t="s">
        <v>1891</v>
      </c>
      <c r="F172" s="239" t="s">
        <v>1892</v>
      </c>
      <c r="G172" s="240" t="s">
        <v>193</v>
      </c>
      <c r="H172" s="241">
        <v>250</v>
      </c>
      <c r="I172" s="242"/>
      <c r="J172" s="243">
        <f t="shared" si="20"/>
        <v>0</v>
      </c>
      <c r="K172" s="239" t="s">
        <v>19</v>
      </c>
      <c r="L172" s="244"/>
      <c r="M172" s="245" t="s">
        <v>19</v>
      </c>
      <c r="N172" s="246" t="s">
        <v>43</v>
      </c>
      <c r="O172" s="66"/>
      <c r="P172" s="183">
        <f t="shared" si="21"/>
        <v>0</v>
      </c>
      <c r="Q172" s="183">
        <v>0</v>
      </c>
      <c r="R172" s="183">
        <f t="shared" si="22"/>
        <v>0</v>
      </c>
      <c r="S172" s="183">
        <v>0</v>
      </c>
      <c r="T172" s="183">
        <f t="shared" si="23"/>
        <v>0</v>
      </c>
      <c r="U172" s="184" t="s">
        <v>19</v>
      </c>
      <c r="V172" s="36"/>
      <c r="W172" s="36"/>
      <c r="X172" s="36"/>
      <c r="Y172" s="36"/>
      <c r="Z172" s="36"/>
      <c r="AA172" s="36"/>
      <c r="AB172" s="36"/>
      <c r="AC172" s="36"/>
      <c r="AD172" s="36"/>
      <c r="AE172" s="36"/>
      <c r="AR172" s="185" t="s">
        <v>406</v>
      </c>
      <c r="AT172" s="185" t="s">
        <v>250</v>
      </c>
      <c r="AU172" s="185" t="s">
        <v>82</v>
      </c>
      <c r="AY172" s="19" t="s">
        <v>161</v>
      </c>
      <c r="BE172" s="186">
        <f t="shared" si="24"/>
        <v>0</v>
      </c>
      <c r="BF172" s="186">
        <f t="shared" si="25"/>
        <v>0</v>
      </c>
      <c r="BG172" s="186">
        <f t="shared" si="26"/>
        <v>0</v>
      </c>
      <c r="BH172" s="186">
        <f t="shared" si="27"/>
        <v>0</v>
      </c>
      <c r="BI172" s="186">
        <f t="shared" si="28"/>
        <v>0</v>
      </c>
      <c r="BJ172" s="19" t="s">
        <v>80</v>
      </c>
      <c r="BK172" s="186">
        <f t="shared" si="29"/>
        <v>0</v>
      </c>
      <c r="BL172" s="19" t="s">
        <v>268</v>
      </c>
      <c r="BM172" s="185" t="s">
        <v>2088</v>
      </c>
    </row>
    <row r="173" spans="1:65" s="2" customFormat="1" ht="16.5" customHeight="1">
      <c r="A173" s="36"/>
      <c r="B173" s="37"/>
      <c r="C173" s="237" t="s">
        <v>474</v>
      </c>
      <c r="D173" s="237" t="s">
        <v>250</v>
      </c>
      <c r="E173" s="238" t="s">
        <v>1894</v>
      </c>
      <c r="F173" s="239" t="s">
        <v>2089</v>
      </c>
      <c r="G173" s="240" t="s">
        <v>193</v>
      </c>
      <c r="H173" s="241">
        <v>230</v>
      </c>
      <c r="I173" s="242"/>
      <c r="J173" s="243">
        <f t="shared" si="20"/>
        <v>0</v>
      </c>
      <c r="K173" s="239" t="s">
        <v>19</v>
      </c>
      <c r="L173" s="244"/>
      <c r="M173" s="245" t="s">
        <v>19</v>
      </c>
      <c r="N173" s="246" t="s">
        <v>43</v>
      </c>
      <c r="O173" s="66"/>
      <c r="P173" s="183">
        <f t="shared" si="21"/>
        <v>0</v>
      </c>
      <c r="Q173" s="183">
        <v>0</v>
      </c>
      <c r="R173" s="183">
        <f t="shared" si="22"/>
        <v>0</v>
      </c>
      <c r="S173" s="183">
        <v>0</v>
      </c>
      <c r="T173" s="183">
        <f t="shared" si="23"/>
        <v>0</v>
      </c>
      <c r="U173" s="184" t="s">
        <v>19</v>
      </c>
      <c r="V173" s="36"/>
      <c r="W173" s="36"/>
      <c r="X173" s="36"/>
      <c r="Y173" s="36"/>
      <c r="Z173" s="36"/>
      <c r="AA173" s="36"/>
      <c r="AB173" s="36"/>
      <c r="AC173" s="36"/>
      <c r="AD173" s="36"/>
      <c r="AE173" s="36"/>
      <c r="AR173" s="185" t="s">
        <v>406</v>
      </c>
      <c r="AT173" s="185" t="s">
        <v>250</v>
      </c>
      <c r="AU173" s="185" t="s">
        <v>82</v>
      </c>
      <c r="AY173" s="19" t="s">
        <v>161</v>
      </c>
      <c r="BE173" s="186">
        <f t="shared" si="24"/>
        <v>0</v>
      </c>
      <c r="BF173" s="186">
        <f t="shared" si="25"/>
        <v>0</v>
      </c>
      <c r="BG173" s="186">
        <f t="shared" si="26"/>
        <v>0</v>
      </c>
      <c r="BH173" s="186">
        <f t="shared" si="27"/>
        <v>0</v>
      </c>
      <c r="BI173" s="186">
        <f t="shared" si="28"/>
        <v>0</v>
      </c>
      <c r="BJ173" s="19" t="s">
        <v>80</v>
      </c>
      <c r="BK173" s="186">
        <f t="shared" si="29"/>
        <v>0</v>
      </c>
      <c r="BL173" s="19" t="s">
        <v>268</v>
      </c>
      <c r="BM173" s="185" t="s">
        <v>2090</v>
      </c>
    </row>
    <row r="174" spans="1:65" s="2" customFormat="1" ht="16.5" customHeight="1">
      <c r="A174" s="36"/>
      <c r="B174" s="37"/>
      <c r="C174" s="174" t="s">
        <v>481</v>
      </c>
      <c r="D174" s="174" t="s">
        <v>165</v>
      </c>
      <c r="E174" s="175" t="s">
        <v>1897</v>
      </c>
      <c r="F174" s="176" t="s">
        <v>1898</v>
      </c>
      <c r="G174" s="177" t="s">
        <v>193</v>
      </c>
      <c r="H174" s="178">
        <v>70</v>
      </c>
      <c r="I174" s="179"/>
      <c r="J174" s="180">
        <f t="shared" si="20"/>
        <v>0</v>
      </c>
      <c r="K174" s="176" t="s">
        <v>19</v>
      </c>
      <c r="L174" s="41"/>
      <c r="M174" s="181" t="s">
        <v>19</v>
      </c>
      <c r="N174" s="182" t="s">
        <v>43</v>
      </c>
      <c r="O174" s="66"/>
      <c r="P174" s="183">
        <f t="shared" si="21"/>
        <v>0</v>
      </c>
      <c r="Q174" s="183">
        <v>0</v>
      </c>
      <c r="R174" s="183">
        <f t="shared" si="22"/>
        <v>0</v>
      </c>
      <c r="S174" s="183">
        <v>0</v>
      </c>
      <c r="T174" s="183">
        <f t="shared" si="23"/>
        <v>0</v>
      </c>
      <c r="U174" s="184" t="s">
        <v>19</v>
      </c>
      <c r="V174" s="36"/>
      <c r="W174" s="36"/>
      <c r="X174" s="36"/>
      <c r="Y174" s="36"/>
      <c r="Z174" s="36"/>
      <c r="AA174" s="36"/>
      <c r="AB174" s="36"/>
      <c r="AC174" s="36"/>
      <c r="AD174" s="36"/>
      <c r="AE174" s="36"/>
      <c r="AR174" s="185" t="s">
        <v>268</v>
      </c>
      <c r="AT174" s="185" t="s">
        <v>165</v>
      </c>
      <c r="AU174" s="185" t="s">
        <v>82</v>
      </c>
      <c r="AY174" s="19" t="s">
        <v>161</v>
      </c>
      <c r="BE174" s="186">
        <f t="shared" si="24"/>
        <v>0</v>
      </c>
      <c r="BF174" s="186">
        <f t="shared" si="25"/>
        <v>0</v>
      </c>
      <c r="BG174" s="186">
        <f t="shared" si="26"/>
        <v>0</v>
      </c>
      <c r="BH174" s="186">
        <f t="shared" si="27"/>
        <v>0</v>
      </c>
      <c r="BI174" s="186">
        <f t="shared" si="28"/>
        <v>0</v>
      </c>
      <c r="BJ174" s="19" t="s">
        <v>80</v>
      </c>
      <c r="BK174" s="186">
        <f t="shared" si="29"/>
        <v>0</v>
      </c>
      <c r="BL174" s="19" t="s">
        <v>268</v>
      </c>
      <c r="BM174" s="185" t="s">
        <v>2091</v>
      </c>
    </row>
    <row r="175" spans="1:65" s="2" customFormat="1" ht="16.5" customHeight="1">
      <c r="A175" s="36"/>
      <c r="B175" s="37"/>
      <c r="C175" s="237" t="s">
        <v>491</v>
      </c>
      <c r="D175" s="237" t="s">
        <v>250</v>
      </c>
      <c r="E175" s="238" t="s">
        <v>1900</v>
      </c>
      <c r="F175" s="239" t="s">
        <v>1901</v>
      </c>
      <c r="G175" s="240" t="s">
        <v>193</v>
      </c>
      <c r="H175" s="241">
        <v>30</v>
      </c>
      <c r="I175" s="242"/>
      <c r="J175" s="243">
        <f t="shared" si="20"/>
        <v>0</v>
      </c>
      <c r="K175" s="239" t="s">
        <v>19</v>
      </c>
      <c r="L175" s="244"/>
      <c r="M175" s="245" t="s">
        <v>19</v>
      </c>
      <c r="N175" s="246" t="s">
        <v>43</v>
      </c>
      <c r="O175" s="66"/>
      <c r="P175" s="183">
        <f t="shared" si="21"/>
        <v>0</v>
      </c>
      <c r="Q175" s="183">
        <v>0</v>
      </c>
      <c r="R175" s="183">
        <f t="shared" si="22"/>
        <v>0</v>
      </c>
      <c r="S175" s="183">
        <v>0</v>
      </c>
      <c r="T175" s="183">
        <f t="shared" si="23"/>
        <v>0</v>
      </c>
      <c r="U175" s="184" t="s">
        <v>19</v>
      </c>
      <c r="V175" s="36"/>
      <c r="W175" s="36"/>
      <c r="X175" s="36"/>
      <c r="Y175" s="36"/>
      <c r="Z175" s="36"/>
      <c r="AA175" s="36"/>
      <c r="AB175" s="36"/>
      <c r="AC175" s="36"/>
      <c r="AD175" s="36"/>
      <c r="AE175" s="36"/>
      <c r="AR175" s="185" t="s">
        <v>406</v>
      </c>
      <c r="AT175" s="185" t="s">
        <v>250</v>
      </c>
      <c r="AU175" s="185" t="s">
        <v>82</v>
      </c>
      <c r="AY175" s="19" t="s">
        <v>161</v>
      </c>
      <c r="BE175" s="186">
        <f t="shared" si="24"/>
        <v>0</v>
      </c>
      <c r="BF175" s="186">
        <f t="shared" si="25"/>
        <v>0</v>
      </c>
      <c r="BG175" s="186">
        <f t="shared" si="26"/>
        <v>0</v>
      </c>
      <c r="BH175" s="186">
        <f t="shared" si="27"/>
        <v>0</v>
      </c>
      <c r="BI175" s="186">
        <f t="shared" si="28"/>
        <v>0</v>
      </c>
      <c r="BJ175" s="19" t="s">
        <v>80</v>
      </c>
      <c r="BK175" s="186">
        <f t="shared" si="29"/>
        <v>0</v>
      </c>
      <c r="BL175" s="19" t="s">
        <v>268</v>
      </c>
      <c r="BM175" s="185" t="s">
        <v>2092</v>
      </c>
    </row>
    <row r="176" spans="1:65" s="2" customFormat="1" ht="16.5" customHeight="1">
      <c r="A176" s="36"/>
      <c r="B176" s="37"/>
      <c r="C176" s="237" t="s">
        <v>501</v>
      </c>
      <c r="D176" s="237" t="s">
        <v>250</v>
      </c>
      <c r="E176" s="238" t="s">
        <v>1903</v>
      </c>
      <c r="F176" s="239" t="s">
        <v>1904</v>
      </c>
      <c r="G176" s="240" t="s">
        <v>193</v>
      </c>
      <c r="H176" s="241">
        <v>40</v>
      </c>
      <c r="I176" s="242"/>
      <c r="J176" s="243">
        <f t="shared" si="20"/>
        <v>0</v>
      </c>
      <c r="K176" s="239" t="s">
        <v>19</v>
      </c>
      <c r="L176" s="244"/>
      <c r="M176" s="245" t="s">
        <v>19</v>
      </c>
      <c r="N176" s="246" t="s">
        <v>43</v>
      </c>
      <c r="O176" s="66"/>
      <c r="P176" s="183">
        <f t="shared" si="21"/>
        <v>0</v>
      </c>
      <c r="Q176" s="183">
        <v>0</v>
      </c>
      <c r="R176" s="183">
        <f t="shared" si="22"/>
        <v>0</v>
      </c>
      <c r="S176" s="183">
        <v>0</v>
      </c>
      <c r="T176" s="183">
        <f t="shared" si="23"/>
        <v>0</v>
      </c>
      <c r="U176" s="184" t="s">
        <v>19</v>
      </c>
      <c r="V176" s="36"/>
      <c r="W176" s="36"/>
      <c r="X176" s="36"/>
      <c r="Y176" s="36"/>
      <c r="Z176" s="36"/>
      <c r="AA176" s="36"/>
      <c r="AB176" s="36"/>
      <c r="AC176" s="36"/>
      <c r="AD176" s="36"/>
      <c r="AE176" s="36"/>
      <c r="AR176" s="185" t="s">
        <v>406</v>
      </c>
      <c r="AT176" s="185" t="s">
        <v>250</v>
      </c>
      <c r="AU176" s="185" t="s">
        <v>82</v>
      </c>
      <c r="AY176" s="19" t="s">
        <v>161</v>
      </c>
      <c r="BE176" s="186">
        <f t="shared" si="24"/>
        <v>0</v>
      </c>
      <c r="BF176" s="186">
        <f t="shared" si="25"/>
        <v>0</v>
      </c>
      <c r="BG176" s="186">
        <f t="shared" si="26"/>
        <v>0</v>
      </c>
      <c r="BH176" s="186">
        <f t="shared" si="27"/>
        <v>0</v>
      </c>
      <c r="BI176" s="186">
        <f t="shared" si="28"/>
        <v>0</v>
      </c>
      <c r="BJ176" s="19" t="s">
        <v>80</v>
      </c>
      <c r="BK176" s="186">
        <f t="shared" si="29"/>
        <v>0</v>
      </c>
      <c r="BL176" s="19" t="s">
        <v>268</v>
      </c>
      <c r="BM176" s="185" t="s">
        <v>2093</v>
      </c>
    </row>
    <row r="177" spans="1:65" s="2" customFormat="1" ht="16.5" customHeight="1">
      <c r="A177" s="36"/>
      <c r="B177" s="37"/>
      <c r="C177" s="174" t="s">
        <v>506</v>
      </c>
      <c r="D177" s="174" t="s">
        <v>165</v>
      </c>
      <c r="E177" s="175" t="s">
        <v>1906</v>
      </c>
      <c r="F177" s="176" t="s">
        <v>1907</v>
      </c>
      <c r="G177" s="177" t="s">
        <v>193</v>
      </c>
      <c r="H177" s="178">
        <v>700</v>
      </c>
      <c r="I177" s="179"/>
      <c r="J177" s="180">
        <f t="shared" si="20"/>
        <v>0</v>
      </c>
      <c r="K177" s="176" t="s">
        <v>19</v>
      </c>
      <c r="L177" s="41"/>
      <c r="M177" s="181" t="s">
        <v>19</v>
      </c>
      <c r="N177" s="182" t="s">
        <v>43</v>
      </c>
      <c r="O177" s="66"/>
      <c r="P177" s="183">
        <f t="shared" si="21"/>
        <v>0</v>
      </c>
      <c r="Q177" s="183">
        <v>0</v>
      </c>
      <c r="R177" s="183">
        <f t="shared" si="22"/>
        <v>0</v>
      </c>
      <c r="S177" s="183">
        <v>0</v>
      </c>
      <c r="T177" s="183">
        <f t="shared" si="23"/>
        <v>0</v>
      </c>
      <c r="U177" s="184" t="s">
        <v>19</v>
      </c>
      <c r="V177" s="36"/>
      <c r="W177" s="36"/>
      <c r="X177" s="36"/>
      <c r="Y177" s="36"/>
      <c r="Z177" s="36"/>
      <c r="AA177" s="36"/>
      <c r="AB177" s="36"/>
      <c r="AC177" s="36"/>
      <c r="AD177" s="36"/>
      <c r="AE177" s="36"/>
      <c r="AR177" s="185" t="s">
        <v>268</v>
      </c>
      <c r="AT177" s="185" t="s">
        <v>165</v>
      </c>
      <c r="AU177" s="185" t="s">
        <v>82</v>
      </c>
      <c r="AY177" s="19" t="s">
        <v>161</v>
      </c>
      <c r="BE177" s="186">
        <f t="shared" si="24"/>
        <v>0</v>
      </c>
      <c r="BF177" s="186">
        <f t="shared" si="25"/>
        <v>0</v>
      </c>
      <c r="BG177" s="186">
        <f t="shared" si="26"/>
        <v>0</v>
      </c>
      <c r="BH177" s="186">
        <f t="shared" si="27"/>
        <v>0</v>
      </c>
      <c r="BI177" s="186">
        <f t="shared" si="28"/>
        <v>0</v>
      </c>
      <c r="BJ177" s="19" t="s">
        <v>80</v>
      </c>
      <c r="BK177" s="186">
        <f t="shared" si="29"/>
        <v>0</v>
      </c>
      <c r="BL177" s="19" t="s">
        <v>268</v>
      </c>
      <c r="BM177" s="185" t="s">
        <v>2094</v>
      </c>
    </row>
    <row r="178" spans="1:65" s="2" customFormat="1" ht="16.5" customHeight="1">
      <c r="A178" s="36"/>
      <c r="B178" s="37"/>
      <c r="C178" s="237" t="s">
        <v>516</v>
      </c>
      <c r="D178" s="237" t="s">
        <v>250</v>
      </c>
      <c r="E178" s="238" t="s">
        <v>1909</v>
      </c>
      <c r="F178" s="239" t="s">
        <v>2095</v>
      </c>
      <c r="G178" s="240" t="s">
        <v>193</v>
      </c>
      <c r="H178" s="241">
        <v>480</v>
      </c>
      <c r="I178" s="242"/>
      <c r="J178" s="243">
        <f t="shared" si="20"/>
        <v>0</v>
      </c>
      <c r="K178" s="239" t="s">
        <v>19</v>
      </c>
      <c r="L178" s="244"/>
      <c r="M178" s="245" t="s">
        <v>19</v>
      </c>
      <c r="N178" s="246" t="s">
        <v>43</v>
      </c>
      <c r="O178" s="66"/>
      <c r="P178" s="183">
        <f t="shared" si="21"/>
        <v>0</v>
      </c>
      <c r="Q178" s="183">
        <v>0</v>
      </c>
      <c r="R178" s="183">
        <f t="shared" si="22"/>
        <v>0</v>
      </c>
      <c r="S178" s="183">
        <v>0</v>
      </c>
      <c r="T178" s="183">
        <f t="shared" si="23"/>
        <v>0</v>
      </c>
      <c r="U178" s="184" t="s">
        <v>19</v>
      </c>
      <c r="V178" s="36"/>
      <c r="W178" s="36"/>
      <c r="X178" s="36"/>
      <c r="Y178" s="36"/>
      <c r="Z178" s="36"/>
      <c r="AA178" s="36"/>
      <c r="AB178" s="36"/>
      <c r="AC178" s="36"/>
      <c r="AD178" s="36"/>
      <c r="AE178" s="36"/>
      <c r="AR178" s="185" t="s">
        <v>406</v>
      </c>
      <c r="AT178" s="185" t="s">
        <v>250</v>
      </c>
      <c r="AU178" s="185" t="s">
        <v>82</v>
      </c>
      <c r="AY178" s="19" t="s">
        <v>161</v>
      </c>
      <c r="BE178" s="186">
        <f t="shared" si="24"/>
        <v>0</v>
      </c>
      <c r="BF178" s="186">
        <f t="shared" si="25"/>
        <v>0</v>
      </c>
      <c r="BG178" s="186">
        <f t="shared" si="26"/>
        <v>0</v>
      </c>
      <c r="BH178" s="186">
        <f t="shared" si="27"/>
        <v>0</v>
      </c>
      <c r="BI178" s="186">
        <f t="shared" si="28"/>
        <v>0</v>
      </c>
      <c r="BJ178" s="19" t="s">
        <v>80</v>
      </c>
      <c r="BK178" s="186">
        <f t="shared" si="29"/>
        <v>0</v>
      </c>
      <c r="BL178" s="19" t="s">
        <v>268</v>
      </c>
      <c r="BM178" s="185" t="s">
        <v>2096</v>
      </c>
    </row>
    <row r="179" spans="1:65" s="2" customFormat="1" ht="16.5" customHeight="1">
      <c r="A179" s="36"/>
      <c r="B179" s="37"/>
      <c r="C179" s="237" t="s">
        <v>526</v>
      </c>
      <c r="D179" s="237" t="s">
        <v>250</v>
      </c>
      <c r="E179" s="238" t="s">
        <v>1921</v>
      </c>
      <c r="F179" s="239" t="s">
        <v>2097</v>
      </c>
      <c r="G179" s="240" t="s">
        <v>193</v>
      </c>
      <c r="H179" s="241">
        <v>220</v>
      </c>
      <c r="I179" s="242"/>
      <c r="J179" s="243">
        <f t="shared" si="20"/>
        <v>0</v>
      </c>
      <c r="K179" s="239" t="s">
        <v>19</v>
      </c>
      <c r="L179" s="244"/>
      <c r="M179" s="245" t="s">
        <v>19</v>
      </c>
      <c r="N179" s="246" t="s">
        <v>43</v>
      </c>
      <c r="O179" s="66"/>
      <c r="P179" s="183">
        <f t="shared" si="21"/>
        <v>0</v>
      </c>
      <c r="Q179" s="183">
        <v>0</v>
      </c>
      <c r="R179" s="183">
        <f t="shared" si="22"/>
        <v>0</v>
      </c>
      <c r="S179" s="183">
        <v>0</v>
      </c>
      <c r="T179" s="183">
        <f t="shared" si="23"/>
        <v>0</v>
      </c>
      <c r="U179" s="184" t="s">
        <v>19</v>
      </c>
      <c r="V179" s="36"/>
      <c r="W179" s="36"/>
      <c r="X179" s="36"/>
      <c r="Y179" s="36"/>
      <c r="Z179" s="36"/>
      <c r="AA179" s="36"/>
      <c r="AB179" s="36"/>
      <c r="AC179" s="36"/>
      <c r="AD179" s="36"/>
      <c r="AE179" s="36"/>
      <c r="AR179" s="185" t="s">
        <v>406</v>
      </c>
      <c r="AT179" s="185" t="s">
        <v>250</v>
      </c>
      <c r="AU179" s="185" t="s">
        <v>82</v>
      </c>
      <c r="AY179" s="19" t="s">
        <v>161</v>
      </c>
      <c r="BE179" s="186">
        <f t="shared" si="24"/>
        <v>0</v>
      </c>
      <c r="BF179" s="186">
        <f t="shared" si="25"/>
        <v>0</v>
      </c>
      <c r="BG179" s="186">
        <f t="shared" si="26"/>
        <v>0</v>
      </c>
      <c r="BH179" s="186">
        <f t="shared" si="27"/>
        <v>0</v>
      </c>
      <c r="BI179" s="186">
        <f t="shared" si="28"/>
        <v>0</v>
      </c>
      <c r="BJ179" s="19" t="s">
        <v>80</v>
      </c>
      <c r="BK179" s="186">
        <f t="shared" si="29"/>
        <v>0</v>
      </c>
      <c r="BL179" s="19" t="s">
        <v>268</v>
      </c>
      <c r="BM179" s="185" t="s">
        <v>2098</v>
      </c>
    </row>
    <row r="180" spans="1:65" s="2" customFormat="1" ht="16.5" customHeight="1">
      <c r="A180" s="36"/>
      <c r="B180" s="37"/>
      <c r="C180" s="174" t="s">
        <v>532</v>
      </c>
      <c r="D180" s="174" t="s">
        <v>165</v>
      </c>
      <c r="E180" s="175" t="s">
        <v>2099</v>
      </c>
      <c r="F180" s="176" t="s">
        <v>2100</v>
      </c>
      <c r="G180" s="177" t="s">
        <v>193</v>
      </c>
      <c r="H180" s="178">
        <v>2400</v>
      </c>
      <c r="I180" s="179"/>
      <c r="J180" s="180">
        <f t="shared" si="20"/>
        <v>0</v>
      </c>
      <c r="K180" s="176" t="s">
        <v>19</v>
      </c>
      <c r="L180" s="41"/>
      <c r="M180" s="181" t="s">
        <v>19</v>
      </c>
      <c r="N180" s="182" t="s">
        <v>43</v>
      </c>
      <c r="O180" s="66"/>
      <c r="P180" s="183">
        <f t="shared" si="21"/>
        <v>0</v>
      </c>
      <c r="Q180" s="183">
        <v>0</v>
      </c>
      <c r="R180" s="183">
        <f t="shared" si="22"/>
        <v>0</v>
      </c>
      <c r="S180" s="183">
        <v>0</v>
      </c>
      <c r="T180" s="183">
        <f t="shared" si="23"/>
        <v>0</v>
      </c>
      <c r="U180" s="184" t="s">
        <v>19</v>
      </c>
      <c r="V180" s="36"/>
      <c r="W180" s="36"/>
      <c r="X180" s="36"/>
      <c r="Y180" s="36"/>
      <c r="Z180" s="36"/>
      <c r="AA180" s="36"/>
      <c r="AB180" s="36"/>
      <c r="AC180" s="36"/>
      <c r="AD180" s="36"/>
      <c r="AE180" s="36"/>
      <c r="AR180" s="185" t="s">
        <v>268</v>
      </c>
      <c r="AT180" s="185" t="s">
        <v>165</v>
      </c>
      <c r="AU180" s="185" t="s">
        <v>82</v>
      </c>
      <c r="AY180" s="19" t="s">
        <v>161</v>
      </c>
      <c r="BE180" s="186">
        <f t="shared" si="24"/>
        <v>0</v>
      </c>
      <c r="BF180" s="186">
        <f t="shared" si="25"/>
        <v>0</v>
      </c>
      <c r="BG180" s="186">
        <f t="shared" si="26"/>
        <v>0</v>
      </c>
      <c r="BH180" s="186">
        <f t="shared" si="27"/>
        <v>0</v>
      </c>
      <c r="BI180" s="186">
        <f t="shared" si="28"/>
        <v>0</v>
      </c>
      <c r="BJ180" s="19" t="s">
        <v>80</v>
      </c>
      <c r="BK180" s="186">
        <f t="shared" si="29"/>
        <v>0</v>
      </c>
      <c r="BL180" s="19" t="s">
        <v>268</v>
      </c>
      <c r="BM180" s="185" t="s">
        <v>2101</v>
      </c>
    </row>
    <row r="181" spans="1:65" s="2" customFormat="1" ht="16.5" customHeight="1">
      <c r="A181" s="36"/>
      <c r="B181" s="37"/>
      <c r="C181" s="237" t="s">
        <v>539</v>
      </c>
      <c r="D181" s="237" t="s">
        <v>250</v>
      </c>
      <c r="E181" s="238" t="s">
        <v>2102</v>
      </c>
      <c r="F181" s="239" t="s">
        <v>2103</v>
      </c>
      <c r="G181" s="240" t="s">
        <v>193</v>
      </c>
      <c r="H181" s="241">
        <v>510</v>
      </c>
      <c r="I181" s="242"/>
      <c r="J181" s="243">
        <f t="shared" si="20"/>
        <v>0</v>
      </c>
      <c r="K181" s="239" t="s">
        <v>19</v>
      </c>
      <c r="L181" s="244"/>
      <c r="M181" s="245" t="s">
        <v>19</v>
      </c>
      <c r="N181" s="246" t="s">
        <v>43</v>
      </c>
      <c r="O181" s="66"/>
      <c r="P181" s="183">
        <f t="shared" si="21"/>
        <v>0</v>
      </c>
      <c r="Q181" s="183">
        <v>0</v>
      </c>
      <c r="R181" s="183">
        <f t="shared" si="22"/>
        <v>0</v>
      </c>
      <c r="S181" s="183">
        <v>0</v>
      </c>
      <c r="T181" s="183">
        <f t="shared" si="23"/>
        <v>0</v>
      </c>
      <c r="U181" s="184" t="s">
        <v>19</v>
      </c>
      <c r="V181" s="36"/>
      <c r="W181" s="36"/>
      <c r="X181" s="36"/>
      <c r="Y181" s="36"/>
      <c r="Z181" s="36"/>
      <c r="AA181" s="36"/>
      <c r="AB181" s="36"/>
      <c r="AC181" s="36"/>
      <c r="AD181" s="36"/>
      <c r="AE181" s="36"/>
      <c r="AR181" s="185" t="s">
        <v>406</v>
      </c>
      <c r="AT181" s="185" t="s">
        <v>250</v>
      </c>
      <c r="AU181" s="185" t="s">
        <v>82</v>
      </c>
      <c r="AY181" s="19" t="s">
        <v>161</v>
      </c>
      <c r="BE181" s="186">
        <f t="shared" si="24"/>
        <v>0</v>
      </c>
      <c r="BF181" s="186">
        <f t="shared" si="25"/>
        <v>0</v>
      </c>
      <c r="BG181" s="186">
        <f t="shared" si="26"/>
        <v>0</v>
      </c>
      <c r="BH181" s="186">
        <f t="shared" si="27"/>
        <v>0</v>
      </c>
      <c r="BI181" s="186">
        <f t="shared" si="28"/>
        <v>0</v>
      </c>
      <c r="BJ181" s="19" t="s">
        <v>80</v>
      </c>
      <c r="BK181" s="186">
        <f t="shared" si="29"/>
        <v>0</v>
      </c>
      <c r="BL181" s="19" t="s">
        <v>268</v>
      </c>
      <c r="BM181" s="185" t="s">
        <v>2104</v>
      </c>
    </row>
    <row r="182" spans="1:65" s="2" customFormat="1" ht="16.5" customHeight="1">
      <c r="A182" s="36"/>
      <c r="B182" s="37"/>
      <c r="C182" s="237" t="s">
        <v>544</v>
      </c>
      <c r="D182" s="237" t="s">
        <v>250</v>
      </c>
      <c r="E182" s="238" t="s">
        <v>2105</v>
      </c>
      <c r="F182" s="239" t="s">
        <v>2106</v>
      </c>
      <c r="G182" s="240" t="s">
        <v>193</v>
      </c>
      <c r="H182" s="241">
        <v>1890</v>
      </c>
      <c r="I182" s="242"/>
      <c r="J182" s="243">
        <f t="shared" si="20"/>
        <v>0</v>
      </c>
      <c r="K182" s="239" t="s">
        <v>19</v>
      </c>
      <c r="L182" s="244"/>
      <c r="M182" s="245" t="s">
        <v>19</v>
      </c>
      <c r="N182" s="246" t="s">
        <v>43</v>
      </c>
      <c r="O182" s="66"/>
      <c r="P182" s="183">
        <f t="shared" si="21"/>
        <v>0</v>
      </c>
      <c r="Q182" s="183">
        <v>0</v>
      </c>
      <c r="R182" s="183">
        <f t="shared" si="22"/>
        <v>0</v>
      </c>
      <c r="S182" s="183">
        <v>0</v>
      </c>
      <c r="T182" s="183">
        <f t="shared" si="23"/>
        <v>0</v>
      </c>
      <c r="U182" s="184" t="s">
        <v>19</v>
      </c>
      <c r="V182" s="36"/>
      <c r="W182" s="36"/>
      <c r="X182" s="36"/>
      <c r="Y182" s="36"/>
      <c r="Z182" s="36"/>
      <c r="AA182" s="36"/>
      <c r="AB182" s="36"/>
      <c r="AC182" s="36"/>
      <c r="AD182" s="36"/>
      <c r="AE182" s="36"/>
      <c r="AR182" s="185" t="s">
        <v>406</v>
      </c>
      <c r="AT182" s="185" t="s">
        <v>250</v>
      </c>
      <c r="AU182" s="185" t="s">
        <v>82</v>
      </c>
      <c r="AY182" s="19" t="s">
        <v>161</v>
      </c>
      <c r="BE182" s="186">
        <f t="shared" si="24"/>
        <v>0</v>
      </c>
      <c r="BF182" s="186">
        <f t="shared" si="25"/>
        <v>0</v>
      </c>
      <c r="BG182" s="186">
        <f t="shared" si="26"/>
        <v>0</v>
      </c>
      <c r="BH182" s="186">
        <f t="shared" si="27"/>
        <v>0</v>
      </c>
      <c r="BI182" s="186">
        <f t="shared" si="28"/>
        <v>0</v>
      </c>
      <c r="BJ182" s="19" t="s">
        <v>80</v>
      </c>
      <c r="BK182" s="186">
        <f t="shared" si="29"/>
        <v>0</v>
      </c>
      <c r="BL182" s="19" t="s">
        <v>268</v>
      </c>
      <c r="BM182" s="185" t="s">
        <v>2107</v>
      </c>
    </row>
    <row r="183" spans="1:65" s="2" customFormat="1" ht="16.5" customHeight="1">
      <c r="A183" s="36"/>
      <c r="B183" s="37"/>
      <c r="C183" s="237" t="s">
        <v>550</v>
      </c>
      <c r="D183" s="237" t="s">
        <v>250</v>
      </c>
      <c r="E183" s="238" t="s">
        <v>2108</v>
      </c>
      <c r="F183" s="239" t="s">
        <v>2109</v>
      </c>
      <c r="G183" s="240" t="s">
        <v>193</v>
      </c>
      <c r="H183" s="241">
        <v>120</v>
      </c>
      <c r="I183" s="242"/>
      <c r="J183" s="243">
        <f t="shared" si="20"/>
        <v>0</v>
      </c>
      <c r="K183" s="239" t="s">
        <v>19</v>
      </c>
      <c r="L183" s="244"/>
      <c r="M183" s="245" t="s">
        <v>19</v>
      </c>
      <c r="N183" s="246" t="s">
        <v>43</v>
      </c>
      <c r="O183" s="66"/>
      <c r="P183" s="183">
        <f t="shared" si="21"/>
        <v>0</v>
      </c>
      <c r="Q183" s="183">
        <v>0</v>
      </c>
      <c r="R183" s="183">
        <f t="shared" si="22"/>
        <v>0</v>
      </c>
      <c r="S183" s="183">
        <v>0</v>
      </c>
      <c r="T183" s="183">
        <f t="shared" si="23"/>
        <v>0</v>
      </c>
      <c r="U183" s="184" t="s">
        <v>19</v>
      </c>
      <c r="V183" s="36"/>
      <c r="W183" s="36"/>
      <c r="X183" s="36"/>
      <c r="Y183" s="36"/>
      <c r="Z183" s="36"/>
      <c r="AA183" s="36"/>
      <c r="AB183" s="36"/>
      <c r="AC183" s="36"/>
      <c r="AD183" s="36"/>
      <c r="AE183" s="36"/>
      <c r="AR183" s="185" t="s">
        <v>406</v>
      </c>
      <c r="AT183" s="185" t="s">
        <v>250</v>
      </c>
      <c r="AU183" s="185" t="s">
        <v>82</v>
      </c>
      <c r="AY183" s="19" t="s">
        <v>161</v>
      </c>
      <c r="BE183" s="186">
        <f t="shared" si="24"/>
        <v>0</v>
      </c>
      <c r="BF183" s="186">
        <f t="shared" si="25"/>
        <v>0</v>
      </c>
      <c r="BG183" s="186">
        <f t="shared" si="26"/>
        <v>0</v>
      </c>
      <c r="BH183" s="186">
        <f t="shared" si="27"/>
        <v>0</v>
      </c>
      <c r="BI183" s="186">
        <f t="shared" si="28"/>
        <v>0</v>
      </c>
      <c r="BJ183" s="19" t="s">
        <v>80</v>
      </c>
      <c r="BK183" s="186">
        <f t="shared" si="29"/>
        <v>0</v>
      </c>
      <c r="BL183" s="19" t="s">
        <v>268</v>
      </c>
      <c r="BM183" s="185" t="s">
        <v>2110</v>
      </c>
    </row>
    <row r="184" spans="1:65" s="2" customFormat="1" ht="16.5" customHeight="1">
      <c r="A184" s="36"/>
      <c r="B184" s="37"/>
      <c r="C184" s="174" t="s">
        <v>557</v>
      </c>
      <c r="D184" s="174" t="s">
        <v>165</v>
      </c>
      <c r="E184" s="175" t="s">
        <v>2111</v>
      </c>
      <c r="F184" s="176" t="s">
        <v>2112</v>
      </c>
      <c r="G184" s="177" t="s">
        <v>193</v>
      </c>
      <c r="H184" s="178">
        <v>60</v>
      </c>
      <c r="I184" s="179"/>
      <c r="J184" s="180">
        <f t="shared" si="20"/>
        <v>0</v>
      </c>
      <c r="K184" s="176" t="s">
        <v>19</v>
      </c>
      <c r="L184" s="41"/>
      <c r="M184" s="181" t="s">
        <v>19</v>
      </c>
      <c r="N184" s="182" t="s">
        <v>43</v>
      </c>
      <c r="O184" s="66"/>
      <c r="P184" s="183">
        <f t="shared" si="21"/>
        <v>0</v>
      </c>
      <c r="Q184" s="183">
        <v>0</v>
      </c>
      <c r="R184" s="183">
        <f t="shared" si="22"/>
        <v>0</v>
      </c>
      <c r="S184" s="183">
        <v>0</v>
      </c>
      <c r="T184" s="183">
        <f t="shared" si="23"/>
        <v>0</v>
      </c>
      <c r="U184" s="184" t="s">
        <v>19</v>
      </c>
      <c r="V184" s="36"/>
      <c r="W184" s="36"/>
      <c r="X184" s="36"/>
      <c r="Y184" s="36"/>
      <c r="Z184" s="36"/>
      <c r="AA184" s="36"/>
      <c r="AB184" s="36"/>
      <c r="AC184" s="36"/>
      <c r="AD184" s="36"/>
      <c r="AE184" s="36"/>
      <c r="AR184" s="185" t="s">
        <v>268</v>
      </c>
      <c r="AT184" s="185" t="s">
        <v>165</v>
      </c>
      <c r="AU184" s="185" t="s">
        <v>82</v>
      </c>
      <c r="AY184" s="19" t="s">
        <v>161</v>
      </c>
      <c r="BE184" s="186">
        <f t="shared" si="24"/>
        <v>0</v>
      </c>
      <c r="BF184" s="186">
        <f t="shared" si="25"/>
        <v>0</v>
      </c>
      <c r="BG184" s="186">
        <f t="shared" si="26"/>
        <v>0</v>
      </c>
      <c r="BH184" s="186">
        <f t="shared" si="27"/>
        <v>0</v>
      </c>
      <c r="BI184" s="186">
        <f t="shared" si="28"/>
        <v>0</v>
      </c>
      <c r="BJ184" s="19" t="s">
        <v>80</v>
      </c>
      <c r="BK184" s="186">
        <f t="shared" si="29"/>
        <v>0</v>
      </c>
      <c r="BL184" s="19" t="s">
        <v>268</v>
      </c>
      <c r="BM184" s="185" t="s">
        <v>2113</v>
      </c>
    </row>
    <row r="185" spans="1:65" s="2" customFormat="1" ht="16.5" customHeight="1">
      <c r="A185" s="36"/>
      <c r="B185" s="37"/>
      <c r="C185" s="237" t="s">
        <v>563</v>
      </c>
      <c r="D185" s="237" t="s">
        <v>250</v>
      </c>
      <c r="E185" s="238" t="s">
        <v>2114</v>
      </c>
      <c r="F185" s="239" t="s">
        <v>2115</v>
      </c>
      <c r="G185" s="240" t="s">
        <v>193</v>
      </c>
      <c r="H185" s="241">
        <v>40</v>
      </c>
      <c r="I185" s="242"/>
      <c r="J185" s="243">
        <f t="shared" si="20"/>
        <v>0</v>
      </c>
      <c r="K185" s="239" t="s">
        <v>19</v>
      </c>
      <c r="L185" s="244"/>
      <c r="M185" s="245" t="s">
        <v>19</v>
      </c>
      <c r="N185" s="246" t="s">
        <v>43</v>
      </c>
      <c r="O185" s="66"/>
      <c r="P185" s="183">
        <f t="shared" si="21"/>
        <v>0</v>
      </c>
      <c r="Q185" s="183">
        <v>0</v>
      </c>
      <c r="R185" s="183">
        <f t="shared" si="22"/>
        <v>0</v>
      </c>
      <c r="S185" s="183">
        <v>0</v>
      </c>
      <c r="T185" s="183">
        <f t="shared" si="23"/>
        <v>0</v>
      </c>
      <c r="U185" s="184" t="s">
        <v>19</v>
      </c>
      <c r="V185" s="36"/>
      <c r="W185" s="36"/>
      <c r="X185" s="36"/>
      <c r="Y185" s="36"/>
      <c r="Z185" s="36"/>
      <c r="AA185" s="36"/>
      <c r="AB185" s="36"/>
      <c r="AC185" s="36"/>
      <c r="AD185" s="36"/>
      <c r="AE185" s="36"/>
      <c r="AR185" s="185" t="s">
        <v>406</v>
      </c>
      <c r="AT185" s="185" t="s">
        <v>250</v>
      </c>
      <c r="AU185" s="185" t="s">
        <v>82</v>
      </c>
      <c r="AY185" s="19" t="s">
        <v>161</v>
      </c>
      <c r="BE185" s="186">
        <f t="shared" si="24"/>
        <v>0</v>
      </c>
      <c r="BF185" s="186">
        <f t="shared" si="25"/>
        <v>0</v>
      </c>
      <c r="BG185" s="186">
        <f t="shared" si="26"/>
        <v>0</v>
      </c>
      <c r="BH185" s="186">
        <f t="shared" si="27"/>
        <v>0</v>
      </c>
      <c r="BI185" s="186">
        <f t="shared" si="28"/>
        <v>0</v>
      </c>
      <c r="BJ185" s="19" t="s">
        <v>80</v>
      </c>
      <c r="BK185" s="186">
        <f t="shared" si="29"/>
        <v>0</v>
      </c>
      <c r="BL185" s="19" t="s">
        <v>268</v>
      </c>
      <c r="BM185" s="185" t="s">
        <v>2116</v>
      </c>
    </row>
    <row r="186" spans="1:65" s="2" customFormat="1" ht="16.5" customHeight="1">
      <c r="A186" s="36"/>
      <c r="B186" s="37"/>
      <c r="C186" s="237" t="s">
        <v>571</v>
      </c>
      <c r="D186" s="237" t="s">
        <v>250</v>
      </c>
      <c r="E186" s="238" t="s">
        <v>2117</v>
      </c>
      <c r="F186" s="239" t="s">
        <v>2118</v>
      </c>
      <c r="G186" s="240" t="s">
        <v>193</v>
      </c>
      <c r="H186" s="241">
        <v>20</v>
      </c>
      <c r="I186" s="242"/>
      <c r="J186" s="243">
        <f t="shared" si="20"/>
        <v>0</v>
      </c>
      <c r="K186" s="239" t="s">
        <v>19</v>
      </c>
      <c r="L186" s="244"/>
      <c r="M186" s="245" t="s">
        <v>19</v>
      </c>
      <c r="N186" s="246" t="s">
        <v>43</v>
      </c>
      <c r="O186" s="66"/>
      <c r="P186" s="183">
        <f t="shared" si="21"/>
        <v>0</v>
      </c>
      <c r="Q186" s="183">
        <v>0</v>
      </c>
      <c r="R186" s="183">
        <f t="shared" si="22"/>
        <v>0</v>
      </c>
      <c r="S186" s="183">
        <v>0</v>
      </c>
      <c r="T186" s="183">
        <f t="shared" si="23"/>
        <v>0</v>
      </c>
      <c r="U186" s="184" t="s">
        <v>19</v>
      </c>
      <c r="V186" s="36"/>
      <c r="W186" s="36"/>
      <c r="X186" s="36"/>
      <c r="Y186" s="36"/>
      <c r="Z186" s="36"/>
      <c r="AA186" s="36"/>
      <c r="AB186" s="36"/>
      <c r="AC186" s="36"/>
      <c r="AD186" s="36"/>
      <c r="AE186" s="36"/>
      <c r="AR186" s="185" t="s">
        <v>406</v>
      </c>
      <c r="AT186" s="185" t="s">
        <v>250</v>
      </c>
      <c r="AU186" s="185" t="s">
        <v>82</v>
      </c>
      <c r="AY186" s="19" t="s">
        <v>161</v>
      </c>
      <c r="BE186" s="186">
        <f t="shared" si="24"/>
        <v>0</v>
      </c>
      <c r="BF186" s="186">
        <f t="shared" si="25"/>
        <v>0</v>
      </c>
      <c r="BG186" s="186">
        <f t="shared" si="26"/>
        <v>0</v>
      </c>
      <c r="BH186" s="186">
        <f t="shared" si="27"/>
        <v>0</v>
      </c>
      <c r="BI186" s="186">
        <f t="shared" si="28"/>
        <v>0</v>
      </c>
      <c r="BJ186" s="19" t="s">
        <v>80</v>
      </c>
      <c r="BK186" s="186">
        <f t="shared" si="29"/>
        <v>0</v>
      </c>
      <c r="BL186" s="19" t="s">
        <v>268</v>
      </c>
      <c r="BM186" s="185" t="s">
        <v>2119</v>
      </c>
    </row>
    <row r="187" spans="1:65" s="12" customFormat="1" ht="22.9" customHeight="1">
      <c r="B187" s="158"/>
      <c r="C187" s="159"/>
      <c r="D187" s="160" t="s">
        <v>71</v>
      </c>
      <c r="E187" s="172" t="s">
        <v>1924</v>
      </c>
      <c r="F187" s="172" t="s">
        <v>1925</v>
      </c>
      <c r="G187" s="159"/>
      <c r="H187" s="159"/>
      <c r="I187" s="162"/>
      <c r="J187" s="173">
        <f>BK187</f>
        <v>0</v>
      </c>
      <c r="K187" s="159"/>
      <c r="L187" s="164"/>
      <c r="M187" s="165"/>
      <c r="N187" s="166"/>
      <c r="O187" s="166"/>
      <c r="P187" s="167">
        <f>SUM(P188:P197)</f>
        <v>0</v>
      </c>
      <c r="Q187" s="166"/>
      <c r="R187" s="167">
        <f>SUM(R188:R197)</f>
        <v>0</v>
      </c>
      <c r="S187" s="166"/>
      <c r="T187" s="167">
        <f>SUM(T188:T197)</f>
        <v>0</v>
      </c>
      <c r="U187" s="168"/>
      <c r="AR187" s="169" t="s">
        <v>82</v>
      </c>
      <c r="AT187" s="170" t="s">
        <v>71</v>
      </c>
      <c r="AU187" s="170" t="s">
        <v>80</v>
      </c>
      <c r="AY187" s="169" t="s">
        <v>161</v>
      </c>
      <c r="BK187" s="171">
        <f>SUM(BK188:BK197)</f>
        <v>0</v>
      </c>
    </row>
    <row r="188" spans="1:65" s="2" customFormat="1" ht="16.5" customHeight="1">
      <c r="A188" s="36"/>
      <c r="B188" s="37"/>
      <c r="C188" s="174" t="s">
        <v>578</v>
      </c>
      <c r="D188" s="174" t="s">
        <v>165</v>
      </c>
      <c r="E188" s="175" t="s">
        <v>1926</v>
      </c>
      <c r="F188" s="176" t="s">
        <v>1927</v>
      </c>
      <c r="G188" s="177" t="s">
        <v>185</v>
      </c>
      <c r="H188" s="178">
        <v>712</v>
      </c>
      <c r="I188" s="179"/>
      <c r="J188" s="180">
        <f t="shared" ref="J188:J197" si="30">ROUND(I188*H188,1)</f>
        <v>0</v>
      </c>
      <c r="K188" s="176" t="s">
        <v>19</v>
      </c>
      <c r="L188" s="41"/>
      <c r="M188" s="181" t="s">
        <v>19</v>
      </c>
      <c r="N188" s="182" t="s">
        <v>43</v>
      </c>
      <c r="O188" s="66"/>
      <c r="P188" s="183">
        <f t="shared" ref="P188:P197" si="31">O188*H188</f>
        <v>0</v>
      </c>
      <c r="Q188" s="183">
        <v>0</v>
      </c>
      <c r="R188" s="183">
        <f t="shared" ref="R188:R197" si="32">Q188*H188</f>
        <v>0</v>
      </c>
      <c r="S188" s="183">
        <v>0</v>
      </c>
      <c r="T188" s="183">
        <f t="shared" ref="T188:T197" si="33">S188*H188</f>
        <v>0</v>
      </c>
      <c r="U188" s="184" t="s">
        <v>19</v>
      </c>
      <c r="V188" s="36"/>
      <c r="W188" s="36"/>
      <c r="X188" s="36"/>
      <c r="Y188" s="36"/>
      <c r="Z188" s="36"/>
      <c r="AA188" s="36"/>
      <c r="AB188" s="36"/>
      <c r="AC188" s="36"/>
      <c r="AD188" s="36"/>
      <c r="AE188" s="36"/>
      <c r="AR188" s="185" t="s">
        <v>268</v>
      </c>
      <c r="AT188" s="185" t="s">
        <v>165</v>
      </c>
      <c r="AU188" s="185" t="s">
        <v>82</v>
      </c>
      <c r="AY188" s="19" t="s">
        <v>161</v>
      </c>
      <c r="BE188" s="186">
        <f t="shared" ref="BE188:BE197" si="34">IF(N188="základní",J188,0)</f>
        <v>0</v>
      </c>
      <c r="BF188" s="186">
        <f t="shared" ref="BF188:BF197" si="35">IF(N188="snížená",J188,0)</f>
        <v>0</v>
      </c>
      <c r="BG188" s="186">
        <f t="shared" ref="BG188:BG197" si="36">IF(N188="zákl. přenesená",J188,0)</f>
        <v>0</v>
      </c>
      <c r="BH188" s="186">
        <f t="shared" ref="BH188:BH197" si="37">IF(N188="sníž. přenesená",J188,0)</f>
        <v>0</v>
      </c>
      <c r="BI188" s="186">
        <f t="shared" ref="BI188:BI197" si="38">IF(N188="nulová",J188,0)</f>
        <v>0</v>
      </c>
      <c r="BJ188" s="19" t="s">
        <v>80</v>
      </c>
      <c r="BK188" s="186">
        <f t="shared" ref="BK188:BK197" si="39">ROUND(I188*H188,1)</f>
        <v>0</v>
      </c>
      <c r="BL188" s="19" t="s">
        <v>268</v>
      </c>
      <c r="BM188" s="185" t="s">
        <v>2120</v>
      </c>
    </row>
    <row r="189" spans="1:65" s="2" customFormat="1" ht="16.5" customHeight="1">
      <c r="A189" s="36"/>
      <c r="B189" s="37"/>
      <c r="C189" s="237" t="s">
        <v>587</v>
      </c>
      <c r="D189" s="237" t="s">
        <v>250</v>
      </c>
      <c r="E189" s="238" t="s">
        <v>2121</v>
      </c>
      <c r="F189" s="239" t="s">
        <v>2122</v>
      </c>
      <c r="G189" s="240" t="s">
        <v>1842</v>
      </c>
      <c r="H189" s="241">
        <v>70</v>
      </c>
      <c r="I189" s="242"/>
      <c r="J189" s="243">
        <f t="shared" si="30"/>
        <v>0</v>
      </c>
      <c r="K189" s="239" t="s">
        <v>19</v>
      </c>
      <c r="L189" s="244"/>
      <c r="M189" s="245" t="s">
        <v>19</v>
      </c>
      <c r="N189" s="246" t="s">
        <v>43</v>
      </c>
      <c r="O189" s="66"/>
      <c r="P189" s="183">
        <f t="shared" si="31"/>
        <v>0</v>
      </c>
      <c r="Q189" s="183">
        <v>0</v>
      </c>
      <c r="R189" s="183">
        <f t="shared" si="32"/>
        <v>0</v>
      </c>
      <c r="S189" s="183">
        <v>0</v>
      </c>
      <c r="T189" s="183">
        <f t="shared" si="33"/>
        <v>0</v>
      </c>
      <c r="U189" s="184" t="s">
        <v>19</v>
      </c>
      <c r="V189" s="36"/>
      <c r="W189" s="36"/>
      <c r="X189" s="36"/>
      <c r="Y189" s="36"/>
      <c r="Z189" s="36"/>
      <c r="AA189" s="36"/>
      <c r="AB189" s="36"/>
      <c r="AC189" s="36"/>
      <c r="AD189" s="36"/>
      <c r="AE189" s="36"/>
      <c r="AR189" s="185" t="s">
        <v>406</v>
      </c>
      <c r="AT189" s="185" t="s">
        <v>250</v>
      </c>
      <c r="AU189" s="185" t="s">
        <v>82</v>
      </c>
      <c r="AY189" s="19" t="s">
        <v>161</v>
      </c>
      <c r="BE189" s="186">
        <f t="shared" si="34"/>
        <v>0</v>
      </c>
      <c r="BF189" s="186">
        <f t="shared" si="35"/>
        <v>0</v>
      </c>
      <c r="BG189" s="186">
        <f t="shared" si="36"/>
        <v>0</v>
      </c>
      <c r="BH189" s="186">
        <f t="shared" si="37"/>
        <v>0</v>
      </c>
      <c r="BI189" s="186">
        <f t="shared" si="38"/>
        <v>0</v>
      </c>
      <c r="BJ189" s="19" t="s">
        <v>80</v>
      </c>
      <c r="BK189" s="186">
        <f t="shared" si="39"/>
        <v>0</v>
      </c>
      <c r="BL189" s="19" t="s">
        <v>268</v>
      </c>
      <c r="BM189" s="185" t="s">
        <v>2123</v>
      </c>
    </row>
    <row r="190" spans="1:65" s="2" customFormat="1" ht="16.5" customHeight="1">
      <c r="A190" s="36"/>
      <c r="B190" s="37"/>
      <c r="C190" s="237" t="s">
        <v>594</v>
      </c>
      <c r="D190" s="237" t="s">
        <v>250</v>
      </c>
      <c r="E190" s="238" t="s">
        <v>2124</v>
      </c>
      <c r="F190" s="239" t="s">
        <v>2125</v>
      </c>
      <c r="G190" s="240" t="s">
        <v>1842</v>
      </c>
      <c r="H190" s="241">
        <v>8</v>
      </c>
      <c r="I190" s="242"/>
      <c r="J190" s="243">
        <f t="shared" si="30"/>
        <v>0</v>
      </c>
      <c r="K190" s="239" t="s">
        <v>19</v>
      </c>
      <c r="L190" s="244"/>
      <c r="M190" s="245" t="s">
        <v>19</v>
      </c>
      <c r="N190" s="246" t="s">
        <v>43</v>
      </c>
      <c r="O190" s="66"/>
      <c r="P190" s="183">
        <f t="shared" si="31"/>
        <v>0</v>
      </c>
      <c r="Q190" s="183">
        <v>0</v>
      </c>
      <c r="R190" s="183">
        <f t="shared" si="32"/>
        <v>0</v>
      </c>
      <c r="S190" s="183">
        <v>0</v>
      </c>
      <c r="T190" s="183">
        <f t="shared" si="33"/>
        <v>0</v>
      </c>
      <c r="U190" s="184" t="s">
        <v>19</v>
      </c>
      <c r="V190" s="36"/>
      <c r="W190" s="36"/>
      <c r="X190" s="36"/>
      <c r="Y190" s="36"/>
      <c r="Z190" s="36"/>
      <c r="AA190" s="36"/>
      <c r="AB190" s="36"/>
      <c r="AC190" s="36"/>
      <c r="AD190" s="36"/>
      <c r="AE190" s="36"/>
      <c r="AR190" s="185" t="s">
        <v>406</v>
      </c>
      <c r="AT190" s="185" t="s">
        <v>250</v>
      </c>
      <c r="AU190" s="185" t="s">
        <v>82</v>
      </c>
      <c r="AY190" s="19" t="s">
        <v>161</v>
      </c>
      <c r="BE190" s="186">
        <f t="shared" si="34"/>
        <v>0</v>
      </c>
      <c r="BF190" s="186">
        <f t="shared" si="35"/>
        <v>0</v>
      </c>
      <c r="BG190" s="186">
        <f t="shared" si="36"/>
        <v>0</v>
      </c>
      <c r="BH190" s="186">
        <f t="shared" si="37"/>
        <v>0</v>
      </c>
      <c r="BI190" s="186">
        <f t="shared" si="38"/>
        <v>0</v>
      </c>
      <c r="BJ190" s="19" t="s">
        <v>80</v>
      </c>
      <c r="BK190" s="186">
        <f t="shared" si="39"/>
        <v>0</v>
      </c>
      <c r="BL190" s="19" t="s">
        <v>268</v>
      </c>
      <c r="BM190" s="185" t="s">
        <v>2126</v>
      </c>
    </row>
    <row r="191" spans="1:65" s="2" customFormat="1" ht="16.5" customHeight="1">
      <c r="A191" s="36"/>
      <c r="B191" s="37"/>
      <c r="C191" s="237" t="s">
        <v>600</v>
      </c>
      <c r="D191" s="237" t="s">
        <v>250</v>
      </c>
      <c r="E191" s="238" t="s">
        <v>1929</v>
      </c>
      <c r="F191" s="239" t="s">
        <v>1930</v>
      </c>
      <c r="G191" s="240" t="s">
        <v>1842</v>
      </c>
      <c r="H191" s="241">
        <v>146</v>
      </c>
      <c r="I191" s="242"/>
      <c r="J191" s="243">
        <f t="shared" si="30"/>
        <v>0</v>
      </c>
      <c r="K191" s="239" t="s">
        <v>19</v>
      </c>
      <c r="L191" s="244"/>
      <c r="M191" s="245" t="s">
        <v>19</v>
      </c>
      <c r="N191" s="246" t="s">
        <v>43</v>
      </c>
      <c r="O191" s="66"/>
      <c r="P191" s="183">
        <f t="shared" si="31"/>
        <v>0</v>
      </c>
      <c r="Q191" s="183">
        <v>0</v>
      </c>
      <c r="R191" s="183">
        <f t="shared" si="32"/>
        <v>0</v>
      </c>
      <c r="S191" s="183">
        <v>0</v>
      </c>
      <c r="T191" s="183">
        <f t="shared" si="33"/>
        <v>0</v>
      </c>
      <c r="U191" s="184" t="s">
        <v>19</v>
      </c>
      <c r="V191" s="36"/>
      <c r="W191" s="36"/>
      <c r="X191" s="36"/>
      <c r="Y191" s="36"/>
      <c r="Z191" s="36"/>
      <c r="AA191" s="36"/>
      <c r="AB191" s="36"/>
      <c r="AC191" s="36"/>
      <c r="AD191" s="36"/>
      <c r="AE191" s="36"/>
      <c r="AR191" s="185" t="s">
        <v>406</v>
      </c>
      <c r="AT191" s="185" t="s">
        <v>250</v>
      </c>
      <c r="AU191" s="185" t="s">
        <v>82</v>
      </c>
      <c r="AY191" s="19" t="s">
        <v>161</v>
      </c>
      <c r="BE191" s="186">
        <f t="shared" si="34"/>
        <v>0</v>
      </c>
      <c r="BF191" s="186">
        <f t="shared" si="35"/>
        <v>0</v>
      </c>
      <c r="BG191" s="186">
        <f t="shared" si="36"/>
        <v>0</v>
      </c>
      <c r="BH191" s="186">
        <f t="shared" si="37"/>
        <v>0</v>
      </c>
      <c r="BI191" s="186">
        <f t="shared" si="38"/>
        <v>0</v>
      </c>
      <c r="BJ191" s="19" t="s">
        <v>80</v>
      </c>
      <c r="BK191" s="186">
        <f t="shared" si="39"/>
        <v>0</v>
      </c>
      <c r="BL191" s="19" t="s">
        <v>268</v>
      </c>
      <c r="BM191" s="185" t="s">
        <v>2127</v>
      </c>
    </row>
    <row r="192" spans="1:65" s="2" customFormat="1" ht="16.5" customHeight="1">
      <c r="A192" s="36"/>
      <c r="B192" s="37"/>
      <c r="C192" s="237" t="s">
        <v>606</v>
      </c>
      <c r="D192" s="237" t="s">
        <v>250</v>
      </c>
      <c r="E192" s="238" t="s">
        <v>1932</v>
      </c>
      <c r="F192" s="239" t="s">
        <v>2128</v>
      </c>
      <c r="G192" s="240" t="s">
        <v>1842</v>
      </c>
      <c r="H192" s="241">
        <v>128</v>
      </c>
      <c r="I192" s="242"/>
      <c r="J192" s="243">
        <f t="shared" si="30"/>
        <v>0</v>
      </c>
      <c r="K192" s="239" t="s">
        <v>19</v>
      </c>
      <c r="L192" s="244"/>
      <c r="M192" s="245" t="s">
        <v>19</v>
      </c>
      <c r="N192" s="246" t="s">
        <v>43</v>
      </c>
      <c r="O192" s="66"/>
      <c r="P192" s="183">
        <f t="shared" si="31"/>
        <v>0</v>
      </c>
      <c r="Q192" s="183">
        <v>0</v>
      </c>
      <c r="R192" s="183">
        <f t="shared" si="32"/>
        <v>0</v>
      </c>
      <c r="S192" s="183">
        <v>0</v>
      </c>
      <c r="T192" s="183">
        <f t="shared" si="33"/>
        <v>0</v>
      </c>
      <c r="U192" s="184" t="s">
        <v>19</v>
      </c>
      <c r="V192" s="36"/>
      <c r="W192" s="36"/>
      <c r="X192" s="36"/>
      <c r="Y192" s="36"/>
      <c r="Z192" s="36"/>
      <c r="AA192" s="36"/>
      <c r="AB192" s="36"/>
      <c r="AC192" s="36"/>
      <c r="AD192" s="36"/>
      <c r="AE192" s="36"/>
      <c r="AR192" s="185" t="s">
        <v>406</v>
      </c>
      <c r="AT192" s="185" t="s">
        <v>250</v>
      </c>
      <c r="AU192" s="185" t="s">
        <v>82</v>
      </c>
      <c r="AY192" s="19" t="s">
        <v>161</v>
      </c>
      <c r="BE192" s="186">
        <f t="shared" si="34"/>
        <v>0</v>
      </c>
      <c r="BF192" s="186">
        <f t="shared" si="35"/>
        <v>0</v>
      </c>
      <c r="BG192" s="186">
        <f t="shared" si="36"/>
        <v>0</v>
      </c>
      <c r="BH192" s="186">
        <f t="shared" si="37"/>
        <v>0</v>
      </c>
      <c r="BI192" s="186">
        <f t="shared" si="38"/>
        <v>0</v>
      </c>
      <c r="BJ192" s="19" t="s">
        <v>80</v>
      </c>
      <c r="BK192" s="186">
        <f t="shared" si="39"/>
        <v>0</v>
      </c>
      <c r="BL192" s="19" t="s">
        <v>268</v>
      </c>
      <c r="BM192" s="185" t="s">
        <v>2129</v>
      </c>
    </row>
    <row r="193" spans="1:65" s="2" customFormat="1" ht="24.2" customHeight="1">
      <c r="A193" s="36"/>
      <c r="B193" s="37"/>
      <c r="C193" s="237" t="s">
        <v>229</v>
      </c>
      <c r="D193" s="237" t="s">
        <v>250</v>
      </c>
      <c r="E193" s="238" t="s">
        <v>1935</v>
      </c>
      <c r="F193" s="239" t="s">
        <v>1936</v>
      </c>
      <c r="G193" s="240" t="s">
        <v>731</v>
      </c>
      <c r="H193" s="241">
        <v>54</v>
      </c>
      <c r="I193" s="242"/>
      <c r="J193" s="243">
        <f t="shared" si="30"/>
        <v>0</v>
      </c>
      <c r="K193" s="239" t="s">
        <v>19</v>
      </c>
      <c r="L193" s="244"/>
      <c r="M193" s="245" t="s">
        <v>19</v>
      </c>
      <c r="N193" s="246" t="s">
        <v>43</v>
      </c>
      <c r="O193" s="66"/>
      <c r="P193" s="183">
        <f t="shared" si="31"/>
        <v>0</v>
      </c>
      <c r="Q193" s="183">
        <v>0</v>
      </c>
      <c r="R193" s="183">
        <f t="shared" si="32"/>
        <v>0</v>
      </c>
      <c r="S193" s="183">
        <v>0</v>
      </c>
      <c r="T193" s="183">
        <f t="shared" si="33"/>
        <v>0</v>
      </c>
      <c r="U193" s="184" t="s">
        <v>19</v>
      </c>
      <c r="V193" s="36"/>
      <c r="W193" s="36"/>
      <c r="X193" s="36"/>
      <c r="Y193" s="36"/>
      <c r="Z193" s="36"/>
      <c r="AA193" s="36"/>
      <c r="AB193" s="36"/>
      <c r="AC193" s="36"/>
      <c r="AD193" s="36"/>
      <c r="AE193" s="36"/>
      <c r="AR193" s="185" t="s">
        <v>406</v>
      </c>
      <c r="AT193" s="185" t="s">
        <v>250</v>
      </c>
      <c r="AU193" s="185" t="s">
        <v>82</v>
      </c>
      <c r="AY193" s="19" t="s">
        <v>161</v>
      </c>
      <c r="BE193" s="186">
        <f t="shared" si="34"/>
        <v>0</v>
      </c>
      <c r="BF193" s="186">
        <f t="shared" si="35"/>
        <v>0</v>
      </c>
      <c r="BG193" s="186">
        <f t="shared" si="36"/>
        <v>0</v>
      </c>
      <c r="BH193" s="186">
        <f t="shared" si="37"/>
        <v>0</v>
      </c>
      <c r="BI193" s="186">
        <f t="shared" si="38"/>
        <v>0</v>
      </c>
      <c r="BJ193" s="19" t="s">
        <v>80</v>
      </c>
      <c r="BK193" s="186">
        <f t="shared" si="39"/>
        <v>0</v>
      </c>
      <c r="BL193" s="19" t="s">
        <v>268</v>
      </c>
      <c r="BM193" s="185" t="s">
        <v>2130</v>
      </c>
    </row>
    <row r="194" spans="1:65" s="2" customFormat="1" ht="16.5" customHeight="1">
      <c r="A194" s="36"/>
      <c r="B194" s="37"/>
      <c r="C194" s="174" t="s">
        <v>617</v>
      </c>
      <c r="D194" s="174" t="s">
        <v>165</v>
      </c>
      <c r="E194" s="175" t="s">
        <v>2131</v>
      </c>
      <c r="F194" s="176" t="s">
        <v>2132</v>
      </c>
      <c r="G194" s="177" t="s">
        <v>185</v>
      </c>
      <c r="H194" s="178">
        <v>10</v>
      </c>
      <c r="I194" s="179"/>
      <c r="J194" s="180">
        <f t="shared" si="30"/>
        <v>0</v>
      </c>
      <c r="K194" s="176" t="s">
        <v>19</v>
      </c>
      <c r="L194" s="41"/>
      <c r="M194" s="181" t="s">
        <v>19</v>
      </c>
      <c r="N194" s="182" t="s">
        <v>43</v>
      </c>
      <c r="O194" s="66"/>
      <c r="P194" s="183">
        <f t="shared" si="31"/>
        <v>0</v>
      </c>
      <c r="Q194" s="183">
        <v>0</v>
      </c>
      <c r="R194" s="183">
        <f t="shared" si="32"/>
        <v>0</v>
      </c>
      <c r="S194" s="183">
        <v>0</v>
      </c>
      <c r="T194" s="183">
        <f t="shared" si="33"/>
        <v>0</v>
      </c>
      <c r="U194" s="184" t="s">
        <v>19</v>
      </c>
      <c r="V194" s="36"/>
      <c r="W194" s="36"/>
      <c r="X194" s="36"/>
      <c r="Y194" s="36"/>
      <c r="Z194" s="36"/>
      <c r="AA194" s="36"/>
      <c r="AB194" s="36"/>
      <c r="AC194" s="36"/>
      <c r="AD194" s="36"/>
      <c r="AE194" s="36"/>
      <c r="AR194" s="185" t="s">
        <v>268</v>
      </c>
      <c r="AT194" s="185" t="s">
        <v>165</v>
      </c>
      <c r="AU194" s="185" t="s">
        <v>82</v>
      </c>
      <c r="AY194" s="19" t="s">
        <v>161</v>
      </c>
      <c r="BE194" s="186">
        <f t="shared" si="34"/>
        <v>0</v>
      </c>
      <c r="BF194" s="186">
        <f t="shared" si="35"/>
        <v>0</v>
      </c>
      <c r="BG194" s="186">
        <f t="shared" si="36"/>
        <v>0</v>
      </c>
      <c r="BH194" s="186">
        <f t="shared" si="37"/>
        <v>0</v>
      </c>
      <c r="BI194" s="186">
        <f t="shared" si="38"/>
        <v>0</v>
      </c>
      <c r="BJ194" s="19" t="s">
        <v>80</v>
      </c>
      <c r="BK194" s="186">
        <f t="shared" si="39"/>
        <v>0</v>
      </c>
      <c r="BL194" s="19" t="s">
        <v>268</v>
      </c>
      <c r="BM194" s="185" t="s">
        <v>2133</v>
      </c>
    </row>
    <row r="195" spans="1:65" s="2" customFormat="1" ht="16.5" customHeight="1">
      <c r="A195" s="36"/>
      <c r="B195" s="37"/>
      <c r="C195" s="174" t="s">
        <v>369</v>
      </c>
      <c r="D195" s="174" t="s">
        <v>165</v>
      </c>
      <c r="E195" s="175" t="s">
        <v>2134</v>
      </c>
      <c r="F195" s="176" t="s">
        <v>2135</v>
      </c>
      <c r="G195" s="177" t="s">
        <v>185</v>
      </c>
      <c r="H195" s="178">
        <v>12</v>
      </c>
      <c r="I195" s="179"/>
      <c r="J195" s="180">
        <f t="shared" si="30"/>
        <v>0</v>
      </c>
      <c r="K195" s="176" t="s">
        <v>19</v>
      </c>
      <c r="L195" s="41"/>
      <c r="M195" s="181" t="s">
        <v>19</v>
      </c>
      <c r="N195" s="182" t="s">
        <v>43</v>
      </c>
      <c r="O195" s="66"/>
      <c r="P195" s="183">
        <f t="shared" si="31"/>
        <v>0</v>
      </c>
      <c r="Q195" s="183">
        <v>0</v>
      </c>
      <c r="R195" s="183">
        <f t="shared" si="32"/>
        <v>0</v>
      </c>
      <c r="S195" s="183">
        <v>0</v>
      </c>
      <c r="T195" s="183">
        <f t="shared" si="33"/>
        <v>0</v>
      </c>
      <c r="U195" s="184" t="s">
        <v>19</v>
      </c>
      <c r="V195" s="36"/>
      <c r="W195" s="36"/>
      <c r="X195" s="36"/>
      <c r="Y195" s="36"/>
      <c r="Z195" s="36"/>
      <c r="AA195" s="36"/>
      <c r="AB195" s="36"/>
      <c r="AC195" s="36"/>
      <c r="AD195" s="36"/>
      <c r="AE195" s="36"/>
      <c r="AR195" s="185" t="s">
        <v>268</v>
      </c>
      <c r="AT195" s="185" t="s">
        <v>165</v>
      </c>
      <c r="AU195" s="185" t="s">
        <v>82</v>
      </c>
      <c r="AY195" s="19" t="s">
        <v>161</v>
      </c>
      <c r="BE195" s="186">
        <f t="shared" si="34"/>
        <v>0</v>
      </c>
      <c r="BF195" s="186">
        <f t="shared" si="35"/>
        <v>0</v>
      </c>
      <c r="BG195" s="186">
        <f t="shared" si="36"/>
        <v>0</v>
      </c>
      <c r="BH195" s="186">
        <f t="shared" si="37"/>
        <v>0</v>
      </c>
      <c r="BI195" s="186">
        <f t="shared" si="38"/>
        <v>0</v>
      </c>
      <c r="BJ195" s="19" t="s">
        <v>80</v>
      </c>
      <c r="BK195" s="186">
        <f t="shared" si="39"/>
        <v>0</v>
      </c>
      <c r="BL195" s="19" t="s">
        <v>268</v>
      </c>
      <c r="BM195" s="185" t="s">
        <v>2136</v>
      </c>
    </row>
    <row r="196" spans="1:65" s="2" customFormat="1" ht="16.5" customHeight="1">
      <c r="A196" s="36"/>
      <c r="B196" s="37"/>
      <c r="C196" s="174" t="s">
        <v>627</v>
      </c>
      <c r="D196" s="174" t="s">
        <v>165</v>
      </c>
      <c r="E196" s="175" t="s">
        <v>2137</v>
      </c>
      <c r="F196" s="176" t="s">
        <v>2138</v>
      </c>
      <c r="G196" s="177" t="s">
        <v>185</v>
      </c>
      <c r="H196" s="178">
        <v>2</v>
      </c>
      <c r="I196" s="179"/>
      <c r="J196" s="180">
        <f t="shared" si="30"/>
        <v>0</v>
      </c>
      <c r="K196" s="176" t="s">
        <v>19</v>
      </c>
      <c r="L196" s="41"/>
      <c r="M196" s="181" t="s">
        <v>19</v>
      </c>
      <c r="N196" s="182" t="s">
        <v>43</v>
      </c>
      <c r="O196" s="66"/>
      <c r="P196" s="183">
        <f t="shared" si="31"/>
        <v>0</v>
      </c>
      <c r="Q196" s="183">
        <v>0</v>
      </c>
      <c r="R196" s="183">
        <f t="shared" si="32"/>
        <v>0</v>
      </c>
      <c r="S196" s="183">
        <v>0</v>
      </c>
      <c r="T196" s="183">
        <f t="shared" si="33"/>
        <v>0</v>
      </c>
      <c r="U196" s="184" t="s">
        <v>19</v>
      </c>
      <c r="V196" s="36"/>
      <c r="W196" s="36"/>
      <c r="X196" s="36"/>
      <c r="Y196" s="36"/>
      <c r="Z196" s="36"/>
      <c r="AA196" s="36"/>
      <c r="AB196" s="36"/>
      <c r="AC196" s="36"/>
      <c r="AD196" s="36"/>
      <c r="AE196" s="36"/>
      <c r="AR196" s="185" t="s">
        <v>268</v>
      </c>
      <c r="AT196" s="185" t="s">
        <v>165</v>
      </c>
      <c r="AU196" s="185" t="s">
        <v>82</v>
      </c>
      <c r="AY196" s="19" t="s">
        <v>161</v>
      </c>
      <c r="BE196" s="186">
        <f t="shared" si="34"/>
        <v>0</v>
      </c>
      <c r="BF196" s="186">
        <f t="shared" si="35"/>
        <v>0</v>
      </c>
      <c r="BG196" s="186">
        <f t="shared" si="36"/>
        <v>0</v>
      </c>
      <c r="BH196" s="186">
        <f t="shared" si="37"/>
        <v>0</v>
      </c>
      <c r="BI196" s="186">
        <f t="shared" si="38"/>
        <v>0</v>
      </c>
      <c r="BJ196" s="19" t="s">
        <v>80</v>
      </c>
      <c r="BK196" s="186">
        <f t="shared" si="39"/>
        <v>0</v>
      </c>
      <c r="BL196" s="19" t="s">
        <v>268</v>
      </c>
      <c r="BM196" s="185" t="s">
        <v>2139</v>
      </c>
    </row>
    <row r="197" spans="1:65" s="2" customFormat="1" ht="16.5" customHeight="1">
      <c r="A197" s="36"/>
      <c r="B197" s="37"/>
      <c r="C197" s="237" t="s">
        <v>632</v>
      </c>
      <c r="D197" s="237" t="s">
        <v>250</v>
      </c>
      <c r="E197" s="238" t="s">
        <v>2140</v>
      </c>
      <c r="F197" s="239" t="s">
        <v>2141</v>
      </c>
      <c r="G197" s="240" t="s">
        <v>1842</v>
      </c>
      <c r="H197" s="241">
        <v>2</v>
      </c>
      <c r="I197" s="242"/>
      <c r="J197" s="243">
        <f t="shared" si="30"/>
        <v>0</v>
      </c>
      <c r="K197" s="239" t="s">
        <v>19</v>
      </c>
      <c r="L197" s="244"/>
      <c r="M197" s="245" t="s">
        <v>19</v>
      </c>
      <c r="N197" s="246" t="s">
        <v>43</v>
      </c>
      <c r="O197" s="66"/>
      <c r="P197" s="183">
        <f t="shared" si="31"/>
        <v>0</v>
      </c>
      <c r="Q197" s="183">
        <v>0</v>
      </c>
      <c r="R197" s="183">
        <f t="shared" si="32"/>
        <v>0</v>
      </c>
      <c r="S197" s="183">
        <v>0</v>
      </c>
      <c r="T197" s="183">
        <f t="shared" si="33"/>
        <v>0</v>
      </c>
      <c r="U197" s="184" t="s">
        <v>19</v>
      </c>
      <c r="V197" s="36"/>
      <c r="W197" s="36"/>
      <c r="X197" s="36"/>
      <c r="Y197" s="36"/>
      <c r="Z197" s="36"/>
      <c r="AA197" s="36"/>
      <c r="AB197" s="36"/>
      <c r="AC197" s="36"/>
      <c r="AD197" s="36"/>
      <c r="AE197" s="36"/>
      <c r="AR197" s="185" t="s">
        <v>406</v>
      </c>
      <c r="AT197" s="185" t="s">
        <v>250</v>
      </c>
      <c r="AU197" s="185" t="s">
        <v>82</v>
      </c>
      <c r="AY197" s="19" t="s">
        <v>161</v>
      </c>
      <c r="BE197" s="186">
        <f t="shared" si="34"/>
        <v>0</v>
      </c>
      <c r="BF197" s="186">
        <f t="shared" si="35"/>
        <v>0</v>
      </c>
      <c r="BG197" s="186">
        <f t="shared" si="36"/>
        <v>0</v>
      </c>
      <c r="BH197" s="186">
        <f t="shared" si="37"/>
        <v>0</v>
      </c>
      <c r="BI197" s="186">
        <f t="shared" si="38"/>
        <v>0</v>
      </c>
      <c r="BJ197" s="19" t="s">
        <v>80</v>
      </c>
      <c r="BK197" s="186">
        <f t="shared" si="39"/>
        <v>0</v>
      </c>
      <c r="BL197" s="19" t="s">
        <v>268</v>
      </c>
      <c r="BM197" s="185" t="s">
        <v>2142</v>
      </c>
    </row>
    <row r="198" spans="1:65" s="12" customFormat="1" ht="22.9" customHeight="1">
      <c r="B198" s="158"/>
      <c r="C198" s="159"/>
      <c r="D198" s="160" t="s">
        <v>71</v>
      </c>
      <c r="E198" s="172" t="s">
        <v>1938</v>
      </c>
      <c r="F198" s="172" t="s">
        <v>1939</v>
      </c>
      <c r="G198" s="159"/>
      <c r="H198" s="159"/>
      <c r="I198" s="162"/>
      <c r="J198" s="173">
        <f>BK198</f>
        <v>0</v>
      </c>
      <c r="K198" s="159"/>
      <c r="L198" s="164"/>
      <c r="M198" s="165"/>
      <c r="N198" s="166"/>
      <c r="O198" s="166"/>
      <c r="P198" s="167">
        <f>SUM(P199:P228)</f>
        <v>0</v>
      </c>
      <c r="Q198" s="166"/>
      <c r="R198" s="167">
        <f>SUM(R199:R228)</f>
        <v>0</v>
      </c>
      <c r="S198" s="166"/>
      <c r="T198" s="167">
        <f>SUM(T199:T228)</f>
        <v>0</v>
      </c>
      <c r="U198" s="168"/>
      <c r="AR198" s="169" t="s">
        <v>82</v>
      </c>
      <c r="AT198" s="170" t="s">
        <v>71</v>
      </c>
      <c r="AU198" s="170" t="s">
        <v>80</v>
      </c>
      <c r="AY198" s="169" t="s">
        <v>161</v>
      </c>
      <c r="BK198" s="171">
        <f>SUM(BK199:BK228)</f>
        <v>0</v>
      </c>
    </row>
    <row r="199" spans="1:65" s="2" customFormat="1" ht="16.5" customHeight="1">
      <c r="A199" s="36"/>
      <c r="B199" s="37"/>
      <c r="C199" s="174" t="s">
        <v>642</v>
      </c>
      <c r="D199" s="174" t="s">
        <v>165</v>
      </c>
      <c r="E199" s="175" t="s">
        <v>2143</v>
      </c>
      <c r="F199" s="176" t="s">
        <v>2144</v>
      </c>
      <c r="G199" s="177" t="s">
        <v>185</v>
      </c>
      <c r="H199" s="178">
        <v>4</v>
      </c>
      <c r="I199" s="179"/>
      <c r="J199" s="180">
        <f t="shared" ref="J199:J228" si="40">ROUND(I199*H199,1)</f>
        <v>0</v>
      </c>
      <c r="K199" s="176" t="s">
        <v>19</v>
      </c>
      <c r="L199" s="41"/>
      <c r="M199" s="181" t="s">
        <v>19</v>
      </c>
      <c r="N199" s="182" t="s">
        <v>43</v>
      </c>
      <c r="O199" s="66"/>
      <c r="P199" s="183">
        <f t="shared" ref="P199:P228" si="41">O199*H199</f>
        <v>0</v>
      </c>
      <c r="Q199" s="183">
        <v>0</v>
      </c>
      <c r="R199" s="183">
        <f t="shared" ref="R199:R228" si="42">Q199*H199</f>
        <v>0</v>
      </c>
      <c r="S199" s="183">
        <v>0</v>
      </c>
      <c r="T199" s="183">
        <f t="shared" ref="T199:T228" si="43">S199*H199</f>
        <v>0</v>
      </c>
      <c r="U199" s="184" t="s">
        <v>19</v>
      </c>
      <c r="V199" s="36"/>
      <c r="W199" s="36"/>
      <c r="X199" s="36"/>
      <c r="Y199" s="36"/>
      <c r="Z199" s="36"/>
      <c r="AA199" s="36"/>
      <c r="AB199" s="36"/>
      <c r="AC199" s="36"/>
      <c r="AD199" s="36"/>
      <c r="AE199" s="36"/>
      <c r="AR199" s="185" t="s">
        <v>268</v>
      </c>
      <c r="AT199" s="185" t="s">
        <v>165</v>
      </c>
      <c r="AU199" s="185" t="s">
        <v>82</v>
      </c>
      <c r="AY199" s="19" t="s">
        <v>161</v>
      </c>
      <c r="BE199" s="186">
        <f t="shared" ref="BE199:BE228" si="44">IF(N199="základní",J199,0)</f>
        <v>0</v>
      </c>
      <c r="BF199" s="186">
        <f t="shared" ref="BF199:BF228" si="45">IF(N199="snížená",J199,0)</f>
        <v>0</v>
      </c>
      <c r="BG199" s="186">
        <f t="shared" ref="BG199:BG228" si="46">IF(N199="zákl. přenesená",J199,0)</f>
        <v>0</v>
      </c>
      <c r="BH199" s="186">
        <f t="shared" ref="BH199:BH228" si="47">IF(N199="sníž. přenesená",J199,0)</f>
        <v>0</v>
      </c>
      <c r="BI199" s="186">
        <f t="shared" ref="BI199:BI228" si="48">IF(N199="nulová",J199,0)</f>
        <v>0</v>
      </c>
      <c r="BJ199" s="19" t="s">
        <v>80</v>
      </c>
      <c r="BK199" s="186">
        <f t="shared" ref="BK199:BK228" si="49">ROUND(I199*H199,1)</f>
        <v>0</v>
      </c>
      <c r="BL199" s="19" t="s">
        <v>268</v>
      </c>
      <c r="BM199" s="185" t="s">
        <v>2145</v>
      </c>
    </row>
    <row r="200" spans="1:65" s="2" customFormat="1" ht="16.5" customHeight="1">
      <c r="A200" s="36"/>
      <c r="B200" s="37"/>
      <c r="C200" s="237" t="s">
        <v>652</v>
      </c>
      <c r="D200" s="237" t="s">
        <v>250</v>
      </c>
      <c r="E200" s="238" t="s">
        <v>2146</v>
      </c>
      <c r="F200" s="239" t="s">
        <v>2147</v>
      </c>
      <c r="G200" s="240" t="s">
        <v>185</v>
      </c>
      <c r="H200" s="241">
        <v>4</v>
      </c>
      <c r="I200" s="242"/>
      <c r="J200" s="243">
        <f t="shared" si="40"/>
        <v>0</v>
      </c>
      <c r="K200" s="239" t="s">
        <v>19</v>
      </c>
      <c r="L200" s="244"/>
      <c r="M200" s="245" t="s">
        <v>19</v>
      </c>
      <c r="N200" s="246" t="s">
        <v>43</v>
      </c>
      <c r="O200" s="66"/>
      <c r="P200" s="183">
        <f t="shared" si="41"/>
        <v>0</v>
      </c>
      <c r="Q200" s="183">
        <v>0</v>
      </c>
      <c r="R200" s="183">
        <f t="shared" si="42"/>
        <v>0</v>
      </c>
      <c r="S200" s="183">
        <v>0</v>
      </c>
      <c r="T200" s="183">
        <f t="shared" si="43"/>
        <v>0</v>
      </c>
      <c r="U200" s="184" t="s">
        <v>19</v>
      </c>
      <c r="V200" s="36"/>
      <c r="W200" s="36"/>
      <c r="X200" s="36"/>
      <c r="Y200" s="36"/>
      <c r="Z200" s="36"/>
      <c r="AA200" s="36"/>
      <c r="AB200" s="36"/>
      <c r="AC200" s="36"/>
      <c r="AD200" s="36"/>
      <c r="AE200" s="36"/>
      <c r="AR200" s="185" t="s">
        <v>406</v>
      </c>
      <c r="AT200" s="185" t="s">
        <v>250</v>
      </c>
      <c r="AU200" s="185" t="s">
        <v>82</v>
      </c>
      <c r="AY200" s="19" t="s">
        <v>161</v>
      </c>
      <c r="BE200" s="186">
        <f t="shared" si="44"/>
        <v>0</v>
      </c>
      <c r="BF200" s="186">
        <f t="shared" si="45"/>
        <v>0</v>
      </c>
      <c r="BG200" s="186">
        <f t="shared" si="46"/>
        <v>0</v>
      </c>
      <c r="BH200" s="186">
        <f t="shared" si="47"/>
        <v>0</v>
      </c>
      <c r="BI200" s="186">
        <f t="shared" si="48"/>
        <v>0</v>
      </c>
      <c r="BJ200" s="19" t="s">
        <v>80</v>
      </c>
      <c r="BK200" s="186">
        <f t="shared" si="49"/>
        <v>0</v>
      </c>
      <c r="BL200" s="19" t="s">
        <v>268</v>
      </c>
      <c r="BM200" s="185" t="s">
        <v>2148</v>
      </c>
    </row>
    <row r="201" spans="1:65" s="2" customFormat="1" ht="16.5" customHeight="1">
      <c r="A201" s="36"/>
      <c r="B201" s="37"/>
      <c r="C201" s="174" t="s">
        <v>664</v>
      </c>
      <c r="D201" s="174" t="s">
        <v>165</v>
      </c>
      <c r="E201" s="175" t="s">
        <v>2149</v>
      </c>
      <c r="F201" s="176" t="s">
        <v>2150</v>
      </c>
      <c r="G201" s="177" t="s">
        <v>185</v>
      </c>
      <c r="H201" s="178">
        <v>15</v>
      </c>
      <c r="I201" s="179"/>
      <c r="J201" s="180">
        <f t="shared" si="40"/>
        <v>0</v>
      </c>
      <c r="K201" s="176" t="s">
        <v>19</v>
      </c>
      <c r="L201" s="41"/>
      <c r="M201" s="181" t="s">
        <v>19</v>
      </c>
      <c r="N201" s="182" t="s">
        <v>43</v>
      </c>
      <c r="O201" s="66"/>
      <c r="P201" s="183">
        <f t="shared" si="41"/>
        <v>0</v>
      </c>
      <c r="Q201" s="183">
        <v>0</v>
      </c>
      <c r="R201" s="183">
        <f t="shared" si="42"/>
        <v>0</v>
      </c>
      <c r="S201" s="183">
        <v>0</v>
      </c>
      <c r="T201" s="183">
        <f t="shared" si="43"/>
        <v>0</v>
      </c>
      <c r="U201" s="184" t="s">
        <v>19</v>
      </c>
      <c r="V201" s="36"/>
      <c r="W201" s="36"/>
      <c r="X201" s="36"/>
      <c r="Y201" s="36"/>
      <c r="Z201" s="36"/>
      <c r="AA201" s="36"/>
      <c r="AB201" s="36"/>
      <c r="AC201" s="36"/>
      <c r="AD201" s="36"/>
      <c r="AE201" s="36"/>
      <c r="AR201" s="185" t="s">
        <v>268</v>
      </c>
      <c r="AT201" s="185" t="s">
        <v>165</v>
      </c>
      <c r="AU201" s="185" t="s">
        <v>82</v>
      </c>
      <c r="AY201" s="19" t="s">
        <v>161</v>
      </c>
      <c r="BE201" s="186">
        <f t="shared" si="44"/>
        <v>0</v>
      </c>
      <c r="BF201" s="186">
        <f t="shared" si="45"/>
        <v>0</v>
      </c>
      <c r="BG201" s="186">
        <f t="shared" si="46"/>
        <v>0</v>
      </c>
      <c r="BH201" s="186">
        <f t="shared" si="47"/>
        <v>0</v>
      </c>
      <c r="BI201" s="186">
        <f t="shared" si="48"/>
        <v>0</v>
      </c>
      <c r="BJ201" s="19" t="s">
        <v>80</v>
      </c>
      <c r="BK201" s="186">
        <f t="shared" si="49"/>
        <v>0</v>
      </c>
      <c r="BL201" s="19" t="s">
        <v>268</v>
      </c>
      <c r="BM201" s="185" t="s">
        <v>2151</v>
      </c>
    </row>
    <row r="202" spans="1:65" s="2" customFormat="1" ht="16.5" customHeight="1">
      <c r="A202" s="36"/>
      <c r="B202" s="37"/>
      <c r="C202" s="237" t="s">
        <v>669</v>
      </c>
      <c r="D202" s="237" t="s">
        <v>250</v>
      </c>
      <c r="E202" s="238" t="s">
        <v>2152</v>
      </c>
      <c r="F202" s="239" t="s">
        <v>2153</v>
      </c>
      <c r="G202" s="240" t="s">
        <v>185</v>
      </c>
      <c r="H202" s="241">
        <v>15</v>
      </c>
      <c r="I202" s="242"/>
      <c r="J202" s="243">
        <f t="shared" si="40"/>
        <v>0</v>
      </c>
      <c r="K202" s="239" t="s">
        <v>19</v>
      </c>
      <c r="L202" s="244"/>
      <c r="M202" s="245" t="s">
        <v>19</v>
      </c>
      <c r="N202" s="246" t="s">
        <v>43</v>
      </c>
      <c r="O202" s="66"/>
      <c r="P202" s="183">
        <f t="shared" si="41"/>
        <v>0</v>
      </c>
      <c r="Q202" s="183">
        <v>0</v>
      </c>
      <c r="R202" s="183">
        <f t="shared" si="42"/>
        <v>0</v>
      </c>
      <c r="S202" s="183">
        <v>0</v>
      </c>
      <c r="T202" s="183">
        <f t="shared" si="43"/>
        <v>0</v>
      </c>
      <c r="U202" s="184" t="s">
        <v>19</v>
      </c>
      <c r="V202" s="36"/>
      <c r="W202" s="36"/>
      <c r="X202" s="36"/>
      <c r="Y202" s="36"/>
      <c r="Z202" s="36"/>
      <c r="AA202" s="36"/>
      <c r="AB202" s="36"/>
      <c r="AC202" s="36"/>
      <c r="AD202" s="36"/>
      <c r="AE202" s="36"/>
      <c r="AR202" s="185" t="s">
        <v>406</v>
      </c>
      <c r="AT202" s="185" t="s">
        <v>250</v>
      </c>
      <c r="AU202" s="185" t="s">
        <v>82</v>
      </c>
      <c r="AY202" s="19" t="s">
        <v>161</v>
      </c>
      <c r="BE202" s="186">
        <f t="shared" si="44"/>
        <v>0</v>
      </c>
      <c r="BF202" s="186">
        <f t="shared" si="45"/>
        <v>0</v>
      </c>
      <c r="BG202" s="186">
        <f t="shared" si="46"/>
        <v>0</v>
      </c>
      <c r="BH202" s="186">
        <f t="shared" si="47"/>
        <v>0</v>
      </c>
      <c r="BI202" s="186">
        <f t="shared" si="48"/>
        <v>0</v>
      </c>
      <c r="BJ202" s="19" t="s">
        <v>80</v>
      </c>
      <c r="BK202" s="186">
        <f t="shared" si="49"/>
        <v>0</v>
      </c>
      <c r="BL202" s="19" t="s">
        <v>268</v>
      </c>
      <c r="BM202" s="185" t="s">
        <v>2154</v>
      </c>
    </row>
    <row r="203" spans="1:65" s="2" customFormat="1" ht="21.75" customHeight="1">
      <c r="A203" s="36"/>
      <c r="B203" s="37"/>
      <c r="C203" s="174" t="s">
        <v>678</v>
      </c>
      <c r="D203" s="174" t="s">
        <v>165</v>
      </c>
      <c r="E203" s="175" t="s">
        <v>1946</v>
      </c>
      <c r="F203" s="176" t="s">
        <v>1947</v>
      </c>
      <c r="G203" s="177" t="s">
        <v>185</v>
      </c>
      <c r="H203" s="178">
        <v>57</v>
      </c>
      <c r="I203" s="179"/>
      <c r="J203" s="180">
        <f t="shared" si="40"/>
        <v>0</v>
      </c>
      <c r="K203" s="176" t="s">
        <v>19</v>
      </c>
      <c r="L203" s="41"/>
      <c r="M203" s="181" t="s">
        <v>19</v>
      </c>
      <c r="N203" s="182" t="s">
        <v>43</v>
      </c>
      <c r="O203" s="66"/>
      <c r="P203" s="183">
        <f t="shared" si="41"/>
        <v>0</v>
      </c>
      <c r="Q203" s="183">
        <v>0</v>
      </c>
      <c r="R203" s="183">
        <f t="shared" si="42"/>
        <v>0</v>
      </c>
      <c r="S203" s="183">
        <v>0</v>
      </c>
      <c r="T203" s="183">
        <f t="shared" si="43"/>
        <v>0</v>
      </c>
      <c r="U203" s="184" t="s">
        <v>19</v>
      </c>
      <c r="V203" s="36"/>
      <c r="W203" s="36"/>
      <c r="X203" s="36"/>
      <c r="Y203" s="36"/>
      <c r="Z203" s="36"/>
      <c r="AA203" s="36"/>
      <c r="AB203" s="36"/>
      <c r="AC203" s="36"/>
      <c r="AD203" s="36"/>
      <c r="AE203" s="36"/>
      <c r="AR203" s="185" t="s">
        <v>268</v>
      </c>
      <c r="AT203" s="185" t="s">
        <v>165</v>
      </c>
      <c r="AU203" s="185" t="s">
        <v>82</v>
      </c>
      <c r="AY203" s="19" t="s">
        <v>161</v>
      </c>
      <c r="BE203" s="186">
        <f t="shared" si="44"/>
        <v>0</v>
      </c>
      <c r="BF203" s="186">
        <f t="shared" si="45"/>
        <v>0</v>
      </c>
      <c r="BG203" s="186">
        <f t="shared" si="46"/>
        <v>0</v>
      </c>
      <c r="BH203" s="186">
        <f t="shared" si="47"/>
        <v>0</v>
      </c>
      <c r="BI203" s="186">
        <f t="shared" si="48"/>
        <v>0</v>
      </c>
      <c r="BJ203" s="19" t="s">
        <v>80</v>
      </c>
      <c r="BK203" s="186">
        <f t="shared" si="49"/>
        <v>0</v>
      </c>
      <c r="BL203" s="19" t="s">
        <v>268</v>
      </c>
      <c r="BM203" s="185" t="s">
        <v>2155</v>
      </c>
    </row>
    <row r="204" spans="1:65" s="2" customFormat="1" ht="16.5" customHeight="1">
      <c r="A204" s="36"/>
      <c r="B204" s="37"/>
      <c r="C204" s="237" t="s">
        <v>685</v>
      </c>
      <c r="D204" s="237" t="s">
        <v>250</v>
      </c>
      <c r="E204" s="238" t="s">
        <v>2156</v>
      </c>
      <c r="F204" s="239" t="s">
        <v>2157</v>
      </c>
      <c r="G204" s="240" t="s">
        <v>185</v>
      </c>
      <c r="H204" s="241">
        <v>17</v>
      </c>
      <c r="I204" s="242"/>
      <c r="J204" s="243">
        <f t="shared" si="40"/>
        <v>0</v>
      </c>
      <c r="K204" s="239" t="s">
        <v>19</v>
      </c>
      <c r="L204" s="244"/>
      <c r="M204" s="245" t="s">
        <v>19</v>
      </c>
      <c r="N204" s="246" t="s">
        <v>43</v>
      </c>
      <c r="O204" s="66"/>
      <c r="P204" s="183">
        <f t="shared" si="41"/>
        <v>0</v>
      </c>
      <c r="Q204" s="183">
        <v>0</v>
      </c>
      <c r="R204" s="183">
        <f t="shared" si="42"/>
        <v>0</v>
      </c>
      <c r="S204" s="183">
        <v>0</v>
      </c>
      <c r="T204" s="183">
        <f t="shared" si="43"/>
        <v>0</v>
      </c>
      <c r="U204" s="184" t="s">
        <v>19</v>
      </c>
      <c r="V204" s="36"/>
      <c r="W204" s="36"/>
      <c r="X204" s="36"/>
      <c r="Y204" s="36"/>
      <c r="Z204" s="36"/>
      <c r="AA204" s="36"/>
      <c r="AB204" s="36"/>
      <c r="AC204" s="36"/>
      <c r="AD204" s="36"/>
      <c r="AE204" s="36"/>
      <c r="AR204" s="185" t="s">
        <v>406</v>
      </c>
      <c r="AT204" s="185" t="s">
        <v>250</v>
      </c>
      <c r="AU204" s="185" t="s">
        <v>82</v>
      </c>
      <c r="AY204" s="19" t="s">
        <v>161</v>
      </c>
      <c r="BE204" s="186">
        <f t="shared" si="44"/>
        <v>0</v>
      </c>
      <c r="BF204" s="186">
        <f t="shared" si="45"/>
        <v>0</v>
      </c>
      <c r="BG204" s="186">
        <f t="shared" si="46"/>
        <v>0</v>
      </c>
      <c r="BH204" s="186">
        <f t="shared" si="47"/>
        <v>0</v>
      </c>
      <c r="BI204" s="186">
        <f t="shared" si="48"/>
        <v>0</v>
      </c>
      <c r="BJ204" s="19" t="s">
        <v>80</v>
      </c>
      <c r="BK204" s="186">
        <f t="shared" si="49"/>
        <v>0</v>
      </c>
      <c r="BL204" s="19" t="s">
        <v>268</v>
      </c>
      <c r="BM204" s="185" t="s">
        <v>2158</v>
      </c>
    </row>
    <row r="205" spans="1:65" s="2" customFormat="1" ht="16.5" customHeight="1">
      <c r="A205" s="36"/>
      <c r="B205" s="37"/>
      <c r="C205" s="237" t="s">
        <v>692</v>
      </c>
      <c r="D205" s="237" t="s">
        <v>250</v>
      </c>
      <c r="E205" s="238" t="s">
        <v>2159</v>
      </c>
      <c r="F205" s="239" t="s">
        <v>2160</v>
      </c>
      <c r="G205" s="240" t="s">
        <v>185</v>
      </c>
      <c r="H205" s="241">
        <v>3</v>
      </c>
      <c r="I205" s="242"/>
      <c r="J205" s="243">
        <f t="shared" si="40"/>
        <v>0</v>
      </c>
      <c r="K205" s="239" t="s">
        <v>19</v>
      </c>
      <c r="L205" s="244"/>
      <c r="M205" s="245" t="s">
        <v>19</v>
      </c>
      <c r="N205" s="246" t="s">
        <v>43</v>
      </c>
      <c r="O205" s="66"/>
      <c r="P205" s="183">
        <f t="shared" si="41"/>
        <v>0</v>
      </c>
      <c r="Q205" s="183">
        <v>0</v>
      </c>
      <c r="R205" s="183">
        <f t="shared" si="42"/>
        <v>0</v>
      </c>
      <c r="S205" s="183">
        <v>0</v>
      </c>
      <c r="T205" s="183">
        <f t="shared" si="43"/>
        <v>0</v>
      </c>
      <c r="U205" s="184" t="s">
        <v>19</v>
      </c>
      <c r="V205" s="36"/>
      <c r="W205" s="36"/>
      <c r="X205" s="36"/>
      <c r="Y205" s="36"/>
      <c r="Z205" s="36"/>
      <c r="AA205" s="36"/>
      <c r="AB205" s="36"/>
      <c r="AC205" s="36"/>
      <c r="AD205" s="36"/>
      <c r="AE205" s="36"/>
      <c r="AR205" s="185" t="s">
        <v>406</v>
      </c>
      <c r="AT205" s="185" t="s">
        <v>250</v>
      </c>
      <c r="AU205" s="185" t="s">
        <v>82</v>
      </c>
      <c r="AY205" s="19" t="s">
        <v>161</v>
      </c>
      <c r="BE205" s="186">
        <f t="shared" si="44"/>
        <v>0</v>
      </c>
      <c r="BF205" s="186">
        <f t="shared" si="45"/>
        <v>0</v>
      </c>
      <c r="BG205" s="186">
        <f t="shared" si="46"/>
        <v>0</v>
      </c>
      <c r="BH205" s="186">
        <f t="shared" si="47"/>
        <v>0</v>
      </c>
      <c r="BI205" s="186">
        <f t="shared" si="48"/>
        <v>0</v>
      </c>
      <c r="BJ205" s="19" t="s">
        <v>80</v>
      </c>
      <c r="BK205" s="186">
        <f t="shared" si="49"/>
        <v>0</v>
      </c>
      <c r="BL205" s="19" t="s">
        <v>268</v>
      </c>
      <c r="BM205" s="185" t="s">
        <v>2161</v>
      </c>
    </row>
    <row r="206" spans="1:65" s="2" customFormat="1" ht="16.5" customHeight="1">
      <c r="A206" s="36"/>
      <c r="B206" s="37"/>
      <c r="C206" s="237" t="s">
        <v>698</v>
      </c>
      <c r="D206" s="237" t="s">
        <v>250</v>
      </c>
      <c r="E206" s="238" t="s">
        <v>2162</v>
      </c>
      <c r="F206" s="239" t="s">
        <v>2163</v>
      </c>
      <c r="G206" s="240" t="s">
        <v>185</v>
      </c>
      <c r="H206" s="241">
        <v>1</v>
      </c>
      <c r="I206" s="242"/>
      <c r="J206" s="243">
        <f t="shared" si="40"/>
        <v>0</v>
      </c>
      <c r="K206" s="239" t="s">
        <v>19</v>
      </c>
      <c r="L206" s="244"/>
      <c r="M206" s="245" t="s">
        <v>19</v>
      </c>
      <c r="N206" s="246" t="s">
        <v>43</v>
      </c>
      <c r="O206" s="66"/>
      <c r="P206" s="183">
        <f t="shared" si="41"/>
        <v>0</v>
      </c>
      <c r="Q206" s="183">
        <v>0</v>
      </c>
      <c r="R206" s="183">
        <f t="shared" si="42"/>
        <v>0</v>
      </c>
      <c r="S206" s="183">
        <v>0</v>
      </c>
      <c r="T206" s="183">
        <f t="shared" si="43"/>
        <v>0</v>
      </c>
      <c r="U206" s="184" t="s">
        <v>19</v>
      </c>
      <c r="V206" s="36"/>
      <c r="W206" s="36"/>
      <c r="X206" s="36"/>
      <c r="Y206" s="36"/>
      <c r="Z206" s="36"/>
      <c r="AA206" s="36"/>
      <c r="AB206" s="36"/>
      <c r="AC206" s="36"/>
      <c r="AD206" s="36"/>
      <c r="AE206" s="36"/>
      <c r="AR206" s="185" t="s">
        <v>406</v>
      </c>
      <c r="AT206" s="185" t="s">
        <v>250</v>
      </c>
      <c r="AU206" s="185" t="s">
        <v>82</v>
      </c>
      <c r="AY206" s="19" t="s">
        <v>161</v>
      </c>
      <c r="BE206" s="186">
        <f t="shared" si="44"/>
        <v>0</v>
      </c>
      <c r="BF206" s="186">
        <f t="shared" si="45"/>
        <v>0</v>
      </c>
      <c r="BG206" s="186">
        <f t="shared" si="46"/>
        <v>0</v>
      </c>
      <c r="BH206" s="186">
        <f t="shared" si="47"/>
        <v>0</v>
      </c>
      <c r="BI206" s="186">
        <f t="shared" si="48"/>
        <v>0</v>
      </c>
      <c r="BJ206" s="19" t="s">
        <v>80</v>
      </c>
      <c r="BK206" s="186">
        <f t="shared" si="49"/>
        <v>0</v>
      </c>
      <c r="BL206" s="19" t="s">
        <v>268</v>
      </c>
      <c r="BM206" s="185" t="s">
        <v>2164</v>
      </c>
    </row>
    <row r="207" spans="1:65" s="2" customFormat="1" ht="16.5" customHeight="1">
      <c r="A207" s="36"/>
      <c r="B207" s="37"/>
      <c r="C207" s="237" t="s">
        <v>703</v>
      </c>
      <c r="D207" s="237" t="s">
        <v>250</v>
      </c>
      <c r="E207" s="238" t="s">
        <v>2165</v>
      </c>
      <c r="F207" s="239" t="s">
        <v>2166</v>
      </c>
      <c r="G207" s="240" t="s">
        <v>185</v>
      </c>
      <c r="H207" s="241">
        <v>40</v>
      </c>
      <c r="I207" s="242"/>
      <c r="J207" s="243">
        <f t="shared" si="40"/>
        <v>0</v>
      </c>
      <c r="K207" s="239" t="s">
        <v>19</v>
      </c>
      <c r="L207" s="244"/>
      <c r="M207" s="245" t="s">
        <v>19</v>
      </c>
      <c r="N207" s="246" t="s">
        <v>43</v>
      </c>
      <c r="O207" s="66"/>
      <c r="P207" s="183">
        <f t="shared" si="41"/>
        <v>0</v>
      </c>
      <c r="Q207" s="183">
        <v>0</v>
      </c>
      <c r="R207" s="183">
        <f t="shared" si="42"/>
        <v>0</v>
      </c>
      <c r="S207" s="183">
        <v>0</v>
      </c>
      <c r="T207" s="183">
        <f t="shared" si="43"/>
        <v>0</v>
      </c>
      <c r="U207" s="184" t="s">
        <v>19</v>
      </c>
      <c r="V207" s="36"/>
      <c r="W207" s="36"/>
      <c r="X207" s="36"/>
      <c r="Y207" s="36"/>
      <c r="Z207" s="36"/>
      <c r="AA207" s="36"/>
      <c r="AB207" s="36"/>
      <c r="AC207" s="36"/>
      <c r="AD207" s="36"/>
      <c r="AE207" s="36"/>
      <c r="AR207" s="185" t="s">
        <v>406</v>
      </c>
      <c r="AT207" s="185" t="s">
        <v>250</v>
      </c>
      <c r="AU207" s="185" t="s">
        <v>82</v>
      </c>
      <c r="AY207" s="19" t="s">
        <v>161</v>
      </c>
      <c r="BE207" s="186">
        <f t="shared" si="44"/>
        <v>0</v>
      </c>
      <c r="BF207" s="186">
        <f t="shared" si="45"/>
        <v>0</v>
      </c>
      <c r="BG207" s="186">
        <f t="shared" si="46"/>
        <v>0</v>
      </c>
      <c r="BH207" s="186">
        <f t="shared" si="47"/>
        <v>0</v>
      </c>
      <c r="BI207" s="186">
        <f t="shared" si="48"/>
        <v>0</v>
      </c>
      <c r="BJ207" s="19" t="s">
        <v>80</v>
      </c>
      <c r="BK207" s="186">
        <f t="shared" si="49"/>
        <v>0</v>
      </c>
      <c r="BL207" s="19" t="s">
        <v>268</v>
      </c>
      <c r="BM207" s="185" t="s">
        <v>2167</v>
      </c>
    </row>
    <row r="208" spans="1:65" s="2" customFormat="1" ht="21.75" customHeight="1">
      <c r="A208" s="36"/>
      <c r="B208" s="37"/>
      <c r="C208" s="237" t="s">
        <v>709</v>
      </c>
      <c r="D208" s="237" t="s">
        <v>250</v>
      </c>
      <c r="E208" s="238" t="s">
        <v>2168</v>
      </c>
      <c r="F208" s="239" t="s">
        <v>2169</v>
      </c>
      <c r="G208" s="240" t="s">
        <v>185</v>
      </c>
      <c r="H208" s="241">
        <v>11</v>
      </c>
      <c r="I208" s="242"/>
      <c r="J208" s="243">
        <f t="shared" si="40"/>
        <v>0</v>
      </c>
      <c r="K208" s="239" t="s">
        <v>19</v>
      </c>
      <c r="L208" s="244"/>
      <c r="M208" s="245" t="s">
        <v>19</v>
      </c>
      <c r="N208" s="246" t="s">
        <v>43</v>
      </c>
      <c r="O208" s="66"/>
      <c r="P208" s="183">
        <f t="shared" si="41"/>
        <v>0</v>
      </c>
      <c r="Q208" s="183">
        <v>0</v>
      </c>
      <c r="R208" s="183">
        <f t="shared" si="42"/>
        <v>0</v>
      </c>
      <c r="S208" s="183">
        <v>0</v>
      </c>
      <c r="T208" s="183">
        <f t="shared" si="43"/>
        <v>0</v>
      </c>
      <c r="U208" s="184" t="s">
        <v>19</v>
      </c>
      <c r="V208" s="36"/>
      <c r="W208" s="36"/>
      <c r="X208" s="36"/>
      <c r="Y208" s="36"/>
      <c r="Z208" s="36"/>
      <c r="AA208" s="36"/>
      <c r="AB208" s="36"/>
      <c r="AC208" s="36"/>
      <c r="AD208" s="36"/>
      <c r="AE208" s="36"/>
      <c r="AR208" s="185" t="s">
        <v>406</v>
      </c>
      <c r="AT208" s="185" t="s">
        <v>250</v>
      </c>
      <c r="AU208" s="185" t="s">
        <v>82</v>
      </c>
      <c r="AY208" s="19" t="s">
        <v>161</v>
      </c>
      <c r="BE208" s="186">
        <f t="shared" si="44"/>
        <v>0</v>
      </c>
      <c r="BF208" s="186">
        <f t="shared" si="45"/>
        <v>0</v>
      </c>
      <c r="BG208" s="186">
        <f t="shared" si="46"/>
        <v>0</v>
      </c>
      <c r="BH208" s="186">
        <f t="shared" si="47"/>
        <v>0</v>
      </c>
      <c r="BI208" s="186">
        <f t="shared" si="48"/>
        <v>0</v>
      </c>
      <c r="BJ208" s="19" t="s">
        <v>80</v>
      </c>
      <c r="BK208" s="186">
        <f t="shared" si="49"/>
        <v>0</v>
      </c>
      <c r="BL208" s="19" t="s">
        <v>268</v>
      </c>
      <c r="BM208" s="185" t="s">
        <v>2170</v>
      </c>
    </row>
    <row r="209" spans="1:65" s="2" customFormat="1" ht="16.5" customHeight="1">
      <c r="A209" s="36"/>
      <c r="B209" s="37"/>
      <c r="C209" s="174" t="s">
        <v>715</v>
      </c>
      <c r="D209" s="174" t="s">
        <v>165</v>
      </c>
      <c r="E209" s="175" t="s">
        <v>2171</v>
      </c>
      <c r="F209" s="176" t="s">
        <v>2172</v>
      </c>
      <c r="G209" s="177" t="s">
        <v>185</v>
      </c>
      <c r="H209" s="178">
        <v>23</v>
      </c>
      <c r="I209" s="179"/>
      <c r="J209" s="180">
        <f t="shared" si="40"/>
        <v>0</v>
      </c>
      <c r="K209" s="176" t="s">
        <v>19</v>
      </c>
      <c r="L209" s="41"/>
      <c r="M209" s="181" t="s">
        <v>19</v>
      </c>
      <c r="N209" s="182" t="s">
        <v>43</v>
      </c>
      <c r="O209" s="66"/>
      <c r="P209" s="183">
        <f t="shared" si="41"/>
        <v>0</v>
      </c>
      <c r="Q209" s="183">
        <v>0</v>
      </c>
      <c r="R209" s="183">
        <f t="shared" si="42"/>
        <v>0</v>
      </c>
      <c r="S209" s="183">
        <v>0</v>
      </c>
      <c r="T209" s="183">
        <f t="shared" si="43"/>
        <v>0</v>
      </c>
      <c r="U209" s="184" t="s">
        <v>19</v>
      </c>
      <c r="V209" s="36"/>
      <c r="W209" s="36"/>
      <c r="X209" s="36"/>
      <c r="Y209" s="36"/>
      <c r="Z209" s="36"/>
      <c r="AA209" s="36"/>
      <c r="AB209" s="36"/>
      <c r="AC209" s="36"/>
      <c r="AD209" s="36"/>
      <c r="AE209" s="36"/>
      <c r="AR209" s="185" t="s">
        <v>268</v>
      </c>
      <c r="AT209" s="185" t="s">
        <v>165</v>
      </c>
      <c r="AU209" s="185" t="s">
        <v>82</v>
      </c>
      <c r="AY209" s="19" t="s">
        <v>161</v>
      </c>
      <c r="BE209" s="186">
        <f t="shared" si="44"/>
        <v>0</v>
      </c>
      <c r="BF209" s="186">
        <f t="shared" si="45"/>
        <v>0</v>
      </c>
      <c r="BG209" s="186">
        <f t="shared" si="46"/>
        <v>0</v>
      </c>
      <c r="BH209" s="186">
        <f t="shared" si="47"/>
        <v>0</v>
      </c>
      <c r="BI209" s="186">
        <f t="shared" si="48"/>
        <v>0</v>
      </c>
      <c r="BJ209" s="19" t="s">
        <v>80</v>
      </c>
      <c r="BK209" s="186">
        <f t="shared" si="49"/>
        <v>0</v>
      </c>
      <c r="BL209" s="19" t="s">
        <v>268</v>
      </c>
      <c r="BM209" s="185" t="s">
        <v>2173</v>
      </c>
    </row>
    <row r="210" spans="1:65" s="2" customFormat="1" ht="24.2" customHeight="1">
      <c r="A210" s="36"/>
      <c r="B210" s="37"/>
      <c r="C210" s="237" t="s">
        <v>722</v>
      </c>
      <c r="D210" s="237" t="s">
        <v>250</v>
      </c>
      <c r="E210" s="238" t="s">
        <v>2174</v>
      </c>
      <c r="F210" s="239" t="s">
        <v>2175</v>
      </c>
      <c r="G210" s="240" t="s">
        <v>185</v>
      </c>
      <c r="H210" s="241">
        <v>23</v>
      </c>
      <c r="I210" s="242"/>
      <c r="J210" s="243">
        <f t="shared" si="40"/>
        <v>0</v>
      </c>
      <c r="K210" s="239" t="s">
        <v>19</v>
      </c>
      <c r="L210" s="244"/>
      <c r="M210" s="245" t="s">
        <v>19</v>
      </c>
      <c r="N210" s="246" t="s">
        <v>43</v>
      </c>
      <c r="O210" s="66"/>
      <c r="P210" s="183">
        <f t="shared" si="41"/>
        <v>0</v>
      </c>
      <c r="Q210" s="183">
        <v>0</v>
      </c>
      <c r="R210" s="183">
        <f t="shared" si="42"/>
        <v>0</v>
      </c>
      <c r="S210" s="183">
        <v>0</v>
      </c>
      <c r="T210" s="183">
        <f t="shared" si="43"/>
        <v>0</v>
      </c>
      <c r="U210" s="184" t="s">
        <v>19</v>
      </c>
      <c r="V210" s="36"/>
      <c r="W210" s="36"/>
      <c r="X210" s="36"/>
      <c r="Y210" s="36"/>
      <c r="Z210" s="36"/>
      <c r="AA210" s="36"/>
      <c r="AB210" s="36"/>
      <c r="AC210" s="36"/>
      <c r="AD210" s="36"/>
      <c r="AE210" s="36"/>
      <c r="AR210" s="185" t="s">
        <v>406</v>
      </c>
      <c r="AT210" s="185" t="s">
        <v>250</v>
      </c>
      <c r="AU210" s="185" t="s">
        <v>82</v>
      </c>
      <c r="AY210" s="19" t="s">
        <v>161</v>
      </c>
      <c r="BE210" s="186">
        <f t="shared" si="44"/>
        <v>0</v>
      </c>
      <c r="BF210" s="186">
        <f t="shared" si="45"/>
        <v>0</v>
      </c>
      <c r="BG210" s="186">
        <f t="shared" si="46"/>
        <v>0</v>
      </c>
      <c r="BH210" s="186">
        <f t="shared" si="47"/>
        <v>0</v>
      </c>
      <c r="BI210" s="186">
        <f t="shared" si="48"/>
        <v>0</v>
      </c>
      <c r="BJ210" s="19" t="s">
        <v>80</v>
      </c>
      <c r="BK210" s="186">
        <f t="shared" si="49"/>
        <v>0</v>
      </c>
      <c r="BL210" s="19" t="s">
        <v>268</v>
      </c>
      <c r="BM210" s="185" t="s">
        <v>2176</v>
      </c>
    </row>
    <row r="211" spans="1:65" s="2" customFormat="1" ht="16.5" customHeight="1">
      <c r="A211" s="36"/>
      <c r="B211" s="37"/>
      <c r="C211" s="174" t="s">
        <v>728</v>
      </c>
      <c r="D211" s="174" t="s">
        <v>165</v>
      </c>
      <c r="E211" s="175" t="s">
        <v>2177</v>
      </c>
      <c r="F211" s="176" t="s">
        <v>2178</v>
      </c>
      <c r="G211" s="177" t="s">
        <v>185</v>
      </c>
      <c r="H211" s="178">
        <v>8</v>
      </c>
      <c r="I211" s="179"/>
      <c r="J211" s="180">
        <f t="shared" si="40"/>
        <v>0</v>
      </c>
      <c r="K211" s="176" t="s">
        <v>19</v>
      </c>
      <c r="L211" s="41"/>
      <c r="M211" s="181" t="s">
        <v>19</v>
      </c>
      <c r="N211" s="182" t="s">
        <v>43</v>
      </c>
      <c r="O211" s="66"/>
      <c r="P211" s="183">
        <f t="shared" si="41"/>
        <v>0</v>
      </c>
      <c r="Q211" s="183">
        <v>0</v>
      </c>
      <c r="R211" s="183">
        <f t="shared" si="42"/>
        <v>0</v>
      </c>
      <c r="S211" s="183">
        <v>0</v>
      </c>
      <c r="T211" s="183">
        <f t="shared" si="43"/>
        <v>0</v>
      </c>
      <c r="U211" s="184" t="s">
        <v>19</v>
      </c>
      <c r="V211" s="36"/>
      <c r="W211" s="36"/>
      <c r="X211" s="36"/>
      <c r="Y211" s="36"/>
      <c r="Z211" s="36"/>
      <c r="AA211" s="36"/>
      <c r="AB211" s="36"/>
      <c r="AC211" s="36"/>
      <c r="AD211" s="36"/>
      <c r="AE211" s="36"/>
      <c r="AR211" s="185" t="s">
        <v>268</v>
      </c>
      <c r="AT211" s="185" t="s">
        <v>165</v>
      </c>
      <c r="AU211" s="185" t="s">
        <v>82</v>
      </c>
      <c r="AY211" s="19" t="s">
        <v>161</v>
      </c>
      <c r="BE211" s="186">
        <f t="shared" si="44"/>
        <v>0</v>
      </c>
      <c r="BF211" s="186">
        <f t="shared" si="45"/>
        <v>0</v>
      </c>
      <c r="BG211" s="186">
        <f t="shared" si="46"/>
        <v>0</v>
      </c>
      <c r="BH211" s="186">
        <f t="shared" si="47"/>
        <v>0</v>
      </c>
      <c r="BI211" s="186">
        <f t="shared" si="48"/>
        <v>0</v>
      </c>
      <c r="BJ211" s="19" t="s">
        <v>80</v>
      </c>
      <c r="BK211" s="186">
        <f t="shared" si="49"/>
        <v>0</v>
      </c>
      <c r="BL211" s="19" t="s">
        <v>268</v>
      </c>
      <c r="BM211" s="185" t="s">
        <v>2179</v>
      </c>
    </row>
    <row r="212" spans="1:65" s="2" customFormat="1" ht="24.2" customHeight="1">
      <c r="A212" s="36"/>
      <c r="B212" s="37"/>
      <c r="C212" s="237" t="s">
        <v>733</v>
      </c>
      <c r="D212" s="237" t="s">
        <v>250</v>
      </c>
      <c r="E212" s="238" t="s">
        <v>2180</v>
      </c>
      <c r="F212" s="239" t="s">
        <v>2181</v>
      </c>
      <c r="G212" s="240" t="s">
        <v>185</v>
      </c>
      <c r="H212" s="241">
        <v>8</v>
      </c>
      <c r="I212" s="242"/>
      <c r="J212" s="243">
        <f t="shared" si="40"/>
        <v>0</v>
      </c>
      <c r="K212" s="239" t="s">
        <v>19</v>
      </c>
      <c r="L212" s="244"/>
      <c r="M212" s="245" t="s">
        <v>19</v>
      </c>
      <c r="N212" s="246" t="s">
        <v>43</v>
      </c>
      <c r="O212" s="66"/>
      <c r="P212" s="183">
        <f t="shared" si="41"/>
        <v>0</v>
      </c>
      <c r="Q212" s="183">
        <v>0</v>
      </c>
      <c r="R212" s="183">
        <f t="shared" si="42"/>
        <v>0</v>
      </c>
      <c r="S212" s="183">
        <v>0</v>
      </c>
      <c r="T212" s="183">
        <f t="shared" si="43"/>
        <v>0</v>
      </c>
      <c r="U212" s="184" t="s">
        <v>19</v>
      </c>
      <c r="V212" s="36"/>
      <c r="W212" s="36"/>
      <c r="X212" s="36"/>
      <c r="Y212" s="36"/>
      <c r="Z212" s="36"/>
      <c r="AA212" s="36"/>
      <c r="AB212" s="36"/>
      <c r="AC212" s="36"/>
      <c r="AD212" s="36"/>
      <c r="AE212" s="36"/>
      <c r="AR212" s="185" t="s">
        <v>406</v>
      </c>
      <c r="AT212" s="185" t="s">
        <v>250</v>
      </c>
      <c r="AU212" s="185" t="s">
        <v>82</v>
      </c>
      <c r="AY212" s="19" t="s">
        <v>161</v>
      </c>
      <c r="BE212" s="186">
        <f t="shared" si="44"/>
        <v>0</v>
      </c>
      <c r="BF212" s="186">
        <f t="shared" si="45"/>
        <v>0</v>
      </c>
      <c r="BG212" s="186">
        <f t="shared" si="46"/>
        <v>0</v>
      </c>
      <c r="BH212" s="186">
        <f t="shared" si="47"/>
        <v>0</v>
      </c>
      <c r="BI212" s="186">
        <f t="shared" si="48"/>
        <v>0</v>
      </c>
      <c r="BJ212" s="19" t="s">
        <v>80</v>
      </c>
      <c r="BK212" s="186">
        <f t="shared" si="49"/>
        <v>0</v>
      </c>
      <c r="BL212" s="19" t="s">
        <v>268</v>
      </c>
      <c r="BM212" s="185" t="s">
        <v>2182</v>
      </c>
    </row>
    <row r="213" spans="1:65" s="2" customFormat="1" ht="16.5" customHeight="1">
      <c r="A213" s="36"/>
      <c r="B213" s="37"/>
      <c r="C213" s="174" t="s">
        <v>737</v>
      </c>
      <c r="D213" s="174" t="s">
        <v>165</v>
      </c>
      <c r="E213" s="175" t="s">
        <v>2183</v>
      </c>
      <c r="F213" s="176" t="s">
        <v>2184</v>
      </c>
      <c r="G213" s="177" t="s">
        <v>185</v>
      </c>
      <c r="H213" s="178">
        <v>1</v>
      </c>
      <c r="I213" s="179"/>
      <c r="J213" s="180">
        <f t="shared" si="40"/>
        <v>0</v>
      </c>
      <c r="K213" s="176" t="s">
        <v>19</v>
      </c>
      <c r="L213" s="41"/>
      <c r="M213" s="181" t="s">
        <v>19</v>
      </c>
      <c r="N213" s="182" t="s">
        <v>43</v>
      </c>
      <c r="O213" s="66"/>
      <c r="P213" s="183">
        <f t="shared" si="41"/>
        <v>0</v>
      </c>
      <c r="Q213" s="183">
        <v>0</v>
      </c>
      <c r="R213" s="183">
        <f t="shared" si="42"/>
        <v>0</v>
      </c>
      <c r="S213" s="183">
        <v>0</v>
      </c>
      <c r="T213" s="183">
        <f t="shared" si="43"/>
        <v>0</v>
      </c>
      <c r="U213" s="184" t="s">
        <v>19</v>
      </c>
      <c r="V213" s="36"/>
      <c r="W213" s="36"/>
      <c r="X213" s="36"/>
      <c r="Y213" s="36"/>
      <c r="Z213" s="36"/>
      <c r="AA213" s="36"/>
      <c r="AB213" s="36"/>
      <c r="AC213" s="36"/>
      <c r="AD213" s="36"/>
      <c r="AE213" s="36"/>
      <c r="AR213" s="185" t="s">
        <v>268</v>
      </c>
      <c r="AT213" s="185" t="s">
        <v>165</v>
      </c>
      <c r="AU213" s="185" t="s">
        <v>82</v>
      </c>
      <c r="AY213" s="19" t="s">
        <v>161</v>
      </c>
      <c r="BE213" s="186">
        <f t="shared" si="44"/>
        <v>0</v>
      </c>
      <c r="BF213" s="186">
        <f t="shared" si="45"/>
        <v>0</v>
      </c>
      <c r="BG213" s="186">
        <f t="shared" si="46"/>
        <v>0</v>
      </c>
      <c r="BH213" s="186">
        <f t="shared" si="47"/>
        <v>0</v>
      </c>
      <c r="BI213" s="186">
        <f t="shared" si="48"/>
        <v>0</v>
      </c>
      <c r="BJ213" s="19" t="s">
        <v>80</v>
      </c>
      <c r="BK213" s="186">
        <f t="shared" si="49"/>
        <v>0</v>
      </c>
      <c r="BL213" s="19" t="s">
        <v>268</v>
      </c>
      <c r="BM213" s="185" t="s">
        <v>2185</v>
      </c>
    </row>
    <row r="214" spans="1:65" s="2" customFormat="1" ht="33" customHeight="1">
      <c r="A214" s="36"/>
      <c r="B214" s="37"/>
      <c r="C214" s="237" t="s">
        <v>741</v>
      </c>
      <c r="D214" s="237" t="s">
        <v>250</v>
      </c>
      <c r="E214" s="238" t="s">
        <v>2186</v>
      </c>
      <c r="F214" s="239" t="s">
        <v>2187</v>
      </c>
      <c r="G214" s="240" t="s">
        <v>185</v>
      </c>
      <c r="H214" s="241">
        <v>1</v>
      </c>
      <c r="I214" s="242"/>
      <c r="J214" s="243">
        <f t="shared" si="40"/>
        <v>0</v>
      </c>
      <c r="K214" s="239" t="s">
        <v>19</v>
      </c>
      <c r="L214" s="244"/>
      <c r="M214" s="245" t="s">
        <v>19</v>
      </c>
      <c r="N214" s="246" t="s">
        <v>43</v>
      </c>
      <c r="O214" s="66"/>
      <c r="P214" s="183">
        <f t="shared" si="41"/>
        <v>0</v>
      </c>
      <c r="Q214" s="183">
        <v>0</v>
      </c>
      <c r="R214" s="183">
        <f t="shared" si="42"/>
        <v>0</v>
      </c>
      <c r="S214" s="183">
        <v>0</v>
      </c>
      <c r="T214" s="183">
        <f t="shared" si="43"/>
        <v>0</v>
      </c>
      <c r="U214" s="184" t="s">
        <v>19</v>
      </c>
      <c r="V214" s="36"/>
      <c r="W214" s="36"/>
      <c r="X214" s="36"/>
      <c r="Y214" s="36"/>
      <c r="Z214" s="36"/>
      <c r="AA214" s="36"/>
      <c r="AB214" s="36"/>
      <c r="AC214" s="36"/>
      <c r="AD214" s="36"/>
      <c r="AE214" s="36"/>
      <c r="AR214" s="185" t="s">
        <v>406</v>
      </c>
      <c r="AT214" s="185" t="s">
        <v>250</v>
      </c>
      <c r="AU214" s="185" t="s">
        <v>82</v>
      </c>
      <c r="AY214" s="19" t="s">
        <v>161</v>
      </c>
      <c r="BE214" s="186">
        <f t="shared" si="44"/>
        <v>0</v>
      </c>
      <c r="BF214" s="186">
        <f t="shared" si="45"/>
        <v>0</v>
      </c>
      <c r="BG214" s="186">
        <f t="shared" si="46"/>
        <v>0</v>
      </c>
      <c r="BH214" s="186">
        <f t="shared" si="47"/>
        <v>0</v>
      </c>
      <c r="BI214" s="186">
        <f t="shared" si="48"/>
        <v>0</v>
      </c>
      <c r="BJ214" s="19" t="s">
        <v>80</v>
      </c>
      <c r="BK214" s="186">
        <f t="shared" si="49"/>
        <v>0</v>
      </c>
      <c r="BL214" s="19" t="s">
        <v>268</v>
      </c>
      <c r="BM214" s="185" t="s">
        <v>2188</v>
      </c>
    </row>
    <row r="215" spans="1:65" s="2" customFormat="1" ht="24.2" customHeight="1">
      <c r="A215" s="36"/>
      <c r="B215" s="37"/>
      <c r="C215" s="174" t="s">
        <v>748</v>
      </c>
      <c r="D215" s="174" t="s">
        <v>165</v>
      </c>
      <c r="E215" s="175" t="s">
        <v>2189</v>
      </c>
      <c r="F215" s="176" t="s">
        <v>2190</v>
      </c>
      <c r="G215" s="177" t="s">
        <v>193</v>
      </c>
      <c r="H215" s="178">
        <v>96</v>
      </c>
      <c r="I215" s="179"/>
      <c r="J215" s="180">
        <f t="shared" si="40"/>
        <v>0</v>
      </c>
      <c r="K215" s="176" t="s">
        <v>19</v>
      </c>
      <c r="L215" s="41"/>
      <c r="M215" s="181" t="s">
        <v>19</v>
      </c>
      <c r="N215" s="182" t="s">
        <v>43</v>
      </c>
      <c r="O215" s="66"/>
      <c r="P215" s="183">
        <f t="shared" si="41"/>
        <v>0</v>
      </c>
      <c r="Q215" s="183">
        <v>0</v>
      </c>
      <c r="R215" s="183">
        <f t="shared" si="42"/>
        <v>0</v>
      </c>
      <c r="S215" s="183">
        <v>0</v>
      </c>
      <c r="T215" s="183">
        <f t="shared" si="43"/>
        <v>0</v>
      </c>
      <c r="U215" s="184" t="s">
        <v>19</v>
      </c>
      <c r="V215" s="36"/>
      <c r="W215" s="36"/>
      <c r="X215" s="36"/>
      <c r="Y215" s="36"/>
      <c r="Z215" s="36"/>
      <c r="AA215" s="36"/>
      <c r="AB215" s="36"/>
      <c r="AC215" s="36"/>
      <c r="AD215" s="36"/>
      <c r="AE215" s="36"/>
      <c r="AR215" s="185" t="s">
        <v>268</v>
      </c>
      <c r="AT215" s="185" t="s">
        <v>165</v>
      </c>
      <c r="AU215" s="185" t="s">
        <v>82</v>
      </c>
      <c r="AY215" s="19" t="s">
        <v>161</v>
      </c>
      <c r="BE215" s="186">
        <f t="shared" si="44"/>
        <v>0</v>
      </c>
      <c r="BF215" s="186">
        <f t="shared" si="45"/>
        <v>0</v>
      </c>
      <c r="BG215" s="186">
        <f t="shared" si="46"/>
        <v>0</v>
      </c>
      <c r="BH215" s="186">
        <f t="shared" si="47"/>
        <v>0</v>
      </c>
      <c r="BI215" s="186">
        <f t="shared" si="48"/>
        <v>0</v>
      </c>
      <c r="BJ215" s="19" t="s">
        <v>80</v>
      </c>
      <c r="BK215" s="186">
        <f t="shared" si="49"/>
        <v>0</v>
      </c>
      <c r="BL215" s="19" t="s">
        <v>268</v>
      </c>
      <c r="BM215" s="185" t="s">
        <v>2191</v>
      </c>
    </row>
    <row r="216" spans="1:65" s="2" customFormat="1" ht="24.2" customHeight="1">
      <c r="A216" s="36"/>
      <c r="B216" s="37"/>
      <c r="C216" s="237" t="s">
        <v>753</v>
      </c>
      <c r="D216" s="237" t="s">
        <v>250</v>
      </c>
      <c r="E216" s="238" t="s">
        <v>2192</v>
      </c>
      <c r="F216" s="239" t="s">
        <v>2190</v>
      </c>
      <c r="G216" s="240" t="s">
        <v>193</v>
      </c>
      <c r="H216" s="241">
        <v>96</v>
      </c>
      <c r="I216" s="242"/>
      <c r="J216" s="243">
        <f t="shared" si="40"/>
        <v>0</v>
      </c>
      <c r="K216" s="239" t="s">
        <v>19</v>
      </c>
      <c r="L216" s="244"/>
      <c r="M216" s="245" t="s">
        <v>19</v>
      </c>
      <c r="N216" s="246" t="s">
        <v>43</v>
      </c>
      <c r="O216" s="66"/>
      <c r="P216" s="183">
        <f t="shared" si="41"/>
        <v>0</v>
      </c>
      <c r="Q216" s="183">
        <v>0</v>
      </c>
      <c r="R216" s="183">
        <f t="shared" si="42"/>
        <v>0</v>
      </c>
      <c r="S216" s="183">
        <v>0</v>
      </c>
      <c r="T216" s="183">
        <f t="shared" si="43"/>
        <v>0</v>
      </c>
      <c r="U216" s="184" t="s">
        <v>19</v>
      </c>
      <c r="V216" s="36"/>
      <c r="W216" s="36"/>
      <c r="X216" s="36"/>
      <c r="Y216" s="36"/>
      <c r="Z216" s="36"/>
      <c r="AA216" s="36"/>
      <c r="AB216" s="36"/>
      <c r="AC216" s="36"/>
      <c r="AD216" s="36"/>
      <c r="AE216" s="36"/>
      <c r="AR216" s="185" t="s">
        <v>406</v>
      </c>
      <c r="AT216" s="185" t="s">
        <v>250</v>
      </c>
      <c r="AU216" s="185" t="s">
        <v>82</v>
      </c>
      <c r="AY216" s="19" t="s">
        <v>161</v>
      </c>
      <c r="BE216" s="186">
        <f t="shared" si="44"/>
        <v>0</v>
      </c>
      <c r="BF216" s="186">
        <f t="shared" si="45"/>
        <v>0</v>
      </c>
      <c r="BG216" s="186">
        <f t="shared" si="46"/>
        <v>0</v>
      </c>
      <c r="BH216" s="186">
        <f t="shared" si="47"/>
        <v>0</v>
      </c>
      <c r="BI216" s="186">
        <f t="shared" si="48"/>
        <v>0</v>
      </c>
      <c r="BJ216" s="19" t="s">
        <v>80</v>
      </c>
      <c r="BK216" s="186">
        <f t="shared" si="49"/>
        <v>0</v>
      </c>
      <c r="BL216" s="19" t="s">
        <v>268</v>
      </c>
      <c r="BM216" s="185" t="s">
        <v>2193</v>
      </c>
    </row>
    <row r="217" spans="1:65" s="2" customFormat="1" ht="24.2" customHeight="1">
      <c r="A217" s="36"/>
      <c r="B217" s="37"/>
      <c r="C217" s="174" t="s">
        <v>758</v>
      </c>
      <c r="D217" s="174" t="s">
        <v>165</v>
      </c>
      <c r="E217" s="175" t="s">
        <v>2194</v>
      </c>
      <c r="F217" s="176" t="s">
        <v>2195</v>
      </c>
      <c r="G217" s="177" t="s">
        <v>193</v>
      </c>
      <c r="H217" s="178">
        <v>24</v>
      </c>
      <c r="I217" s="179"/>
      <c r="J217" s="180">
        <f t="shared" si="40"/>
        <v>0</v>
      </c>
      <c r="K217" s="176" t="s">
        <v>19</v>
      </c>
      <c r="L217" s="41"/>
      <c r="M217" s="181" t="s">
        <v>19</v>
      </c>
      <c r="N217" s="182" t="s">
        <v>43</v>
      </c>
      <c r="O217" s="66"/>
      <c r="P217" s="183">
        <f t="shared" si="41"/>
        <v>0</v>
      </c>
      <c r="Q217" s="183">
        <v>0</v>
      </c>
      <c r="R217" s="183">
        <f t="shared" si="42"/>
        <v>0</v>
      </c>
      <c r="S217" s="183">
        <v>0</v>
      </c>
      <c r="T217" s="183">
        <f t="shared" si="43"/>
        <v>0</v>
      </c>
      <c r="U217" s="184" t="s">
        <v>19</v>
      </c>
      <c r="V217" s="36"/>
      <c r="W217" s="36"/>
      <c r="X217" s="36"/>
      <c r="Y217" s="36"/>
      <c r="Z217" s="36"/>
      <c r="AA217" s="36"/>
      <c r="AB217" s="36"/>
      <c r="AC217" s="36"/>
      <c r="AD217" s="36"/>
      <c r="AE217" s="36"/>
      <c r="AR217" s="185" t="s">
        <v>268</v>
      </c>
      <c r="AT217" s="185" t="s">
        <v>165</v>
      </c>
      <c r="AU217" s="185" t="s">
        <v>82</v>
      </c>
      <c r="AY217" s="19" t="s">
        <v>161</v>
      </c>
      <c r="BE217" s="186">
        <f t="shared" si="44"/>
        <v>0</v>
      </c>
      <c r="BF217" s="186">
        <f t="shared" si="45"/>
        <v>0</v>
      </c>
      <c r="BG217" s="186">
        <f t="shared" si="46"/>
        <v>0</v>
      </c>
      <c r="BH217" s="186">
        <f t="shared" si="47"/>
        <v>0</v>
      </c>
      <c r="BI217" s="186">
        <f t="shared" si="48"/>
        <v>0</v>
      </c>
      <c r="BJ217" s="19" t="s">
        <v>80</v>
      </c>
      <c r="BK217" s="186">
        <f t="shared" si="49"/>
        <v>0</v>
      </c>
      <c r="BL217" s="19" t="s">
        <v>268</v>
      </c>
      <c r="BM217" s="185" t="s">
        <v>2196</v>
      </c>
    </row>
    <row r="218" spans="1:65" s="2" customFormat="1" ht="24.2" customHeight="1">
      <c r="A218" s="36"/>
      <c r="B218" s="37"/>
      <c r="C218" s="237" t="s">
        <v>763</v>
      </c>
      <c r="D218" s="237" t="s">
        <v>250</v>
      </c>
      <c r="E218" s="238" t="s">
        <v>2197</v>
      </c>
      <c r="F218" s="239" t="s">
        <v>2195</v>
      </c>
      <c r="G218" s="240" t="s">
        <v>193</v>
      </c>
      <c r="H218" s="241">
        <v>24</v>
      </c>
      <c r="I218" s="242"/>
      <c r="J218" s="243">
        <f t="shared" si="40"/>
        <v>0</v>
      </c>
      <c r="K218" s="239" t="s">
        <v>19</v>
      </c>
      <c r="L218" s="244"/>
      <c r="M218" s="245" t="s">
        <v>19</v>
      </c>
      <c r="N218" s="246" t="s">
        <v>43</v>
      </c>
      <c r="O218" s="66"/>
      <c r="P218" s="183">
        <f t="shared" si="41"/>
        <v>0</v>
      </c>
      <c r="Q218" s="183">
        <v>0</v>
      </c>
      <c r="R218" s="183">
        <f t="shared" si="42"/>
        <v>0</v>
      </c>
      <c r="S218" s="183">
        <v>0</v>
      </c>
      <c r="T218" s="183">
        <f t="shared" si="43"/>
        <v>0</v>
      </c>
      <c r="U218" s="184" t="s">
        <v>19</v>
      </c>
      <c r="V218" s="36"/>
      <c r="W218" s="36"/>
      <c r="X218" s="36"/>
      <c r="Y218" s="36"/>
      <c r="Z218" s="36"/>
      <c r="AA218" s="36"/>
      <c r="AB218" s="36"/>
      <c r="AC218" s="36"/>
      <c r="AD218" s="36"/>
      <c r="AE218" s="36"/>
      <c r="AR218" s="185" t="s">
        <v>406</v>
      </c>
      <c r="AT218" s="185" t="s">
        <v>250</v>
      </c>
      <c r="AU218" s="185" t="s">
        <v>82</v>
      </c>
      <c r="AY218" s="19" t="s">
        <v>161</v>
      </c>
      <c r="BE218" s="186">
        <f t="shared" si="44"/>
        <v>0</v>
      </c>
      <c r="BF218" s="186">
        <f t="shared" si="45"/>
        <v>0</v>
      </c>
      <c r="BG218" s="186">
        <f t="shared" si="46"/>
        <v>0</v>
      </c>
      <c r="BH218" s="186">
        <f t="shared" si="47"/>
        <v>0</v>
      </c>
      <c r="BI218" s="186">
        <f t="shared" si="48"/>
        <v>0</v>
      </c>
      <c r="BJ218" s="19" t="s">
        <v>80</v>
      </c>
      <c r="BK218" s="186">
        <f t="shared" si="49"/>
        <v>0</v>
      </c>
      <c r="BL218" s="19" t="s">
        <v>268</v>
      </c>
      <c r="BM218" s="185" t="s">
        <v>2198</v>
      </c>
    </row>
    <row r="219" spans="1:65" s="2" customFormat="1" ht="16.5" customHeight="1">
      <c r="A219" s="36"/>
      <c r="B219" s="37"/>
      <c r="C219" s="174" t="s">
        <v>768</v>
      </c>
      <c r="D219" s="174" t="s">
        <v>165</v>
      </c>
      <c r="E219" s="175" t="s">
        <v>2199</v>
      </c>
      <c r="F219" s="176" t="s">
        <v>2200</v>
      </c>
      <c r="G219" s="177" t="s">
        <v>185</v>
      </c>
      <c r="H219" s="178">
        <v>30</v>
      </c>
      <c r="I219" s="179"/>
      <c r="J219" s="180">
        <f t="shared" si="40"/>
        <v>0</v>
      </c>
      <c r="K219" s="176" t="s">
        <v>19</v>
      </c>
      <c r="L219" s="41"/>
      <c r="M219" s="181" t="s">
        <v>19</v>
      </c>
      <c r="N219" s="182" t="s">
        <v>43</v>
      </c>
      <c r="O219" s="66"/>
      <c r="P219" s="183">
        <f t="shared" si="41"/>
        <v>0</v>
      </c>
      <c r="Q219" s="183">
        <v>0</v>
      </c>
      <c r="R219" s="183">
        <f t="shared" si="42"/>
        <v>0</v>
      </c>
      <c r="S219" s="183">
        <v>0</v>
      </c>
      <c r="T219" s="183">
        <f t="shared" si="43"/>
        <v>0</v>
      </c>
      <c r="U219" s="184" t="s">
        <v>19</v>
      </c>
      <c r="V219" s="36"/>
      <c r="W219" s="36"/>
      <c r="X219" s="36"/>
      <c r="Y219" s="36"/>
      <c r="Z219" s="36"/>
      <c r="AA219" s="36"/>
      <c r="AB219" s="36"/>
      <c r="AC219" s="36"/>
      <c r="AD219" s="36"/>
      <c r="AE219" s="36"/>
      <c r="AR219" s="185" t="s">
        <v>268</v>
      </c>
      <c r="AT219" s="185" t="s">
        <v>165</v>
      </c>
      <c r="AU219" s="185" t="s">
        <v>82</v>
      </c>
      <c r="AY219" s="19" t="s">
        <v>161</v>
      </c>
      <c r="BE219" s="186">
        <f t="shared" si="44"/>
        <v>0</v>
      </c>
      <c r="BF219" s="186">
        <f t="shared" si="45"/>
        <v>0</v>
      </c>
      <c r="BG219" s="186">
        <f t="shared" si="46"/>
        <v>0</v>
      </c>
      <c r="BH219" s="186">
        <f t="shared" si="47"/>
        <v>0</v>
      </c>
      <c r="BI219" s="186">
        <f t="shared" si="48"/>
        <v>0</v>
      </c>
      <c r="BJ219" s="19" t="s">
        <v>80</v>
      </c>
      <c r="BK219" s="186">
        <f t="shared" si="49"/>
        <v>0</v>
      </c>
      <c r="BL219" s="19" t="s">
        <v>268</v>
      </c>
      <c r="BM219" s="185" t="s">
        <v>2201</v>
      </c>
    </row>
    <row r="220" spans="1:65" s="2" customFormat="1" ht="16.5" customHeight="1">
      <c r="A220" s="36"/>
      <c r="B220" s="37"/>
      <c r="C220" s="237" t="s">
        <v>774</v>
      </c>
      <c r="D220" s="237" t="s">
        <v>250</v>
      </c>
      <c r="E220" s="238" t="s">
        <v>2202</v>
      </c>
      <c r="F220" s="239" t="s">
        <v>2203</v>
      </c>
      <c r="G220" s="240" t="s">
        <v>1842</v>
      </c>
      <c r="H220" s="241">
        <v>21</v>
      </c>
      <c r="I220" s="242"/>
      <c r="J220" s="243">
        <f t="shared" si="40"/>
        <v>0</v>
      </c>
      <c r="K220" s="239" t="s">
        <v>19</v>
      </c>
      <c r="L220" s="244"/>
      <c r="M220" s="245" t="s">
        <v>19</v>
      </c>
      <c r="N220" s="246" t="s">
        <v>43</v>
      </c>
      <c r="O220" s="66"/>
      <c r="P220" s="183">
        <f t="shared" si="41"/>
        <v>0</v>
      </c>
      <c r="Q220" s="183">
        <v>0</v>
      </c>
      <c r="R220" s="183">
        <f t="shared" si="42"/>
        <v>0</v>
      </c>
      <c r="S220" s="183">
        <v>0</v>
      </c>
      <c r="T220" s="183">
        <f t="shared" si="43"/>
        <v>0</v>
      </c>
      <c r="U220" s="184" t="s">
        <v>19</v>
      </c>
      <c r="V220" s="36"/>
      <c r="W220" s="36"/>
      <c r="X220" s="36"/>
      <c r="Y220" s="36"/>
      <c r="Z220" s="36"/>
      <c r="AA220" s="36"/>
      <c r="AB220" s="36"/>
      <c r="AC220" s="36"/>
      <c r="AD220" s="36"/>
      <c r="AE220" s="36"/>
      <c r="AR220" s="185" t="s">
        <v>406</v>
      </c>
      <c r="AT220" s="185" t="s">
        <v>250</v>
      </c>
      <c r="AU220" s="185" t="s">
        <v>82</v>
      </c>
      <c r="AY220" s="19" t="s">
        <v>161</v>
      </c>
      <c r="BE220" s="186">
        <f t="shared" si="44"/>
        <v>0</v>
      </c>
      <c r="BF220" s="186">
        <f t="shared" si="45"/>
        <v>0</v>
      </c>
      <c r="BG220" s="186">
        <f t="shared" si="46"/>
        <v>0</v>
      </c>
      <c r="BH220" s="186">
        <f t="shared" si="47"/>
        <v>0</v>
      </c>
      <c r="BI220" s="186">
        <f t="shared" si="48"/>
        <v>0</v>
      </c>
      <c r="BJ220" s="19" t="s">
        <v>80</v>
      </c>
      <c r="BK220" s="186">
        <f t="shared" si="49"/>
        <v>0</v>
      </c>
      <c r="BL220" s="19" t="s">
        <v>268</v>
      </c>
      <c r="BM220" s="185" t="s">
        <v>2204</v>
      </c>
    </row>
    <row r="221" spans="1:65" s="2" customFormat="1" ht="16.5" customHeight="1">
      <c r="A221" s="36"/>
      <c r="B221" s="37"/>
      <c r="C221" s="237" t="s">
        <v>779</v>
      </c>
      <c r="D221" s="237" t="s">
        <v>250</v>
      </c>
      <c r="E221" s="238" t="s">
        <v>2205</v>
      </c>
      <c r="F221" s="239" t="s">
        <v>2206</v>
      </c>
      <c r="G221" s="240" t="s">
        <v>1842</v>
      </c>
      <c r="H221" s="241">
        <v>3</v>
      </c>
      <c r="I221" s="242"/>
      <c r="J221" s="243">
        <f t="shared" si="40"/>
        <v>0</v>
      </c>
      <c r="K221" s="239" t="s">
        <v>19</v>
      </c>
      <c r="L221" s="244"/>
      <c r="M221" s="245" t="s">
        <v>19</v>
      </c>
      <c r="N221" s="246" t="s">
        <v>43</v>
      </c>
      <c r="O221" s="66"/>
      <c r="P221" s="183">
        <f t="shared" si="41"/>
        <v>0</v>
      </c>
      <c r="Q221" s="183">
        <v>0</v>
      </c>
      <c r="R221" s="183">
        <f t="shared" si="42"/>
        <v>0</v>
      </c>
      <c r="S221" s="183">
        <v>0</v>
      </c>
      <c r="T221" s="183">
        <f t="shared" si="43"/>
        <v>0</v>
      </c>
      <c r="U221" s="184" t="s">
        <v>19</v>
      </c>
      <c r="V221" s="36"/>
      <c r="W221" s="36"/>
      <c r="X221" s="36"/>
      <c r="Y221" s="36"/>
      <c r="Z221" s="36"/>
      <c r="AA221" s="36"/>
      <c r="AB221" s="36"/>
      <c r="AC221" s="36"/>
      <c r="AD221" s="36"/>
      <c r="AE221" s="36"/>
      <c r="AR221" s="185" t="s">
        <v>406</v>
      </c>
      <c r="AT221" s="185" t="s">
        <v>250</v>
      </c>
      <c r="AU221" s="185" t="s">
        <v>82</v>
      </c>
      <c r="AY221" s="19" t="s">
        <v>161</v>
      </c>
      <c r="BE221" s="186">
        <f t="shared" si="44"/>
        <v>0</v>
      </c>
      <c r="BF221" s="186">
        <f t="shared" si="45"/>
        <v>0</v>
      </c>
      <c r="BG221" s="186">
        <f t="shared" si="46"/>
        <v>0</v>
      </c>
      <c r="BH221" s="186">
        <f t="shared" si="47"/>
        <v>0</v>
      </c>
      <c r="BI221" s="186">
        <f t="shared" si="48"/>
        <v>0</v>
      </c>
      <c r="BJ221" s="19" t="s">
        <v>80</v>
      </c>
      <c r="BK221" s="186">
        <f t="shared" si="49"/>
        <v>0</v>
      </c>
      <c r="BL221" s="19" t="s">
        <v>268</v>
      </c>
      <c r="BM221" s="185" t="s">
        <v>2207</v>
      </c>
    </row>
    <row r="222" spans="1:65" s="2" customFormat="1" ht="16.5" customHeight="1">
      <c r="A222" s="36"/>
      <c r="B222" s="37"/>
      <c r="C222" s="237" t="s">
        <v>784</v>
      </c>
      <c r="D222" s="237" t="s">
        <v>250</v>
      </c>
      <c r="E222" s="238" t="s">
        <v>2208</v>
      </c>
      <c r="F222" s="239" t="s">
        <v>2209</v>
      </c>
      <c r="G222" s="240" t="s">
        <v>1842</v>
      </c>
      <c r="H222" s="241">
        <v>2</v>
      </c>
      <c r="I222" s="242"/>
      <c r="J222" s="243">
        <f t="shared" si="40"/>
        <v>0</v>
      </c>
      <c r="K222" s="239" t="s">
        <v>19</v>
      </c>
      <c r="L222" s="244"/>
      <c r="M222" s="245" t="s">
        <v>19</v>
      </c>
      <c r="N222" s="246" t="s">
        <v>43</v>
      </c>
      <c r="O222" s="66"/>
      <c r="P222" s="183">
        <f t="shared" si="41"/>
        <v>0</v>
      </c>
      <c r="Q222" s="183">
        <v>0</v>
      </c>
      <c r="R222" s="183">
        <f t="shared" si="42"/>
        <v>0</v>
      </c>
      <c r="S222" s="183">
        <v>0</v>
      </c>
      <c r="T222" s="183">
        <f t="shared" si="43"/>
        <v>0</v>
      </c>
      <c r="U222" s="184" t="s">
        <v>19</v>
      </c>
      <c r="V222" s="36"/>
      <c r="W222" s="36"/>
      <c r="X222" s="36"/>
      <c r="Y222" s="36"/>
      <c r="Z222" s="36"/>
      <c r="AA222" s="36"/>
      <c r="AB222" s="36"/>
      <c r="AC222" s="36"/>
      <c r="AD222" s="36"/>
      <c r="AE222" s="36"/>
      <c r="AR222" s="185" t="s">
        <v>406</v>
      </c>
      <c r="AT222" s="185" t="s">
        <v>250</v>
      </c>
      <c r="AU222" s="185" t="s">
        <v>82</v>
      </c>
      <c r="AY222" s="19" t="s">
        <v>161</v>
      </c>
      <c r="BE222" s="186">
        <f t="shared" si="44"/>
        <v>0</v>
      </c>
      <c r="BF222" s="186">
        <f t="shared" si="45"/>
        <v>0</v>
      </c>
      <c r="BG222" s="186">
        <f t="shared" si="46"/>
        <v>0</v>
      </c>
      <c r="BH222" s="186">
        <f t="shared" si="47"/>
        <v>0</v>
      </c>
      <c r="BI222" s="186">
        <f t="shared" si="48"/>
        <v>0</v>
      </c>
      <c r="BJ222" s="19" t="s">
        <v>80</v>
      </c>
      <c r="BK222" s="186">
        <f t="shared" si="49"/>
        <v>0</v>
      </c>
      <c r="BL222" s="19" t="s">
        <v>268</v>
      </c>
      <c r="BM222" s="185" t="s">
        <v>2210</v>
      </c>
    </row>
    <row r="223" spans="1:65" s="2" customFormat="1" ht="16.5" customHeight="1">
      <c r="A223" s="36"/>
      <c r="B223" s="37"/>
      <c r="C223" s="237" t="s">
        <v>792</v>
      </c>
      <c r="D223" s="237" t="s">
        <v>250</v>
      </c>
      <c r="E223" s="238" t="s">
        <v>2211</v>
      </c>
      <c r="F223" s="239" t="s">
        <v>2212</v>
      </c>
      <c r="G223" s="240" t="s">
        <v>1842</v>
      </c>
      <c r="H223" s="241">
        <v>4</v>
      </c>
      <c r="I223" s="242"/>
      <c r="J223" s="243">
        <f t="shared" si="40"/>
        <v>0</v>
      </c>
      <c r="K223" s="239" t="s">
        <v>19</v>
      </c>
      <c r="L223" s="244"/>
      <c r="M223" s="245" t="s">
        <v>19</v>
      </c>
      <c r="N223" s="246" t="s">
        <v>43</v>
      </c>
      <c r="O223" s="66"/>
      <c r="P223" s="183">
        <f t="shared" si="41"/>
        <v>0</v>
      </c>
      <c r="Q223" s="183">
        <v>0</v>
      </c>
      <c r="R223" s="183">
        <f t="shared" si="42"/>
        <v>0</v>
      </c>
      <c r="S223" s="183">
        <v>0</v>
      </c>
      <c r="T223" s="183">
        <f t="shared" si="43"/>
        <v>0</v>
      </c>
      <c r="U223" s="184" t="s">
        <v>19</v>
      </c>
      <c r="V223" s="36"/>
      <c r="W223" s="36"/>
      <c r="X223" s="36"/>
      <c r="Y223" s="36"/>
      <c r="Z223" s="36"/>
      <c r="AA223" s="36"/>
      <c r="AB223" s="36"/>
      <c r="AC223" s="36"/>
      <c r="AD223" s="36"/>
      <c r="AE223" s="36"/>
      <c r="AR223" s="185" t="s">
        <v>406</v>
      </c>
      <c r="AT223" s="185" t="s">
        <v>250</v>
      </c>
      <c r="AU223" s="185" t="s">
        <v>82</v>
      </c>
      <c r="AY223" s="19" t="s">
        <v>161</v>
      </c>
      <c r="BE223" s="186">
        <f t="shared" si="44"/>
        <v>0</v>
      </c>
      <c r="BF223" s="186">
        <f t="shared" si="45"/>
        <v>0</v>
      </c>
      <c r="BG223" s="186">
        <f t="shared" si="46"/>
        <v>0</v>
      </c>
      <c r="BH223" s="186">
        <f t="shared" si="47"/>
        <v>0</v>
      </c>
      <c r="BI223" s="186">
        <f t="shared" si="48"/>
        <v>0</v>
      </c>
      <c r="BJ223" s="19" t="s">
        <v>80</v>
      </c>
      <c r="BK223" s="186">
        <f t="shared" si="49"/>
        <v>0</v>
      </c>
      <c r="BL223" s="19" t="s">
        <v>268</v>
      </c>
      <c r="BM223" s="185" t="s">
        <v>2213</v>
      </c>
    </row>
    <row r="224" spans="1:65" s="2" customFormat="1" ht="33" customHeight="1">
      <c r="A224" s="36"/>
      <c r="B224" s="37"/>
      <c r="C224" s="174" t="s">
        <v>805</v>
      </c>
      <c r="D224" s="174" t="s">
        <v>165</v>
      </c>
      <c r="E224" s="175" t="s">
        <v>2214</v>
      </c>
      <c r="F224" s="176" t="s">
        <v>2215</v>
      </c>
      <c r="G224" s="177" t="s">
        <v>185</v>
      </c>
      <c r="H224" s="178">
        <v>39</v>
      </c>
      <c r="I224" s="179"/>
      <c r="J224" s="180">
        <f t="shared" si="40"/>
        <v>0</v>
      </c>
      <c r="K224" s="176" t="s">
        <v>19</v>
      </c>
      <c r="L224" s="41"/>
      <c r="M224" s="181" t="s">
        <v>19</v>
      </c>
      <c r="N224" s="182" t="s">
        <v>43</v>
      </c>
      <c r="O224" s="66"/>
      <c r="P224" s="183">
        <f t="shared" si="41"/>
        <v>0</v>
      </c>
      <c r="Q224" s="183">
        <v>0</v>
      </c>
      <c r="R224" s="183">
        <f t="shared" si="42"/>
        <v>0</v>
      </c>
      <c r="S224" s="183">
        <v>0</v>
      </c>
      <c r="T224" s="183">
        <f t="shared" si="43"/>
        <v>0</v>
      </c>
      <c r="U224" s="184" t="s">
        <v>19</v>
      </c>
      <c r="V224" s="36"/>
      <c r="W224" s="36"/>
      <c r="X224" s="36"/>
      <c r="Y224" s="36"/>
      <c r="Z224" s="36"/>
      <c r="AA224" s="36"/>
      <c r="AB224" s="36"/>
      <c r="AC224" s="36"/>
      <c r="AD224" s="36"/>
      <c r="AE224" s="36"/>
      <c r="AR224" s="185" t="s">
        <v>268</v>
      </c>
      <c r="AT224" s="185" t="s">
        <v>165</v>
      </c>
      <c r="AU224" s="185" t="s">
        <v>82</v>
      </c>
      <c r="AY224" s="19" t="s">
        <v>161</v>
      </c>
      <c r="BE224" s="186">
        <f t="shared" si="44"/>
        <v>0</v>
      </c>
      <c r="BF224" s="186">
        <f t="shared" si="45"/>
        <v>0</v>
      </c>
      <c r="BG224" s="186">
        <f t="shared" si="46"/>
        <v>0</v>
      </c>
      <c r="BH224" s="186">
        <f t="shared" si="47"/>
        <v>0</v>
      </c>
      <c r="BI224" s="186">
        <f t="shared" si="48"/>
        <v>0</v>
      </c>
      <c r="BJ224" s="19" t="s">
        <v>80</v>
      </c>
      <c r="BK224" s="186">
        <f t="shared" si="49"/>
        <v>0</v>
      </c>
      <c r="BL224" s="19" t="s">
        <v>268</v>
      </c>
      <c r="BM224" s="185" t="s">
        <v>2216</v>
      </c>
    </row>
    <row r="225" spans="1:65" s="2" customFormat="1" ht="24.2" customHeight="1">
      <c r="A225" s="36"/>
      <c r="B225" s="37"/>
      <c r="C225" s="237" t="s">
        <v>820</v>
      </c>
      <c r="D225" s="237" t="s">
        <v>250</v>
      </c>
      <c r="E225" s="238" t="s">
        <v>2217</v>
      </c>
      <c r="F225" s="239" t="s">
        <v>2218</v>
      </c>
      <c r="G225" s="240" t="s">
        <v>1842</v>
      </c>
      <c r="H225" s="241">
        <v>39</v>
      </c>
      <c r="I225" s="242"/>
      <c r="J225" s="243">
        <f t="shared" si="40"/>
        <v>0</v>
      </c>
      <c r="K225" s="239" t="s">
        <v>19</v>
      </c>
      <c r="L225" s="244"/>
      <c r="M225" s="245" t="s">
        <v>19</v>
      </c>
      <c r="N225" s="246" t="s">
        <v>43</v>
      </c>
      <c r="O225" s="66"/>
      <c r="P225" s="183">
        <f t="shared" si="41"/>
        <v>0</v>
      </c>
      <c r="Q225" s="183">
        <v>0</v>
      </c>
      <c r="R225" s="183">
        <f t="shared" si="42"/>
        <v>0</v>
      </c>
      <c r="S225" s="183">
        <v>0</v>
      </c>
      <c r="T225" s="183">
        <f t="shared" si="43"/>
        <v>0</v>
      </c>
      <c r="U225" s="184" t="s">
        <v>19</v>
      </c>
      <c r="V225" s="36"/>
      <c r="W225" s="36"/>
      <c r="X225" s="36"/>
      <c r="Y225" s="36"/>
      <c r="Z225" s="36"/>
      <c r="AA225" s="36"/>
      <c r="AB225" s="36"/>
      <c r="AC225" s="36"/>
      <c r="AD225" s="36"/>
      <c r="AE225" s="36"/>
      <c r="AR225" s="185" t="s">
        <v>406</v>
      </c>
      <c r="AT225" s="185" t="s">
        <v>250</v>
      </c>
      <c r="AU225" s="185" t="s">
        <v>82</v>
      </c>
      <c r="AY225" s="19" t="s">
        <v>161</v>
      </c>
      <c r="BE225" s="186">
        <f t="shared" si="44"/>
        <v>0</v>
      </c>
      <c r="BF225" s="186">
        <f t="shared" si="45"/>
        <v>0</v>
      </c>
      <c r="BG225" s="186">
        <f t="shared" si="46"/>
        <v>0</v>
      </c>
      <c r="BH225" s="186">
        <f t="shared" si="47"/>
        <v>0</v>
      </c>
      <c r="BI225" s="186">
        <f t="shared" si="48"/>
        <v>0</v>
      </c>
      <c r="BJ225" s="19" t="s">
        <v>80</v>
      </c>
      <c r="BK225" s="186">
        <f t="shared" si="49"/>
        <v>0</v>
      </c>
      <c r="BL225" s="19" t="s">
        <v>268</v>
      </c>
      <c r="BM225" s="185" t="s">
        <v>2219</v>
      </c>
    </row>
    <row r="226" spans="1:65" s="2" customFormat="1" ht="16.5" customHeight="1">
      <c r="A226" s="36"/>
      <c r="B226" s="37"/>
      <c r="C226" s="174" t="s">
        <v>825</v>
      </c>
      <c r="D226" s="174" t="s">
        <v>165</v>
      </c>
      <c r="E226" s="175" t="s">
        <v>2220</v>
      </c>
      <c r="F226" s="176" t="s">
        <v>2221</v>
      </c>
      <c r="G226" s="177" t="s">
        <v>185</v>
      </c>
      <c r="H226" s="178">
        <v>5</v>
      </c>
      <c r="I226" s="179"/>
      <c r="J226" s="180">
        <f t="shared" si="40"/>
        <v>0</v>
      </c>
      <c r="K226" s="176" t="s">
        <v>19</v>
      </c>
      <c r="L226" s="41"/>
      <c r="M226" s="181" t="s">
        <v>19</v>
      </c>
      <c r="N226" s="182" t="s">
        <v>43</v>
      </c>
      <c r="O226" s="66"/>
      <c r="P226" s="183">
        <f t="shared" si="41"/>
        <v>0</v>
      </c>
      <c r="Q226" s="183">
        <v>0</v>
      </c>
      <c r="R226" s="183">
        <f t="shared" si="42"/>
        <v>0</v>
      </c>
      <c r="S226" s="183">
        <v>0</v>
      </c>
      <c r="T226" s="183">
        <f t="shared" si="43"/>
        <v>0</v>
      </c>
      <c r="U226" s="184" t="s">
        <v>19</v>
      </c>
      <c r="V226" s="36"/>
      <c r="W226" s="36"/>
      <c r="X226" s="36"/>
      <c r="Y226" s="36"/>
      <c r="Z226" s="36"/>
      <c r="AA226" s="36"/>
      <c r="AB226" s="36"/>
      <c r="AC226" s="36"/>
      <c r="AD226" s="36"/>
      <c r="AE226" s="36"/>
      <c r="AR226" s="185" t="s">
        <v>268</v>
      </c>
      <c r="AT226" s="185" t="s">
        <v>165</v>
      </c>
      <c r="AU226" s="185" t="s">
        <v>82</v>
      </c>
      <c r="AY226" s="19" t="s">
        <v>161</v>
      </c>
      <c r="BE226" s="186">
        <f t="shared" si="44"/>
        <v>0</v>
      </c>
      <c r="BF226" s="186">
        <f t="shared" si="45"/>
        <v>0</v>
      </c>
      <c r="BG226" s="186">
        <f t="shared" si="46"/>
        <v>0</v>
      </c>
      <c r="BH226" s="186">
        <f t="shared" si="47"/>
        <v>0</v>
      </c>
      <c r="BI226" s="186">
        <f t="shared" si="48"/>
        <v>0</v>
      </c>
      <c r="BJ226" s="19" t="s">
        <v>80</v>
      </c>
      <c r="BK226" s="186">
        <f t="shared" si="49"/>
        <v>0</v>
      </c>
      <c r="BL226" s="19" t="s">
        <v>268</v>
      </c>
      <c r="BM226" s="185" t="s">
        <v>2222</v>
      </c>
    </row>
    <row r="227" spans="1:65" s="2" customFormat="1" ht="16.5" customHeight="1">
      <c r="A227" s="36"/>
      <c r="B227" s="37"/>
      <c r="C227" s="237" t="s">
        <v>417</v>
      </c>
      <c r="D227" s="237" t="s">
        <v>250</v>
      </c>
      <c r="E227" s="238" t="s">
        <v>2223</v>
      </c>
      <c r="F227" s="239" t="s">
        <v>2224</v>
      </c>
      <c r="G227" s="240" t="s">
        <v>1842</v>
      </c>
      <c r="H227" s="241">
        <v>5</v>
      </c>
      <c r="I227" s="242"/>
      <c r="J227" s="243">
        <f t="shared" si="40"/>
        <v>0</v>
      </c>
      <c r="K227" s="239" t="s">
        <v>19</v>
      </c>
      <c r="L227" s="244"/>
      <c r="M227" s="245" t="s">
        <v>19</v>
      </c>
      <c r="N227" s="246" t="s">
        <v>43</v>
      </c>
      <c r="O227" s="66"/>
      <c r="P227" s="183">
        <f t="shared" si="41"/>
        <v>0</v>
      </c>
      <c r="Q227" s="183">
        <v>0</v>
      </c>
      <c r="R227" s="183">
        <f t="shared" si="42"/>
        <v>0</v>
      </c>
      <c r="S227" s="183">
        <v>0</v>
      </c>
      <c r="T227" s="183">
        <f t="shared" si="43"/>
        <v>0</v>
      </c>
      <c r="U227" s="184" t="s">
        <v>19</v>
      </c>
      <c r="V227" s="36"/>
      <c r="W227" s="36"/>
      <c r="X227" s="36"/>
      <c r="Y227" s="36"/>
      <c r="Z227" s="36"/>
      <c r="AA227" s="36"/>
      <c r="AB227" s="36"/>
      <c r="AC227" s="36"/>
      <c r="AD227" s="36"/>
      <c r="AE227" s="36"/>
      <c r="AR227" s="185" t="s">
        <v>406</v>
      </c>
      <c r="AT227" s="185" t="s">
        <v>250</v>
      </c>
      <c r="AU227" s="185" t="s">
        <v>82</v>
      </c>
      <c r="AY227" s="19" t="s">
        <v>161</v>
      </c>
      <c r="BE227" s="186">
        <f t="shared" si="44"/>
        <v>0</v>
      </c>
      <c r="BF227" s="186">
        <f t="shared" si="45"/>
        <v>0</v>
      </c>
      <c r="BG227" s="186">
        <f t="shared" si="46"/>
        <v>0</v>
      </c>
      <c r="BH227" s="186">
        <f t="shared" si="47"/>
        <v>0</v>
      </c>
      <c r="BI227" s="186">
        <f t="shared" si="48"/>
        <v>0</v>
      </c>
      <c r="BJ227" s="19" t="s">
        <v>80</v>
      </c>
      <c r="BK227" s="186">
        <f t="shared" si="49"/>
        <v>0</v>
      </c>
      <c r="BL227" s="19" t="s">
        <v>268</v>
      </c>
      <c r="BM227" s="185" t="s">
        <v>2225</v>
      </c>
    </row>
    <row r="228" spans="1:65" s="2" customFormat="1" ht="16.5" customHeight="1">
      <c r="A228" s="36"/>
      <c r="B228" s="37"/>
      <c r="C228" s="174" t="s">
        <v>840</v>
      </c>
      <c r="D228" s="174" t="s">
        <v>165</v>
      </c>
      <c r="E228" s="175" t="s">
        <v>1964</v>
      </c>
      <c r="F228" s="176" t="s">
        <v>1965</v>
      </c>
      <c r="G228" s="177" t="s">
        <v>185</v>
      </c>
      <c r="H228" s="178">
        <v>1</v>
      </c>
      <c r="I228" s="179"/>
      <c r="J228" s="180">
        <f t="shared" si="40"/>
        <v>0</v>
      </c>
      <c r="K228" s="176" t="s">
        <v>19</v>
      </c>
      <c r="L228" s="41"/>
      <c r="M228" s="181" t="s">
        <v>19</v>
      </c>
      <c r="N228" s="182" t="s">
        <v>43</v>
      </c>
      <c r="O228" s="66"/>
      <c r="P228" s="183">
        <f t="shared" si="41"/>
        <v>0</v>
      </c>
      <c r="Q228" s="183">
        <v>0</v>
      </c>
      <c r="R228" s="183">
        <f t="shared" si="42"/>
        <v>0</v>
      </c>
      <c r="S228" s="183">
        <v>0</v>
      </c>
      <c r="T228" s="183">
        <f t="shared" si="43"/>
        <v>0</v>
      </c>
      <c r="U228" s="184" t="s">
        <v>19</v>
      </c>
      <c r="V228" s="36"/>
      <c r="W228" s="36"/>
      <c r="X228" s="36"/>
      <c r="Y228" s="36"/>
      <c r="Z228" s="36"/>
      <c r="AA228" s="36"/>
      <c r="AB228" s="36"/>
      <c r="AC228" s="36"/>
      <c r="AD228" s="36"/>
      <c r="AE228" s="36"/>
      <c r="AR228" s="185" t="s">
        <v>268</v>
      </c>
      <c r="AT228" s="185" t="s">
        <v>165</v>
      </c>
      <c r="AU228" s="185" t="s">
        <v>82</v>
      </c>
      <c r="AY228" s="19" t="s">
        <v>161</v>
      </c>
      <c r="BE228" s="186">
        <f t="shared" si="44"/>
        <v>0</v>
      </c>
      <c r="BF228" s="186">
        <f t="shared" si="45"/>
        <v>0</v>
      </c>
      <c r="BG228" s="186">
        <f t="shared" si="46"/>
        <v>0</v>
      </c>
      <c r="BH228" s="186">
        <f t="shared" si="47"/>
        <v>0</v>
      </c>
      <c r="BI228" s="186">
        <f t="shared" si="48"/>
        <v>0</v>
      </c>
      <c r="BJ228" s="19" t="s">
        <v>80</v>
      </c>
      <c r="BK228" s="186">
        <f t="shared" si="49"/>
        <v>0</v>
      </c>
      <c r="BL228" s="19" t="s">
        <v>268</v>
      </c>
      <c r="BM228" s="185" t="s">
        <v>2226</v>
      </c>
    </row>
    <row r="229" spans="1:65" s="12" customFormat="1" ht="22.9" customHeight="1">
      <c r="B229" s="158"/>
      <c r="C229" s="159"/>
      <c r="D229" s="160" t="s">
        <v>71</v>
      </c>
      <c r="E229" s="172" t="s">
        <v>2227</v>
      </c>
      <c r="F229" s="172" t="s">
        <v>2228</v>
      </c>
      <c r="G229" s="159"/>
      <c r="H229" s="159"/>
      <c r="I229" s="162"/>
      <c r="J229" s="173">
        <f>BK229</f>
        <v>0</v>
      </c>
      <c r="K229" s="159"/>
      <c r="L229" s="164"/>
      <c r="M229" s="165"/>
      <c r="N229" s="166"/>
      <c r="O229" s="166"/>
      <c r="P229" s="167">
        <f>SUM(P230:P240)</f>
        <v>0</v>
      </c>
      <c r="Q229" s="166"/>
      <c r="R229" s="167">
        <f>SUM(R230:R240)</f>
        <v>0</v>
      </c>
      <c r="S229" s="166"/>
      <c r="T229" s="167">
        <f>SUM(T230:T240)</f>
        <v>0</v>
      </c>
      <c r="U229" s="168"/>
      <c r="AR229" s="169" t="s">
        <v>82</v>
      </c>
      <c r="AT229" s="170" t="s">
        <v>71</v>
      </c>
      <c r="AU229" s="170" t="s">
        <v>80</v>
      </c>
      <c r="AY229" s="169" t="s">
        <v>161</v>
      </c>
      <c r="BK229" s="171">
        <f>SUM(BK230:BK240)</f>
        <v>0</v>
      </c>
    </row>
    <row r="230" spans="1:65" s="2" customFormat="1" ht="16.5" customHeight="1">
      <c r="A230" s="36"/>
      <c r="B230" s="37"/>
      <c r="C230" s="174" t="s">
        <v>848</v>
      </c>
      <c r="D230" s="174" t="s">
        <v>165</v>
      </c>
      <c r="E230" s="175" t="s">
        <v>2229</v>
      </c>
      <c r="F230" s="176" t="s">
        <v>2230</v>
      </c>
      <c r="G230" s="177" t="s">
        <v>185</v>
      </c>
      <c r="H230" s="178">
        <v>19</v>
      </c>
      <c r="I230" s="179"/>
      <c r="J230" s="180">
        <f t="shared" ref="J230:J240" si="50">ROUND(I230*H230,1)</f>
        <v>0</v>
      </c>
      <c r="K230" s="176" t="s">
        <v>19</v>
      </c>
      <c r="L230" s="41"/>
      <c r="M230" s="181" t="s">
        <v>19</v>
      </c>
      <c r="N230" s="182" t="s">
        <v>43</v>
      </c>
      <c r="O230" s="66"/>
      <c r="P230" s="183">
        <f t="shared" ref="P230:P240" si="51">O230*H230</f>
        <v>0</v>
      </c>
      <c r="Q230" s="183">
        <v>0</v>
      </c>
      <c r="R230" s="183">
        <f t="shared" ref="R230:R240" si="52">Q230*H230</f>
        <v>0</v>
      </c>
      <c r="S230" s="183">
        <v>0</v>
      </c>
      <c r="T230" s="183">
        <f t="shared" ref="T230:T240" si="53">S230*H230</f>
        <v>0</v>
      </c>
      <c r="U230" s="184" t="s">
        <v>19</v>
      </c>
      <c r="V230" s="36"/>
      <c r="W230" s="36"/>
      <c r="X230" s="36"/>
      <c r="Y230" s="36"/>
      <c r="Z230" s="36"/>
      <c r="AA230" s="36"/>
      <c r="AB230" s="36"/>
      <c r="AC230" s="36"/>
      <c r="AD230" s="36"/>
      <c r="AE230" s="36"/>
      <c r="AR230" s="185" t="s">
        <v>268</v>
      </c>
      <c r="AT230" s="185" t="s">
        <v>165</v>
      </c>
      <c r="AU230" s="185" t="s">
        <v>82</v>
      </c>
      <c r="AY230" s="19" t="s">
        <v>161</v>
      </c>
      <c r="BE230" s="186">
        <f t="shared" ref="BE230:BE240" si="54">IF(N230="základní",J230,0)</f>
        <v>0</v>
      </c>
      <c r="BF230" s="186">
        <f t="shared" ref="BF230:BF240" si="55">IF(N230="snížená",J230,0)</f>
        <v>0</v>
      </c>
      <c r="BG230" s="186">
        <f t="shared" ref="BG230:BG240" si="56">IF(N230="zákl. přenesená",J230,0)</f>
        <v>0</v>
      </c>
      <c r="BH230" s="186">
        <f t="shared" ref="BH230:BH240" si="57">IF(N230="sníž. přenesená",J230,0)</f>
        <v>0</v>
      </c>
      <c r="BI230" s="186">
        <f t="shared" ref="BI230:BI240" si="58">IF(N230="nulová",J230,0)</f>
        <v>0</v>
      </c>
      <c r="BJ230" s="19" t="s">
        <v>80</v>
      </c>
      <c r="BK230" s="186">
        <f t="shared" ref="BK230:BK240" si="59">ROUND(I230*H230,1)</f>
        <v>0</v>
      </c>
      <c r="BL230" s="19" t="s">
        <v>268</v>
      </c>
      <c r="BM230" s="185" t="s">
        <v>2231</v>
      </c>
    </row>
    <row r="231" spans="1:65" s="2" customFormat="1" ht="24.2" customHeight="1">
      <c r="A231" s="36"/>
      <c r="B231" s="37"/>
      <c r="C231" s="237" t="s">
        <v>853</v>
      </c>
      <c r="D231" s="237" t="s">
        <v>250</v>
      </c>
      <c r="E231" s="238" t="s">
        <v>2232</v>
      </c>
      <c r="F231" s="239" t="s">
        <v>2233</v>
      </c>
      <c r="G231" s="240" t="s">
        <v>185</v>
      </c>
      <c r="H231" s="241">
        <v>1</v>
      </c>
      <c r="I231" s="242"/>
      <c r="J231" s="243">
        <f t="shared" si="50"/>
        <v>0</v>
      </c>
      <c r="K231" s="239" t="s">
        <v>19</v>
      </c>
      <c r="L231" s="244"/>
      <c r="M231" s="245" t="s">
        <v>19</v>
      </c>
      <c r="N231" s="246" t="s">
        <v>43</v>
      </c>
      <c r="O231" s="66"/>
      <c r="P231" s="183">
        <f t="shared" si="51"/>
        <v>0</v>
      </c>
      <c r="Q231" s="183">
        <v>0</v>
      </c>
      <c r="R231" s="183">
        <f t="shared" si="52"/>
        <v>0</v>
      </c>
      <c r="S231" s="183">
        <v>0</v>
      </c>
      <c r="T231" s="183">
        <f t="shared" si="53"/>
        <v>0</v>
      </c>
      <c r="U231" s="184" t="s">
        <v>19</v>
      </c>
      <c r="V231" s="36"/>
      <c r="W231" s="36"/>
      <c r="X231" s="36"/>
      <c r="Y231" s="36"/>
      <c r="Z231" s="36"/>
      <c r="AA231" s="36"/>
      <c r="AB231" s="36"/>
      <c r="AC231" s="36"/>
      <c r="AD231" s="36"/>
      <c r="AE231" s="36"/>
      <c r="AR231" s="185" t="s">
        <v>406</v>
      </c>
      <c r="AT231" s="185" t="s">
        <v>250</v>
      </c>
      <c r="AU231" s="185" t="s">
        <v>82</v>
      </c>
      <c r="AY231" s="19" t="s">
        <v>161</v>
      </c>
      <c r="BE231" s="186">
        <f t="shared" si="54"/>
        <v>0</v>
      </c>
      <c r="BF231" s="186">
        <f t="shared" si="55"/>
        <v>0</v>
      </c>
      <c r="BG231" s="186">
        <f t="shared" si="56"/>
        <v>0</v>
      </c>
      <c r="BH231" s="186">
        <f t="shared" si="57"/>
        <v>0</v>
      </c>
      <c r="BI231" s="186">
        <f t="shared" si="58"/>
        <v>0</v>
      </c>
      <c r="BJ231" s="19" t="s">
        <v>80</v>
      </c>
      <c r="BK231" s="186">
        <f t="shared" si="59"/>
        <v>0</v>
      </c>
      <c r="BL231" s="19" t="s">
        <v>268</v>
      </c>
      <c r="BM231" s="185" t="s">
        <v>2234</v>
      </c>
    </row>
    <row r="232" spans="1:65" s="2" customFormat="1" ht="21.75" customHeight="1">
      <c r="A232" s="36"/>
      <c r="B232" s="37"/>
      <c r="C232" s="237" t="s">
        <v>859</v>
      </c>
      <c r="D232" s="237" t="s">
        <v>250</v>
      </c>
      <c r="E232" s="238" t="s">
        <v>2235</v>
      </c>
      <c r="F232" s="239" t="s">
        <v>2236</v>
      </c>
      <c r="G232" s="240" t="s">
        <v>185</v>
      </c>
      <c r="H232" s="241">
        <v>4</v>
      </c>
      <c r="I232" s="242"/>
      <c r="J232" s="243">
        <f t="shared" si="50"/>
        <v>0</v>
      </c>
      <c r="K232" s="239" t="s">
        <v>19</v>
      </c>
      <c r="L232" s="244"/>
      <c r="M232" s="245" t="s">
        <v>19</v>
      </c>
      <c r="N232" s="246" t="s">
        <v>43</v>
      </c>
      <c r="O232" s="66"/>
      <c r="P232" s="183">
        <f t="shared" si="51"/>
        <v>0</v>
      </c>
      <c r="Q232" s="183">
        <v>0</v>
      </c>
      <c r="R232" s="183">
        <f t="shared" si="52"/>
        <v>0</v>
      </c>
      <c r="S232" s="183">
        <v>0</v>
      </c>
      <c r="T232" s="183">
        <f t="shared" si="53"/>
        <v>0</v>
      </c>
      <c r="U232" s="184" t="s">
        <v>19</v>
      </c>
      <c r="V232" s="36"/>
      <c r="W232" s="36"/>
      <c r="X232" s="36"/>
      <c r="Y232" s="36"/>
      <c r="Z232" s="36"/>
      <c r="AA232" s="36"/>
      <c r="AB232" s="36"/>
      <c r="AC232" s="36"/>
      <c r="AD232" s="36"/>
      <c r="AE232" s="36"/>
      <c r="AR232" s="185" t="s">
        <v>406</v>
      </c>
      <c r="AT232" s="185" t="s">
        <v>250</v>
      </c>
      <c r="AU232" s="185" t="s">
        <v>82</v>
      </c>
      <c r="AY232" s="19" t="s">
        <v>161</v>
      </c>
      <c r="BE232" s="186">
        <f t="shared" si="54"/>
        <v>0</v>
      </c>
      <c r="BF232" s="186">
        <f t="shared" si="55"/>
        <v>0</v>
      </c>
      <c r="BG232" s="186">
        <f t="shared" si="56"/>
        <v>0</v>
      </c>
      <c r="BH232" s="186">
        <f t="shared" si="57"/>
        <v>0</v>
      </c>
      <c r="BI232" s="186">
        <f t="shared" si="58"/>
        <v>0</v>
      </c>
      <c r="BJ232" s="19" t="s">
        <v>80</v>
      </c>
      <c r="BK232" s="186">
        <f t="shared" si="59"/>
        <v>0</v>
      </c>
      <c r="BL232" s="19" t="s">
        <v>268</v>
      </c>
      <c r="BM232" s="185" t="s">
        <v>2237</v>
      </c>
    </row>
    <row r="233" spans="1:65" s="2" customFormat="1" ht="21.75" customHeight="1">
      <c r="A233" s="36"/>
      <c r="B233" s="37"/>
      <c r="C233" s="237" t="s">
        <v>865</v>
      </c>
      <c r="D233" s="237" t="s">
        <v>250</v>
      </c>
      <c r="E233" s="238" t="s">
        <v>2238</v>
      </c>
      <c r="F233" s="239" t="s">
        <v>2239</v>
      </c>
      <c r="G233" s="240" t="s">
        <v>185</v>
      </c>
      <c r="H233" s="241">
        <v>6</v>
      </c>
      <c r="I233" s="242"/>
      <c r="J233" s="243">
        <f t="shared" si="50"/>
        <v>0</v>
      </c>
      <c r="K233" s="239" t="s">
        <v>19</v>
      </c>
      <c r="L233" s="244"/>
      <c r="M233" s="245" t="s">
        <v>19</v>
      </c>
      <c r="N233" s="246" t="s">
        <v>43</v>
      </c>
      <c r="O233" s="66"/>
      <c r="P233" s="183">
        <f t="shared" si="51"/>
        <v>0</v>
      </c>
      <c r="Q233" s="183">
        <v>0</v>
      </c>
      <c r="R233" s="183">
        <f t="shared" si="52"/>
        <v>0</v>
      </c>
      <c r="S233" s="183">
        <v>0</v>
      </c>
      <c r="T233" s="183">
        <f t="shared" si="53"/>
        <v>0</v>
      </c>
      <c r="U233" s="184" t="s">
        <v>19</v>
      </c>
      <c r="V233" s="36"/>
      <c r="W233" s="36"/>
      <c r="X233" s="36"/>
      <c r="Y233" s="36"/>
      <c r="Z233" s="36"/>
      <c r="AA233" s="36"/>
      <c r="AB233" s="36"/>
      <c r="AC233" s="36"/>
      <c r="AD233" s="36"/>
      <c r="AE233" s="36"/>
      <c r="AR233" s="185" t="s">
        <v>406</v>
      </c>
      <c r="AT233" s="185" t="s">
        <v>250</v>
      </c>
      <c r="AU233" s="185" t="s">
        <v>82</v>
      </c>
      <c r="AY233" s="19" t="s">
        <v>161</v>
      </c>
      <c r="BE233" s="186">
        <f t="shared" si="54"/>
        <v>0</v>
      </c>
      <c r="BF233" s="186">
        <f t="shared" si="55"/>
        <v>0</v>
      </c>
      <c r="BG233" s="186">
        <f t="shared" si="56"/>
        <v>0</v>
      </c>
      <c r="BH233" s="186">
        <f t="shared" si="57"/>
        <v>0</v>
      </c>
      <c r="BI233" s="186">
        <f t="shared" si="58"/>
        <v>0</v>
      </c>
      <c r="BJ233" s="19" t="s">
        <v>80</v>
      </c>
      <c r="BK233" s="186">
        <f t="shared" si="59"/>
        <v>0</v>
      </c>
      <c r="BL233" s="19" t="s">
        <v>268</v>
      </c>
      <c r="BM233" s="185" t="s">
        <v>2240</v>
      </c>
    </row>
    <row r="234" spans="1:65" s="2" customFormat="1" ht="21.75" customHeight="1">
      <c r="A234" s="36"/>
      <c r="B234" s="37"/>
      <c r="C234" s="237" t="s">
        <v>870</v>
      </c>
      <c r="D234" s="237" t="s">
        <v>250</v>
      </c>
      <c r="E234" s="238" t="s">
        <v>2241</v>
      </c>
      <c r="F234" s="239" t="s">
        <v>2242</v>
      </c>
      <c r="G234" s="240" t="s">
        <v>185</v>
      </c>
      <c r="H234" s="241">
        <v>6</v>
      </c>
      <c r="I234" s="242"/>
      <c r="J234" s="243">
        <f t="shared" si="50"/>
        <v>0</v>
      </c>
      <c r="K234" s="239" t="s">
        <v>19</v>
      </c>
      <c r="L234" s="244"/>
      <c r="M234" s="245" t="s">
        <v>19</v>
      </c>
      <c r="N234" s="246" t="s">
        <v>43</v>
      </c>
      <c r="O234" s="66"/>
      <c r="P234" s="183">
        <f t="shared" si="51"/>
        <v>0</v>
      </c>
      <c r="Q234" s="183">
        <v>0</v>
      </c>
      <c r="R234" s="183">
        <f t="shared" si="52"/>
        <v>0</v>
      </c>
      <c r="S234" s="183">
        <v>0</v>
      </c>
      <c r="T234" s="183">
        <f t="shared" si="53"/>
        <v>0</v>
      </c>
      <c r="U234" s="184" t="s">
        <v>19</v>
      </c>
      <c r="V234" s="36"/>
      <c r="W234" s="36"/>
      <c r="X234" s="36"/>
      <c r="Y234" s="36"/>
      <c r="Z234" s="36"/>
      <c r="AA234" s="36"/>
      <c r="AB234" s="36"/>
      <c r="AC234" s="36"/>
      <c r="AD234" s="36"/>
      <c r="AE234" s="36"/>
      <c r="AR234" s="185" t="s">
        <v>406</v>
      </c>
      <c r="AT234" s="185" t="s">
        <v>250</v>
      </c>
      <c r="AU234" s="185" t="s">
        <v>82</v>
      </c>
      <c r="AY234" s="19" t="s">
        <v>161</v>
      </c>
      <c r="BE234" s="186">
        <f t="shared" si="54"/>
        <v>0</v>
      </c>
      <c r="BF234" s="186">
        <f t="shared" si="55"/>
        <v>0</v>
      </c>
      <c r="BG234" s="186">
        <f t="shared" si="56"/>
        <v>0</v>
      </c>
      <c r="BH234" s="186">
        <f t="shared" si="57"/>
        <v>0</v>
      </c>
      <c r="BI234" s="186">
        <f t="shared" si="58"/>
        <v>0</v>
      </c>
      <c r="BJ234" s="19" t="s">
        <v>80</v>
      </c>
      <c r="BK234" s="186">
        <f t="shared" si="59"/>
        <v>0</v>
      </c>
      <c r="BL234" s="19" t="s">
        <v>268</v>
      </c>
      <c r="BM234" s="185" t="s">
        <v>2243</v>
      </c>
    </row>
    <row r="235" spans="1:65" s="2" customFormat="1" ht="37.9" customHeight="1">
      <c r="A235" s="36"/>
      <c r="B235" s="37"/>
      <c r="C235" s="237" t="s">
        <v>881</v>
      </c>
      <c r="D235" s="237" t="s">
        <v>250</v>
      </c>
      <c r="E235" s="238" t="s">
        <v>2244</v>
      </c>
      <c r="F235" s="239" t="s">
        <v>2245</v>
      </c>
      <c r="G235" s="240" t="s">
        <v>1985</v>
      </c>
      <c r="H235" s="241">
        <v>1</v>
      </c>
      <c r="I235" s="242"/>
      <c r="J235" s="243">
        <f t="shared" si="50"/>
        <v>0</v>
      </c>
      <c r="K235" s="239" t="s">
        <v>19</v>
      </c>
      <c r="L235" s="244"/>
      <c r="M235" s="245" t="s">
        <v>19</v>
      </c>
      <c r="N235" s="246" t="s">
        <v>43</v>
      </c>
      <c r="O235" s="66"/>
      <c r="P235" s="183">
        <f t="shared" si="51"/>
        <v>0</v>
      </c>
      <c r="Q235" s="183">
        <v>0</v>
      </c>
      <c r="R235" s="183">
        <f t="shared" si="52"/>
        <v>0</v>
      </c>
      <c r="S235" s="183">
        <v>0</v>
      </c>
      <c r="T235" s="183">
        <f t="shared" si="53"/>
        <v>0</v>
      </c>
      <c r="U235" s="184" t="s">
        <v>19</v>
      </c>
      <c r="V235" s="36"/>
      <c r="W235" s="36"/>
      <c r="X235" s="36"/>
      <c r="Y235" s="36"/>
      <c r="Z235" s="36"/>
      <c r="AA235" s="36"/>
      <c r="AB235" s="36"/>
      <c r="AC235" s="36"/>
      <c r="AD235" s="36"/>
      <c r="AE235" s="36"/>
      <c r="AR235" s="185" t="s">
        <v>406</v>
      </c>
      <c r="AT235" s="185" t="s">
        <v>250</v>
      </c>
      <c r="AU235" s="185" t="s">
        <v>82</v>
      </c>
      <c r="AY235" s="19" t="s">
        <v>161</v>
      </c>
      <c r="BE235" s="186">
        <f t="shared" si="54"/>
        <v>0</v>
      </c>
      <c r="BF235" s="186">
        <f t="shared" si="55"/>
        <v>0</v>
      </c>
      <c r="BG235" s="186">
        <f t="shared" si="56"/>
        <v>0</v>
      </c>
      <c r="BH235" s="186">
        <f t="shared" si="57"/>
        <v>0</v>
      </c>
      <c r="BI235" s="186">
        <f t="shared" si="58"/>
        <v>0</v>
      </c>
      <c r="BJ235" s="19" t="s">
        <v>80</v>
      </c>
      <c r="BK235" s="186">
        <f t="shared" si="59"/>
        <v>0</v>
      </c>
      <c r="BL235" s="19" t="s">
        <v>268</v>
      </c>
      <c r="BM235" s="185" t="s">
        <v>2246</v>
      </c>
    </row>
    <row r="236" spans="1:65" s="2" customFormat="1" ht="37.9" customHeight="1">
      <c r="A236" s="36"/>
      <c r="B236" s="37"/>
      <c r="C236" s="237" t="s">
        <v>886</v>
      </c>
      <c r="D236" s="237" t="s">
        <v>250</v>
      </c>
      <c r="E236" s="238" t="s">
        <v>2247</v>
      </c>
      <c r="F236" s="239" t="s">
        <v>2248</v>
      </c>
      <c r="G236" s="240" t="s">
        <v>1985</v>
      </c>
      <c r="H236" s="241">
        <v>1</v>
      </c>
      <c r="I236" s="242"/>
      <c r="J236" s="243">
        <f t="shared" si="50"/>
        <v>0</v>
      </c>
      <c r="K236" s="239" t="s">
        <v>19</v>
      </c>
      <c r="L236" s="244"/>
      <c r="M236" s="245" t="s">
        <v>19</v>
      </c>
      <c r="N236" s="246" t="s">
        <v>43</v>
      </c>
      <c r="O236" s="66"/>
      <c r="P236" s="183">
        <f t="shared" si="51"/>
        <v>0</v>
      </c>
      <c r="Q236" s="183">
        <v>0</v>
      </c>
      <c r="R236" s="183">
        <f t="shared" si="52"/>
        <v>0</v>
      </c>
      <c r="S236" s="183">
        <v>0</v>
      </c>
      <c r="T236" s="183">
        <f t="shared" si="53"/>
        <v>0</v>
      </c>
      <c r="U236" s="184" t="s">
        <v>19</v>
      </c>
      <c r="V236" s="36"/>
      <c r="W236" s="36"/>
      <c r="X236" s="36"/>
      <c r="Y236" s="36"/>
      <c r="Z236" s="36"/>
      <c r="AA236" s="36"/>
      <c r="AB236" s="36"/>
      <c r="AC236" s="36"/>
      <c r="AD236" s="36"/>
      <c r="AE236" s="36"/>
      <c r="AR236" s="185" t="s">
        <v>406</v>
      </c>
      <c r="AT236" s="185" t="s">
        <v>250</v>
      </c>
      <c r="AU236" s="185" t="s">
        <v>82</v>
      </c>
      <c r="AY236" s="19" t="s">
        <v>161</v>
      </c>
      <c r="BE236" s="186">
        <f t="shared" si="54"/>
        <v>0</v>
      </c>
      <c r="BF236" s="186">
        <f t="shared" si="55"/>
        <v>0</v>
      </c>
      <c r="BG236" s="186">
        <f t="shared" si="56"/>
        <v>0</v>
      </c>
      <c r="BH236" s="186">
        <f t="shared" si="57"/>
        <v>0</v>
      </c>
      <c r="BI236" s="186">
        <f t="shared" si="58"/>
        <v>0</v>
      </c>
      <c r="BJ236" s="19" t="s">
        <v>80</v>
      </c>
      <c r="BK236" s="186">
        <f t="shared" si="59"/>
        <v>0</v>
      </c>
      <c r="BL236" s="19" t="s">
        <v>268</v>
      </c>
      <c r="BM236" s="185" t="s">
        <v>2249</v>
      </c>
    </row>
    <row r="237" spans="1:65" s="2" customFormat="1" ht="16.5" customHeight="1">
      <c r="A237" s="36"/>
      <c r="B237" s="37"/>
      <c r="C237" s="174" t="s">
        <v>893</v>
      </c>
      <c r="D237" s="174" t="s">
        <v>165</v>
      </c>
      <c r="E237" s="175" t="s">
        <v>2250</v>
      </c>
      <c r="F237" s="176" t="s">
        <v>2251</v>
      </c>
      <c r="G237" s="177" t="s">
        <v>185</v>
      </c>
      <c r="H237" s="178">
        <v>4</v>
      </c>
      <c r="I237" s="179"/>
      <c r="J237" s="180">
        <f t="shared" si="50"/>
        <v>0</v>
      </c>
      <c r="K237" s="176" t="s">
        <v>19</v>
      </c>
      <c r="L237" s="41"/>
      <c r="M237" s="181" t="s">
        <v>19</v>
      </c>
      <c r="N237" s="182" t="s">
        <v>43</v>
      </c>
      <c r="O237" s="66"/>
      <c r="P237" s="183">
        <f t="shared" si="51"/>
        <v>0</v>
      </c>
      <c r="Q237" s="183">
        <v>0</v>
      </c>
      <c r="R237" s="183">
        <f t="shared" si="52"/>
        <v>0</v>
      </c>
      <c r="S237" s="183">
        <v>0</v>
      </c>
      <c r="T237" s="183">
        <f t="shared" si="53"/>
        <v>0</v>
      </c>
      <c r="U237" s="184" t="s">
        <v>19</v>
      </c>
      <c r="V237" s="36"/>
      <c r="W237" s="36"/>
      <c r="X237" s="36"/>
      <c r="Y237" s="36"/>
      <c r="Z237" s="36"/>
      <c r="AA237" s="36"/>
      <c r="AB237" s="36"/>
      <c r="AC237" s="36"/>
      <c r="AD237" s="36"/>
      <c r="AE237" s="36"/>
      <c r="AR237" s="185" t="s">
        <v>268</v>
      </c>
      <c r="AT237" s="185" t="s">
        <v>165</v>
      </c>
      <c r="AU237" s="185" t="s">
        <v>82</v>
      </c>
      <c r="AY237" s="19" t="s">
        <v>161</v>
      </c>
      <c r="BE237" s="186">
        <f t="shared" si="54"/>
        <v>0</v>
      </c>
      <c r="BF237" s="186">
        <f t="shared" si="55"/>
        <v>0</v>
      </c>
      <c r="BG237" s="186">
        <f t="shared" si="56"/>
        <v>0</v>
      </c>
      <c r="BH237" s="186">
        <f t="shared" si="57"/>
        <v>0</v>
      </c>
      <c r="BI237" s="186">
        <f t="shared" si="58"/>
        <v>0</v>
      </c>
      <c r="BJ237" s="19" t="s">
        <v>80</v>
      </c>
      <c r="BK237" s="186">
        <f t="shared" si="59"/>
        <v>0</v>
      </c>
      <c r="BL237" s="19" t="s">
        <v>268</v>
      </c>
      <c r="BM237" s="185" t="s">
        <v>2252</v>
      </c>
    </row>
    <row r="238" spans="1:65" s="2" customFormat="1" ht="16.5" customHeight="1">
      <c r="A238" s="36"/>
      <c r="B238" s="37"/>
      <c r="C238" s="237" t="s">
        <v>902</v>
      </c>
      <c r="D238" s="237" t="s">
        <v>250</v>
      </c>
      <c r="E238" s="238" t="s">
        <v>2253</v>
      </c>
      <c r="F238" s="239" t="s">
        <v>2254</v>
      </c>
      <c r="G238" s="240" t="s">
        <v>185</v>
      </c>
      <c r="H238" s="241">
        <v>4</v>
      </c>
      <c r="I238" s="242"/>
      <c r="J238" s="243">
        <f t="shared" si="50"/>
        <v>0</v>
      </c>
      <c r="K238" s="239" t="s">
        <v>19</v>
      </c>
      <c r="L238" s="244"/>
      <c r="M238" s="245" t="s">
        <v>19</v>
      </c>
      <c r="N238" s="246" t="s">
        <v>43</v>
      </c>
      <c r="O238" s="66"/>
      <c r="P238" s="183">
        <f t="shared" si="51"/>
        <v>0</v>
      </c>
      <c r="Q238" s="183">
        <v>0</v>
      </c>
      <c r="R238" s="183">
        <f t="shared" si="52"/>
        <v>0</v>
      </c>
      <c r="S238" s="183">
        <v>0</v>
      </c>
      <c r="T238" s="183">
        <f t="shared" si="53"/>
        <v>0</v>
      </c>
      <c r="U238" s="184" t="s">
        <v>19</v>
      </c>
      <c r="V238" s="36"/>
      <c r="W238" s="36"/>
      <c r="X238" s="36"/>
      <c r="Y238" s="36"/>
      <c r="Z238" s="36"/>
      <c r="AA238" s="36"/>
      <c r="AB238" s="36"/>
      <c r="AC238" s="36"/>
      <c r="AD238" s="36"/>
      <c r="AE238" s="36"/>
      <c r="AR238" s="185" t="s">
        <v>406</v>
      </c>
      <c r="AT238" s="185" t="s">
        <v>250</v>
      </c>
      <c r="AU238" s="185" t="s">
        <v>82</v>
      </c>
      <c r="AY238" s="19" t="s">
        <v>161</v>
      </c>
      <c r="BE238" s="186">
        <f t="shared" si="54"/>
        <v>0</v>
      </c>
      <c r="BF238" s="186">
        <f t="shared" si="55"/>
        <v>0</v>
      </c>
      <c r="BG238" s="186">
        <f t="shared" si="56"/>
        <v>0</v>
      </c>
      <c r="BH238" s="186">
        <f t="shared" si="57"/>
        <v>0</v>
      </c>
      <c r="BI238" s="186">
        <f t="shared" si="58"/>
        <v>0</v>
      </c>
      <c r="BJ238" s="19" t="s">
        <v>80</v>
      </c>
      <c r="BK238" s="186">
        <f t="shared" si="59"/>
        <v>0</v>
      </c>
      <c r="BL238" s="19" t="s">
        <v>268</v>
      </c>
      <c r="BM238" s="185" t="s">
        <v>2255</v>
      </c>
    </row>
    <row r="239" spans="1:65" s="2" customFormat="1" ht="16.5" customHeight="1">
      <c r="A239" s="36"/>
      <c r="B239" s="37"/>
      <c r="C239" s="174" t="s">
        <v>907</v>
      </c>
      <c r="D239" s="174" t="s">
        <v>165</v>
      </c>
      <c r="E239" s="175" t="s">
        <v>2256</v>
      </c>
      <c r="F239" s="176" t="s">
        <v>2257</v>
      </c>
      <c r="G239" s="177" t="s">
        <v>1985</v>
      </c>
      <c r="H239" s="178">
        <v>1</v>
      </c>
      <c r="I239" s="179"/>
      <c r="J239" s="180">
        <f t="shared" si="50"/>
        <v>0</v>
      </c>
      <c r="K239" s="176" t="s">
        <v>19</v>
      </c>
      <c r="L239" s="41"/>
      <c r="M239" s="181" t="s">
        <v>19</v>
      </c>
      <c r="N239" s="182" t="s">
        <v>43</v>
      </c>
      <c r="O239" s="66"/>
      <c r="P239" s="183">
        <f t="shared" si="51"/>
        <v>0</v>
      </c>
      <c r="Q239" s="183">
        <v>0</v>
      </c>
      <c r="R239" s="183">
        <f t="shared" si="52"/>
        <v>0</v>
      </c>
      <c r="S239" s="183">
        <v>0</v>
      </c>
      <c r="T239" s="183">
        <f t="shared" si="53"/>
        <v>0</v>
      </c>
      <c r="U239" s="184" t="s">
        <v>19</v>
      </c>
      <c r="V239" s="36"/>
      <c r="W239" s="36"/>
      <c r="X239" s="36"/>
      <c r="Y239" s="36"/>
      <c r="Z239" s="36"/>
      <c r="AA239" s="36"/>
      <c r="AB239" s="36"/>
      <c r="AC239" s="36"/>
      <c r="AD239" s="36"/>
      <c r="AE239" s="36"/>
      <c r="AR239" s="185" t="s">
        <v>268</v>
      </c>
      <c r="AT239" s="185" t="s">
        <v>165</v>
      </c>
      <c r="AU239" s="185" t="s">
        <v>82</v>
      </c>
      <c r="AY239" s="19" t="s">
        <v>161</v>
      </c>
      <c r="BE239" s="186">
        <f t="shared" si="54"/>
        <v>0</v>
      </c>
      <c r="BF239" s="186">
        <f t="shared" si="55"/>
        <v>0</v>
      </c>
      <c r="BG239" s="186">
        <f t="shared" si="56"/>
        <v>0</v>
      </c>
      <c r="BH239" s="186">
        <f t="shared" si="57"/>
        <v>0</v>
      </c>
      <c r="BI239" s="186">
        <f t="shared" si="58"/>
        <v>0</v>
      </c>
      <c r="BJ239" s="19" t="s">
        <v>80</v>
      </c>
      <c r="BK239" s="186">
        <f t="shared" si="59"/>
        <v>0</v>
      </c>
      <c r="BL239" s="19" t="s">
        <v>268</v>
      </c>
      <c r="BM239" s="185" t="s">
        <v>2258</v>
      </c>
    </row>
    <row r="240" spans="1:65" s="2" customFormat="1" ht="16.5" customHeight="1">
      <c r="A240" s="36"/>
      <c r="B240" s="37"/>
      <c r="C240" s="174" t="s">
        <v>914</v>
      </c>
      <c r="D240" s="174" t="s">
        <v>165</v>
      </c>
      <c r="E240" s="175" t="s">
        <v>2259</v>
      </c>
      <c r="F240" s="176" t="s">
        <v>2260</v>
      </c>
      <c r="G240" s="177" t="s">
        <v>1985</v>
      </c>
      <c r="H240" s="178">
        <v>1</v>
      </c>
      <c r="I240" s="179"/>
      <c r="J240" s="180">
        <f t="shared" si="50"/>
        <v>0</v>
      </c>
      <c r="K240" s="176" t="s">
        <v>19</v>
      </c>
      <c r="L240" s="41"/>
      <c r="M240" s="181" t="s">
        <v>19</v>
      </c>
      <c r="N240" s="182" t="s">
        <v>43</v>
      </c>
      <c r="O240" s="66"/>
      <c r="P240" s="183">
        <f t="shared" si="51"/>
        <v>0</v>
      </c>
      <c r="Q240" s="183">
        <v>0</v>
      </c>
      <c r="R240" s="183">
        <f t="shared" si="52"/>
        <v>0</v>
      </c>
      <c r="S240" s="183">
        <v>0</v>
      </c>
      <c r="T240" s="183">
        <f t="shared" si="53"/>
        <v>0</v>
      </c>
      <c r="U240" s="184" t="s">
        <v>19</v>
      </c>
      <c r="V240" s="36"/>
      <c r="W240" s="36"/>
      <c r="X240" s="36"/>
      <c r="Y240" s="36"/>
      <c r="Z240" s="36"/>
      <c r="AA240" s="36"/>
      <c r="AB240" s="36"/>
      <c r="AC240" s="36"/>
      <c r="AD240" s="36"/>
      <c r="AE240" s="36"/>
      <c r="AR240" s="185" t="s">
        <v>268</v>
      </c>
      <c r="AT240" s="185" t="s">
        <v>165</v>
      </c>
      <c r="AU240" s="185" t="s">
        <v>82</v>
      </c>
      <c r="AY240" s="19" t="s">
        <v>161</v>
      </c>
      <c r="BE240" s="186">
        <f t="shared" si="54"/>
        <v>0</v>
      </c>
      <c r="BF240" s="186">
        <f t="shared" si="55"/>
        <v>0</v>
      </c>
      <c r="BG240" s="186">
        <f t="shared" si="56"/>
        <v>0</v>
      </c>
      <c r="BH240" s="186">
        <f t="shared" si="57"/>
        <v>0</v>
      </c>
      <c r="BI240" s="186">
        <f t="shared" si="58"/>
        <v>0</v>
      </c>
      <c r="BJ240" s="19" t="s">
        <v>80</v>
      </c>
      <c r="BK240" s="186">
        <f t="shared" si="59"/>
        <v>0</v>
      </c>
      <c r="BL240" s="19" t="s">
        <v>268</v>
      </c>
      <c r="BM240" s="185" t="s">
        <v>2261</v>
      </c>
    </row>
    <row r="241" spans="1:65" s="12" customFormat="1" ht="22.9" customHeight="1">
      <c r="B241" s="158"/>
      <c r="C241" s="159"/>
      <c r="D241" s="160" t="s">
        <v>71</v>
      </c>
      <c r="E241" s="172" t="s">
        <v>1967</v>
      </c>
      <c r="F241" s="172" t="s">
        <v>1968</v>
      </c>
      <c r="G241" s="159"/>
      <c r="H241" s="159"/>
      <c r="I241" s="162"/>
      <c r="J241" s="173">
        <f>BK241</f>
        <v>0</v>
      </c>
      <c r="K241" s="159"/>
      <c r="L241" s="164"/>
      <c r="M241" s="165"/>
      <c r="N241" s="166"/>
      <c r="O241" s="166"/>
      <c r="P241" s="167">
        <f>SUM(P242:P245)</f>
        <v>0</v>
      </c>
      <c r="Q241" s="166"/>
      <c r="R241" s="167">
        <f>SUM(R242:R245)</f>
        <v>0</v>
      </c>
      <c r="S241" s="166"/>
      <c r="T241" s="167">
        <f>SUM(T242:T245)</f>
        <v>0</v>
      </c>
      <c r="U241" s="168"/>
      <c r="AR241" s="169" t="s">
        <v>82</v>
      </c>
      <c r="AT241" s="170" t="s">
        <v>71</v>
      </c>
      <c r="AU241" s="170" t="s">
        <v>80</v>
      </c>
      <c r="AY241" s="169" t="s">
        <v>161</v>
      </c>
      <c r="BK241" s="171">
        <f>SUM(BK242:BK245)</f>
        <v>0</v>
      </c>
    </row>
    <row r="242" spans="1:65" s="2" customFormat="1" ht="16.5" customHeight="1">
      <c r="A242" s="36"/>
      <c r="B242" s="37"/>
      <c r="C242" s="174" t="s">
        <v>918</v>
      </c>
      <c r="D242" s="174" t="s">
        <v>165</v>
      </c>
      <c r="E242" s="175" t="s">
        <v>1969</v>
      </c>
      <c r="F242" s="176" t="s">
        <v>1970</v>
      </c>
      <c r="G242" s="177" t="s">
        <v>873</v>
      </c>
      <c r="H242" s="178">
        <v>120</v>
      </c>
      <c r="I242" s="179"/>
      <c r="J242" s="180">
        <f>ROUND(I242*H242,1)</f>
        <v>0</v>
      </c>
      <c r="K242" s="176" t="s">
        <v>19</v>
      </c>
      <c r="L242" s="41"/>
      <c r="M242" s="181" t="s">
        <v>19</v>
      </c>
      <c r="N242" s="182" t="s">
        <v>43</v>
      </c>
      <c r="O242" s="66"/>
      <c r="P242" s="183">
        <f>O242*H242</f>
        <v>0</v>
      </c>
      <c r="Q242" s="183">
        <v>0</v>
      </c>
      <c r="R242" s="183">
        <f>Q242*H242</f>
        <v>0</v>
      </c>
      <c r="S242" s="183">
        <v>0</v>
      </c>
      <c r="T242" s="183">
        <f>S242*H242</f>
        <v>0</v>
      </c>
      <c r="U242" s="184" t="s">
        <v>19</v>
      </c>
      <c r="V242" s="36"/>
      <c r="W242" s="36"/>
      <c r="X242" s="36"/>
      <c r="Y242" s="36"/>
      <c r="Z242" s="36"/>
      <c r="AA242" s="36"/>
      <c r="AB242" s="36"/>
      <c r="AC242" s="36"/>
      <c r="AD242" s="36"/>
      <c r="AE242" s="36"/>
      <c r="AR242" s="185" t="s">
        <v>268</v>
      </c>
      <c r="AT242" s="185" t="s">
        <v>165</v>
      </c>
      <c r="AU242" s="185" t="s">
        <v>82</v>
      </c>
      <c r="AY242" s="19" t="s">
        <v>161</v>
      </c>
      <c r="BE242" s="186">
        <f>IF(N242="základní",J242,0)</f>
        <v>0</v>
      </c>
      <c r="BF242" s="186">
        <f>IF(N242="snížená",J242,0)</f>
        <v>0</v>
      </c>
      <c r="BG242" s="186">
        <f>IF(N242="zákl. přenesená",J242,0)</f>
        <v>0</v>
      </c>
      <c r="BH242" s="186">
        <f>IF(N242="sníž. přenesená",J242,0)</f>
        <v>0</v>
      </c>
      <c r="BI242" s="186">
        <f>IF(N242="nulová",J242,0)</f>
        <v>0</v>
      </c>
      <c r="BJ242" s="19" t="s">
        <v>80</v>
      </c>
      <c r="BK242" s="186">
        <f>ROUND(I242*H242,1)</f>
        <v>0</v>
      </c>
      <c r="BL242" s="19" t="s">
        <v>268</v>
      </c>
      <c r="BM242" s="185" t="s">
        <v>2262</v>
      </c>
    </row>
    <row r="243" spans="1:65" s="2" customFormat="1" ht="16.5" customHeight="1">
      <c r="A243" s="36"/>
      <c r="B243" s="37"/>
      <c r="C243" s="237" t="s">
        <v>927</v>
      </c>
      <c r="D243" s="237" t="s">
        <v>250</v>
      </c>
      <c r="E243" s="238" t="s">
        <v>2263</v>
      </c>
      <c r="F243" s="239" t="s">
        <v>2264</v>
      </c>
      <c r="G243" s="240" t="s">
        <v>873</v>
      </c>
      <c r="H243" s="241">
        <v>120</v>
      </c>
      <c r="I243" s="242"/>
      <c r="J243" s="243">
        <f>ROUND(I243*H243,1)</f>
        <v>0</v>
      </c>
      <c r="K243" s="239" t="s">
        <v>19</v>
      </c>
      <c r="L243" s="244"/>
      <c r="M243" s="245" t="s">
        <v>19</v>
      </c>
      <c r="N243" s="246" t="s">
        <v>43</v>
      </c>
      <c r="O243" s="66"/>
      <c r="P243" s="183">
        <f>O243*H243</f>
        <v>0</v>
      </c>
      <c r="Q243" s="183">
        <v>0</v>
      </c>
      <c r="R243" s="183">
        <f>Q243*H243</f>
        <v>0</v>
      </c>
      <c r="S243" s="183">
        <v>0</v>
      </c>
      <c r="T243" s="183">
        <f>S243*H243</f>
        <v>0</v>
      </c>
      <c r="U243" s="184" t="s">
        <v>19</v>
      </c>
      <c r="V243" s="36"/>
      <c r="W243" s="36"/>
      <c r="X243" s="36"/>
      <c r="Y243" s="36"/>
      <c r="Z243" s="36"/>
      <c r="AA243" s="36"/>
      <c r="AB243" s="36"/>
      <c r="AC243" s="36"/>
      <c r="AD243" s="36"/>
      <c r="AE243" s="36"/>
      <c r="AR243" s="185" t="s">
        <v>406</v>
      </c>
      <c r="AT243" s="185" t="s">
        <v>250</v>
      </c>
      <c r="AU243" s="185" t="s">
        <v>82</v>
      </c>
      <c r="AY243" s="19" t="s">
        <v>161</v>
      </c>
      <c r="BE243" s="186">
        <f>IF(N243="základní",J243,0)</f>
        <v>0</v>
      </c>
      <c r="BF243" s="186">
        <f>IF(N243="snížená",J243,0)</f>
        <v>0</v>
      </c>
      <c r="BG243" s="186">
        <f>IF(N243="zákl. přenesená",J243,0)</f>
        <v>0</v>
      </c>
      <c r="BH243" s="186">
        <f>IF(N243="sníž. přenesená",J243,0)</f>
        <v>0</v>
      </c>
      <c r="BI243" s="186">
        <f>IF(N243="nulová",J243,0)</f>
        <v>0</v>
      </c>
      <c r="BJ243" s="19" t="s">
        <v>80</v>
      </c>
      <c r="BK243" s="186">
        <f>ROUND(I243*H243,1)</f>
        <v>0</v>
      </c>
      <c r="BL243" s="19" t="s">
        <v>268</v>
      </c>
      <c r="BM243" s="185" t="s">
        <v>2265</v>
      </c>
    </row>
    <row r="244" spans="1:65" s="2" customFormat="1" ht="24.2" customHeight="1">
      <c r="A244" s="36"/>
      <c r="B244" s="37"/>
      <c r="C244" s="174" t="s">
        <v>933</v>
      </c>
      <c r="D244" s="174" t="s">
        <v>165</v>
      </c>
      <c r="E244" s="175" t="s">
        <v>1974</v>
      </c>
      <c r="F244" s="176" t="s">
        <v>1975</v>
      </c>
      <c r="G244" s="177" t="s">
        <v>185</v>
      </c>
      <c r="H244" s="178">
        <v>1</v>
      </c>
      <c r="I244" s="179"/>
      <c r="J244" s="180">
        <f>ROUND(I244*H244,1)</f>
        <v>0</v>
      </c>
      <c r="K244" s="176" t="s">
        <v>19</v>
      </c>
      <c r="L244" s="41"/>
      <c r="M244" s="181" t="s">
        <v>19</v>
      </c>
      <c r="N244" s="182" t="s">
        <v>43</v>
      </c>
      <c r="O244" s="66"/>
      <c r="P244" s="183">
        <f>O244*H244</f>
        <v>0</v>
      </c>
      <c r="Q244" s="183">
        <v>0</v>
      </c>
      <c r="R244" s="183">
        <f>Q244*H244</f>
        <v>0</v>
      </c>
      <c r="S244" s="183">
        <v>0</v>
      </c>
      <c r="T244" s="183">
        <f>S244*H244</f>
        <v>0</v>
      </c>
      <c r="U244" s="184" t="s">
        <v>19</v>
      </c>
      <c r="V244" s="36"/>
      <c r="W244" s="36"/>
      <c r="X244" s="36"/>
      <c r="Y244" s="36"/>
      <c r="Z244" s="36"/>
      <c r="AA244" s="36"/>
      <c r="AB244" s="36"/>
      <c r="AC244" s="36"/>
      <c r="AD244" s="36"/>
      <c r="AE244" s="36"/>
      <c r="AR244" s="185" t="s">
        <v>268</v>
      </c>
      <c r="AT244" s="185" t="s">
        <v>165</v>
      </c>
      <c r="AU244" s="185" t="s">
        <v>82</v>
      </c>
      <c r="AY244" s="19" t="s">
        <v>161</v>
      </c>
      <c r="BE244" s="186">
        <f>IF(N244="základní",J244,0)</f>
        <v>0</v>
      </c>
      <c r="BF244" s="186">
        <f>IF(N244="snížená",J244,0)</f>
        <v>0</v>
      </c>
      <c r="BG244" s="186">
        <f>IF(N244="zákl. přenesená",J244,0)</f>
        <v>0</v>
      </c>
      <c r="BH244" s="186">
        <f>IF(N244="sníž. přenesená",J244,0)</f>
        <v>0</v>
      </c>
      <c r="BI244" s="186">
        <f>IF(N244="nulová",J244,0)</f>
        <v>0</v>
      </c>
      <c r="BJ244" s="19" t="s">
        <v>80</v>
      </c>
      <c r="BK244" s="186">
        <f>ROUND(I244*H244,1)</f>
        <v>0</v>
      </c>
      <c r="BL244" s="19" t="s">
        <v>268</v>
      </c>
      <c r="BM244" s="185" t="s">
        <v>2266</v>
      </c>
    </row>
    <row r="245" spans="1:65" s="2" customFormat="1" ht="24.2" customHeight="1">
      <c r="A245" s="36"/>
      <c r="B245" s="37"/>
      <c r="C245" s="237" t="s">
        <v>938</v>
      </c>
      <c r="D245" s="237" t="s">
        <v>250</v>
      </c>
      <c r="E245" s="238" t="s">
        <v>1977</v>
      </c>
      <c r="F245" s="239" t="s">
        <v>1975</v>
      </c>
      <c r="G245" s="240" t="s">
        <v>1842</v>
      </c>
      <c r="H245" s="241">
        <v>1</v>
      </c>
      <c r="I245" s="242"/>
      <c r="J245" s="243">
        <f>ROUND(I245*H245,1)</f>
        <v>0</v>
      </c>
      <c r="K245" s="239" t="s">
        <v>19</v>
      </c>
      <c r="L245" s="244"/>
      <c r="M245" s="245" t="s">
        <v>19</v>
      </c>
      <c r="N245" s="246" t="s">
        <v>43</v>
      </c>
      <c r="O245" s="66"/>
      <c r="P245" s="183">
        <f>O245*H245</f>
        <v>0</v>
      </c>
      <c r="Q245" s="183">
        <v>0</v>
      </c>
      <c r="R245" s="183">
        <f>Q245*H245</f>
        <v>0</v>
      </c>
      <c r="S245" s="183">
        <v>0</v>
      </c>
      <c r="T245" s="183">
        <f>S245*H245</f>
        <v>0</v>
      </c>
      <c r="U245" s="184" t="s">
        <v>19</v>
      </c>
      <c r="V245" s="36"/>
      <c r="W245" s="36"/>
      <c r="X245" s="36"/>
      <c r="Y245" s="36"/>
      <c r="Z245" s="36"/>
      <c r="AA245" s="36"/>
      <c r="AB245" s="36"/>
      <c r="AC245" s="36"/>
      <c r="AD245" s="36"/>
      <c r="AE245" s="36"/>
      <c r="AR245" s="185" t="s">
        <v>406</v>
      </c>
      <c r="AT245" s="185" t="s">
        <v>250</v>
      </c>
      <c r="AU245" s="185" t="s">
        <v>82</v>
      </c>
      <c r="AY245" s="19" t="s">
        <v>161</v>
      </c>
      <c r="BE245" s="186">
        <f>IF(N245="základní",J245,0)</f>
        <v>0</v>
      </c>
      <c r="BF245" s="186">
        <f>IF(N245="snížená",J245,0)</f>
        <v>0</v>
      </c>
      <c r="BG245" s="186">
        <f>IF(N245="zákl. přenesená",J245,0)</f>
        <v>0</v>
      </c>
      <c r="BH245" s="186">
        <f>IF(N245="sníž. přenesená",J245,0)</f>
        <v>0</v>
      </c>
      <c r="BI245" s="186">
        <f>IF(N245="nulová",J245,0)</f>
        <v>0</v>
      </c>
      <c r="BJ245" s="19" t="s">
        <v>80</v>
      </c>
      <c r="BK245" s="186">
        <f>ROUND(I245*H245,1)</f>
        <v>0</v>
      </c>
      <c r="BL245" s="19" t="s">
        <v>268</v>
      </c>
      <c r="BM245" s="185" t="s">
        <v>2267</v>
      </c>
    </row>
    <row r="246" spans="1:65" s="12" customFormat="1" ht="25.9" customHeight="1">
      <c r="B246" s="158"/>
      <c r="C246" s="159"/>
      <c r="D246" s="160" t="s">
        <v>71</v>
      </c>
      <c r="E246" s="161" t="s">
        <v>1979</v>
      </c>
      <c r="F246" s="161" t="s">
        <v>1980</v>
      </c>
      <c r="G246" s="159"/>
      <c r="H246" s="159"/>
      <c r="I246" s="162"/>
      <c r="J246" s="163">
        <f>BK246</f>
        <v>0</v>
      </c>
      <c r="K246" s="159"/>
      <c r="L246" s="164"/>
      <c r="M246" s="165"/>
      <c r="N246" s="166"/>
      <c r="O246" s="166"/>
      <c r="P246" s="167">
        <f>P247+P250+P252</f>
        <v>0</v>
      </c>
      <c r="Q246" s="166"/>
      <c r="R246" s="167">
        <f>R247+R250+R252</f>
        <v>0</v>
      </c>
      <c r="S246" s="166"/>
      <c r="T246" s="167">
        <f>T247+T250+T252</f>
        <v>0</v>
      </c>
      <c r="U246" s="168"/>
      <c r="AR246" s="169" t="s">
        <v>91</v>
      </c>
      <c r="AT246" s="170" t="s">
        <v>71</v>
      </c>
      <c r="AU246" s="170" t="s">
        <v>72</v>
      </c>
      <c r="AY246" s="169" t="s">
        <v>161</v>
      </c>
      <c r="BK246" s="171">
        <f>BK247+BK250+BK252</f>
        <v>0</v>
      </c>
    </row>
    <row r="247" spans="1:65" s="12" customFormat="1" ht="22.9" customHeight="1">
      <c r="B247" s="158"/>
      <c r="C247" s="159"/>
      <c r="D247" s="160" t="s">
        <v>71</v>
      </c>
      <c r="E247" s="172" t="s">
        <v>1981</v>
      </c>
      <c r="F247" s="172" t="s">
        <v>1982</v>
      </c>
      <c r="G247" s="159"/>
      <c r="H247" s="159"/>
      <c r="I247" s="162"/>
      <c r="J247" s="173">
        <f>BK247</f>
        <v>0</v>
      </c>
      <c r="K247" s="159"/>
      <c r="L247" s="164"/>
      <c r="M247" s="165"/>
      <c r="N247" s="166"/>
      <c r="O247" s="166"/>
      <c r="P247" s="167">
        <f>SUM(P248:P249)</f>
        <v>0</v>
      </c>
      <c r="Q247" s="166"/>
      <c r="R247" s="167">
        <f>SUM(R248:R249)</f>
        <v>0</v>
      </c>
      <c r="S247" s="166"/>
      <c r="T247" s="167">
        <f>SUM(T248:T249)</f>
        <v>0</v>
      </c>
      <c r="U247" s="168"/>
      <c r="AR247" s="169" t="s">
        <v>91</v>
      </c>
      <c r="AT247" s="170" t="s">
        <v>71</v>
      </c>
      <c r="AU247" s="170" t="s">
        <v>80</v>
      </c>
      <c r="AY247" s="169" t="s">
        <v>161</v>
      </c>
      <c r="BK247" s="171">
        <f>SUM(BK248:BK249)</f>
        <v>0</v>
      </c>
    </row>
    <row r="248" spans="1:65" s="2" customFormat="1" ht="16.5" customHeight="1">
      <c r="A248" s="36"/>
      <c r="B248" s="37"/>
      <c r="C248" s="174" t="s">
        <v>943</v>
      </c>
      <c r="D248" s="174" t="s">
        <v>165</v>
      </c>
      <c r="E248" s="175" t="s">
        <v>1983</v>
      </c>
      <c r="F248" s="176" t="s">
        <v>1984</v>
      </c>
      <c r="G248" s="177" t="s">
        <v>1985</v>
      </c>
      <c r="H248" s="178">
        <v>1</v>
      </c>
      <c r="I248" s="179"/>
      <c r="J248" s="180">
        <f>ROUND(I248*H248,1)</f>
        <v>0</v>
      </c>
      <c r="K248" s="176" t="s">
        <v>19</v>
      </c>
      <c r="L248" s="41"/>
      <c r="M248" s="181" t="s">
        <v>19</v>
      </c>
      <c r="N248" s="182" t="s">
        <v>43</v>
      </c>
      <c r="O248" s="66"/>
      <c r="P248" s="183">
        <f>O248*H248</f>
        <v>0</v>
      </c>
      <c r="Q248" s="183">
        <v>0</v>
      </c>
      <c r="R248" s="183">
        <f>Q248*H248</f>
        <v>0</v>
      </c>
      <c r="S248" s="183">
        <v>0</v>
      </c>
      <c r="T248" s="183">
        <f>S248*H248</f>
        <v>0</v>
      </c>
      <c r="U248" s="184" t="s">
        <v>19</v>
      </c>
      <c r="V248" s="36"/>
      <c r="W248" s="36"/>
      <c r="X248" s="36"/>
      <c r="Y248" s="36"/>
      <c r="Z248" s="36"/>
      <c r="AA248" s="36"/>
      <c r="AB248" s="36"/>
      <c r="AC248" s="36"/>
      <c r="AD248" s="36"/>
      <c r="AE248" s="36"/>
      <c r="AR248" s="185" t="s">
        <v>1986</v>
      </c>
      <c r="AT248" s="185" t="s">
        <v>165</v>
      </c>
      <c r="AU248" s="185" t="s">
        <v>82</v>
      </c>
      <c r="AY248" s="19" t="s">
        <v>161</v>
      </c>
      <c r="BE248" s="186">
        <f>IF(N248="základní",J248,0)</f>
        <v>0</v>
      </c>
      <c r="BF248" s="186">
        <f>IF(N248="snížená",J248,0)</f>
        <v>0</v>
      </c>
      <c r="BG248" s="186">
        <f>IF(N248="zákl. přenesená",J248,0)</f>
        <v>0</v>
      </c>
      <c r="BH248" s="186">
        <f>IF(N248="sníž. přenesená",J248,0)</f>
        <v>0</v>
      </c>
      <c r="BI248" s="186">
        <f>IF(N248="nulová",J248,0)</f>
        <v>0</v>
      </c>
      <c r="BJ248" s="19" t="s">
        <v>80</v>
      </c>
      <c r="BK248" s="186">
        <f>ROUND(I248*H248,1)</f>
        <v>0</v>
      </c>
      <c r="BL248" s="19" t="s">
        <v>1986</v>
      </c>
      <c r="BM248" s="185" t="s">
        <v>2268</v>
      </c>
    </row>
    <row r="249" spans="1:65" s="2" customFormat="1" ht="16.5" customHeight="1">
      <c r="A249" s="36"/>
      <c r="B249" s="37"/>
      <c r="C249" s="174" t="s">
        <v>946</v>
      </c>
      <c r="D249" s="174" t="s">
        <v>165</v>
      </c>
      <c r="E249" s="175" t="s">
        <v>2269</v>
      </c>
      <c r="F249" s="176" t="s">
        <v>2270</v>
      </c>
      <c r="G249" s="177" t="s">
        <v>1985</v>
      </c>
      <c r="H249" s="178">
        <v>1</v>
      </c>
      <c r="I249" s="179"/>
      <c r="J249" s="180">
        <f>ROUND(I249*H249,1)</f>
        <v>0</v>
      </c>
      <c r="K249" s="176" t="s">
        <v>19</v>
      </c>
      <c r="L249" s="41"/>
      <c r="M249" s="181" t="s">
        <v>19</v>
      </c>
      <c r="N249" s="182" t="s">
        <v>43</v>
      </c>
      <c r="O249" s="66"/>
      <c r="P249" s="183">
        <f>O249*H249</f>
        <v>0</v>
      </c>
      <c r="Q249" s="183">
        <v>0</v>
      </c>
      <c r="R249" s="183">
        <f>Q249*H249</f>
        <v>0</v>
      </c>
      <c r="S249" s="183">
        <v>0</v>
      </c>
      <c r="T249" s="183">
        <f>S249*H249</f>
        <v>0</v>
      </c>
      <c r="U249" s="184" t="s">
        <v>19</v>
      </c>
      <c r="V249" s="36"/>
      <c r="W249" s="36"/>
      <c r="X249" s="36"/>
      <c r="Y249" s="36"/>
      <c r="Z249" s="36"/>
      <c r="AA249" s="36"/>
      <c r="AB249" s="36"/>
      <c r="AC249" s="36"/>
      <c r="AD249" s="36"/>
      <c r="AE249" s="36"/>
      <c r="AR249" s="185" t="s">
        <v>1986</v>
      </c>
      <c r="AT249" s="185" t="s">
        <v>165</v>
      </c>
      <c r="AU249" s="185" t="s">
        <v>82</v>
      </c>
      <c r="AY249" s="19" t="s">
        <v>161</v>
      </c>
      <c r="BE249" s="186">
        <f>IF(N249="základní",J249,0)</f>
        <v>0</v>
      </c>
      <c r="BF249" s="186">
        <f>IF(N249="snížená",J249,0)</f>
        <v>0</v>
      </c>
      <c r="BG249" s="186">
        <f>IF(N249="zákl. přenesená",J249,0)</f>
        <v>0</v>
      </c>
      <c r="BH249" s="186">
        <f>IF(N249="sníž. přenesená",J249,0)</f>
        <v>0</v>
      </c>
      <c r="BI249" s="186">
        <f>IF(N249="nulová",J249,0)</f>
        <v>0</v>
      </c>
      <c r="BJ249" s="19" t="s">
        <v>80</v>
      </c>
      <c r="BK249" s="186">
        <f>ROUND(I249*H249,1)</f>
        <v>0</v>
      </c>
      <c r="BL249" s="19" t="s">
        <v>1986</v>
      </c>
      <c r="BM249" s="185" t="s">
        <v>2271</v>
      </c>
    </row>
    <row r="250" spans="1:65" s="12" customFormat="1" ht="22.9" customHeight="1">
      <c r="B250" s="158"/>
      <c r="C250" s="159"/>
      <c r="D250" s="160" t="s">
        <v>71</v>
      </c>
      <c r="E250" s="172" t="s">
        <v>1988</v>
      </c>
      <c r="F250" s="172" t="s">
        <v>1989</v>
      </c>
      <c r="G250" s="159"/>
      <c r="H250" s="159"/>
      <c r="I250" s="162"/>
      <c r="J250" s="173">
        <f>BK250</f>
        <v>0</v>
      </c>
      <c r="K250" s="159"/>
      <c r="L250" s="164"/>
      <c r="M250" s="165"/>
      <c r="N250" s="166"/>
      <c r="O250" s="166"/>
      <c r="P250" s="167">
        <f>P251</f>
        <v>0</v>
      </c>
      <c r="Q250" s="166"/>
      <c r="R250" s="167">
        <f>R251</f>
        <v>0</v>
      </c>
      <c r="S250" s="166"/>
      <c r="T250" s="167">
        <f>T251</f>
        <v>0</v>
      </c>
      <c r="U250" s="168"/>
      <c r="AR250" s="169" t="s">
        <v>91</v>
      </c>
      <c r="AT250" s="170" t="s">
        <v>71</v>
      </c>
      <c r="AU250" s="170" t="s">
        <v>80</v>
      </c>
      <c r="AY250" s="169" t="s">
        <v>161</v>
      </c>
      <c r="BK250" s="171">
        <f>BK251</f>
        <v>0</v>
      </c>
    </row>
    <row r="251" spans="1:65" s="2" customFormat="1" ht="16.5" customHeight="1">
      <c r="A251" s="36"/>
      <c r="B251" s="37"/>
      <c r="C251" s="174" t="s">
        <v>955</v>
      </c>
      <c r="D251" s="174" t="s">
        <v>165</v>
      </c>
      <c r="E251" s="175" t="s">
        <v>1990</v>
      </c>
      <c r="F251" s="176" t="s">
        <v>1991</v>
      </c>
      <c r="G251" s="177" t="s">
        <v>1985</v>
      </c>
      <c r="H251" s="178">
        <v>1</v>
      </c>
      <c r="I251" s="179"/>
      <c r="J251" s="180">
        <f>ROUND(I251*H251,1)</f>
        <v>0</v>
      </c>
      <c r="K251" s="176" t="s">
        <v>19</v>
      </c>
      <c r="L251" s="41"/>
      <c r="M251" s="181" t="s">
        <v>19</v>
      </c>
      <c r="N251" s="182" t="s">
        <v>43</v>
      </c>
      <c r="O251" s="66"/>
      <c r="P251" s="183">
        <f>O251*H251</f>
        <v>0</v>
      </c>
      <c r="Q251" s="183">
        <v>0</v>
      </c>
      <c r="R251" s="183">
        <f>Q251*H251</f>
        <v>0</v>
      </c>
      <c r="S251" s="183">
        <v>0</v>
      </c>
      <c r="T251" s="183">
        <f>S251*H251</f>
        <v>0</v>
      </c>
      <c r="U251" s="184" t="s">
        <v>19</v>
      </c>
      <c r="V251" s="36"/>
      <c r="W251" s="36"/>
      <c r="X251" s="36"/>
      <c r="Y251" s="36"/>
      <c r="Z251" s="36"/>
      <c r="AA251" s="36"/>
      <c r="AB251" s="36"/>
      <c r="AC251" s="36"/>
      <c r="AD251" s="36"/>
      <c r="AE251" s="36"/>
      <c r="AR251" s="185" t="s">
        <v>1986</v>
      </c>
      <c r="AT251" s="185" t="s">
        <v>165</v>
      </c>
      <c r="AU251" s="185" t="s">
        <v>82</v>
      </c>
      <c r="AY251" s="19" t="s">
        <v>161</v>
      </c>
      <c r="BE251" s="186">
        <f>IF(N251="základní",J251,0)</f>
        <v>0</v>
      </c>
      <c r="BF251" s="186">
        <f>IF(N251="snížená",J251,0)</f>
        <v>0</v>
      </c>
      <c r="BG251" s="186">
        <f>IF(N251="zákl. přenesená",J251,0)</f>
        <v>0</v>
      </c>
      <c r="BH251" s="186">
        <f>IF(N251="sníž. přenesená",J251,0)</f>
        <v>0</v>
      </c>
      <c r="BI251" s="186">
        <f>IF(N251="nulová",J251,0)</f>
        <v>0</v>
      </c>
      <c r="BJ251" s="19" t="s">
        <v>80</v>
      </c>
      <c r="BK251" s="186">
        <f>ROUND(I251*H251,1)</f>
        <v>0</v>
      </c>
      <c r="BL251" s="19" t="s">
        <v>1986</v>
      </c>
      <c r="BM251" s="185" t="s">
        <v>2272</v>
      </c>
    </row>
    <row r="252" spans="1:65" s="12" customFormat="1" ht="22.9" customHeight="1">
      <c r="B252" s="158"/>
      <c r="C252" s="159"/>
      <c r="D252" s="160" t="s">
        <v>71</v>
      </c>
      <c r="E252" s="172" t="s">
        <v>1993</v>
      </c>
      <c r="F252" s="172" t="s">
        <v>1994</v>
      </c>
      <c r="G252" s="159"/>
      <c r="H252" s="159"/>
      <c r="I252" s="162"/>
      <c r="J252" s="173">
        <f>BK252</f>
        <v>0</v>
      </c>
      <c r="K252" s="159"/>
      <c r="L252" s="164"/>
      <c r="M252" s="165"/>
      <c r="N252" s="166"/>
      <c r="O252" s="166"/>
      <c r="P252" s="167">
        <f>SUM(P253:P258)</f>
        <v>0</v>
      </c>
      <c r="Q252" s="166"/>
      <c r="R252" s="167">
        <f>SUM(R253:R258)</f>
        <v>0</v>
      </c>
      <c r="S252" s="166"/>
      <c r="T252" s="167">
        <f>SUM(T253:T258)</f>
        <v>0</v>
      </c>
      <c r="U252" s="168"/>
      <c r="AR252" s="169" t="s">
        <v>91</v>
      </c>
      <c r="AT252" s="170" t="s">
        <v>71</v>
      </c>
      <c r="AU252" s="170" t="s">
        <v>80</v>
      </c>
      <c r="AY252" s="169" t="s">
        <v>161</v>
      </c>
      <c r="BK252" s="171">
        <f>SUM(BK253:BK258)</f>
        <v>0</v>
      </c>
    </row>
    <row r="253" spans="1:65" s="2" customFormat="1" ht="16.5" customHeight="1">
      <c r="A253" s="36"/>
      <c r="B253" s="37"/>
      <c r="C253" s="174" t="s">
        <v>957</v>
      </c>
      <c r="D253" s="174" t="s">
        <v>165</v>
      </c>
      <c r="E253" s="175" t="s">
        <v>1995</v>
      </c>
      <c r="F253" s="176" t="s">
        <v>1996</v>
      </c>
      <c r="G253" s="177" t="s">
        <v>1985</v>
      </c>
      <c r="H253" s="178">
        <v>1</v>
      </c>
      <c r="I253" s="179"/>
      <c r="J253" s="180">
        <f t="shared" ref="J253:J258" si="60">ROUND(I253*H253,1)</f>
        <v>0</v>
      </c>
      <c r="K253" s="176" t="s">
        <v>19</v>
      </c>
      <c r="L253" s="41"/>
      <c r="M253" s="181" t="s">
        <v>19</v>
      </c>
      <c r="N253" s="182" t="s">
        <v>43</v>
      </c>
      <c r="O253" s="66"/>
      <c r="P253" s="183">
        <f t="shared" ref="P253:P258" si="61">O253*H253</f>
        <v>0</v>
      </c>
      <c r="Q253" s="183">
        <v>0</v>
      </c>
      <c r="R253" s="183">
        <f t="shared" ref="R253:R258" si="62">Q253*H253</f>
        <v>0</v>
      </c>
      <c r="S253" s="183">
        <v>0</v>
      </c>
      <c r="T253" s="183">
        <f t="shared" ref="T253:T258" si="63">S253*H253</f>
        <v>0</v>
      </c>
      <c r="U253" s="184" t="s">
        <v>19</v>
      </c>
      <c r="V253" s="36"/>
      <c r="W253" s="36"/>
      <c r="X253" s="36"/>
      <c r="Y253" s="36"/>
      <c r="Z253" s="36"/>
      <c r="AA253" s="36"/>
      <c r="AB253" s="36"/>
      <c r="AC253" s="36"/>
      <c r="AD253" s="36"/>
      <c r="AE253" s="36"/>
      <c r="AR253" s="185" t="s">
        <v>1986</v>
      </c>
      <c r="AT253" s="185" t="s">
        <v>165</v>
      </c>
      <c r="AU253" s="185" t="s">
        <v>82</v>
      </c>
      <c r="AY253" s="19" t="s">
        <v>161</v>
      </c>
      <c r="BE253" s="186">
        <f t="shared" ref="BE253:BE258" si="64">IF(N253="základní",J253,0)</f>
        <v>0</v>
      </c>
      <c r="BF253" s="186">
        <f t="shared" ref="BF253:BF258" si="65">IF(N253="snížená",J253,0)</f>
        <v>0</v>
      </c>
      <c r="BG253" s="186">
        <f t="shared" ref="BG253:BG258" si="66">IF(N253="zákl. přenesená",J253,0)</f>
        <v>0</v>
      </c>
      <c r="BH253" s="186">
        <f t="shared" ref="BH253:BH258" si="67">IF(N253="sníž. přenesená",J253,0)</f>
        <v>0</v>
      </c>
      <c r="BI253" s="186">
        <f t="shared" ref="BI253:BI258" si="68">IF(N253="nulová",J253,0)</f>
        <v>0</v>
      </c>
      <c r="BJ253" s="19" t="s">
        <v>80</v>
      </c>
      <c r="BK253" s="186">
        <f t="shared" ref="BK253:BK258" si="69">ROUND(I253*H253,1)</f>
        <v>0</v>
      </c>
      <c r="BL253" s="19" t="s">
        <v>1986</v>
      </c>
      <c r="BM253" s="185" t="s">
        <v>2273</v>
      </c>
    </row>
    <row r="254" spans="1:65" s="2" customFormat="1" ht="16.5" customHeight="1">
      <c r="A254" s="36"/>
      <c r="B254" s="37"/>
      <c r="C254" s="174" t="s">
        <v>962</v>
      </c>
      <c r="D254" s="174" t="s">
        <v>165</v>
      </c>
      <c r="E254" s="175" t="s">
        <v>1998</v>
      </c>
      <c r="F254" s="176" t="s">
        <v>1999</v>
      </c>
      <c r="G254" s="177" t="s">
        <v>1838</v>
      </c>
      <c r="H254" s="178">
        <v>45</v>
      </c>
      <c r="I254" s="179"/>
      <c r="J254" s="180">
        <f t="shared" si="60"/>
        <v>0</v>
      </c>
      <c r="K254" s="176" t="s">
        <v>19</v>
      </c>
      <c r="L254" s="41"/>
      <c r="M254" s="181" t="s">
        <v>19</v>
      </c>
      <c r="N254" s="182" t="s">
        <v>43</v>
      </c>
      <c r="O254" s="66"/>
      <c r="P254" s="183">
        <f t="shared" si="61"/>
        <v>0</v>
      </c>
      <c r="Q254" s="183">
        <v>0</v>
      </c>
      <c r="R254" s="183">
        <f t="shared" si="62"/>
        <v>0</v>
      </c>
      <c r="S254" s="183">
        <v>0</v>
      </c>
      <c r="T254" s="183">
        <f t="shared" si="63"/>
        <v>0</v>
      </c>
      <c r="U254" s="184" t="s">
        <v>19</v>
      </c>
      <c r="V254" s="36"/>
      <c r="W254" s="36"/>
      <c r="X254" s="36"/>
      <c r="Y254" s="36"/>
      <c r="Z254" s="36"/>
      <c r="AA254" s="36"/>
      <c r="AB254" s="36"/>
      <c r="AC254" s="36"/>
      <c r="AD254" s="36"/>
      <c r="AE254" s="36"/>
      <c r="AR254" s="185" t="s">
        <v>1986</v>
      </c>
      <c r="AT254" s="185" t="s">
        <v>165</v>
      </c>
      <c r="AU254" s="185" t="s">
        <v>82</v>
      </c>
      <c r="AY254" s="19" t="s">
        <v>161</v>
      </c>
      <c r="BE254" s="186">
        <f t="shared" si="64"/>
        <v>0</v>
      </c>
      <c r="BF254" s="186">
        <f t="shared" si="65"/>
        <v>0</v>
      </c>
      <c r="BG254" s="186">
        <f t="shared" si="66"/>
        <v>0</v>
      </c>
      <c r="BH254" s="186">
        <f t="shared" si="67"/>
        <v>0</v>
      </c>
      <c r="BI254" s="186">
        <f t="shared" si="68"/>
        <v>0</v>
      </c>
      <c r="BJ254" s="19" t="s">
        <v>80</v>
      </c>
      <c r="BK254" s="186">
        <f t="shared" si="69"/>
        <v>0</v>
      </c>
      <c r="BL254" s="19" t="s">
        <v>1986</v>
      </c>
      <c r="BM254" s="185" t="s">
        <v>2274</v>
      </c>
    </row>
    <row r="255" spans="1:65" s="2" customFormat="1" ht="16.5" customHeight="1">
      <c r="A255" s="36"/>
      <c r="B255" s="37"/>
      <c r="C255" s="237" t="s">
        <v>967</v>
      </c>
      <c r="D255" s="237" t="s">
        <v>250</v>
      </c>
      <c r="E255" s="238" t="s">
        <v>2001</v>
      </c>
      <c r="F255" s="239" t="s">
        <v>1999</v>
      </c>
      <c r="G255" s="240" t="s">
        <v>168</v>
      </c>
      <c r="H255" s="241">
        <v>70</v>
      </c>
      <c r="I255" s="242"/>
      <c r="J255" s="243">
        <f t="shared" si="60"/>
        <v>0</v>
      </c>
      <c r="K255" s="239" t="s">
        <v>19</v>
      </c>
      <c r="L255" s="244"/>
      <c r="M255" s="245" t="s">
        <v>19</v>
      </c>
      <c r="N255" s="246" t="s">
        <v>43</v>
      </c>
      <c r="O255" s="66"/>
      <c r="P255" s="183">
        <f t="shared" si="61"/>
        <v>0</v>
      </c>
      <c r="Q255" s="183">
        <v>0</v>
      </c>
      <c r="R255" s="183">
        <f t="shared" si="62"/>
        <v>0</v>
      </c>
      <c r="S255" s="183">
        <v>0</v>
      </c>
      <c r="T255" s="183">
        <f t="shared" si="63"/>
        <v>0</v>
      </c>
      <c r="U255" s="184" t="s">
        <v>19</v>
      </c>
      <c r="V255" s="36"/>
      <c r="W255" s="36"/>
      <c r="X255" s="36"/>
      <c r="Y255" s="36"/>
      <c r="Z255" s="36"/>
      <c r="AA255" s="36"/>
      <c r="AB255" s="36"/>
      <c r="AC255" s="36"/>
      <c r="AD255" s="36"/>
      <c r="AE255" s="36"/>
      <c r="AR255" s="185" t="s">
        <v>1986</v>
      </c>
      <c r="AT255" s="185" t="s">
        <v>250</v>
      </c>
      <c r="AU255" s="185" t="s">
        <v>82</v>
      </c>
      <c r="AY255" s="19" t="s">
        <v>161</v>
      </c>
      <c r="BE255" s="186">
        <f t="shared" si="64"/>
        <v>0</v>
      </c>
      <c r="BF255" s="186">
        <f t="shared" si="65"/>
        <v>0</v>
      </c>
      <c r="BG255" s="186">
        <f t="shared" si="66"/>
        <v>0</v>
      </c>
      <c r="BH255" s="186">
        <f t="shared" si="67"/>
        <v>0</v>
      </c>
      <c r="BI255" s="186">
        <f t="shared" si="68"/>
        <v>0</v>
      </c>
      <c r="BJ255" s="19" t="s">
        <v>80</v>
      </c>
      <c r="BK255" s="186">
        <f t="shared" si="69"/>
        <v>0</v>
      </c>
      <c r="BL255" s="19" t="s">
        <v>1986</v>
      </c>
      <c r="BM255" s="185" t="s">
        <v>2275</v>
      </c>
    </row>
    <row r="256" spans="1:65" s="2" customFormat="1" ht="16.5" customHeight="1">
      <c r="A256" s="36"/>
      <c r="B256" s="37"/>
      <c r="C256" s="174" t="s">
        <v>973</v>
      </c>
      <c r="D256" s="174" t="s">
        <v>165</v>
      </c>
      <c r="E256" s="175" t="s">
        <v>2276</v>
      </c>
      <c r="F256" s="176" t="s">
        <v>2277</v>
      </c>
      <c r="G256" s="177" t="s">
        <v>1838</v>
      </c>
      <c r="H256" s="178">
        <v>90</v>
      </c>
      <c r="I256" s="179"/>
      <c r="J256" s="180">
        <f t="shared" si="60"/>
        <v>0</v>
      </c>
      <c r="K256" s="176" t="s">
        <v>19</v>
      </c>
      <c r="L256" s="41"/>
      <c r="M256" s="181" t="s">
        <v>19</v>
      </c>
      <c r="N256" s="182" t="s">
        <v>43</v>
      </c>
      <c r="O256" s="66"/>
      <c r="P256" s="183">
        <f t="shared" si="61"/>
        <v>0</v>
      </c>
      <c r="Q256" s="183">
        <v>0</v>
      </c>
      <c r="R256" s="183">
        <f t="shared" si="62"/>
        <v>0</v>
      </c>
      <c r="S256" s="183">
        <v>0</v>
      </c>
      <c r="T256" s="183">
        <f t="shared" si="63"/>
        <v>0</v>
      </c>
      <c r="U256" s="184" t="s">
        <v>19</v>
      </c>
      <c r="V256" s="36"/>
      <c r="W256" s="36"/>
      <c r="X256" s="36"/>
      <c r="Y256" s="36"/>
      <c r="Z256" s="36"/>
      <c r="AA256" s="36"/>
      <c r="AB256" s="36"/>
      <c r="AC256" s="36"/>
      <c r="AD256" s="36"/>
      <c r="AE256" s="36"/>
      <c r="AR256" s="185" t="s">
        <v>1986</v>
      </c>
      <c r="AT256" s="185" t="s">
        <v>165</v>
      </c>
      <c r="AU256" s="185" t="s">
        <v>82</v>
      </c>
      <c r="AY256" s="19" t="s">
        <v>161</v>
      </c>
      <c r="BE256" s="186">
        <f t="shared" si="64"/>
        <v>0</v>
      </c>
      <c r="BF256" s="186">
        <f t="shared" si="65"/>
        <v>0</v>
      </c>
      <c r="BG256" s="186">
        <f t="shared" si="66"/>
        <v>0</v>
      </c>
      <c r="BH256" s="186">
        <f t="shared" si="67"/>
        <v>0</v>
      </c>
      <c r="BI256" s="186">
        <f t="shared" si="68"/>
        <v>0</v>
      </c>
      <c r="BJ256" s="19" t="s">
        <v>80</v>
      </c>
      <c r="BK256" s="186">
        <f t="shared" si="69"/>
        <v>0</v>
      </c>
      <c r="BL256" s="19" t="s">
        <v>1986</v>
      </c>
      <c r="BM256" s="185" t="s">
        <v>2278</v>
      </c>
    </row>
    <row r="257" spans="1:65" s="2" customFormat="1" ht="16.5" customHeight="1">
      <c r="A257" s="36"/>
      <c r="B257" s="37"/>
      <c r="C257" s="174" t="s">
        <v>977</v>
      </c>
      <c r="D257" s="174" t="s">
        <v>165</v>
      </c>
      <c r="E257" s="175" t="s">
        <v>2006</v>
      </c>
      <c r="F257" s="176" t="s">
        <v>2279</v>
      </c>
      <c r="G257" s="177" t="s">
        <v>1838</v>
      </c>
      <c r="H257" s="178">
        <v>40</v>
      </c>
      <c r="I257" s="179"/>
      <c r="J257" s="180">
        <f t="shared" si="60"/>
        <v>0</v>
      </c>
      <c r="K257" s="176" t="s">
        <v>19</v>
      </c>
      <c r="L257" s="41"/>
      <c r="M257" s="181" t="s">
        <v>19</v>
      </c>
      <c r="N257" s="182" t="s">
        <v>43</v>
      </c>
      <c r="O257" s="66"/>
      <c r="P257" s="183">
        <f t="shared" si="61"/>
        <v>0</v>
      </c>
      <c r="Q257" s="183">
        <v>0</v>
      </c>
      <c r="R257" s="183">
        <f t="shared" si="62"/>
        <v>0</v>
      </c>
      <c r="S257" s="183">
        <v>0</v>
      </c>
      <c r="T257" s="183">
        <f t="shared" si="63"/>
        <v>0</v>
      </c>
      <c r="U257" s="184" t="s">
        <v>19</v>
      </c>
      <c r="V257" s="36"/>
      <c r="W257" s="36"/>
      <c r="X257" s="36"/>
      <c r="Y257" s="36"/>
      <c r="Z257" s="36"/>
      <c r="AA257" s="36"/>
      <c r="AB257" s="36"/>
      <c r="AC257" s="36"/>
      <c r="AD257" s="36"/>
      <c r="AE257" s="36"/>
      <c r="AR257" s="185" t="s">
        <v>1986</v>
      </c>
      <c r="AT257" s="185" t="s">
        <v>165</v>
      </c>
      <c r="AU257" s="185" t="s">
        <v>82</v>
      </c>
      <c r="AY257" s="19" t="s">
        <v>161</v>
      </c>
      <c r="BE257" s="186">
        <f t="shared" si="64"/>
        <v>0</v>
      </c>
      <c r="BF257" s="186">
        <f t="shared" si="65"/>
        <v>0</v>
      </c>
      <c r="BG257" s="186">
        <f t="shared" si="66"/>
        <v>0</v>
      </c>
      <c r="BH257" s="186">
        <f t="shared" si="67"/>
        <v>0</v>
      </c>
      <c r="BI257" s="186">
        <f t="shared" si="68"/>
        <v>0</v>
      </c>
      <c r="BJ257" s="19" t="s">
        <v>80</v>
      </c>
      <c r="BK257" s="186">
        <f t="shared" si="69"/>
        <v>0</v>
      </c>
      <c r="BL257" s="19" t="s">
        <v>1986</v>
      </c>
      <c r="BM257" s="185" t="s">
        <v>2280</v>
      </c>
    </row>
    <row r="258" spans="1:65" s="2" customFormat="1" ht="16.5" customHeight="1">
      <c r="A258" s="36"/>
      <c r="B258" s="37"/>
      <c r="C258" s="174" t="s">
        <v>984</v>
      </c>
      <c r="D258" s="174" t="s">
        <v>165</v>
      </c>
      <c r="E258" s="175" t="s">
        <v>2015</v>
      </c>
      <c r="F258" s="176" t="s">
        <v>2016</v>
      </c>
      <c r="G258" s="177" t="s">
        <v>1985</v>
      </c>
      <c r="H258" s="178">
        <v>1</v>
      </c>
      <c r="I258" s="179"/>
      <c r="J258" s="180">
        <f t="shared" si="60"/>
        <v>0</v>
      </c>
      <c r="K258" s="176" t="s">
        <v>19</v>
      </c>
      <c r="L258" s="41"/>
      <c r="M258" s="251" t="s">
        <v>19</v>
      </c>
      <c r="N258" s="252" t="s">
        <v>43</v>
      </c>
      <c r="O258" s="253"/>
      <c r="P258" s="254">
        <f t="shared" si="61"/>
        <v>0</v>
      </c>
      <c r="Q258" s="254">
        <v>0</v>
      </c>
      <c r="R258" s="254">
        <f t="shared" si="62"/>
        <v>0</v>
      </c>
      <c r="S258" s="254">
        <v>0</v>
      </c>
      <c r="T258" s="254">
        <f t="shared" si="63"/>
        <v>0</v>
      </c>
      <c r="U258" s="255" t="s">
        <v>19</v>
      </c>
      <c r="V258" s="36"/>
      <c r="W258" s="36"/>
      <c r="X258" s="36"/>
      <c r="Y258" s="36"/>
      <c r="Z258" s="36"/>
      <c r="AA258" s="36"/>
      <c r="AB258" s="36"/>
      <c r="AC258" s="36"/>
      <c r="AD258" s="36"/>
      <c r="AE258" s="36"/>
      <c r="AR258" s="185" t="s">
        <v>1986</v>
      </c>
      <c r="AT258" s="185" t="s">
        <v>165</v>
      </c>
      <c r="AU258" s="185" t="s">
        <v>82</v>
      </c>
      <c r="AY258" s="19" t="s">
        <v>161</v>
      </c>
      <c r="BE258" s="186">
        <f t="shared" si="64"/>
        <v>0</v>
      </c>
      <c r="BF258" s="186">
        <f t="shared" si="65"/>
        <v>0</v>
      </c>
      <c r="BG258" s="186">
        <f t="shared" si="66"/>
        <v>0</v>
      </c>
      <c r="BH258" s="186">
        <f t="shared" si="67"/>
        <v>0</v>
      </c>
      <c r="BI258" s="186">
        <f t="shared" si="68"/>
        <v>0</v>
      </c>
      <c r="BJ258" s="19" t="s">
        <v>80</v>
      </c>
      <c r="BK258" s="186">
        <f t="shared" si="69"/>
        <v>0</v>
      </c>
      <c r="BL258" s="19" t="s">
        <v>1986</v>
      </c>
      <c r="BM258" s="185" t="s">
        <v>2281</v>
      </c>
    </row>
    <row r="259" spans="1:65" s="2" customFormat="1" ht="6.95" customHeight="1">
      <c r="A259" s="36"/>
      <c r="B259" s="49"/>
      <c r="C259" s="50"/>
      <c r="D259" s="50"/>
      <c r="E259" s="50"/>
      <c r="F259" s="50"/>
      <c r="G259" s="50"/>
      <c r="H259" s="50"/>
      <c r="I259" s="50"/>
      <c r="J259" s="50"/>
      <c r="K259" s="50"/>
      <c r="L259" s="41"/>
      <c r="M259" s="36"/>
      <c r="O259" s="36"/>
      <c r="P259" s="36"/>
      <c r="Q259" s="36"/>
      <c r="R259" s="36"/>
      <c r="S259" s="36"/>
      <c r="T259" s="36"/>
      <c r="U259" s="36"/>
      <c r="V259" s="36"/>
      <c r="W259" s="36"/>
      <c r="X259" s="36"/>
      <c r="Y259" s="36"/>
      <c r="Z259" s="36"/>
      <c r="AA259" s="36"/>
      <c r="AB259" s="36"/>
      <c r="AC259" s="36"/>
      <c r="AD259" s="36"/>
      <c r="AE259" s="36"/>
    </row>
  </sheetData>
  <sheetProtection algorithmName="SHA-512" hashValue="aQMukI5vznfaTLIPuupWZWX3w81hnQ4eB7hE6ELhfQ7AISw2VnGUKSJu4KP4knWc9U8IJQso+kaPiqttq3KHyg==" saltValue="jV8xTs6hWmtfzK8HhJ0TPoCS7CYwykFuKif+f5VpISuuXb2o388Oobwr/uOz0o1kYf2SWBqPsiaOzbqzo7HKaw==" spinCount="100000" sheet="1" objects="1" scenarios="1" formatColumns="0" formatRows="0" autoFilter="0"/>
  <autoFilter ref="C96:K258" xr:uid="{00000000-0009-0000-0000-000003000000}"/>
  <mergeCells count="9">
    <mergeCell ref="E50:H50"/>
    <mergeCell ref="E87:H87"/>
    <mergeCell ref="E89:H89"/>
    <mergeCell ref="L2:V2"/>
    <mergeCell ref="E7:H7"/>
    <mergeCell ref="E9:H9"/>
    <mergeCell ref="E18:H18"/>
    <mergeCell ref="E27:H27"/>
    <mergeCell ref="E48:H48"/>
  </mergeCells>
  <hyperlinks>
    <hyperlink ref="F101" r:id="rId1" xr:uid="{00000000-0004-0000-0300-000000000000}"/>
    <hyperlink ref="F107" r:id="rId2" xr:uid="{00000000-0004-0000-0300-000001000000}"/>
    <hyperlink ref="F113" r:id="rId3" xr:uid="{00000000-0004-0000-0300-000002000000}"/>
    <hyperlink ref="F116" r:id="rId4" xr:uid="{00000000-0004-0000-0300-000003000000}"/>
    <hyperlink ref="F118" r:id="rId5" xr:uid="{00000000-0004-0000-0300-000004000000}"/>
    <hyperlink ref="F120" r:id="rId6" xr:uid="{00000000-0004-0000-0300-000005000000}"/>
    <hyperlink ref="F123" r:id="rId7" xr:uid="{00000000-0004-0000-0300-000006000000}"/>
    <hyperlink ref="F126" r:id="rId8" xr:uid="{00000000-0004-0000-0300-000007000000}"/>
    <hyperlink ref="F129" r:id="rId9" xr:uid="{00000000-0004-0000-0300-000008000000}"/>
    <hyperlink ref="F133" r:id="rId10" xr:uid="{00000000-0004-0000-0300-000009000000}"/>
    <hyperlink ref="F137" r:id="rId11" xr:uid="{00000000-0004-0000-0300-00000A000000}"/>
  </hyperlinks>
  <pageMargins left="0.39370078740157483" right="0.39370078740157483" top="0.39370078740157483" bottom="0.39370078740157483" header="0" footer="0"/>
  <pageSetup paperSize="9" scale="84" fitToHeight="100" orientation="landscape" r:id="rId12"/>
  <headerFooter>
    <oddFooter>&amp;CStrana &amp;P z &amp;N</oddFooter>
  </headerFooter>
  <drawing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9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1" width="14.16406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9"/>
      <c r="M2" s="379"/>
      <c r="N2" s="379"/>
      <c r="O2" s="379"/>
      <c r="P2" s="379"/>
      <c r="Q2" s="379"/>
      <c r="R2" s="379"/>
      <c r="S2" s="379"/>
      <c r="T2" s="379"/>
      <c r="U2" s="379"/>
      <c r="V2" s="379"/>
      <c r="AT2" s="19" t="s">
        <v>90</v>
      </c>
    </row>
    <row r="3" spans="1:46" s="1" customFormat="1" ht="6.95" customHeight="1">
      <c r="B3" s="103"/>
      <c r="C3" s="104"/>
      <c r="D3" s="104"/>
      <c r="E3" s="104"/>
      <c r="F3" s="104"/>
      <c r="G3" s="104"/>
      <c r="H3" s="104"/>
      <c r="I3" s="104"/>
      <c r="J3" s="104"/>
      <c r="K3" s="104"/>
      <c r="L3" s="22"/>
      <c r="AT3" s="19" t="s">
        <v>82</v>
      </c>
    </row>
    <row r="4" spans="1:46" s="1" customFormat="1" ht="24.95" customHeight="1">
      <c r="B4" s="22"/>
      <c r="D4" s="105" t="s">
        <v>104</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0" t="str">
        <f>'Rekapitulace stavby'!K6</f>
        <v>MM DĚČÍN - REKONSTRUKCE SÁLU BUDOVY A6(CÚ 2022/I)</v>
      </c>
      <c r="F7" s="381"/>
      <c r="G7" s="381"/>
      <c r="H7" s="381"/>
      <c r="L7" s="22"/>
    </row>
    <row r="8" spans="1:46" s="2" customFormat="1" ht="12" customHeight="1">
      <c r="A8" s="36"/>
      <c r="B8" s="41"/>
      <c r="C8" s="36"/>
      <c r="D8" s="107" t="s">
        <v>105</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2" t="s">
        <v>2282</v>
      </c>
      <c r="F9" s="383"/>
      <c r="G9" s="383"/>
      <c r="H9" s="383"/>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11. 3. 2022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4" t="str">
        <f>'Rekapitulace stavby'!E14</f>
        <v>Vyplň údaj</v>
      </c>
      <c r="F18" s="385"/>
      <c r="G18" s="385"/>
      <c r="H18" s="385"/>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19</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32</v>
      </c>
      <c r="F21" s="36"/>
      <c r="G21" s="36"/>
      <c r="H21" s="36"/>
      <c r="I21" s="107" t="s">
        <v>28</v>
      </c>
      <c r="J21" s="109" t="s">
        <v>19</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34</v>
      </c>
      <c r="E23" s="36"/>
      <c r="F23" s="36"/>
      <c r="G23" s="36"/>
      <c r="H23" s="36"/>
      <c r="I23" s="107" t="s">
        <v>26</v>
      </c>
      <c r="J23" s="109" t="s">
        <v>19</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35</v>
      </c>
      <c r="F24" s="36"/>
      <c r="G24" s="36"/>
      <c r="H24" s="36"/>
      <c r="I24" s="107" t="s">
        <v>28</v>
      </c>
      <c r="J24" s="109" t="s">
        <v>19</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36</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59.25" customHeight="1">
      <c r="A27" s="111"/>
      <c r="B27" s="112"/>
      <c r="C27" s="111"/>
      <c r="D27" s="111"/>
      <c r="E27" s="386" t="s">
        <v>107</v>
      </c>
      <c r="F27" s="386"/>
      <c r="G27" s="386"/>
      <c r="H27" s="386"/>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38</v>
      </c>
      <c r="E30" s="36"/>
      <c r="F30" s="36"/>
      <c r="G30" s="36"/>
      <c r="H30" s="36"/>
      <c r="I30" s="36"/>
      <c r="J30" s="116">
        <f>ROUND(J81, 1)</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40</v>
      </c>
      <c r="G32" s="36"/>
      <c r="H32" s="36"/>
      <c r="I32" s="117" t="s">
        <v>39</v>
      </c>
      <c r="J32" s="117" t="s">
        <v>41</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42</v>
      </c>
      <c r="E33" s="107" t="s">
        <v>43</v>
      </c>
      <c r="F33" s="119">
        <f>ROUND((SUM(BE81:BE93)),  1)</f>
        <v>0</v>
      </c>
      <c r="G33" s="36"/>
      <c r="H33" s="36"/>
      <c r="I33" s="120">
        <v>0.21</v>
      </c>
      <c r="J33" s="119">
        <f>ROUND(((SUM(BE81:BE93))*I33),  1)</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44</v>
      </c>
      <c r="F34" s="119">
        <f>ROUND((SUM(BF81:BF93)),  1)</f>
        <v>0</v>
      </c>
      <c r="G34" s="36"/>
      <c r="H34" s="36"/>
      <c r="I34" s="120">
        <v>0.15</v>
      </c>
      <c r="J34" s="119">
        <f>ROUND(((SUM(BF81:BF93))*I34),  1)</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45</v>
      </c>
      <c r="F35" s="119">
        <f>ROUND((SUM(BG81:BG93)),  1)</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46</v>
      </c>
      <c r="F36" s="119">
        <f>ROUND((SUM(BH81:BH93)),  1)</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47</v>
      </c>
      <c r="F37" s="119">
        <f>ROUND((SUM(BI81:BI93)),  1)</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48</v>
      </c>
      <c r="E39" s="123"/>
      <c r="F39" s="123"/>
      <c r="G39" s="124" t="s">
        <v>49</v>
      </c>
      <c r="H39" s="125" t="s">
        <v>50</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108</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7" t="str">
        <f>E7</f>
        <v>MM DĚČÍN - REKONSTRUKCE SÁLU BUDOVY A6(CÚ 2022/I)</v>
      </c>
      <c r="F48" s="388"/>
      <c r="G48" s="388"/>
      <c r="H48" s="388"/>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105</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40" t="str">
        <f>E9</f>
        <v xml:space="preserve">4a - VZDUCHOTECHNIKA - příprava VZT v podhledu  </v>
      </c>
      <c r="F50" s="389"/>
      <c r="G50" s="389"/>
      <c r="H50" s="389"/>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DĚČÍN</v>
      </c>
      <c r="G52" s="38"/>
      <c r="H52" s="38"/>
      <c r="I52" s="31" t="s">
        <v>23</v>
      </c>
      <c r="J52" s="61" t="str">
        <f>IF(J12="","",J12)</f>
        <v>11. 3. 2022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STATUTÁTNÍ MĚSTO DĚČÍN Mírové.nám 1175/5, Děčín 4</v>
      </c>
      <c r="G54" s="38"/>
      <c r="H54" s="38"/>
      <c r="I54" s="31" t="s">
        <v>31</v>
      </c>
      <c r="J54" s="34" t="str">
        <f>E21</f>
        <v>ATELIÉR SCHMIDT Děčín</v>
      </c>
      <c r="K54" s="38"/>
      <c r="L54" s="10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 xml:space="preserve">Nina Blavková Děčín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109</v>
      </c>
      <c r="D57" s="133"/>
      <c r="E57" s="133"/>
      <c r="F57" s="133"/>
      <c r="G57" s="133"/>
      <c r="H57" s="133"/>
      <c r="I57" s="133"/>
      <c r="J57" s="134" t="s">
        <v>110</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70</v>
      </c>
      <c r="D59" s="38"/>
      <c r="E59" s="38"/>
      <c r="F59" s="38"/>
      <c r="G59" s="38"/>
      <c r="H59" s="38"/>
      <c r="I59" s="38"/>
      <c r="J59" s="79">
        <f>J81</f>
        <v>0</v>
      </c>
      <c r="K59" s="38"/>
      <c r="L59" s="108"/>
      <c r="S59" s="36"/>
      <c r="T59" s="36"/>
      <c r="U59" s="36"/>
      <c r="V59" s="36"/>
      <c r="W59" s="36"/>
      <c r="X59" s="36"/>
      <c r="Y59" s="36"/>
      <c r="Z59" s="36"/>
      <c r="AA59" s="36"/>
      <c r="AB59" s="36"/>
      <c r="AC59" s="36"/>
      <c r="AD59" s="36"/>
      <c r="AE59" s="36"/>
      <c r="AU59" s="19" t="s">
        <v>111</v>
      </c>
    </row>
    <row r="60" spans="1:47" s="9" customFormat="1" ht="24.95" customHeight="1">
      <c r="B60" s="136"/>
      <c r="C60" s="137"/>
      <c r="D60" s="138" t="s">
        <v>127</v>
      </c>
      <c r="E60" s="139"/>
      <c r="F60" s="139"/>
      <c r="G60" s="139"/>
      <c r="H60" s="139"/>
      <c r="I60" s="139"/>
      <c r="J60" s="140">
        <f>J82</f>
        <v>0</v>
      </c>
      <c r="K60" s="137"/>
      <c r="L60" s="141"/>
    </row>
    <row r="61" spans="1:47" s="10" customFormat="1" ht="19.899999999999999" customHeight="1">
      <c r="B61" s="142"/>
      <c r="C61" s="143"/>
      <c r="D61" s="144" t="s">
        <v>2283</v>
      </c>
      <c r="E61" s="145"/>
      <c r="F61" s="145"/>
      <c r="G61" s="145"/>
      <c r="H61" s="145"/>
      <c r="I61" s="145"/>
      <c r="J61" s="146">
        <f>J83</f>
        <v>0</v>
      </c>
      <c r="K61" s="143"/>
      <c r="L61" s="147"/>
    </row>
    <row r="62" spans="1:47" s="2" customFormat="1" ht="21.75" customHeight="1">
      <c r="A62" s="36"/>
      <c r="B62" s="37"/>
      <c r="C62" s="38"/>
      <c r="D62" s="38"/>
      <c r="E62" s="38"/>
      <c r="F62" s="38"/>
      <c r="G62" s="38"/>
      <c r="H62" s="38"/>
      <c r="I62" s="38"/>
      <c r="J62" s="38"/>
      <c r="K62" s="38"/>
      <c r="L62" s="108"/>
      <c r="S62" s="36"/>
      <c r="T62" s="36"/>
      <c r="U62" s="36"/>
      <c r="V62" s="36"/>
      <c r="W62" s="36"/>
      <c r="X62" s="36"/>
      <c r="Y62" s="36"/>
      <c r="Z62" s="36"/>
      <c r="AA62" s="36"/>
      <c r="AB62" s="36"/>
      <c r="AC62" s="36"/>
      <c r="AD62" s="36"/>
      <c r="AE62" s="36"/>
    </row>
    <row r="63" spans="1:47" s="2" customFormat="1" ht="6.95" customHeight="1">
      <c r="A63" s="36"/>
      <c r="B63" s="49"/>
      <c r="C63" s="50"/>
      <c r="D63" s="50"/>
      <c r="E63" s="50"/>
      <c r="F63" s="50"/>
      <c r="G63" s="50"/>
      <c r="H63" s="50"/>
      <c r="I63" s="50"/>
      <c r="J63" s="50"/>
      <c r="K63" s="50"/>
      <c r="L63" s="108"/>
      <c r="S63" s="36"/>
      <c r="T63" s="36"/>
      <c r="U63" s="36"/>
      <c r="V63" s="36"/>
      <c r="W63" s="36"/>
      <c r="X63" s="36"/>
      <c r="Y63" s="36"/>
      <c r="Z63" s="36"/>
      <c r="AA63" s="36"/>
      <c r="AB63" s="36"/>
      <c r="AC63" s="36"/>
      <c r="AD63" s="36"/>
      <c r="AE63" s="36"/>
    </row>
    <row r="67" spans="1:31" s="2" customFormat="1" ht="6.95" customHeight="1">
      <c r="A67" s="36"/>
      <c r="B67" s="51"/>
      <c r="C67" s="52"/>
      <c r="D67" s="52"/>
      <c r="E67" s="52"/>
      <c r="F67" s="52"/>
      <c r="G67" s="52"/>
      <c r="H67" s="52"/>
      <c r="I67" s="52"/>
      <c r="J67" s="52"/>
      <c r="K67" s="52"/>
      <c r="L67" s="108"/>
      <c r="S67" s="36"/>
      <c r="T67" s="36"/>
      <c r="U67" s="36"/>
      <c r="V67" s="36"/>
      <c r="W67" s="36"/>
      <c r="X67" s="36"/>
      <c r="Y67" s="36"/>
      <c r="Z67" s="36"/>
      <c r="AA67" s="36"/>
      <c r="AB67" s="36"/>
      <c r="AC67" s="36"/>
      <c r="AD67" s="36"/>
      <c r="AE67" s="36"/>
    </row>
    <row r="68" spans="1:31" s="2" customFormat="1" ht="24.95" customHeight="1">
      <c r="A68" s="36"/>
      <c r="B68" s="37"/>
      <c r="C68" s="25" t="s">
        <v>145</v>
      </c>
      <c r="D68" s="38"/>
      <c r="E68" s="38"/>
      <c r="F68" s="38"/>
      <c r="G68" s="38"/>
      <c r="H68" s="38"/>
      <c r="I68" s="38"/>
      <c r="J68" s="38"/>
      <c r="K68" s="38"/>
      <c r="L68" s="108"/>
      <c r="S68" s="36"/>
      <c r="T68" s="36"/>
      <c r="U68" s="36"/>
      <c r="V68" s="36"/>
      <c r="W68" s="36"/>
      <c r="X68" s="36"/>
      <c r="Y68" s="36"/>
      <c r="Z68" s="36"/>
      <c r="AA68" s="36"/>
      <c r="AB68" s="36"/>
      <c r="AC68" s="36"/>
      <c r="AD68" s="36"/>
      <c r="AE68" s="36"/>
    </row>
    <row r="69" spans="1:31" s="2" customFormat="1" ht="6.95" customHeight="1">
      <c r="A69" s="36"/>
      <c r="B69" s="37"/>
      <c r="C69" s="38"/>
      <c r="D69" s="38"/>
      <c r="E69" s="38"/>
      <c r="F69" s="38"/>
      <c r="G69" s="38"/>
      <c r="H69" s="38"/>
      <c r="I69" s="38"/>
      <c r="J69" s="38"/>
      <c r="K69" s="38"/>
      <c r="L69" s="108"/>
      <c r="S69" s="36"/>
      <c r="T69" s="36"/>
      <c r="U69" s="36"/>
      <c r="V69" s="36"/>
      <c r="W69" s="36"/>
      <c r="X69" s="36"/>
      <c r="Y69" s="36"/>
      <c r="Z69" s="36"/>
      <c r="AA69" s="36"/>
      <c r="AB69" s="36"/>
      <c r="AC69" s="36"/>
      <c r="AD69" s="36"/>
      <c r="AE69" s="36"/>
    </row>
    <row r="70" spans="1:31" s="2" customFormat="1" ht="12" customHeight="1">
      <c r="A70" s="36"/>
      <c r="B70" s="37"/>
      <c r="C70" s="31" t="s">
        <v>16</v>
      </c>
      <c r="D70" s="38"/>
      <c r="E70" s="38"/>
      <c r="F70" s="38"/>
      <c r="G70" s="38"/>
      <c r="H70" s="38"/>
      <c r="I70" s="38"/>
      <c r="J70" s="38"/>
      <c r="K70" s="38"/>
      <c r="L70" s="108"/>
      <c r="S70" s="36"/>
      <c r="T70" s="36"/>
      <c r="U70" s="36"/>
      <c r="V70" s="36"/>
      <c r="W70" s="36"/>
      <c r="X70" s="36"/>
      <c r="Y70" s="36"/>
      <c r="Z70" s="36"/>
      <c r="AA70" s="36"/>
      <c r="AB70" s="36"/>
      <c r="AC70" s="36"/>
      <c r="AD70" s="36"/>
      <c r="AE70" s="36"/>
    </row>
    <row r="71" spans="1:31" s="2" customFormat="1" ht="16.5" customHeight="1">
      <c r="A71" s="36"/>
      <c r="B71" s="37"/>
      <c r="C71" s="38"/>
      <c r="D71" s="38"/>
      <c r="E71" s="387" t="str">
        <f>E7</f>
        <v>MM DĚČÍN - REKONSTRUKCE SÁLU BUDOVY A6(CÚ 2022/I)</v>
      </c>
      <c r="F71" s="388"/>
      <c r="G71" s="388"/>
      <c r="H71" s="388"/>
      <c r="I71" s="38"/>
      <c r="J71" s="38"/>
      <c r="K71" s="38"/>
      <c r="L71" s="108"/>
      <c r="S71" s="36"/>
      <c r="T71" s="36"/>
      <c r="U71" s="36"/>
      <c r="V71" s="36"/>
      <c r="W71" s="36"/>
      <c r="X71" s="36"/>
      <c r="Y71" s="36"/>
      <c r="Z71" s="36"/>
      <c r="AA71" s="36"/>
      <c r="AB71" s="36"/>
      <c r="AC71" s="36"/>
      <c r="AD71" s="36"/>
      <c r="AE71" s="36"/>
    </row>
    <row r="72" spans="1:31" s="2" customFormat="1" ht="12" customHeight="1">
      <c r="A72" s="36"/>
      <c r="B72" s="37"/>
      <c r="C72" s="31" t="s">
        <v>105</v>
      </c>
      <c r="D72" s="38"/>
      <c r="E72" s="38"/>
      <c r="F72" s="38"/>
      <c r="G72" s="38"/>
      <c r="H72" s="38"/>
      <c r="I72" s="38"/>
      <c r="J72" s="38"/>
      <c r="K72" s="38"/>
      <c r="L72" s="108"/>
      <c r="S72" s="36"/>
      <c r="T72" s="36"/>
      <c r="U72" s="36"/>
      <c r="V72" s="36"/>
      <c r="W72" s="36"/>
      <c r="X72" s="36"/>
      <c r="Y72" s="36"/>
      <c r="Z72" s="36"/>
      <c r="AA72" s="36"/>
      <c r="AB72" s="36"/>
      <c r="AC72" s="36"/>
      <c r="AD72" s="36"/>
      <c r="AE72" s="36"/>
    </row>
    <row r="73" spans="1:31" s="2" customFormat="1" ht="16.5" customHeight="1">
      <c r="A73" s="36"/>
      <c r="B73" s="37"/>
      <c r="C73" s="38"/>
      <c r="D73" s="38"/>
      <c r="E73" s="340" t="str">
        <f>E9</f>
        <v xml:space="preserve">4a - VZDUCHOTECHNIKA - příprava VZT v podhledu  </v>
      </c>
      <c r="F73" s="389"/>
      <c r="G73" s="389"/>
      <c r="H73" s="389"/>
      <c r="I73" s="38"/>
      <c r="J73" s="38"/>
      <c r="K73" s="38"/>
      <c r="L73" s="108"/>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08"/>
      <c r="S74" s="36"/>
      <c r="T74" s="36"/>
      <c r="U74" s="36"/>
      <c r="V74" s="36"/>
      <c r="W74" s="36"/>
      <c r="X74" s="36"/>
      <c r="Y74" s="36"/>
      <c r="Z74" s="36"/>
      <c r="AA74" s="36"/>
      <c r="AB74" s="36"/>
      <c r="AC74" s="36"/>
      <c r="AD74" s="36"/>
      <c r="AE74" s="36"/>
    </row>
    <row r="75" spans="1:31" s="2" customFormat="1" ht="12" customHeight="1">
      <c r="A75" s="36"/>
      <c r="B75" s="37"/>
      <c r="C75" s="31" t="s">
        <v>21</v>
      </c>
      <c r="D75" s="38"/>
      <c r="E75" s="38"/>
      <c r="F75" s="29" t="str">
        <f>F12</f>
        <v>DĚČÍN</v>
      </c>
      <c r="G75" s="38"/>
      <c r="H75" s="38"/>
      <c r="I75" s="31" t="s">
        <v>23</v>
      </c>
      <c r="J75" s="61" t="str">
        <f>IF(J12="","",J12)</f>
        <v>11. 3. 2022</v>
      </c>
      <c r="K75" s="38"/>
      <c r="L75" s="108"/>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08"/>
      <c r="S76" s="36"/>
      <c r="T76" s="36"/>
      <c r="U76" s="36"/>
      <c r="V76" s="36"/>
      <c r="W76" s="36"/>
      <c r="X76" s="36"/>
      <c r="Y76" s="36"/>
      <c r="Z76" s="36"/>
      <c r="AA76" s="36"/>
      <c r="AB76" s="36"/>
      <c r="AC76" s="36"/>
      <c r="AD76" s="36"/>
      <c r="AE76" s="36"/>
    </row>
    <row r="77" spans="1:31" s="2" customFormat="1" ht="25.7" customHeight="1">
      <c r="A77" s="36"/>
      <c r="B77" s="37"/>
      <c r="C77" s="31" t="s">
        <v>25</v>
      </c>
      <c r="D77" s="38"/>
      <c r="E77" s="38"/>
      <c r="F77" s="29" t="str">
        <f>E15</f>
        <v>STATUTÁTNÍ MĚSTO DĚČÍN Mírové.nám 1175/5, Děčín 4</v>
      </c>
      <c r="G77" s="38"/>
      <c r="H77" s="38"/>
      <c r="I77" s="31" t="s">
        <v>31</v>
      </c>
      <c r="J77" s="34" t="str">
        <f>E21</f>
        <v>ATELIÉR SCHMIDT Děčín</v>
      </c>
      <c r="K77" s="38"/>
      <c r="L77" s="108"/>
      <c r="S77" s="36"/>
      <c r="T77" s="36"/>
      <c r="U77" s="36"/>
      <c r="V77" s="36"/>
      <c r="W77" s="36"/>
      <c r="X77" s="36"/>
      <c r="Y77" s="36"/>
      <c r="Z77" s="36"/>
      <c r="AA77" s="36"/>
      <c r="AB77" s="36"/>
      <c r="AC77" s="36"/>
      <c r="AD77" s="36"/>
      <c r="AE77" s="36"/>
    </row>
    <row r="78" spans="1:31" s="2" customFormat="1" ht="15.2" customHeight="1">
      <c r="A78" s="36"/>
      <c r="B78" s="37"/>
      <c r="C78" s="31" t="s">
        <v>29</v>
      </c>
      <c r="D78" s="38"/>
      <c r="E78" s="38"/>
      <c r="F78" s="29" t="str">
        <f>IF(E18="","",E18)</f>
        <v>Vyplň údaj</v>
      </c>
      <c r="G78" s="38"/>
      <c r="H78" s="38"/>
      <c r="I78" s="31" t="s">
        <v>34</v>
      </c>
      <c r="J78" s="34" t="str">
        <f>E24</f>
        <v xml:space="preserve">Nina Blavková Děčín </v>
      </c>
      <c r="K78" s="38"/>
      <c r="L78" s="108"/>
      <c r="S78" s="36"/>
      <c r="T78" s="36"/>
      <c r="U78" s="36"/>
      <c r="V78" s="36"/>
      <c r="W78" s="36"/>
      <c r="X78" s="36"/>
      <c r="Y78" s="36"/>
      <c r="Z78" s="36"/>
      <c r="AA78" s="36"/>
      <c r="AB78" s="36"/>
      <c r="AC78" s="36"/>
      <c r="AD78" s="36"/>
      <c r="AE78" s="36"/>
    </row>
    <row r="79" spans="1:31" s="2" customFormat="1" ht="10.35" customHeight="1">
      <c r="A79" s="36"/>
      <c r="B79" s="37"/>
      <c r="C79" s="38"/>
      <c r="D79" s="38"/>
      <c r="E79" s="38"/>
      <c r="F79" s="38"/>
      <c r="G79" s="38"/>
      <c r="H79" s="38"/>
      <c r="I79" s="38"/>
      <c r="J79" s="38"/>
      <c r="K79" s="38"/>
      <c r="L79" s="108"/>
      <c r="S79" s="36"/>
      <c r="T79" s="36"/>
      <c r="U79" s="36"/>
      <c r="V79" s="36"/>
      <c r="W79" s="36"/>
      <c r="X79" s="36"/>
      <c r="Y79" s="36"/>
      <c r="Z79" s="36"/>
      <c r="AA79" s="36"/>
      <c r="AB79" s="36"/>
      <c r="AC79" s="36"/>
      <c r="AD79" s="36"/>
      <c r="AE79" s="36"/>
    </row>
    <row r="80" spans="1:31" s="11" customFormat="1" ht="29.25" customHeight="1">
      <c r="A80" s="148"/>
      <c r="B80" s="149"/>
      <c r="C80" s="150" t="s">
        <v>146</v>
      </c>
      <c r="D80" s="151" t="s">
        <v>57</v>
      </c>
      <c r="E80" s="151" t="s">
        <v>53</v>
      </c>
      <c r="F80" s="151" t="s">
        <v>54</v>
      </c>
      <c r="G80" s="151" t="s">
        <v>147</v>
      </c>
      <c r="H80" s="151" t="s">
        <v>148</v>
      </c>
      <c r="I80" s="151" t="s">
        <v>149</v>
      </c>
      <c r="J80" s="151" t="s">
        <v>110</v>
      </c>
      <c r="K80" s="152" t="s">
        <v>150</v>
      </c>
      <c r="L80" s="153"/>
      <c r="M80" s="70" t="s">
        <v>19</v>
      </c>
      <c r="N80" s="71" t="s">
        <v>42</v>
      </c>
      <c r="O80" s="71" t="s">
        <v>151</v>
      </c>
      <c r="P80" s="71" t="s">
        <v>152</v>
      </c>
      <c r="Q80" s="71" t="s">
        <v>153</v>
      </c>
      <c r="R80" s="71" t="s">
        <v>154</v>
      </c>
      <c r="S80" s="71" t="s">
        <v>155</v>
      </c>
      <c r="T80" s="71" t="s">
        <v>156</v>
      </c>
      <c r="U80" s="72" t="s">
        <v>157</v>
      </c>
      <c r="V80" s="148"/>
      <c r="W80" s="148"/>
      <c r="X80" s="148"/>
      <c r="Y80" s="148"/>
      <c r="Z80" s="148"/>
      <c r="AA80" s="148"/>
      <c r="AB80" s="148"/>
      <c r="AC80" s="148"/>
      <c r="AD80" s="148"/>
      <c r="AE80" s="148"/>
    </row>
    <row r="81" spans="1:65" s="2" customFormat="1" ht="22.9" customHeight="1">
      <c r="A81" s="36"/>
      <c r="B81" s="37"/>
      <c r="C81" s="77" t="s">
        <v>158</v>
      </c>
      <c r="D81" s="38"/>
      <c r="E81" s="38"/>
      <c r="F81" s="38"/>
      <c r="G81" s="38"/>
      <c r="H81" s="38"/>
      <c r="I81" s="38"/>
      <c r="J81" s="154">
        <f>BK81</f>
        <v>0</v>
      </c>
      <c r="K81" s="38"/>
      <c r="L81" s="41"/>
      <c r="M81" s="73"/>
      <c r="N81" s="155"/>
      <c r="O81" s="74"/>
      <c r="P81" s="156">
        <f>P82</f>
        <v>0</v>
      </c>
      <c r="Q81" s="74"/>
      <c r="R81" s="156">
        <f>R82</f>
        <v>0</v>
      </c>
      <c r="S81" s="74"/>
      <c r="T81" s="156">
        <f>T82</f>
        <v>0</v>
      </c>
      <c r="U81" s="75"/>
      <c r="V81" s="36"/>
      <c r="W81" s="36"/>
      <c r="X81" s="36"/>
      <c r="Y81" s="36"/>
      <c r="Z81" s="36"/>
      <c r="AA81" s="36"/>
      <c r="AB81" s="36"/>
      <c r="AC81" s="36"/>
      <c r="AD81" s="36"/>
      <c r="AE81" s="36"/>
      <c r="AT81" s="19" t="s">
        <v>71</v>
      </c>
      <c r="AU81" s="19" t="s">
        <v>111</v>
      </c>
      <c r="BK81" s="157">
        <f>BK82</f>
        <v>0</v>
      </c>
    </row>
    <row r="82" spans="1:65" s="12" customFormat="1" ht="25.9" customHeight="1">
      <c r="B82" s="158"/>
      <c r="C82" s="159"/>
      <c r="D82" s="160" t="s">
        <v>71</v>
      </c>
      <c r="E82" s="161" t="s">
        <v>648</v>
      </c>
      <c r="F82" s="161" t="s">
        <v>649</v>
      </c>
      <c r="G82" s="159"/>
      <c r="H82" s="159"/>
      <c r="I82" s="162"/>
      <c r="J82" s="163">
        <f>BK82</f>
        <v>0</v>
      </c>
      <c r="K82" s="159"/>
      <c r="L82" s="164"/>
      <c r="M82" s="165"/>
      <c r="N82" s="166"/>
      <c r="O82" s="166"/>
      <c r="P82" s="167">
        <f>P83</f>
        <v>0</v>
      </c>
      <c r="Q82" s="166"/>
      <c r="R82" s="167">
        <f>R83</f>
        <v>0</v>
      </c>
      <c r="S82" s="166"/>
      <c r="T82" s="167">
        <f>T83</f>
        <v>0</v>
      </c>
      <c r="U82" s="168"/>
      <c r="AR82" s="169" t="s">
        <v>82</v>
      </c>
      <c r="AT82" s="170" t="s">
        <v>71</v>
      </c>
      <c r="AU82" s="170" t="s">
        <v>72</v>
      </c>
      <c r="AY82" s="169" t="s">
        <v>161</v>
      </c>
      <c r="BK82" s="171">
        <f>BK83</f>
        <v>0</v>
      </c>
    </row>
    <row r="83" spans="1:65" s="12" customFormat="1" ht="22.9" customHeight="1">
      <c r="B83" s="158"/>
      <c r="C83" s="159"/>
      <c r="D83" s="160" t="s">
        <v>71</v>
      </c>
      <c r="E83" s="172" t="s">
        <v>2284</v>
      </c>
      <c r="F83" s="172" t="s">
        <v>2285</v>
      </c>
      <c r="G83" s="159"/>
      <c r="H83" s="159"/>
      <c r="I83" s="162"/>
      <c r="J83" s="173">
        <f>BK83</f>
        <v>0</v>
      </c>
      <c r="K83" s="159"/>
      <c r="L83" s="164"/>
      <c r="M83" s="165"/>
      <c r="N83" s="166"/>
      <c r="O83" s="166"/>
      <c r="P83" s="167">
        <f>SUM(P84:P93)</f>
        <v>0</v>
      </c>
      <c r="Q83" s="166"/>
      <c r="R83" s="167">
        <f>SUM(R84:R93)</f>
        <v>0</v>
      </c>
      <c r="S83" s="166"/>
      <c r="T83" s="167">
        <f>SUM(T84:T93)</f>
        <v>0</v>
      </c>
      <c r="U83" s="168"/>
      <c r="AR83" s="169" t="s">
        <v>82</v>
      </c>
      <c r="AT83" s="170" t="s">
        <v>71</v>
      </c>
      <c r="AU83" s="170" t="s">
        <v>80</v>
      </c>
      <c r="AY83" s="169" t="s">
        <v>161</v>
      </c>
      <c r="BK83" s="171">
        <f>SUM(BK84:BK93)</f>
        <v>0</v>
      </c>
    </row>
    <row r="84" spans="1:65" s="2" customFormat="1" ht="16.5" customHeight="1">
      <c r="A84" s="36"/>
      <c r="B84" s="37"/>
      <c r="C84" s="174" t="s">
        <v>361</v>
      </c>
      <c r="D84" s="174" t="s">
        <v>165</v>
      </c>
      <c r="E84" s="175" t="s">
        <v>2286</v>
      </c>
      <c r="F84" s="176" t="s">
        <v>2287</v>
      </c>
      <c r="G84" s="177" t="s">
        <v>185</v>
      </c>
      <c r="H84" s="178">
        <v>10</v>
      </c>
      <c r="I84" s="179"/>
      <c r="J84" s="180">
        <f t="shared" ref="J84:J90" si="0">ROUND(I84*H84,1)</f>
        <v>0</v>
      </c>
      <c r="K84" s="176" t="s">
        <v>19</v>
      </c>
      <c r="L84" s="41"/>
      <c r="M84" s="181" t="s">
        <v>19</v>
      </c>
      <c r="N84" s="182" t="s">
        <v>43</v>
      </c>
      <c r="O84" s="66"/>
      <c r="P84" s="183">
        <f t="shared" ref="P84:P90" si="1">O84*H84</f>
        <v>0</v>
      </c>
      <c r="Q84" s="183">
        <v>0</v>
      </c>
      <c r="R84" s="183">
        <f t="shared" ref="R84:R90" si="2">Q84*H84</f>
        <v>0</v>
      </c>
      <c r="S84" s="183">
        <v>0</v>
      </c>
      <c r="T84" s="183">
        <f t="shared" ref="T84:T90" si="3">S84*H84</f>
        <v>0</v>
      </c>
      <c r="U84" s="184" t="s">
        <v>19</v>
      </c>
      <c r="V84" s="36"/>
      <c r="W84" s="36"/>
      <c r="X84" s="36"/>
      <c r="Y84" s="36"/>
      <c r="Z84" s="36"/>
      <c r="AA84" s="36"/>
      <c r="AB84" s="36"/>
      <c r="AC84" s="36"/>
      <c r="AD84" s="36"/>
      <c r="AE84" s="36"/>
      <c r="AR84" s="185" t="s">
        <v>268</v>
      </c>
      <c r="AT84" s="185" t="s">
        <v>165</v>
      </c>
      <c r="AU84" s="185" t="s">
        <v>82</v>
      </c>
      <c r="AY84" s="19" t="s">
        <v>161</v>
      </c>
      <c r="BE84" s="186">
        <f t="shared" ref="BE84:BE90" si="4">IF(N84="základní",J84,0)</f>
        <v>0</v>
      </c>
      <c r="BF84" s="186">
        <f t="shared" ref="BF84:BF90" si="5">IF(N84="snížená",J84,0)</f>
        <v>0</v>
      </c>
      <c r="BG84" s="186">
        <f t="shared" ref="BG84:BG90" si="6">IF(N84="zákl. přenesená",J84,0)</f>
        <v>0</v>
      </c>
      <c r="BH84" s="186">
        <f t="shared" ref="BH84:BH90" si="7">IF(N84="sníž. přenesená",J84,0)</f>
        <v>0</v>
      </c>
      <c r="BI84" s="186">
        <f t="shared" ref="BI84:BI90" si="8">IF(N84="nulová",J84,0)</f>
        <v>0</v>
      </c>
      <c r="BJ84" s="19" t="s">
        <v>80</v>
      </c>
      <c r="BK84" s="186">
        <f t="shared" ref="BK84:BK90" si="9">ROUND(I84*H84,1)</f>
        <v>0</v>
      </c>
      <c r="BL84" s="19" t="s">
        <v>268</v>
      </c>
      <c r="BM84" s="185" t="s">
        <v>2288</v>
      </c>
    </row>
    <row r="85" spans="1:65" s="2" customFormat="1" ht="16.5" customHeight="1">
      <c r="A85" s="36"/>
      <c r="B85" s="37"/>
      <c r="C85" s="237" t="s">
        <v>367</v>
      </c>
      <c r="D85" s="237" t="s">
        <v>250</v>
      </c>
      <c r="E85" s="238" t="s">
        <v>2289</v>
      </c>
      <c r="F85" s="239" t="s">
        <v>2290</v>
      </c>
      <c r="G85" s="240" t="s">
        <v>185</v>
      </c>
      <c r="H85" s="241">
        <v>10</v>
      </c>
      <c r="I85" s="242"/>
      <c r="J85" s="243">
        <f t="shared" si="0"/>
        <v>0</v>
      </c>
      <c r="K85" s="239" t="s">
        <v>19</v>
      </c>
      <c r="L85" s="244"/>
      <c r="M85" s="245" t="s">
        <v>19</v>
      </c>
      <c r="N85" s="246" t="s">
        <v>43</v>
      </c>
      <c r="O85" s="66"/>
      <c r="P85" s="183">
        <f t="shared" si="1"/>
        <v>0</v>
      </c>
      <c r="Q85" s="183">
        <v>0</v>
      </c>
      <c r="R85" s="183">
        <f t="shared" si="2"/>
        <v>0</v>
      </c>
      <c r="S85" s="183">
        <v>0</v>
      </c>
      <c r="T85" s="183">
        <f t="shared" si="3"/>
        <v>0</v>
      </c>
      <c r="U85" s="184" t="s">
        <v>19</v>
      </c>
      <c r="V85" s="36"/>
      <c r="W85" s="36"/>
      <c r="X85" s="36"/>
      <c r="Y85" s="36"/>
      <c r="Z85" s="36"/>
      <c r="AA85" s="36"/>
      <c r="AB85" s="36"/>
      <c r="AC85" s="36"/>
      <c r="AD85" s="36"/>
      <c r="AE85" s="36"/>
      <c r="AR85" s="185" t="s">
        <v>406</v>
      </c>
      <c r="AT85" s="185" t="s">
        <v>250</v>
      </c>
      <c r="AU85" s="185" t="s">
        <v>82</v>
      </c>
      <c r="AY85" s="19" t="s">
        <v>161</v>
      </c>
      <c r="BE85" s="186">
        <f t="shared" si="4"/>
        <v>0</v>
      </c>
      <c r="BF85" s="186">
        <f t="shared" si="5"/>
        <v>0</v>
      </c>
      <c r="BG85" s="186">
        <f t="shared" si="6"/>
        <v>0</v>
      </c>
      <c r="BH85" s="186">
        <f t="shared" si="7"/>
        <v>0</v>
      </c>
      <c r="BI85" s="186">
        <f t="shared" si="8"/>
        <v>0</v>
      </c>
      <c r="BJ85" s="19" t="s">
        <v>80</v>
      </c>
      <c r="BK85" s="186">
        <f t="shared" si="9"/>
        <v>0</v>
      </c>
      <c r="BL85" s="19" t="s">
        <v>268</v>
      </c>
      <c r="BM85" s="185" t="s">
        <v>2291</v>
      </c>
    </row>
    <row r="86" spans="1:65" s="2" customFormat="1" ht="16.5" customHeight="1">
      <c r="A86" s="36"/>
      <c r="B86" s="37"/>
      <c r="C86" s="174" t="s">
        <v>371</v>
      </c>
      <c r="D86" s="174" t="s">
        <v>165</v>
      </c>
      <c r="E86" s="175" t="s">
        <v>2292</v>
      </c>
      <c r="F86" s="176" t="s">
        <v>2293</v>
      </c>
      <c r="G86" s="177" t="s">
        <v>185</v>
      </c>
      <c r="H86" s="178">
        <v>10</v>
      </c>
      <c r="I86" s="179"/>
      <c r="J86" s="180">
        <f t="shared" si="0"/>
        <v>0</v>
      </c>
      <c r="K86" s="176" t="s">
        <v>19</v>
      </c>
      <c r="L86" s="41"/>
      <c r="M86" s="181" t="s">
        <v>19</v>
      </c>
      <c r="N86" s="182" t="s">
        <v>43</v>
      </c>
      <c r="O86" s="66"/>
      <c r="P86" s="183">
        <f t="shared" si="1"/>
        <v>0</v>
      </c>
      <c r="Q86" s="183">
        <v>0</v>
      </c>
      <c r="R86" s="183">
        <f t="shared" si="2"/>
        <v>0</v>
      </c>
      <c r="S86" s="183">
        <v>0</v>
      </c>
      <c r="T86" s="183">
        <f t="shared" si="3"/>
        <v>0</v>
      </c>
      <c r="U86" s="184" t="s">
        <v>19</v>
      </c>
      <c r="V86" s="36"/>
      <c r="W86" s="36"/>
      <c r="X86" s="36"/>
      <c r="Y86" s="36"/>
      <c r="Z86" s="36"/>
      <c r="AA86" s="36"/>
      <c r="AB86" s="36"/>
      <c r="AC86" s="36"/>
      <c r="AD86" s="36"/>
      <c r="AE86" s="36"/>
      <c r="AR86" s="185" t="s">
        <v>268</v>
      </c>
      <c r="AT86" s="185" t="s">
        <v>165</v>
      </c>
      <c r="AU86" s="185" t="s">
        <v>82</v>
      </c>
      <c r="AY86" s="19" t="s">
        <v>161</v>
      </c>
      <c r="BE86" s="186">
        <f t="shared" si="4"/>
        <v>0</v>
      </c>
      <c r="BF86" s="186">
        <f t="shared" si="5"/>
        <v>0</v>
      </c>
      <c r="BG86" s="186">
        <f t="shared" si="6"/>
        <v>0</v>
      </c>
      <c r="BH86" s="186">
        <f t="shared" si="7"/>
        <v>0</v>
      </c>
      <c r="BI86" s="186">
        <f t="shared" si="8"/>
        <v>0</v>
      </c>
      <c r="BJ86" s="19" t="s">
        <v>80</v>
      </c>
      <c r="BK86" s="186">
        <f t="shared" si="9"/>
        <v>0</v>
      </c>
      <c r="BL86" s="19" t="s">
        <v>268</v>
      </c>
      <c r="BM86" s="185" t="s">
        <v>2294</v>
      </c>
    </row>
    <row r="87" spans="1:65" s="2" customFormat="1" ht="16.5" customHeight="1">
      <c r="A87" s="36"/>
      <c r="B87" s="37"/>
      <c r="C87" s="237" t="s">
        <v>377</v>
      </c>
      <c r="D87" s="237" t="s">
        <v>250</v>
      </c>
      <c r="E87" s="238" t="s">
        <v>2295</v>
      </c>
      <c r="F87" s="239" t="s">
        <v>2296</v>
      </c>
      <c r="G87" s="240" t="s">
        <v>185</v>
      </c>
      <c r="H87" s="241">
        <v>10</v>
      </c>
      <c r="I87" s="242"/>
      <c r="J87" s="243">
        <f t="shared" si="0"/>
        <v>0</v>
      </c>
      <c r="K87" s="239" t="s">
        <v>19</v>
      </c>
      <c r="L87" s="244"/>
      <c r="M87" s="245" t="s">
        <v>19</v>
      </c>
      <c r="N87" s="246" t="s">
        <v>43</v>
      </c>
      <c r="O87" s="66"/>
      <c r="P87" s="183">
        <f t="shared" si="1"/>
        <v>0</v>
      </c>
      <c r="Q87" s="183">
        <v>0</v>
      </c>
      <c r="R87" s="183">
        <f t="shared" si="2"/>
        <v>0</v>
      </c>
      <c r="S87" s="183">
        <v>0</v>
      </c>
      <c r="T87" s="183">
        <f t="shared" si="3"/>
        <v>0</v>
      </c>
      <c r="U87" s="184" t="s">
        <v>19</v>
      </c>
      <c r="V87" s="36"/>
      <c r="W87" s="36"/>
      <c r="X87" s="36"/>
      <c r="Y87" s="36"/>
      <c r="Z87" s="36"/>
      <c r="AA87" s="36"/>
      <c r="AB87" s="36"/>
      <c r="AC87" s="36"/>
      <c r="AD87" s="36"/>
      <c r="AE87" s="36"/>
      <c r="AR87" s="185" t="s">
        <v>406</v>
      </c>
      <c r="AT87" s="185" t="s">
        <v>250</v>
      </c>
      <c r="AU87" s="185" t="s">
        <v>82</v>
      </c>
      <c r="AY87" s="19" t="s">
        <v>161</v>
      </c>
      <c r="BE87" s="186">
        <f t="shared" si="4"/>
        <v>0</v>
      </c>
      <c r="BF87" s="186">
        <f t="shared" si="5"/>
        <v>0</v>
      </c>
      <c r="BG87" s="186">
        <f t="shared" si="6"/>
        <v>0</v>
      </c>
      <c r="BH87" s="186">
        <f t="shared" si="7"/>
        <v>0</v>
      </c>
      <c r="BI87" s="186">
        <f t="shared" si="8"/>
        <v>0</v>
      </c>
      <c r="BJ87" s="19" t="s">
        <v>80</v>
      </c>
      <c r="BK87" s="186">
        <f t="shared" si="9"/>
        <v>0</v>
      </c>
      <c r="BL87" s="19" t="s">
        <v>268</v>
      </c>
      <c r="BM87" s="185" t="s">
        <v>2297</v>
      </c>
    </row>
    <row r="88" spans="1:65" s="2" customFormat="1" ht="16.5" customHeight="1">
      <c r="A88" s="36"/>
      <c r="B88" s="37"/>
      <c r="C88" s="174" t="s">
        <v>383</v>
      </c>
      <c r="D88" s="174" t="s">
        <v>165</v>
      </c>
      <c r="E88" s="175" t="s">
        <v>2298</v>
      </c>
      <c r="F88" s="176" t="s">
        <v>2299</v>
      </c>
      <c r="G88" s="177" t="s">
        <v>185</v>
      </c>
      <c r="H88" s="178">
        <v>2</v>
      </c>
      <c r="I88" s="179"/>
      <c r="J88" s="180">
        <f t="shared" si="0"/>
        <v>0</v>
      </c>
      <c r="K88" s="176" t="s">
        <v>19</v>
      </c>
      <c r="L88" s="41"/>
      <c r="M88" s="181" t="s">
        <v>19</v>
      </c>
      <c r="N88" s="182" t="s">
        <v>43</v>
      </c>
      <c r="O88" s="66"/>
      <c r="P88" s="183">
        <f t="shared" si="1"/>
        <v>0</v>
      </c>
      <c r="Q88" s="183">
        <v>0</v>
      </c>
      <c r="R88" s="183">
        <f t="shared" si="2"/>
        <v>0</v>
      </c>
      <c r="S88" s="183">
        <v>0</v>
      </c>
      <c r="T88" s="183">
        <f t="shared" si="3"/>
        <v>0</v>
      </c>
      <c r="U88" s="184" t="s">
        <v>19</v>
      </c>
      <c r="V88" s="36"/>
      <c r="W88" s="36"/>
      <c r="X88" s="36"/>
      <c r="Y88" s="36"/>
      <c r="Z88" s="36"/>
      <c r="AA88" s="36"/>
      <c r="AB88" s="36"/>
      <c r="AC88" s="36"/>
      <c r="AD88" s="36"/>
      <c r="AE88" s="36"/>
      <c r="AR88" s="185" t="s">
        <v>268</v>
      </c>
      <c r="AT88" s="185" t="s">
        <v>165</v>
      </c>
      <c r="AU88" s="185" t="s">
        <v>82</v>
      </c>
      <c r="AY88" s="19" t="s">
        <v>161</v>
      </c>
      <c r="BE88" s="186">
        <f t="shared" si="4"/>
        <v>0</v>
      </c>
      <c r="BF88" s="186">
        <f t="shared" si="5"/>
        <v>0</v>
      </c>
      <c r="BG88" s="186">
        <f t="shared" si="6"/>
        <v>0</v>
      </c>
      <c r="BH88" s="186">
        <f t="shared" si="7"/>
        <v>0</v>
      </c>
      <c r="BI88" s="186">
        <f t="shared" si="8"/>
        <v>0</v>
      </c>
      <c r="BJ88" s="19" t="s">
        <v>80</v>
      </c>
      <c r="BK88" s="186">
        <f t="shared" si="9"/>
        <v>0</v>
      </c>
      <c r="BL88" s="19" t="s">
        <v>268</v>
      </c>
      <c r="BM88" s="185" t="s">
        <v>2300</v>
      </c>
    </row>
    <row r="89" spans="1:65" s="2" customFormat="1" ht="16.5" customHeight="1">
      <c r="A89" s="36"/>
      <c r="B89" s="37"/>
      <c r="C89" s="237" t="s">
        <v>390</v>
      </c>
      <c r="D89" s="237" t="s">
        <v>250</v>
      </c>
      <c r="E89" s="238" t="s">
        <v>2301</v>
      </c>
      <c r="F89" s="239" t="s">
        <v>2302</v>
      </c>
      <c r="G89" s="240" t="s">
        <v>185</v>
      </c>
      <c r="H89" s="241">
        <v>2</v>
      </c>
      <c r="I89" s="242"/>
      <c r="J89" s="243">
        <f t="shared" si="0"/>
        <v>0</v>
      </c>
      <c r="K89" s="239" t="s">
        <v>19</v>
      </c>
      <c r="L89" s="244"/>
      <c r="M89" s="245" t="s">
        <v>19</v>
      </c>
      <c r="N89" s="246" t="s">
        <v>43</v>
      </c>
      <c r="O89" s="66"/>
      <c r="P89" s="183">
        <f t="shared" si="1"/>
        <v>0</v>
      </c>
      <c r="Q89" s="183">
        <v>0</v>
      </c>
      <c r="R89" s="183">
        <f t="shared" si="2"/>
        <v>0</v>
      </c>
      <c r="S89" s="183">
        <v>0</v>
      </c>
      <c r="T89" s="183">
        <f t="shared" si="3"/>
        <v>0</v>
      </c>
      <c r="U89" s="184" t="s">
        <v>19</v>
      </c>
      <c r="V89" s="36"/>
      <c r="W89" s="36"/>
      <c r="X89" s="36"/>
      <c r="Y89" s="36"/>
      <c r="Z89" s="36"/>
      <c r="AA89" s="36"/>
      <c r="AB89" s="36"/>
      <c r="AC89" s="36"/>
      <c r="AD89" s="36"/>
      <c r="AE89" s="36"/>
      <c r="AR89" s="185" t="s">
        <v>406</v>
      </c>
      <c r="AT89" s="185" t="s">
        <v>250</v>
      </c>
      <c r="AU89" s="185" t="s">
        <v>82</v>
      </c>
      <c r="AY89" s="19" t="s">
        <v>161</v>
      </c>
      <c r="BE89" s="186">
        <f t="shared" si="4"/>
        <v>0</v>
      </c>
      <c r="BF89" s="186">
        <f t="shared" si="5"/>
        <v>0</v>
      </c>
      <c r="BG89" s="186">
        <f t="shared" si="6"/>
        <v>0</v>
      </c>
      <c r="BH89" s="186">
        <f t="shared" si="7"/>
        <v>0</v>
      </c>
      <c r="BI89" s="186">
        <f t="shared" si="8"/>
        <v>0</v>
      </c>
      <c r="BJ89" s="19" t="s">
        <v>80</v>
      </c>
      <c r="BK89" s="186">
        <f t="shared" si="9"/>
        <v>0</v>
      </c>
      <c r="BL89" s="19" t="s">
        <v>268</v>
      </c>
      <c r="BM89" s="185" t="s">
        <v>2303</v>
      </c>
    </row>
    <row r="90" spans="1:65" s="2" customFormat="1" ht="24.2" customHeight="1">
      <c r="A90" s="36"/>
      <c r="B90" s="37"/>
      <c r="C90" s="174" t="s">
        <v>501</v>
      </c>
      <c r="D90" s="174" t="s">
        <v>165</v>
      </c>
      <c r="E90" s="175" t="s">
        <v>2304</v>
      </c>
      <c r="F90" s="176" t="s">
        <v>2305</v>
      </c>
      <c r="G90" s="177" t="s">
        <v>672</v>
      </c>
      <c r="H90" s="247"/>
      <c r="I90" s="179"/>
      <c r="J90" s="180">
        <f t="shared" si="0"/>
        <v>0</v>
      </c>
      <c r="K90" s="176" t="s">
        <v>169</v>
      </c>
      <c r="L90" s="41"/>
      <c r="M90" s="181" t="s">
        <v>19</v>
      </c>
      <c r="N90" s="182" t="s">
        <v>43</v>
      </c>
      <c r="O90" s="66"/>
      <c r="P90" s="183">
        <f t="shared" si="1"/>
        <v>0</v>
      </c>
      <c r="Q90" s="183">
        <v>0</v>
      </c>
      <c r="R90" s="183">
        <f t="shared" si="2"/>
        <v>0</v>
      </c>
      <c r="S90" s="183">
        <v>0</v>
      </c>
      <c r="T90" s="183">
        <f t="shared" si="3"/>
        <v>0</v>
      </c>
      <c r="U90" s="184" t="s">
        <v>19</v>
      </c>
      <c r="V90" s="36"/>
      <c r="W90" s="36"/>
      <c r="X90" s="36"/>
      <c r="Y90" s="36"/>
      <c r="Z90" s="36"/>
      <c r="AA90" s="36"/>
      <c r="AB90" s="36"/>
      <c r="AC90" s="36"/>
      <c r="AD90" s="36"/>
      <c r="AE90" s="36"/>
      <c r="AR90" s="185" t="s">
        <v>268</v>
      </c>
      <c r="AT90" s="185" t="s">
        <v>165</v>
      </c>
      <c r="AU90" s="185" t="s">
        <v>82</v>
      </c>
      <c r="AY90" s="19" t="s">
        <v>161</v>
      </c>
      <c r="BE90" s="186">
        <f t="shared" si="4"/>
        <v>0</v>
      </c>
      <c r="BF90" s="186">
        <f t="shared" si="5"/>
        <v>0</v>
      </c>
      <c r="BG90" s="186">
        <f t="shared" si="6"/>
        <v>0</v>
      </c>
      <c r="BH90" s="186">
        <f t="shared" si="7"/>
        <v>0</v>
      </c>
      <c r="BI90" s="186">
        <f t="shared" si="8"/>
        <v>0</v>
      </c>
      <c r="BJ90" s="19" t="s">
        <v>80</v>
      </c>
      <c r="BK90" s="186">
        <f t="shared" si="9"/>
        <v>0</v>
      </c>
      <c r="BL90" s="19" t="s">
        <v>268</v>
      </c>
      <c r="BM90" s="185" t="s">
        <v>2306</v>
      </c>
    </row>
    <row r="91" spans="1:65" s="2" customFormat="1" ht="11.25">
      <c r="A91" s="36"/>
      <c r="B91" s="37"/>
      <c r="C91" s="38"/>
      <c r="D91" s="187" t="s">
        <v>172</v>
      </c>
      <c r="E91" s="38"/>
      <c r="F91" s="188" t="s">
        <v>2307</v>
      </c>
      <c r="G91" s="38"/>
      <c r="H91" s="38"/>
      <c r="I91" s="189"/>
      <c r="J91" s="38"/>
      <c r="K91" s="38"/>
      <c r="L91" s="41"/>
      <c r="M91" s="190"/>
      <c r="N91" s="191"/>
      <c r="O91" s="66"/>
      <c r="P91" s="66"/>
      <c r="Q91" s="66"/>
      <c r="R91" s="66"/>
      <c r="S91" s="66"/>
      <c r="T91" s="66"/>
      <c r="U91" s="67"/>
      <c r="V91" s="36"/>
      <c r="W91" s="36"/>
      <c r="X91" s="36"/>
      <c r="Y91" s="36"/>
      <c r="Z91" s="36"/>
      <c r="AA91" s="36"/>
      <c r="AB91" s="36"/>
      <c r="AC91" s="36"/>
      <c r="AD91" s="36"/>
      <c r="AE91" s="36"/>
      <c r="AT91" s="19" t="s">
        <v>172</v>
      </c>
      <c r="AU91" s="19" t="s">
        <v>82</v>
      </c>
    </row>
    <row r="92" spans="1:65" s="2" customFormat="1" ht="78">
      <c r="A92" s="36"/>
      <c r="B92" s="37"/>
      <c r="C92" s="38"/>
      <c r="D92" s="194" t="s">
        <v>213</v>
      </c>
      <c r="E92" s="38"/>
      <c r="F92" s="225" t="s">
        <v>1609</v>
      </c>
      <c r="G92" s="38"/>
      <c r="H92" s="38"/>
      <c r="I92" s="189"/>
      <c r="J92" s="38"/>
      <c r="K92" s="38"/>
      <c r="L92" s="41"/>
      <c r="M92" s="190"/>
      <c r="N92" s="191"/>
      <c r="O92" s="66"/>
      <c r="P92" s="66"/>
      <c r="Q92" s="66"/>
      <c r="R92" s="66"/>
      <c r="S92" s="66"/>
      <c r="T92" s="66"/>
      <c r="U92" s="67"/>
      <c r="V92" s="36"/>
      <c r="W92" s="36"/>
      <c r="X92" s="36"/>
      <c r="Y92" s="36"/>
      <c r="Z92" s="36"/>
      <c r="AA92" s="36"/>
      <c r="AB92" s="36"/>
      <c r="AC92" s="36"/>
      <c r="AD92" s="36"/>
      <c r="AE92" s="36"/>
      <c r="AT92" s="19" t="s">
        <v>213</v>
      </c>
      <c r="AU92" s="19" t="s">
        <v>82</v>
      </c>
    </row>
    <row r="93" spans="1:65" s="2" customFormat="1" ht="16.5" customHeight="1">
      <c r="A93" s="36"/>
      <c r="B93" s="37"/>
      <c r="C93" s="174" t="s">
        <v>506</v>
      </c>
      <c r="D93" s="174" t="s">
        <v>165</v>
      </c>
      <c r="E93" s="175" t="s">
        <v>2308</v>
      </c>
      <c r="F93" s="176" t="s">
        <v>2309</v>
      </c>
      <c r="G93" s="177" t="s">
        <v>672</v>
      </c>
      <c r="H93" s="247"/>
      <c r="I93" s="179"/>
      <c r="J93" s="180">
        <f>ROUND(I93*H93,1)</f>
        <v>0</v>
      </c>
      <c r="K93" s="176" t="s">
        <v>19</v>
      </c>
      <c r="L93" s="41"/>
      <c r="M93" s="251" t="s">
        <v>19</v>
      </c>
      <c r="N93" s="252" t="s">
        <v>43</v>
      </c>
      <c r="O93" s="253"/>
      <c r="P93" s="254">
        <f>O93*H93</f>
        <v>0</v>
      </c>
      <c r="Q93" s="254">
        <v>0</v>
      </c>
      <c r="R93" s="254">
        <f>Q93*H93</f>
        <v>0</v>
      </c>
      <c r="S93" s="254">
        <v>0</v>
      </c>
      <c r="T93" s="254">
        <f>S93*H93</f>
        <v>0</v>
      </c>
      <c r="U93" s="255" t="s">
        <v>19</v>
      </c>
      <c r="V93" s="36"/>
      <c r="W93" s="36"/>
      <c r="X93" s="36"/>
      <c r="Y93" s="36"/>
      <c r="Z93" s="36"/>
      <c r="AA93" s="36"/>
      <c r="AB93" s="36"/>
      <c r="AC93" s="36"/>
      <c r="AD93" s="36"/>
      <c r="AE93" s="36"/>
      <c r="AR93" s="185" t="s">
        <v>268</v>
      </c>
      <c r="AT93" s="185" t="s">
        <v>165</v>
      </c>
      <c r="AU93" s="185" t="s">
        <v>82</v>
      </c>
      <c r="AY93" s="19" t="s">
        <v>161</v>
      </c>
      <c r="BE93" s="186">
        <f>IF(N93="základní",J93,0)</f>
        <v>0</v>
      </c>
      <c r="BF93" s="186">
        <f>IF(N93="snížená",J93,0)</f>
        <v>0</v>
      </c>
      <c r="BG93" s="186">
        <f>IF(N93="zákl. přenesená",J93,0)</f>
        <v>0</v>
      </c>
      <c r="BH93" s="186">
        <f>IF(N93="sníž. přenesená",J93,0)</f>
        <v>0</v>
      </c>
      <c r="BI93" s="186">
        <f>IF(N93="nulová",J93,0)</f>
        <v>0</v>
      </c>
      <c r="BJ93" s="19" t="s">
        <v>80</v>
      </c>
      <c r="BK93" s="186">
        <f>ROUND(I93*H93,1)</f>
        <v>0</v>
      </c>
      <c r="BL93" s="19" t="s">
        <v>268</v>
      </c>
      <c r="BM93" s="185" t="s">
        <v>2310</v>
      </c>
    </row>
    <row r="94" spans="1:65" s="2" customFormat="1" ht="6.95" customHeight="1">
      <c r="A94" s="36"/>
      <c r="B94" s="49"/>
      <c r="C94" s="50"/>
      <c r="D94" s="50"/>
      <c r="E94" s="50"/>
      <c r="F94" s="50"/>
      <c r="G94" s="50"/>
      <c r="H94" s="50"/>
      <c r="I94" s="50"/>
      <c r="J94" s="50"/>
      <c r="K94" s="50"/>
      <c r="L94" s="41"/>
      <c r="M94" s="36"/>
      <c r="O94" s="36"/>
      <c r="P94" s="36"/>
      <c r="Q94" s="36"/>
      <c r="R94" s="36"/>
      <c r="S94" s="36"/>
      <c r="T94" s="36"/>
      <c r="U94" s="36"/>
      <c r="V94" s="36"/>
      <c r="W94" s="36"/>
      <c r="X94" s="36"/>
      <c r="Y94" s="36"/>
      <c r="Z94" s="36"/>
      <c r="AA94" s="36"/>
      <c r="AB94" s="36"/>
      <c r="AC94" s="36"/>
      <c r="AD94" s="36"/>
      <c r="AE94" s="36"/>
    </row>
  </sheetData>
  <sheetProtection algorithmName="SHA-512" hashValue="mH9BCBLXfQ7GraQRz909GpY0drjd9kaeWEoFSsfeGOvHTWQyukJDr3qvnOH+Gayx9jtmRwC9eZcLp4U4jZijGg==" saltValue="DvD+6S8ELjy3PENbzOIbIwP165ru7EqSxK+0PvvkqnSgS/+PwZHjUIbJ69EYJg01xEyj/mN8ow6ZjIiXiG5IrA==" spinCount="100000" sheet="1" objects="1" scenarios="1" formatColumns="0" formatRows="0" autoFilter="0"/>
  <autoFilter ref="C80:K93" xr:uid="{00000000-0009-0000-0000-000004000000}"/>
  <mergeCells count="9">
    <mergeCell ref="E50:H50"/>
    <mergeCell ref="E71:H71"/>
    <mergeCell ref="E73:H73"/>
    <mergeCell ref="L2:V2"/>
    <mergeCell ref="E7:H7"/>
    <mergeCell ref="E9:H9"/>
    <mergeCell ref="E18:H18"/>
    <mergeCell ref="E27:H27"/>
    <mergeCell ref="E48:H48"/>
  </mergeCells>
  <hyperlinks>
    <hyperlink ref="F91" r:id="rId1" xr:uid="{00000000-0004-0000-0400-000000000000}"/>
  </hyperlinks>
  <pageMargins left="0.39370078740157483" right="0.39370078740157483" top="0.39370078740157483" bottom="0.39370078740157483" header="0" footer="0"/>
  <pageSetup paperSize="9" scale="84" fitToHeight="100" orientation="landscape" r:id="rId2"/>
  <headerFooter>
    <oddFooter>&amp;CStrana &amp;P z &amp;N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3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1" width="14.16406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9"/>
      <c r="M2" s="379"/>
      <c r="N2" s="379"/>
      <c r="O2" s="379"/>
      <c r="P2" s="379"/>
      <c r="Q2" s="379"/>
      <c r="R2" s="379"/>
      <c r="S2" s="379"/>
      <c r="T2" s="379"/>
      <c r="U2" s="379"/>
      <c r="V2" s="379"/>
      <c r="AT2" s="19" t="s">
        <v>93</v>
      </c>
    </row>
    <row r="3" spans="1:46" s="1" customFormat="1" ht="6.95" customHeight="1">
      <c r="B3" s="103"/>
      <c r="C3" s="104"/>
      <c r="D3" s="104"/>
      <c r="E3" s="104"/>
      <c r="F3" s="104"/>
      <c r="G3" s="104"/>
      <c r="H3" s="104"/>
      <c r="I3" s="104"/>
      <c r="J3" s="104"/>
      <c r="K3" s="104"/>
      <c r="L3" s="22"/>
      <c r="AT3" s="19" t="s">
        <v>82</v>
      </c>
    </row>
    <row r="4" spans="1:46" s="1" customFormat="1" ht="24.95" customHeight="1">
      <c r="B4" s="22"/>
      <c r="D4" s="105" t="s">
        <v>104</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0" t="str">
        <f>'Rekapitulace stavby'!K6</f>
        <v>MM DĚČÍN - REKONSTRUKCE SÁLU BUDOVY A6(CÚ 2022/I)</v>
      </c>
      <c r="F7" s="381"/>
      <c r="G7" s="381"/>
      <c r="H7" s="381"/>
      <c r="L7" s="22"/>
    </row>
    <row r="8" spans="1:46" s="2" customFormat="1" ht="12" customHeight="1">
      <c r="A8" s="36"/>
      <c r="B8" s="41"/>
      <c r="C8" s="36"/>
      <c r="D8" s="107" t="s">
        <v>105</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2" t="s">
        <v>2311</v>
      </c>
      <c r="F9" s="383"/>
      <c r="G9" s="383"/>
      <c r="H9" s="383"/>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11. 3. 2022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4" t="str">
        <f>'Rekapitulace stavby'!E14</f>
        <v>Vyplň údaj</v>
      </c>
      <c r="F18" s="385"/>
      <c r="G18" s="385"/>
      <c r="H18" s="385"/>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19</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32</v>
      </c>
      <c r="F21" s="36"/>
      <c r="G21" s="36"/>
      <c r="H21" s="36"/>
      <c r="I21" s="107" t="s">
        <v>28</v>
      </c>
      <c r="J21" s="109" t="s">
        <v>19</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34</v>
      </c>
      <c r="E23" s="36"/>
      <c r="F23" s="36"/>
      <c r="G23" s="36"/>
      <c r="H23" s="36"/>
      <c r="I23" s="107" t="s">
        <v>26</v>
      </c>
      <c r="J23" s="109" t="s">
        <v>19</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35</v>
      </c>
      <c r="F24" s="36"/>
      <c r="G24" s="36"/>
      <c r="H24" s="36"/>
      <c r="I24" s="107" t="s">
        <v>28</v>
      </c>
      <c r="J24" s="109" t="s">
        <v>19</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36</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59.25" customHeight="1">
      <c r="A27" s="111"/>
      <c r="B27" s="112"/>
      <c r="C27" s="111"/>
      <c r="D27" s="111"/>
      <c r="E27" s="386" t="s">
        <v>107</v>
      </c>
      <c r="F27" s="386"/>
      <c r="G27" s="386"/>
      <c r="H27" s="386"/>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38</v>
      </c>
      <c r="E30" s="36"/>
      <c r="F30" s="36"/>
      <c r="G30" s="36"/>
      <c r="H30" s="36"/>
      <c r="I30" s="36"/>
      <c r="J30" s="116">
        <f>ROUND(J87, 1)</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40</v>
      </c>
      <c r="G32" s="36"/>
      <c r="H32" s="36"/>
      <c r="I32" s="117" t="s">
        <v>39</v>
      </c>
      <c r="J32" s="117" t="s">
        <v>41</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42</v>
      </c>
      <c r="E33" s="107" t="s">
        <v>43</v>
      </c>
      <c r="F33" s="119">
        <f>ROUND((SUM(BE87:BE137)),  1)</f>
        <v>0</v>
      </c>
      <c r="G33" s="36"/>
      <c r="H33" s="36"/>
      <c r="I33" s="120">
        <v>0.21</v>
      </c>
      <c r="J33" s="119">
        <f>ROUND(((SUM(BE87:BE137))*I33),  1)</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44</v>
      </c>
      <c r="F34" s="119">
        <f>ROUND((SUM(BF87:BF137)),  1)</f>
        <v>0</v>
      </c>
      <c r="G34" s="36"/>
      <c r="H34" s="36"/>
      <c r="I34" s="120">
        <v>0.15</v>
      </c>
      <c r="J34" s="119">
        <f>ROUND(((SUM(BF87:BF137))*I34),  1)</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45</v>
      </c>
      <c r="F35" s="119">
        <f>ROUND((SUM(BG87:BG137)),  1)</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46</v>
      </c>
      <c r="F36" s="119">
        <f>ROUND((SUM(BH87:BH137)),  1)</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47</v>
      </c>
      <c r="F37" s="119">
        <f>ROUND((SUM(BI87:BI137)),  1)</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48</v>
      </c>
      <c r="E39" s="123"/>
      <c r="F39" s="123"/>
      <c r="G39" s="124" t="s">
        <v>49</v>
      </c>
      <c r="H39" s="125" t="s">
        <v>50</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108</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7" t="str">
        <f>E7</f>
        <v>MM DĚČÍN - REKONSTRUKCE SÁLU BUDOVY A6(CÚ 2022/I)</v>
      </c>
      <c r="F48" s="388"/>
      <c r="G48" s="388"/>
      <c r="H48" s="388"/>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105</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40" t="str">
        <f>E9</f>
        <v xml:space="preserve">5 - VYTÁPĚNÍ     </v>
      </c>
      <c r="F50" s="389"/>
      <c r="G50" s="389"/>
      <c r="H50" s="389"/>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DĚČÍN</v>
      </c>
      <c r="G52" s="38"/>
      <c r="H52" s="38"/>
      <c r="I52" s="31" t="s">
        <v>23</v>
      </c>
      <c r="J52" s="61" t="str">
        <f>IF(J12="","",J12)</f>
        <v>11. 3. 2022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STATUTÁTNÍ MĚSTO DĚČÍN Mírové.nám 1175/5, Děčín 4</v>
      </c>
      <c r="G54" s="38"/>
      <c r="H54" s="38"/>
      <c r="I54" s="31" t="s">
        <v>31</v>
      </c>
      <c r="J54" s="34" t="str">
        <f>E21</f>
        <v>ATELIÉR SCHMIDT Děčín</v>
      </c>
      <c r="K54" s="38"/>
      <c r="L54" s="10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 xml:space="preserve">Nina Blavková Děčín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109</v>
      </c>
      <c r="D57" s="133"/>
      <c r="E57" s="133"/>
      <c r="F57" s="133"/>
      <c r="G57" s="133"/>
      <c r="H57" s="133"/>
      <c r="I57" s="133"/>
      <c r="J57" s="134" t="s">
        <v>110</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70</v>
      </c>
      <c r="D59" s="38"/>
      <c r="E59" s="38"/>
      <c r="F59" s="38"/>
      <c r="G59" s="38"/>
      <c r="H59" s="38"/>
      <c r="I59" s="38"/>
      <c r="J59" s="79">
        <f>J87</f>
        <v>0</v>
      </c>
      <c r="K59" s="38"/>
      <c r="L59" s="108"/>
      <c r="S59" s="36"/>
      <c r="T59" s="36"/>
      <c r="U59" s="36"/>
      <c r="V59" s="36"/>
      <c r="W59" s="36"/>
      <c r="X59" s="36"/>
      <c r="Y59" s="36"/>
      <c r="Z59" s="36"/>
      <c r="AA59" s="36"/>
      <c r="AB59" s="36"/>
      <c r="AC59" s="36"/>
      <c r="AD59" s="36"/>
      <c r="AE59" s="36"/>
      <c r="AU59" s="19" t="s">
        <v>111</v>
      </c>
    </row>
    <row r="60" spans="1:47" s="9" customFormat="1" ht="24.95" customHeight="1">
      <c r="B60" s="136"/>
      <c r="C60" s="137"/>
      <c r="D60" s="138" t="s">
        <v>112</v>
      </c>
      <c r="E60" s="139"/>
      <c r="F60" s="139"/>
      <c r="G60" s="139"/>
      <c r="H60" s="139"/>
      <c r="I60" s="139"/>
      <c r="J60" s="140">
        <f>J88</f>
        <v>0</v>
      </c>
      <c r="K60" s="137"/>
      <c r="L60" s="141"/>
    </row>
    <row r="61" spans="1:47" s="10" customFormat="1" ht="19.899999999999999" customHeight="1">
      <c r="B61" s="142"/>
      <c r="C61" s="143"/>
      <c r="D61" s="144" t="s">
        <v>125</v>
      </c>
      <c r="E61" s="145"/>
      <c r="F61" s="145"/>
      <c r="G61" s="145"/>
      <c r="H61" s="145"/>
      <c r="I61" s="145"/>
      <c r="J61" s="146">
        <f>J89</f>
        <v>0</v>
      </c>
      <c r="K61" s="143"/>
      <c r="L61" s="147"/>
    </row>
    <row r="62" spans="1:47" s="9" customFormat="1" ht="24.95" customHeight="1">
      <c r="B62" s="136"/>
      <c r="C62" s="137"/>
      <c r="D62" s="138" t="s">
        <v>127</v>
      </c>
      <c r="E62" s="139"/>
      <c r="F62" s="139"/>
      <c r="G62" s="139"/>
      <c r="H62" s="139"/>
      <c r="I62" s="139"/>
      <c r="J62" s="140">
        <f>J100</f>
        <v>0</v>
      </c>
      <c r="K62" s="137"/>
      <c r="L62" s="141"/>
    </row>
    <row r="63" spans="1:47" s="10" customFormat="1" ht="19.899999999999999" customHeight="1">
      <c r="B63" s="142"/>
      <c r="C63" s="143"/>
      <c r="D63" s="144" t="s">
        <v>2312</v>
      </c>
      <c r="E63" s="145"/>
      <c r="F63" s="145"/>
      <c r="G63" s="145"/>
      <c r="H63" s="145"/>
      <c r="I63" s="145"/>
      <c r="J63" s="146">
        <f>J101</f>
        <v>0</v>
      </c>
      <c r="K63" s="143"/>
      <c r="L63" s="147"/>
    </row>
    <row r="64" spans="1:47" s="10" customFormat="1" ht="19.899999999999999" customHeight="1">
      <c r="B64" s="142"/>
      <c r="C64" s="143"/>
      <c r="D64" s="144" t="s">
        <v>2313</v>
      </c>
      <c r="E64" s="145"/>
      <c r="F64" s="145"/>
      <c r="G64" s="145"/>
      <c r="H64" s="145"/>
      <c r="I64" s="145"/>
      <c r="J64" s="146">
        <f>J110</f>
        <v>0</v>
      </c>
      <c r="K64" s="143"/>
      <c r="L64" s="147"/>
    </row>
    <row r="65" spans="1:31" s="10" customFormat="1" ht="19.899999999999999" customHeight="1">
      <c r="B65" s="142"/>
      <c r="C65" s="143"/>
      <c r="D65" s="144" t="s">
        <v>2314</v>
      </c>
      <c r="E65" s="145"/>
      <c r="F65" s="145"/>
      <c r="G65" s="145"/>
      <c r="H65" s="145"/>
      <c r="I65" s="145"/>
      <c r="J65" s="146">
        <f>J116</f>
        <v>0</v>
      </c>
      <c r="K65" s="143"/>
      <c r="L65" s="147"/>
    </row>
    <row r="66" spans="1:31" s="10" customFormat="1" ht="19.899999999999999" customHeight="1">
      <c r="B66" s="142"/>
      <c r="C66" s="143"/>
      <c r="D66" s="144" t="s">
        <v>2315</v>
      </c>
      <c r="E66" s="145"/>
      <c r="F66" s="145"/>
      <c r="G66" s="145"/>
      <c r="H66" s="145"/>
      <c r="I66" s="145"/>
      <c r="J66" s="146">
        <f>J123</f>
        <v>0</v>
      </c>
      <c r="K66" s="143"/>
      <c r="L66" s="147"/>
    </row>
    <row r="67" spans="1:31" s="9" customFormat="1" ht="24.95" customHeight="1">
      <c r="B67" s="136"/>
      <c r="C67" s="137"/>
      <c r="D67" s="138" t="s">
        <v>2316</v>
      </c>
      <c r="E67" s="139"/>
      <c r="F67" s="139"/>
      <c r="G67" s="139"/>
      <c r="H67" s="139"/>
      <c r="I67" s="139"/>
      <c r="J67" s="140">
        <f>J129</f>
        <v>0</v>
      </c>
      <c r="K67" s="137"/>
      <c r="L67" s="141"/>
    </row>
    <row r="68" spans="1:31" s="2" customFormat="1" ht="21.75" customHeight="1">
      <c r="A68" s="36"/>
      <c r="B68" s="37"/>
      <c r="C68" s="38"/>
      <c r="D68" s="38"/>
      <c r="E68" s="38"/>
      <c r="F68" s="38"/>
      <c r="G68" s="38"/>
      <c r="H68" s="38"/>
      <c r="I68" s="38"/>
      <c r="J68" s="38"/>
      <c r="K68" s="38"/>
      <c r="L68" s="108"/>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08"/>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08"/>
      <c r="S73" s="36"/>
      <c r="T73" s="36"/>
      <c r="U73" s="36"/>
      <c r="V73" s="36"/>
      <c r="W73" s="36"/>
      <c r="X73" s="36"/>
      <c r="Y73" s="36"/>
      <c r="Z73" s="36"/>
      <c r="AA73" s="36"/>
      <c r="AB73" s="36"/>
      <c r="AC73" s="36"/>
      <c r="AD73" s="36"/>
      <c r="AE73" s="36"/>
    </row>
    <row r="74" spans="1:31" s="2" customFormat="1" ht="24.95" customHeight="1">
      <c r="A74" s="36"/>
      <c r="B74" s="37"/>
      <c r="C74" s="25" t="s">
        <v>145</v>
      </c>
      <c r="D74" s="38"/>
      <c r="E74" s="38"/>
      <c r="F74" s="38"/>
      <c r="G74" s="38"/>
      <c r="H74" s="38"/>
      <c r="I74" s="38"/>
      <c r="J74" s="38"/>
      <c r="K74" s="38"/>
      <c r="L74" s="108"/>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08"/>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38"/>
      <c r="J76" s="38"/>
      <c r="K76" s="38"/>
      <c r="L76" s="108"/>
      <c r="S76" s="36"/>
      <c r="T76" s="36"/>
      <c r="U76" s="36"/>
      <c r="V76" s="36"/>
      <c r="W76" s="36"/>
      <c r="X76" s="36"/>
      <c r="Y76" s="36"/>
      <c r="Z76" s="36"/>
      <c r="AA76" s="36"/>
      <c r="AB76" s="36"/>
      <c r="AC76" s="36"/>
      <c r="AD76" s="36"/>
      <c r="AE76" s="36"/>
    </row>
    <row r="77" spans="1:31" s="2" customFormat="1" ht="16.5" customHeight="1">
      <c r="A77" s="36"/>
      <c r="B77" s="37"/>
      <c r="C77" s="38"/>
      <c r="D77" s="38"/>
      <c r="E77" s="387" t="str">
        <f>E7</f>
        <v>MM DĚČÍN - REKONSTRUKCE SÁLU BUDOVY A6(CÚ 2022/I)</v>
      </c>
      <c r="F77" s="388"/>
      <c r="G77" s="388"/>
      <c r="H77" s="388"/>
      <c r="I77" s="38"/>
      <c r="J77" s="38"/>
      <c r="K77" s="38"/>
      <c r="L77" s="108"/>
      <c r="S77" s="36"/>
      <c r="T77" s="36"/>
      <c r="U77" s="36"/>
      <c r="V77" s="36"/>
      <c r="W77" s="36"/>
      <c r="X77" s="36"/>
      <c r="Y77" s="36"/>
      <c r="Z77" s="36"/>
      <c r="AA77" s="36"/>
      <c r="AB77" s="36"/>
      <c r="AC77" s="36"/>
      <c r="AD77" s="36"/>
      <c r="AE77" s="36"/>
    </row>
    <row r="78" spans="1:31" s="2" customFormat="1" ht="12" customHeight="1">
      <c r="A78" s="36"/>
      <c r="B78" s="37"/>
      <c r="C78" s="31" t="s">
        <v>105</v>
      </c>
      <c r="D78" s="38"/>
      <c r="E78" s="38"/>
      <c r="F78" s="38"/>
      <c r="G78" s="38"/>
      <c r="H78" s="38"/>
      <c r="I78" s="38"/>
      <c r="J78" s="38"/>
      <c r="K78" s="38"/>
      <c r="L78" s="108"/>
      <c r="S78" s="36"/>
      <c r="T78" s="36"/>
      <c r="U78" s="36"/>
      <c r="V78" s="36"/>
      <c r="W78" s="36"/>
      <c r="X78" s="36"/>
      <c r="Y78" s="36"/>
      <c r="Z78" s="36"/>
      <c r="AA78" s="36"/>
      <c r="AB78" s="36"/>
      <c r="AC78" s="36"/>
      <c r="AD78" s="36"/>
      <c r="AE78" s="36"/>
    </row>
    <row r="79" spans="1:31" s="2" customFormat="1" ht="16.5" customHeight="1">
      <c r="A79" s="36"/>
      <c r="B79" s="37"/>
      <c r="C79" s="38"/>
      <c r="D79" s="38"/>
      <c r="E79" s="340" t="str">
        <f>E9</f>
        <v xml:space="preserve">5 - VYTÁPĚNÍ     </v>
      </c>
      <c r="F79" s="389"/>
      <c r="G79" s="389"/>
      <c r="H79" s="389"/>
      <c r="I79" s="38"/>
      <c r="J79" s="38"/>
      <c r="K79" s="38"/>
      <c r="L79" s="108"/>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08"/>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F12</f>
        <v>DĚČÍN</v>
      </c>
      <c r="G81" s="38"/>
      <c r="H81" s="38"/>
      <c r="I81" s="31" t="s">
        <v>23</v>
      </c>
      <c r="J81" s="61" t="str">
        <f>IF(J12="","",J12)</f>
        <v>11. 3. 2022</v>
      </c>
      <c r="K81" s="38"/>
      <c r="L81" s="108"/>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08"/>
      <c r="S82" s="36"/>
      <c r="T82" s="36"/>
      <c r="U82" s="36"/>
      <c r="V82" s="36"/>
      <c r="W82" s="36"/>
      <c r="X82" s="36"/>
      <c r="Y82" s="36"/>
      <c r="Z82" s="36"/>
      <c r="AA82" s="36"/>
      <c r="AB82" s="36"/>
      <c r="AC82" s="36"/>
      <c r="AD82" s="36"/>
      <c r="AE82" s="36"/>
    </row>
    <row r="83" spans="1:65" s="2" customFormat="1" ht="25.7" customHeight="1">
      <c r="A83" s="36"/>
      <c r="B83" s="37"/>
      <c r="C83" s="31" t="s">
        <v>25</v>
      </c>
      <c r="D83" s="38"/>
      <c r="E83" s="38"/>
      <c r="F83" s="29" t="str">
        <f>E15</f>
        <v>STATUTÁTNÍ MĚSTO DĚČÍN Mírové.nám 1175/5, Děčín 4</v>
      </c>
      <c r="G83" s="38"/>
      <c r="H83" s="38"/>
      <c r="I83" s="31" t="s">
        <v>31</v>
      </c>
      <c r="J83" s="34" t="str">
        <f>E21</f>
        <v>ATELIÉR SCHMIDT Děčín</v>
      </c>
      <c r="K83" s="38"/>
      <c r="L83" s="108"/>
      <c r="S83" s="36"/>
      <c r="T83" s="36"/>
      <c r="U83" s="36"/>
      <c r="V83" s="36"/>
      <c r="W83" s="36"/>
      <c r="X83" s="36"/>
      <c r="Y83" s="36"/>
      <c r="Z83" s="36"/>
      <c r="AA83" s="36"/>
      <c r="AB83" s="36"/>
      <c r="AC83" s="36"/>
      <c r="AD83" s="36"/>
      <c r="AE83" s="36"/>
    </row>
    <row r="84" spans="1:65" s="2" customFormat="1" ht="15.2" customHeight="1">
      <c r="A84" s="36"/>
      <c r="B84" s="37"/>
      <c r="C84" s="31" t="s">
        <v>29</v>
      </c>
      <c r="D84" s="38"/>
      <c r="E84" s="38"/>
      <c r="F84" s="29" t="str">
        <f>IF(E18="","",E18)</f>
        <v>Vyplň údaj</v>
      </c>
      <c r="G84" s="38"/>
      <c r="H84" s="38"/>
      <c r="I84" s="31" t="s">
        <v>34</v>
      </c>
      <c r="J84" s="34" t="str">
        <f>E24</f>
        <v xml:space="preserve">Nina Blavková Děčín </v>
      </c>
      <c r="K84" s="38"/>
      <c r="L84" s="108"/>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08"/>
      <c r="S85" s="36"/>
      <c r="T85" s="36"/>
      <c r="U85" s="36"/>
      <c r="V85" s="36"/>
      <c r="W85" s="36"/>
      <c r="X85" s="36"/>
      <c r="Y85" s="36"/>
      <c r="Z85" s="36"/>
      <c r="AA85" s="36"/>
      <c r="AB85" s="36"/>
      <c r="AC85" s="36"/>
      <c r="AD85" s="36"/>
      <c r="AE85" s="36"/>
    </row>
    <row r="86" spans="1:65" s="11" customFormat="1" ht="29.25" customHeight="1">
      <c r="A86" s="148"/>
      <c r="B86" s="149"/>
      <c r="C86" s="150" t="s">
        <v>146</v>
      </c>
      <c r="D86" s="151" t="s">
        <v>57</v>
      </c>
      <c r="E86" s="151" t="s">
        <v>53</v>
      </c>
      <c r="F86" s="151" t="s">
        <v>54</v>
      </c>
      <c r="G86" s="151" t="s">
        <v>147</v>
      </c>
      <c r="H86" s="151" t="s">
        <v>148</v>
      </c>
      <c r="I86" s="151" t="s">
        <v>149</v>
      </c>
      <c r="J86" s="151" t="s">
        <v>110</v>
      </c>
      <c r="K86" s="152" t="s">
        <v>150</v>
      </c>
      <c r="L86" s="153"/>
      <c r="M86" s="70" t="s">
        <v>19</v>
      </c>
      <c r="N86" s="71" t="s">
        <v>42</v>
      </c>
      <c r="O86" s="71" t="s">
        <v>151</v>
      </c>
      <c r="P86" s="71" t="s">
        <v>152</v>
      </c>
      <c r="Q86" s="71" t="s">
        <v>153</v>
      </c>
      <c r="R86" s="71" t="s">
        <v>154</v>
      </c>
      <c r="S86" s="71" t="s">
        <v>155</v>
      </c>
      <c r="T86" s="71" t="s">
        <v>156</v>
      </c>
      <c r="U86" s="72" t="s">
        <v>157</v>
      </c>
      <c r="V86" s="148"/>
      <c r="W86" s="148"/>
      <c r="X86" s="148"/>
      <c r="Y86" s="148"/>
      <c r="Z86" s="148"/>
      <c r="AA86" s="148"/>
      <c r="AB86" s="148"/>
      <c r="AC86" s="148"/>
      <c r="AD86" s="148"/>
      <c r="AE86" s="148"/>
    </row>
    <row r="87" spans="1:65" s="2" customFormat="1" ht="22.9" customHeight="1">
      <c r="A87" s="36"/>
      <c r="B87" s="37"/>
      <c r="C87" s="77" t="s">
        <v>158</v>
      </c>
      <c r="D87" s="38"/>
      <c r="E87" s="38"/>
      <c r="F87" s="38"/>
      <c r="G87" s="38"/>
      <c r="H87" s="38"/>
      <c r="I87" s="38"/>
      <c r="J87" s="154">
        <f>BK87</f>
        <v>0</v>
      </c>
      <c r="K87" s="38"/>
      <c r="L87" s="41"/>
      <c r="M87" s="73"/>
      <c r="N87" s="155"/>
      <c r="O87" s="74"/>
      <c r="P87" s="156">
        <f>P88+P100+P129</f>
        <v>0</v>
      </c>
      <c r="Q87" s="74"/>
      <c r="R87" s="156">
        <f>R88+R100+R129</f>
        <v>1.525523671</v>
      </c>
      <c r="S87" s="74"/>
      <c r="T87" s="156">
        <f>T88+T100+T129</f>
        <v>0.3664</v>
      </c>
      <c r="U87" s="75"/>
      <c r="V87" s="36"/>
      <c r="W87" s="36"/>
      <c r="X87" s="36"/>
      <c r="Y87" s="36"/>
      <c r="Z87" s="36"/>
      <c r="AA87" s="36"/>
      <c r="AB87" s="36"/>
      <c r="AC87" s="36"/>
      <c r="AD87" s="36"/>
      <c r="AE87" s="36"/>
      <c r="AT87" s="19" t="s">
        <v>71</v>
      </c>
      <c r="AU87" s="19" t="s">
        <v>111</v>
      </c>
      <c r="BK87" s="157">
        <f>BK88+BK100+BK129</f>
        <v>0</v>
      </c>
    </row>
    <row r="88" spans="1:65" s="12" customFormat="1" ht="25.9" customHeight="1">
      <c r="B88" s="158"/>
      <c r="C88" s="159"/>
      <c r="D88" s="160" t="s">
        <v>71</v>
      </c>
      <c r="E88" s="161" t="s">
        <v>159</v>
      </c>
      <c r="F88" s="161" t="s">
        <v>160</v>
      </c>
      <c r="G88" s="159"/>
      <c r="H88" s="159"/>
      <c r="I88" s="162"/>
      <c r="J88" s="163">
        <f>BK88</f>
        <v>0</v>
      </c>
      <c r="K88" s="159"/>
      <c r="L88" s="164"/>
      <c r="M88" s="165"/>
      <c r="N88" s="166"/>
      <c r="O88" s="166"/>
      <c r="P88" s="167">
        <f>P89</f>
        <v>0</v>
      </c>
      <c r="Q88" s="166"/>
      <c r="R88" s="167">
        <f>R89</f>
        <v>0</v>
      </c>
      <c r="S88" s="166"/>
      <c r="T88" s="167">
        <f>T89</f>
        <v>0</v>
      </c>
      <c r="U88" s="168"/>
      <c r="AR88" s="169" t="s">
        <v>80</v>
      </c>
      <c r="AT88" s="170" t="s">
        <v>71</v>
      </c>
      <c r="AU88" s="170" t="s">
        <v>72</v>
      </c>
      <c r="AY88" s="169" t="s">
        <v>161</v>
      </c>
      <c r="BK88" s="171">
        <f>BK89</f>
        <v>0</v>
      </c>
    </row>
    <row r="89" spans="1:65" s="12" customFormat="1" ht="22.9" customHeight="1">
      <c r="B89" s="158"/>
      <c r="C89" s="159"/>
      <c r="D89" s="160" t="s">
        <v>71</v>
      </c>
      <c r="E89" s="172" t="s">
        <v>585</v>
      </c>
      <c r="F89" s="172" t="s">
        <v>586</v>
      </c>
      <c r="G89" s="159"/>
      <c r="H89" s="159"/>
      <c r="I89" s="162"/>
      <c r="J89" s="173">
        <f>BK89</f>
        <v>0</v>
      </c>
      <c r="K89" s="159"/>
      <c r="L89" s="164"/>
      <c r="M89" s="165"/>
      <c r="N89" s="166"/>
      <c r="O89" s="166"/>
      <c r="P89" s="167">
        <f>SUM(P90:P99)</f>
        <v>0</v>
      </c>
      <c r="Q89" s="166"/>
      <c r="R89" s="167">
        <f>SUM(R90:R99)</f>
        <v>0</v>
      </c>
      <c r="S89" s="166"/>
      <c r="T89" s="167">
        <f>SUM(T90:T99)</f>
        <v>0</v>
      </c>
      <c r="U89" s="168"/>
      <c r="AR89" s="169" t="s">
        <v>80</v>
      </c>
      <c r="AT89" s="170" t="s">
        <v>71</v>
      </c>
      <c r="AU89" s="170" t="s">
        <v>80</v>
      </c>
      <c r="AY89" s="169" t="s">
        <v>161</v>
      </c>
      <c r="BK89" s="171">
        <f>SUM(BK90:BK99)</f>
        <v>0</v>
      </c>
    </row>
    <row r="90" spans="1:65" s="2" customFormat="1" ht="24.2" customHeight="1">
      <c r="A90" s="36"/>
      <c r="B90" s="37"/>
      <c r="C90" s="174" t="s">
        <v>80</v>
      </c>
      <c r="D90" s="174" t="s">
        <v>165</v>
      </c>
      <c r="E90" s="175" t="s">
        <v>2317</v>
      </c>
      <c r="F90" s="176" t="s">
        <v>2318</v>
      </c>
      <c r="G90" s="177" t="s">
        <v>210</v>
      </c>
      <c r="H90" s="178">
        <v>0.36599999999999999</v>
      </c>
      <c r="I90" s="179"/>
      <c r="J90" s="180">
        <f>ROUND(I90*H90,1)</f>
        <v>0</v>
      </c>
      <c r="K90" s="176" t="s">
        <v>169</v>
      </c>
      <c r="L90" s="41"/>
      <c r="M90" s="181" t="s">
        <v>19</v>
      </c>
      <c r="N90" s="182" t="s">
        <v>43</v>
      </c>
      <c r="O90" s="66"/>
      <c r="P90" s="183">
        <f>O90*H90</f>
        <v>0</v>
      </c>
      <c r="Q90" s="183">
        <v>0</v>
      </c>
      <c r="R90" s="183">
        <f>Q90*H90</f>
        <v>0</v>
      </c>
      <c r="S90" s="183">
        <v>0</v>
      </c>
      <c r="T90" s="183">
        <f>S90*H90</f>
        <v>0</v>
      </c>
      <c r="U90" s="184" t="s">
        <v>19</v>
      </c>
      <c r="V90" s="36"/>
      <c r="W90" s="36"/>
      <c r="X90" s="36"/>
      <c r="Y90" s="36"/>
      <c r="Z90" s="36"/>
      <c r="AA90" s="36"/>
      <c r="AB90" s="36"/>
      <c r="AC90" s="36"/>
      <c r="AD90" s="36"/>
      <c r="AE90" s="36"/>
      <c r="AR90" s="185" t="s">
        <v>170</v>
      </c>
      <c r="AT90" s="185" t="s">
        <v>165</v>
      </c>
      <c r="AU90" s="185" t="s">
        <v>82</v>
      </c>
      <c r="AY90" s="19" t="s">
        <v>161</v>
      </c>
      <c r="BE90" s="186">
        <f>IF(N90="základní",J90,0)</f>
        <v>0</v>
      </c>
      <c r="BF90" s="186">
        <f>IF(N90="snížená",J90,0)</f>
        <v>0</v>
      </c>
      <c r="BG90" s="186">
        <f>IF(N90="zákl. přenesená",J90,0)</f>
        <v>0</v>
      </c>
      <c r="BH90" s="186">
        <f>IF(N90="sníž. přenesená",J90,0)</f>
        <v>0</v>
      </c>
      <c r="BI90" s="186">
        <f>IF(N90="nulová",J90,0)</f>
        <v>0</v>
      </c>
      <c r="BJ90" s="19" t="s">
        <v>80</v>
      </c>
      <c r="BK90" s="186">
        <f>ROUND(I90*H90,1)</f>
        <v>0</v>
      </c>
      <c r="BL90" s="19" t="s">
        <v>170</v>
      </c>
      <c r="BM90" s="185" t="s">
        <v>2319</v>
      </c>
    </row>
    <row r="91" spans="1:65" s="2" customFormat="1" ht="11.25">
      <c r="A91" s="36"/>
      <c r="B91" s="37"/>
      <c r="C91" s="38"/>
      <c r="D91" s="187" t="s">
        <v>172</v>
      </c>
      <c r="E91" s="38"/>
      <c r="F91" s="188" t="s">
        <v>2320</v>
      </c>
      <c r="G91" s="38"/>
      <c r="H91" s="38"/>
      <c r="I91" s="189"/>
      <c r="J91" s="38"/>
      <c r="K91" s="38"/>
      <c r="L91" s="41"/>
      <c r="M91" s="190"/>
      <c r="N91" s="191"/>
      <c r="O91" s="66"/>
      <c r="P91" s="66"/>
      <c r="Q91" s="66"/>
      <c r="R91" s="66"/>
      <c r="S91" s="66"/>
      <c r="T91" s="66"/>
      <c r="U91" s="67"/>
      <c r="V91" s="36"/>
      <c r="W91" s="36"/>
      <c r="X91" s="36"/>
      <c r="Y91" s="36"/>
      <c r="Z91" s="36"/>
      <c r="AA91" s="36"/>
      <c r="AB91" s="36"/>
      <c r="AC91" s="36"/>
      <c r="AD91" s="36"/>
      <c r="AE91" s="36"/>
      <c r="AT91" s="19" t="s">
        <v>172</v>
      </c>
      <c r="AU91" s="19" t="s">
        <v>82</v>
      </c>
    </row>
    <row r="92" spans="1:65" s="2" customFormat="1" ht="107.25">
      <c r="A92" s="36"/>
      <c r="B92" s="37"/>
      <c r="C92" s="38"/>
      <c r="D92" s="194" t="s">
        <v>213</v>
      </c>
      <c r="E92" s="38"/>
      <c r="F92" s="225" t="s">
        <v>592</v>
      </c>
      <c r="G92" s="38"/>
      <c r="H92" s="38"/>
      <c r="I92" s="189"/>
      <c r="J92" s="38"/>
      <c r="K92" s="38"/>
      <c r="L92" s="41"/>
      <c r="M92" s="190"/>
      <c r="N92" s="191"/>
      <c r="O92" s="66"/>
      <c r="P92" s="66"/>
      <c r="Q92" s="66"/>
      <c r="R92" s="66"/>
      <c r="S92" s="66"/>
      <c r="T92" s="66"/>
      <c r="U92" s="67"/>
      <c r="V92" s="36"/>
      <c r="W92" s="36"/>
      <c r="X92" s="36"/>
      <c r="Y92" s="36"/>
      <c r="Z92" s="36"/>
      <c r="AA92" s="36"/>
      <c r="AB92" s="36"/>
      <c r="AC92" s="36"/>
      <c r="AD92" s="36"/>
      <c r="AE92" s="36"/>
      <c r="AT92" s="19" t="s">
        <v>213</v>
      </c>
      <c r="AU92" s="19" t="s">
        <v>82</v>
      </c>
    </row>
    <row r="93" spans="1:65" s="2" customFormat="1" ht="21.75" customHeight="1">
      <c r="A93" s="36"/>
      <c r="B93" s="37"/>
      <c r="C93" s="174" t="s">
        <v>82</v>
      </c>
      <c r="D93" s="174" t="s">
        <v>165</v>
      </c>
      <c r="E93" s="175" t="s">
        <v>607</v>
      </c>
      <c r="F93" s="176" t="s">
        <v>608</v>
      </c>
      <c r="G93" s="177" t="s">
        <v>210</v>
      </c>
      <c r="H93" s="178">
        <v>0.36599999999999999</v>
      </c>
      <c r="I93" s="179"/>
      <c r="J93" s="180">
        <f>ROUND(I93*H93,1)</f>
        <v>0</v>
      </c>
      <c r="K93" s="176" t="s">
        <v>169</v>
      </c>
      <c r="L93" s="41"/>
      <c r="M93" s="181" t="s">
        <v>19</v>
      </c>
      <c r="N93" s="182" t="s">
        <v>43</v>
      </c>
      <c r="O93" s="66"/>
      <c r="P93" s="183">
        <f>O93*H93</f>
        <v>0</v>
      </c>
      <c r="Q93" s="183">
        <v>0</v>
      </c>
      <c r="R93" s="183">
        <f>Q93*H93</f>
        <v>0</v>
      </c>
      <c r="S93" s="183">
        <v>0</v>
      </c>
      <c r="T93" s="183">
        <f>S93*H93</f>
        <v>0</v>
      </c>
      <c r="U93" s="184" t="s">
        <v>19</v>
      </c>
      <c r="V93" s="36"/>
      <c r="W93" s="36"/>
      <c r="X93" s="36"/>
      <c r="Y93" s="36"/>
      <c r="Z93" s="36"/>
      <c r="AA93" s="36"/>
      <c r="AB93" s="36"/>
      <c r="AC93" s="36"/>
      <c r="AD93" s="36"/>
      <c r="AE93" s="36"/>
      <c r="AR93" s="185" t="s">
        <v>170</v>
      </c>
      <c r="AT93" s="185" t="s">
        <v>165</v>
      </c>
      <c r="AU93" s="185" t="s">
        <v>82</v>
      </c>
      <c r="AY93" s="19" t="s">
        <v>161</v>
      </c>
      <c r="BE93" s="186">
        <f>IF(N93="základní",J93,0)</f>
        <v>0</v>
      </c>
      <c r="BF93" s="186">
        <f>IF(N93="snížená",J93,0)</f>
        <v>0</v>
      </c>
      <c r="BG93" s="186">
        <f>IF(N93="zákl. přenesená",J93,0)</f>
        <v>0</v>
      </c>
      <c r="BH93" s="186">
        <f>IF(N93="sníž. přenesená",J93,0)</f>
        <v>0</v>
      </c>
      <c r="BI93" s="186">
        <f>IF(N93="nulová",J93,0)</f>
        <v>0</v>
      </c>
      <c r="BJ93" s="19" t="s">
        <v>80</v>
      </c>
      <c r="BK93" s="186">
        <f>ROUND(I93*H93,1)</f>
        <v>0</v>
      </c>
      <c r="BL93" s="19" t="s">
        <v>170</v>
      </c>
      <c r="BM93" s="185" t="s">
        <v>2321</v>
      </c>
    </row>
    <row r="94" spans="1:65" s="2" customFormat="1" ht="11.25">
      <c r="A94" s="36"/>
      <c r="B94" s="37"/>
      <c r="C94" s="38"/>
      <c r="D94" s="187" t="s">
        <v>172</v>
      </c>
      <c r="E94" s="38"/>
      <c r="F94" s="188" t="s">
        <v>610</v>
      </c>
      <c r="G94" s="38"/>
      <c r="H94" s="38"/>
      <c r="I94" s="189"/>
      <c r="J94" s="38"/>
      <c r="K94" s="38"/>
      <c r="L94" s="41"/>
      <c r="M94" s="190"/>
      <c r="N94" s="191"/>
      <c r="O94" s="66"/>
      <c r="P94" s="66"/>
      <c r="Q94" s="66"/>
      <c r="R94" s="66"/>
      <c r="S94" s="66"/>
      <c r="T94" s="66"/>
      <c r="U94" s="67"/>
      <c r="V94" s="36"/>
      <c r="W94" s="36"/>
      <c r="X94" s="36"/>
      <c r="Y94" s="36"/>
      <c r="Z94" s="36"/>
      <c r="AA94" s="36"/>
      <c r="AB94" s="36"/>
      <c r="AC94" s="36"/>
      <c r="AD94" s="36"/>
      <c r="AE94" s="36"/>
      <c r="AT94" s="19" t="s">
        <v>172</v>
      </c>
      <c r="AU94" s="19" t="s">
        <v>82</v>
      </c>
    </row>
    <row r="95" spans="1:65" s="2" customFormat="1" ht="68.25">
      <c r="A95" s="36"/>
      <c r="B95" s="37"/>
      <c r="C95" s="38"/>
      <c r="D95" s="194" t="s">
        <v>213</v>
      </c>
      <c r="E95" s="38"/>
      <c r="F95" s="225" t="s">
        <v>611</v>
      </c>
      <c r="G95" s="38"/>
      <c r="H95" s="38"/>
      <c r="I95" s="189"/>
      <c r="J95" s="38"/>
      <c r="K95" s="38"/>
      <c r="L95" s="41"/>
      <c r="M95" s="190"/>
      <c r="N95" s="191"/>
      <c r="O95" s="66"/>
      <c r="P95" s="66"/>
      <c r="Q95" s="66"/>
      <c r="R95" s="66"/>
      <c r="S95" s="66"/>
      <c r="T95" s="66"/>
      <c r="U95" s="67"/>
      <c r="V95" s="36"/>
      <c r="W95" s="36"/>
      <c r="X95" s="36"/>
      <c r="Y95" s="36"/>
      <c r="Z95" s="36"/>
      <c r="AA95" s="36"/>
      <c r="AB95" s="36"/>
      <c r="AC95" s="36"/>
      <c r="AD95" s="36"/>
      <c r="AE95" s="36"/>
      <c r="AT95" s="19" t="s">
        <v>213</v>
      </c>
      <c r="AU95" s="19" t="s">
        <v>82</v>
      </c>
    </row>
    <row r="96" spans="1:65" s="2" customFormat="1" ht="24.2" customHeight="1">
      <c r="A96" s="36"/>
      <c r="B96" s="37"/>
      <c r="C96" s="174" t="s">
        <v>85</v>
      </c>
      <c r="D96" s="174" t="s">
        <v>165</v>
      </c>
      <c r="E96" s="175" t="s">
        <v>612</v>
      </c>
      <c r="F96" s="176" t="s">
        <v>613</v>
      </c>
      <c r="G96" s="177" t="s">
        <v>210</v>
      </c>
      <c r="H96" s="178">
        <v>1.464</v>
      </c>
      <c r="I96" s="179"/>
      <c r="J96" s="180">
        <f>ROUND(I96*H96,1)</f>
        <v>0</v>
      </c>
      <c r="K96" s="176" t="s">
        <v>169</v>
      </c>
      <c r="L96" s="41"/>
      <c r="M96" s="181" t="s">
        <v>19</v>
      </c>
      <c r="N96" s="182" t="s">
        <v>43</v>
      </c>
      <c r="O96" s="66"/>
      <c r="P96" s="183">
        <f>O96*H96</f>
        <v>0</v>
      </c>
      <c r="Q96" s="183">
        <v>0</v>
      </c>
      <c r="R96" s="183">
        <f>Q96*H96</f>
        <v>0</v>
      </c>
      <c r="S96" s="183">
        <v>0</v>
      </c>
      <c r="T96" s="183">
        <f>S96*H96</f>
        <v>0</v>
      </c>
      <c r="U96" s="184" t="s">
        <v>19</v>
      </c>
      <c r="V96" s="36"/>
      <c r="W96" s="36"/>
      <c r="X96" s="36"/>
      <c r="Y96" s="36"/>
      <c r="Z96" s="36"/>
      <c r="AA96" s="36"/>
      <c r="AB96" s="36"/>
      <c r="AC96" s="36"/>
      <c r="AD96" s="36"/>
      <c r="AE96" s="36"/>
      <c r="AR96" s="185" t="s">
        <v>170</v>
      </c>
      <c r="AT96" s="185" t="s">
        <v>165</v>
      </c>
      <c r="AU96" s="185" t="s">
        <v>82</v>
      </c>
      <c r="AY96" s="19" t="s">
        <v>161</v>
      </c>
      <c r="BE96" s="186">
        <f>IF(N96="základní",J96,0)</f>
        <v>0</v>
      </c>
      <c r="BF96" s="186">
        <f>IF(N96="snížená",J96,0)</f>
        <v>0</v>
      </c>
      <c r="BG96" s="186">
        <f>IF(N96="zákl. přenesená",J96,0)</f>
        <v>0</v>
      </c>
      <c r="BH96" s="186">
        <f>IF(N96="sníž. přenesená",J96,0)</f>
        <v>0</v>
      </c>
      <c r="BI96" s="186">
        <f>IF(N96="nulová",J96,0)</f>
        <v>0</v>
      </c>
      <c r="BJ96" s="19" t="s">
        <v>80</v>
      </c>
      <c r="BK96" s="186">
        <f>ROUND(I96*H96,1)</f>
        <v>0</v>
      </c>
      <c r="BL96" s="19" t="s">
        <v>170</v>
      </c>
      <c r="BM96" s="185" t="s">
        <v>2322</v>
      </c>
    </row>
    <row r="97" spans="1:65" s="2" customFormat="1" ht="11.25">
      <c r="A97" s="36"/>
      <c r="B97" s="37"/>
      <c r="C97" s="38"/>
      <c r="D97" s="187" t="s">
        <v>172</v>
      </c>
      <c r="E97" s="38"/>
      <c r="F97" s="188" t="s">
        <v>615</v>
      </c>
      <c r="G97" s="38"/>
      <c r="H97" s="38"/>
      <c r="I97" s="189"/>
      <c r="J97" s="38"/>
      <c r="K97" s="38"/>
      <c r="L97" s="41"/>
      <c r="M97" s="190"/>
      <c r="N97" s="191"/>
      <c r="O97" s="66"/>
      <c r="P97" s="66"/>
      <c r="Q97" s="66"/>
      <c r="R97" s="66"/>
      <c r="S97" s="66"/>
      <c r="T97" s="66"/>
      <c r="U97" s="67"/>
      <c r="V97" s="36"/>
      <c r="W97" s="36"/>
      <c r="X97" s="36"/>
      <c r="Y97" s="36"/>
      <c r="Z97" s="36"/>
      <c r="AA97" s="36"/>
      <c r="AB97" s="36"/>
      <c r="AC97" s="36"/>
      <c r="AD97" s="36"/>
      <c r="AE97" s="36"/>
      <c r="AT97" s="19" t="s">
        <v>172</v>
      </c>
      <c r="AU97" s="19" t="s">
        <v>82</v>
      </c>
    </row>
    <row r="98" spans="1:65" s="2" customFormat="1" ht="68.25">
      <c r="A98" s="36"/>
      <c r="B98" s="37"/>
      <c r="C98" s="38"/>
      <c r="D98" s="194" t="s">
        <v>213</v>
      </c>
      <c r="E98" s="38"/>
      <c r="F98" s="225" t="s">
        <v>611</v>
      </c>
      <c r="G98" s="38"/>
      <c r="H98" s="38"/>
      <c r="I98" s="189"/>
      <c r="J98" s="38"/>
      <c r="K98" s="38"/>
      <c r="L98" s="41"/>
      <c r="M98" s="190"/>
      <c r="N98" s="191"/>
      <c r="O98" s="66"/>
      <c r="P98" s="66"/>
      <c r="Q98" s="66"/>
      <c r="R98" s="66"/>
      <c r="S98" s="66"/>
      <c r="T98" s="66"/>
      <c r="U98" s="67"/>
      <c r="V98" s="36"/>
      <c r="W98" s="36"/>
      <c r="X98" s="36"/>
      <c r="Y98" s="36"/>
      <c r="Z98" s="36"/>
      <c r="AA98" s="36"/>
      <c r="AB98" s="36"/>
      <c r="AC98" s="36"/>
      <c r="AD98" s="36"/>
      <c r="AE98" s="36"/>
      <c r="AT98" s="19" t="s">
        <v>213</v>
      </c>
      <c r="AU98" s="19" t="s">
        <v>82</v>
      </c>
    </row>
    <row r="99" spans="1:65" s="14" customFormat="1" ht="11.25">
      <c r="B99" s="203"/>
      <c r="C99" s="204"/>
      <c r="D99" s="194" t="s">
        <v>174</v>
      </c>
      <c r="E99" s="205" t="s">
        <v>19</v>
      </c>
      <c r="F99" s="206" t="s">
        <v>2323</v>
      </c>
      <c r="G99" s="204"/>
      <c r="H99" s="207">
        <v>1.464</v>
      </c>
      <c r="I99" s="208"/>
      <c r="J99" s="204"/>
      <c r="K99" s="204"/>
      <c r="L99" s="209"/>
      <c r="M99" s="210"/>
      <c r="N99" s="211"/>
      <c r="O99" s="211"/>
      <c r="P99" s="211"/>
      <c r="Q99" s="211"/>
      <c r="R99" s="211"/>
      <c r="S99" s="211"/>
      <c r="T99" s="211"/>
      <c r="U99" s="212"/>
      <c r="AT99" s="213" t="s">
        <v>174</v>
      </c>
      <c r="AU99" s="213" t="s">
        <v>82</v>
      </c>
      <c r="AV99" s="14" t="s">
        <v>82</v>
      </c>
      <c r="AW99" s="14" t="s">
        <v>33</v>
      </c>
      <c r="AX99" s="14" t="s">
        <v>80</v>
      </c>
      <c r="AY99" s="213" t="s">
        <v>161</v>
      </c>
    </row>
    <row r="100" spans="1:65" s="12" customFormat="1" ht="25.9" customHeight="1">
      <c r="B100" s="158"/>
      <c r="C100" s="159"/>
      <c r="D100" s="160" t="s">
        <v>71</v>
      </c>
      <c r="E100" s="161" t="s">
        <v>648</v>
      </c>
      <c r="F100" s="161" t="s">
        <v>649</v>
      </c>
      <c r="G100" s="159"/>
      <c r="H100" s="159"/>
      <c r="I100" s="162"/>
      <c r="J100" s="163">
        <f>BK100</f>
        <v>0</v>
      </c>
      <c r="K100" s="159"/>
      <c r="L100" s="164"/>
      <c r="M100" s="165"/>
      <c r="N100" s="166"/>
      <c r="O100" s="166"/>
      <c r="P100" s="167">
        <f>P101+P110+P116+P123</f>
        <v>0</v>
      </c>
      <c r="Q100" s="166"/>
      <c r="R100" s="167">
        <f>R101+R110+R116+R123</f>
        <v>1.525523671</v>
      </c>
      <c r="S100" s="166"/>
      <c r="T100" s="167">
        <f>T101+T110+T116+T123</f>
        <v>0.3664</v>
      </c>
      <c r="U100" s="168"/>
      <c r="AR100" s="169" t="s">
        <v>82</v>
      </c>
      <c r="AT100" s="170" t="s">
        <v>71</v>
      </c>
      <c r="AU100" s="170" t="s">
        <v>72</v>
      </c>
      <c r="AY100" s="169" t="s">
        <v>161</v>
      </c>
      <c r="BK100" s="171">
        <f>BK101+BK110+BK116+BK123</f>
        <v>0</v>
      </c>
    </row>
    <row r="101" spans="1:65" s="12" customFormat="1" ht="22.9" customHeight="1">
      <c r="B101" s="158"/>
      <c r="C101" s="159"/>
      <c r="D101" s="160" t="s">
        <v>71</v>
      </c>
      <c r="E101" s="172" t="s">
        <v>2324</v>
      </c>
      <c r="F101" s="172" t="s">
        <v>2325</v>
      </c>
      <c r="G101" s="159"/>
      <c r="H101" s="159"/>
      <c r="I101" s="162"/>
      <c r="J101" s="173">
        <f>BK101</f>
        <v>0</v>
      </c>
      <c r="K101" s="159"/>
      <c r="L101" s="164"/>
      <c r="M101" s="165"/>
      <c r="N101" s="166"/>
      <c r="O101" s="166"/>
      <c r="P101" s="167">
        <f>SUM(P102:P109)</f>
        <v>0</v>
      </c>
      <c r="Q101" s="166"/>
      <c r="R101" s="167">
        <f>SUM(R102:R109)</f>
        <v>1.7437050000000003E-2</v>
      </c>
      <c r="S101" s="166"/>
      <c r="T101" s="167">
        <f>SUM(T102:T109)</f>
        <v>0</v>
      </c>
      <c r="U101" s="168"/>
      <c r="AR101" s="169" t="s">
        <v>82</v>
      </c>
      <c r="AT101" s="170" t="s">
        <v>71</v>
      </c>
      <c r="AU101" s="170" t="s">
        <v>80</v>
      </c>
      <c r="AY101" s="169" t="s">
        <v>161</v>
      </c>
      <c r="BK101" s="171">
        <f>SUM(BK102:BK109)</f>
        <v>0</v>
      </c>
    </row>
    <row r="102" spans="1:65" s="2" customFormat="1" ht="16.5" customHeight="1">
      <c r="A102" s="36"/>
      <c r="B102" s="37"/>
      <c r="C102" s="174" t="s">
        <v>170</v>
      </c>
      <c r="D102" s="174" t="s">
        <v>165</v>
      </c>
      <c r="E102" s="175" t="s">
        <v>2326</v>
      </c>
      <c r="F102" s="176" t="s">
        <v>2327</v>
      </c>
      <c r="G102" s="177" t="s">
        <v>193</v>
      </c>
      <c r="H102" s="178">
        <v>30</v>
      </c>
      <c r="I102" s="179"/>
      <c r="J102" s="180">
        <f>ROUND(I102*H102,1)</f>
        <v>0</v>
      </c>
      <c r="K102" s="176" t="s">
        <v>169</v>
      </c>
      <c r="L102" s="41"/>
      <c r="M102" s="181" t="s">
        <v>19</v>
      </c>
      <c r="N102" s="182" t="s">
        <v>43</v>
      </c>
      <c r="O102" s="66"/>
      <c r="P102" s="183">
        <f>O102*H102</f>
        <v>0</v>
      </c>
      <c r="Q102" s="183">
        <v>5.8123500000000004E-4</v>
      </c>
      <c r="R102" s="183">
        <f>Q102*H102</f>
        <v>1.7437050000000003E-2</v>
      </c>
      <c r="S102" s="183">
        <v>0</v>
      </c>
      <c r="T102" s="183">
        <f>S102*H102</f>
        <v>0</v>
      </c>
      <c r="U102" s="184" t="s">
        <v>19</v>
      </c>
      <c r="V102" s="36"/>
      <c r="W102" s="36"/>
      <c r="X102" s="36"/>
      <c r="Y102" s="36"/>
      <c r="Z102" s="36"/>
      <c r="AA102" s="36"/>
      <c r="AB102" s="36"/>
      <c r="AC102" s="36"/>
      <c r="AD102" s="36"/>
      <c r="AE102" s="36"/>
      <c r="AR102" s="185" t="s">
        <v>268</v>
      </c>
      <c r="AT102" s="185" t="s">
        <v>165</v>
      </c>
      <c r="AU102" s="185" t="s">
        <v>82</v>
      </c>
      <c r="AY102" s="19" t="s">
        <v>161</v>
      </c>
      <c r="BE102" s="186">
        <f>IF(N102="základní",J102,0)</f>
        <v>0</v>
      </c>
      <c r="BF102" s="186">
        <f>IF(N102="snížená",J102,0)</f>
        <v>0</v>
      </c>
      <c r="BG102" s="186">
        <f>IF(N102="zákl. přenesená",J102,0)</f>
        <v>0</v>
      </c>
      <c r="BH102" s="186">
        <f>IF(N102="sníž. přenesená",J102,0)</f>
        <v>0</v>
      </c>
      <c r="BI102" s="186">
        <f>IF(N102="nulová",J102,0)</f>
        <v>0</v>
      </c>
      <c r="BJ102" s="19" t="s">
        <v>80</v>
      </c>
      <c r="BK102" s="186">
        <f>ROUND(I102*H102,1)</f>
        <v>0</v>
      </c>
      <c r="BL102" s="19" t="s">
        <v>268</v>
      </c>
      <c r="BM102" s="185" t="s">
        <v>2328</v>
      </c>
    </row>
    <row r="103" spans="1:65" s="2" customFormat="1" ht="11.25">
      <c r="A103" s="36"/>
      <c r="B103" s="37"/>
      <c r="C103" s="38"/>
      <c r="D103" s="187" t="s">
        <v>172</v>
      </c>
      <c r="E103" s="38"/>
      <c r="F103" s="188" t="s">
        <v>2329</v>
      </c>
      <c r="G103" s="38"/>
      <c r="H103" s="38"/>
      <c r="I103" s="189"/>
      <c r="J103" s="38"/>
      <c r="K103" s="38"/>
      <c r="L103" s="41"/>
      <c r="M103" s="190"/>
      <c r="N103" s="191"/>
      <c r="O103" s="66"/>
      <c r="P103" s="66"/>
      <c r="Q103" s="66"/>
      <c r="R103" s="66"/>
      <c r="S103" s="66"/>
      <c r="T103" s="66"/>
      <c r="U103" s="67"/>
      <c r="V103" s="36"/>
      <c r="W103" s="36"/>
      <c r="X103" s="36"/>
      <c r="Y103" s="36"/>
      <c r="Z103" s="36"/>
      <c r="AA103" s="36"/>
      <c r="AB103" s="36"/>
      <c r="AC103" s="36"/>
      <c r="AD103" s="36"/>
      <c r="AE103" s="36"/>
      <c r="AT103" s="19" t="s">
        <v>172</v>
      </c>
      <c r="AU103" s="19" t="s">
        <v>82</v>
      </c>
    </row>
    <row r="104" spans="1:65" s="2" customFormat="1" ht="16.5" customHeight="1">
      <c r="A104" s="36"/>
      <c r="B104" s="37"/>
      <c r="C104" s="174" t="s">
        <v>91</v>
      </c>
      <c r="D104" s="174" t="s">
        <v>165</v>
      </c>
      <c r="E104" s="175" t="s">
        <v>2330</v>
      </c>
      <c r="F104" s="176" t="s">
        <v>2331</v>
      </c>
      <c r="G104" s="177" t="s">
        <v>193</v>
      </c>
      <c r="H104" s="178">
        <v>30</v>
      </c>
      <c r="I104" s="179"/>
      <c r="J104" s="180">
        <f>ROUND(I104*H104,1)</f>
        <v>0</v>
      </c>
      <c r="K104" s="176" t="s">
        <v>169</v>
      </c>
      <c r="L104" s="41"/>
      <c r="M104" s="181" t="s">
        <v>19</v>
      </c>
      <c r="N104" s="182" t="s">
        <v>43</v>
      </c>
      <c r="O104" s="66"/>
      <c r="P104" s="183">
        <f>O104*H104</f>
        <v>0</v>
      </c>
      <c r="Q104" s="183">
        <v>0</v>
      </c>
      <c r="R104" s="183">
        <f>Q104*H104</f>
        <v>0</v>
      </c>
      <c r="S104" s="183">
        <v>0</v>
      </c>
      <c r="T104" s="183">
        <f>S104*H104</f>
        <v>0</v>
      </c>
      <c r="U104" s="184" t="s">
        <v>19</v>
      </c>
      <c r="V104" s="36"/>
      <c r="W104" s="36"/>
      <c r="X104" s="36"/>
      <c r="Y104" s="36"/>
      <c r="Z104" s="36"/>
      <c r="AA104" s="36"/>
      <c r="AB104" s="36"/>
      <c r="AC104" s="36"/>
      <c r="AD104" s="36"/>
      <c r="AE104" s="36"/>
      <c r="AR104" s="185" t="s">
        <v>268</v>
      </c>
      <c r="AT104" s="185" t="s">
        <v>165</v>
      </c>
      <c r="AU104" s="185" t="s">
        <v>82</v>
      </c>
      <c r="AY104" s="19" t="s">
        <v>161</v>
      </c>
      <c r="BE104" s="186">
        <f>IF(N104="základní",J104,0)</f>
        <v>0</v>
      </c>
      <c r="BF104" s="186">
        <f>IF(N104="snížená",J104,0)</f>
        <v>0</v>
      </c>
      <c r="BG104" s="186">
        <f>IF(N104="zákl. přenesená",J104,0)</f>
        <v>0</v>
      </c>
      <c r="BH104" s="186">
        <f>IF(N104="sníž. přenesená",J104,0)</f>
        <v>0</v>
      </c>
      <c r="BI104" s="186">
        <f>IF(N104="nulová",J104,0)</f>
        <v>0</v>
      </c>
      <c r="BJ104" s="19" t="s">
        <v>80</v>
      </c>
      <c r="BK104" s="186">
        <f>ROUND(I104*H104,1)</f>
        <v>0</v>
      </c>
      <c r="BL104" s="19" t="s">
        <v>268</v>
      </c>
      <c r="BM104" s="185" t="s">
        <v>2332</v>
      </c>
    </row>
    <row r="105" spans="1:65" s="2" customFormat="1" ht="11.25">
      <c r="A105" s="36"/>
      <c r="B105" s="37"/>
      <c r="C105" s="38"/>
      <c r="D105" s="187" t="s">
        <v>172</v>
      </c>
      <c r="E105" s="38"/>
      <c r="F105" s="188" t="s">
        <v>2333</v>
      </c>
      <c r="G105" s="38"/>
      <c r="H105" s="38"/>
      <c r="I105" s="189"/>
      <c r="J105" s="38"/>
      <c r="K105" s="38"/>
      <c r="L105" s="41"/>
      <c r="M105" s="190"/>
      <c r="N105" s="191"/>
      <c r="O105" s="66"/>
      <c r="P105" s="66"/>
      <c r="Q105" s="66"/>
      <c r="R105" s="66"/>
      <c r="S105" s="66"/>
      <c r="T105" s="66"/>
      <c r="U105" s="67"/>
      <c r="V105" s="36"/>
      <c r="W105" s="36"/>
      <c r="X105" s="36"/>
      <c r="Y105" s="36"/>
      <c r="Z105" s="36"/>
      <c r="AA105" s="36"/>
      <c r="AB105" s="36"/>
      <c r="AC105" s="36"/>
      <c r="AD105" s="36"/>
      <c r="AE105" s="36"/>
      <c r="AT105" s="19" t="s">
        <v>172</v>
      </c>
      <c r="AU105" s="19" t="s">
        <v>82</v>
      </c>
    </row>
    <row r="106" spans="1:65" s="2" customFormat="1" ht="24.2" customHeight="1">
      <c r="A106" s="36"/>
      <c r="B106" s="37"/>
      <c r="C106" s="174" t="s">
        <v>94</v>
      </c>
      <c r="D106" s="174" t="s">
        <v>165</v>
      </c>
      <c r="E106" s="175" t="s">
        <v>2334</v>
      </c>
      <c r="F106" s="176" t="s">
        <v>2335</v>
      </c>
      <c r="G106" s="177" t="s">
        <v>672</v>
      </c>
      <c r="H106" s="247"/>
      <c r="I106" s="179"/>
      <c r="J106" s="180">
        <f>ROUND(I106*H106,1)</f>
        <v>0</v>
      </c>
      <c r="K106" s="176" t="s">
        <v>169</v>
      </c>
      <c r="L106" s="41"/>
      <c r="M106" s="181" t="s">
        <v>19</v>
      </c>
      <c r="N106" s="182" t="s">
        <v>43</v>
      </c>
      <c r="O106" s="66"/>
      <c r="P106" s="183">
        <f>O106*H106</f>
        <v>0</v>
      </c>
      <c r="Q106" s="183">
        <v>0</v>
      </c>
      <c r="R106" s="183">
        <f>Q106*H106</f>
        <v>0</v>
      </c>
      <c r="S106" s="183">
        <v>0</v>
      </c>
      <c r="T106" s="183">
        <f>S106*H106</f>
        <v>0</v>
      </c>
      <c r="U106" s="184" t="s">
        <v>19</v>
      </c>
      <c r="V106" s="36"/>
      <c r="W106" s="36"/>
      <c r="X106" s="36"/>
      <c r="Y106" s="36"/>
      <c r="Z106" s="36"/>
      <c r="AA106" s="36"/>
      <c r="AB106" s="36"/>
      <c r="AC106" s="36"/>
      <c r="AD106" s="36"/>
      <c r="AE106" s="36"/>
      <c r="AR106" s="185" t="s">
        <v>268</v>
      </c>
      <c r="AT106" s="185" t="s">
        <v>165</v>
      </c>
      <c r="AU106" s="185" t="s">
        <v>82</v>
      </c>
      <c r="AY106" s="19" t="s">
        <v>161</v>
      </c>
      <c r="BE106" s="186">
        <f>IF(N106="základní",J106,0)</f>
        <v>0</v>
      </c>
      <c r="BF106" s="186">
        <f>IF(N106="snížená",J106,0)</f>
        <v>0</v>
      </c>
      <c r="BG106" s="186">
        <f>IF(N106="zákl. přenesená",J106,0)</f>
        <v>0</v>
      </c>
      <c r="BH106" s="186">
        <f>IF(N106="sníž. přenesená",J106,0)</f>
        <v>0</v>
      </c>
      <c r="BI106" s="186">
        <f>IF(N106="nulová",J106,0)</f>
        <v>0</v>
      </c>
      <c r="BJ106" s="19" t="s">
        <v>80</v>
      </c>
      <c r="BK106" s="186">
        <f>ROUND(I106*H106,1)</f>
        <v>0</v>
      </c>
      <c r="BL106" s="19" t="s">
        <v>268</v>
      </c>
      <c r="BM106" s="185" t="s">
        <v>2336</v>
      </c>
    </row>
    <row r="107" spans="1:65" s="2" customFormat="1" ht="11.25">
      <c r="A107" s="36"/>
      <c r="B107" s="37"/>
      <c r="C107" s="38"/>
      <c r="D107" s="187" t="s">
        <v>172</v>
      </c>
      <c r="E107" s="38"/>
      <c r="F107" s="188" t="s">
        <v>2337</v>
      </c>
      <c r="G107" s="38"/>
      <c r="H107" s="38"/>
      <c r="I107" s="189"/>
      <c r="J107" s="38"/>
      <c r="K107" s="38"/>
      <c r="L107" s="41"/>
      <c r="M107" s="190"/>
      <c r="N107" s="191"/>
      <c r="O107" s="66"/>
      <c r="P107" s="66"/>
      <c r="Q107" s="66"/>
      <c r="R107" s="66"/>
      <c r="S107" s="66"/>
      <c r="T107" s="66"/>
      <c r="U107" s="67"/>
      <c r="V107" s="36"/>
      <c r="W107" s="36"/>
      <c r="X107" s="36"/>
      <c r="Y107" s="36"/>
      <c r="Z107" s="36"/>
      <c r="AA107" s="36"/>
      <c r="AB107" s="36"/>
      <c r="AC107" s="36"/>
      <c r="AD107" s="36"/>
      <c r="AE107" s="36"/>
      <c r="AT107" s="19" t="s">
        <v>172</v>
      </c>
      <c r="AU107" s="19" t="s">
        <v>82</v>
      </c>
    </row>
    <row r="108" spans="1:65" s="2" customFormat="1" ht="78">
      <c r="A108" s="36"/>
      <c r="B108" s="37"/>
      <c r="C108" s="38"/>
      <c r="D108" s="194" t="s">
        <v>213</v>
      </c>
      <c r="E108" s="38"/>
      <c r="F108" s="225" t="s">
        <v>789</v>
      </c>
      <c r="G108" s="38"/>
      <c r="H108" s="38"/>
      <c r="I108" s="189"/>
      <c r="J108" s="38"/>
      <c r="K108" s="38"/>
      <c r="L108" s="41"/>
      <c r="M108" s="190"/>
      <c r="N108" s="191"/>
      <c r="O108" s="66"/>
      <c r="P108" s="66"/>
      <c r="Q108" s="66"/>
      <c r="R108" s="66"/>
      <c r="S108" s="66"/>
      <c r="T108" s="66"/>
      <c r="U108" s="67"/>
      <c r="V108" s="36"/>
      <c r="W108" s="36"/>
      <c r="X108" s="36"/>
      <c r="Y108" s="36"/>
      <c r="Z108" s="36"/>
      <c r="AA108" s="36"/>
      <c r="AB108" s="36"/>
      <c r="AC108" s="36"/>
      <c r="AD108" s="36"/>
      <c r="AE108" s="36"/>
      <c r="AT108" s="19" t="s">
        <v>213</v>
      </c>
      <c r="AU108" s="19" t="s">
        <v>82</v>
      </c>
    </row>
    <row r="109" spans="1:65" s="2" customFormat="1" ht="16.5" customHeight="1">
      <c r="A109" s="36"/>
      <c r="B109" s="37"/>
      <c r="C109" s="174" t="s">
        <v>97</v>
      </c>
      <c r="D109" s="174" t="s">
        <v>165</v>
      </c>
      <c r="E109" s="175" t="s">
        <v>2338</v>
      </c>
      <c r="F109" s="176" t="s">
        <v>2339</v>
      </c>
      <c r="G109" s="177" t="s">
        <v>672</v>
      </c>
      <c r="H109" s="247"/>
      <c r="I109" s="179"/>
      <c r="J109" s="180">
        <f>ROUND(I109*H109,1)</f>
        <v>0</v>
      </c>
      <c r="K109" s="176" t="s">
        <v>19</v>
      </c>
      <c r="L109" s="41"/>
      <c r="M109" s="181" t="s">
        <v>19</v>
      </c>
      <c r="N109" s="182" t="s">
        <v>43</v>
      </c>
      <c r="O109" s="66"/>
      <c r="P109" s="183">
        <f>O109*H109</f>
        <v>0</v>
      </c>
      <c r="Q109" s="183">
        <v>0</v>
      </c>
      <c r="R109" s="183">
        <f>Q109*H109</f>
        <v>0</v>
      </c>
      <c r="S109" s="183">
        <v>0</v>
      </c>
      <c r="T109" s="183">
        <f>S109*H109</f>
        <v>0</v>
      </c>
      <c r="U109" s="184" t="s">
        <v>19</v>
      </c>
      <c r="V109" s="36"/>
      <c r="W109" s="36"/>
      <c r="X109" s="36"/>
      <c r="Y109" s="36"/>
      <c r="Z109" s="36"/>
      <c r="AA109" s="36"/>
      <c r="AB109" s="36"/>
      <c r="AC109" s="36"/>
      <c r="AD109" s="36"/>
      <c r="AE109" s="36"/>
      <c r="AR109" s="185" t="s">
        <v>268</v>
      </c>
      <c r="AT109" s="185" t="s">
        <v>165</v>
      </c>
      <c r="AU109" s="185" t="s">
        <v>82</v>
      </c>
      <c r="AY109" s="19" t="s">
        <v>161</v>
      </c>
      <c r="BE109" s="186">
        <f>IF(N109="základní",J109,0)</f>
        <v>0</v>
      </c>
      <c r="BF109" s="186">
        <f>IF(N109="snížená",J109,0)</f>
        <v>0</v>
      </c>
      <c r="BG109" s="186">
        <f>IF(N109="zákl. přenesená",J109,0)</f>
        <v>0</v>
      </c>
      <c r="BH109" s="186">
        <f>IF(N109="sníž. přenesená",J109,0)</f>
        <v>0</v>
      </c>
      <c r="BI109" s="186">
        <f>IF(N109="nulová",J109,0)</f>
        <v>0</v>
      </c>
      <c r="BJ109" s="19" t="s">
        <v>80</v>
      </c>
      <c r="BK109" s="186">
        <f>ROUND(I109*H109,1)</f>
        <v>0</v>
      </c>
      <c r="BL109" s="19" t="s">
        <v>268</v>
      </c>
      <c r="BM109" s="185" t="s">
        <v>2340</v>
      </c>
    </row>
    <row r="110" spans="1:65" s="12" customFormat="1" ht="22.9" customHeight="1">
      <c r="B110" s="158"/>
      <c r="C110" s="159"/>
      <c r="D110" s="160" t="s">
        <v>71</v>
      </c>
      <c r="E110" s="172" t="s">
        <v>2341</v>
      </c>
      <c r="F110" s="172" t="s">
        <v>2342</v>
      </c>
      <c r="G110" s="159"/>
      <c r="H110" s="159"/>
      <c r="I110" s="162"/>
      <c r="J110" s="173">
        <f>BK110</f>
        <v>0</v>
      </c>
      <c r="K110" s="159"/>
      <c r="L110" s="164"/>
      <c r="M110" s="165"/>
      <c r="N110" s="166"/>
      <c r="O110" s="166"/>
      <c r="P110" s="167">
        <f>SUM(P111:P115)</f>
        <v>0</v>
      </c>
      <c r="Q110" s="166"/>
      <c r="R110" s="167">
        <f>SUM(R111:R115)</f>
        <v>6.9999999999999988E-4</v>
      </c>
      <c r="S110" s="166"/>
      <c r="T110" s="167">
        <f>SUM(T111:T115)</f>
        <v>0</v>
      </c>
      <c r="U110" s="168"/>
      <c r="AR110" s="169" t="s">
        <v>82</v>
      </c>
      <c r="AT110" s="170" t="s">
        <v>71</v>
      </c>
      <c r="AU110" s="170" t="s">
        <v>80</v>
      </c>
      <c r="AY110" s="169" t="s">
        <v>161</v>
      </c>
      <c r="BK110" s="171">
        <f>SUM(BK111:BK115)</f>
        <v>0</v>
      </c>
    </row>
    <row r="111" spans="1:65" s="2" customFormat="1" ht="16.5" customHeight="1">
      <c r="A111" s="36"/>
      <c r="B111" s="37"/>
      <c r="C111" s="174" t="s">
        <v>100</v>
      </c>
      <c r="D111" s="174" t="s">
        <v>165</v>
      </c>
      <c r="E111" s="175" t="s">
        <v>2343</v>
      </c>
      <c r="F111" s="176" t="s">
        <v>2344</v>
      </c>
      <c r="G111" s="177" t="s">
        <v>185</v>
      </c>
      <c r="H111" s="178">
        <v>10</v>
      </c>
      <c r="I111" s="179"/>
      <c r="J111" s="180">
        <f>ROUND(I111*H111,1)</f>
        <v>0</v>
      </c>
      <c r="K111" s="176" t="s">
        <v>19</v>
      </c>
      <c r="L111" s="41"/>
      <c r="M111" s="181" t="s">
        <v>19</v>
      </c>
      <c r="N111" s="182" t="s">
        <v>43</v>
      </c>
      <c r="O111" s="66"/>
      <c r="P111" s="183">
        <f>O111*H111</f>
        <v>0</v>
      </c>
      <c r="Q111" s="183">
        <v>0</v>
      </c>
      <c r="R111" s="183">
        <f>Q111*H111</f>
        <v>0</v>
      </c>
      <c r="S111" s="183">
        <v>0</v>
      </c>
      <c r="T111" s="183">
        <f>S111*H111</f>
        <v>0</v>
      </c>
      <c r="U111" s="184" t="s">
        <v>19</v>
      </c>
      <c r="V111" s="36"/>
      <c r="W111" s="36"/>
      <c r="X111" s="36"/>
      <c r="Y111" s="36"/>
      <c r="Z111" s="36"/>
      <c r="AA111" s="36"/>
      <c r="AB111" s="36"/>
      <c r="AC111" s="36"/>
      <c r="AD111" s="36"/>
      <c r="AE111" s="36"/>
      <c r="AR111" s="185" t="s">
        <v>268</v>
      </c>
      <c r="AT111" s="185" t="s">
        <v>165</v>
      </c>
      <c r="AU111" s="185" t="s">
        <v>82</v>
      </c>
      <c r="AY111" s="19" t="s">
        <v>161</v>
      </c>
      <c r="BE111" s="186">
        <f>IF(N111="základní",J111,0)</f>
        <v>0</v>
      </c>
      <c r="BF111" s="186">
        <f>IF(N111="snížená",J111,0)</f>
        <v>0</v>
      </c>
      <c r="BG111" s="186">
        <f>IF(N111="zákl. přenesená",J111,0)</f>
        <v>0</v>
      </c>
      <c r="BH111" s="186">
        <f>IF(N111="sníž. přenesená",J111,0)</f>
        <v>0</v>
      </c>
      <c r="BI111" s="186">
        <f>IF(N111="nulová",J111,0)</f>
        <v>0</v>
      </c>
      <c r="BJ111" s="19" t="s">
        <v>80</v>
      </c>
      <c r="BK111" s="186">
        <f>ROUND(I111*H111,1)</f>
        <v>0</v>
      </c>
      <c r="BL111" s="19" t="s">
        <v>268</v>
      </c>
      <c r="BM111" s="185" t="s">
        <v>2345</v>
      </c>
    </row>
    <row r="112" spans="1:65" s="2" customFormat="1" ht="16.5" customHeight="1">
      <c r="A112" s="36"/>
      <c r="B112" s="37"/>
      <c r="C112" s="237" t="s">
        <v>221</v>
      </c>
      <c r="D112" s="237" t="s">
        <v>250</v>
      </c>
      <c r="E112" s="238" t="s">
        <v>2346</v>
      </c>
      <c r="F112" s="239" t="s">
        <v>2347</v>
      </c>
      <c r="G112" s="240" t="s">
        <v>185</v>
      </c>
      <c r="H112" s="241">
        <v>10</v>
      </c>
      <c r="I112" s="242"/>
      <c r="J112" s="243">
        <f>ROUND(I112*H112,1)</f>
        <v>0</v>
      </c>
      <c r="K112" s="239" t="s">
        <v>19</v>
      </c>
      <c r="L112" s="244"/>
      <c r="M112" s="245" t="s">
        <v>19</v>
      </c>
      <c r="N112" s="246" t="s">
        <v>43</v>
      </c>
      <c r="O112" s="66"/>
      <c r="P112" s="183">
        <f>O112*H112</f>
        <v>0</v>
      </c>
      <c r="Q112" s="183">
        <v>6.9999999999999994E-5</v>
      </c>
      <c r="R112" s="183">
        <f>Q112*H112</f>
        <v>6.9999999999999988E-4</v>
      </c>
      <c r="S112" s="183">
        <v>0</v>
      </c>
      <c r="T112" s="183">
        <f>S112*H112</f>
        <v>0</v>
      </c>
      <c r="U112" s="184" t="s">
        <v>19</v>
      </c>
      <c r="V112" s="36"/>
      <c r="W112" s="36"/>
      <c r="X112" s="36"/>
      <c r="Y112" s="36"/>
      <c r="Z112" s="36"/>
      <c r="AA112" s="36"/>
      <c r="AB112" s="36"/>
      <c r="AC112" s="36"/>
      <c r="AD112" s="36"/>
      <c r="AE112" s="36"/>
      <c r="AR112" s="185" t="s">
        <v>406</v>
      </c>
      <c r="AT112" s="185" t="s">
        <v>250</v>
      </c>
      <c r="AU112" s="185" t="s">
        <v>82</v>
      </c>
      <c r="AY112" s="19" t="s">
        <v>161</v>
      </c>
      <c r="BE112" s="186">
        <f>IF(N112="základní",J112,0)</f>
        <v>0</v>
      </c>
      <c r="BF112" s="186">
        <f>IF(N112="snížená",J112,0)</f>
        <v>0</v>
      </c>
      <c r="BG112" s="186">
        <f>IF(N112="zákl. přenesená",J112,0)</f>
        <v>0</v>
      </c>
      <c r="BH112" s="186">
        <f>IF(N112="sníž. přenesená",J112,0)</f>
        <v>0</v>
      </c>
      <c r="BI112" s="186">
        <f>IF(N112="nulová",J112,0)</f>
        <v>0</v>
      </c>
      <c r="BJ112" s="19" t="s">
        <v>80</v>
      </c>
      <c r="BK112" s="186">
        <f>ROUND(I112*H112,1)</f>
        <v>0</v>
      </c>
      <c r="BL112" s="19" t="s">
        <v>268</v>
      </c>
      <c r="BM112" s="185" t="s">
        <v>2348</v>
      </c>
    </row>
    <row r="113" spans="1:65" s="2" customFormat="1" ht="24.2" customHeight="1">
      <c r="A113" s="36"/>
      <c r="B113" s="37"/>
      <c r="C113" s="174" t="s">
        <v>231</v>
      </c>
      <c r="D113" s="174" t="s">
        <v>165</v>
      </c>
      <c r="E113" s="175" t="s">
        <v>2349</v>
      </c>
      <c r="F113" s="176" t="s">
        <v>2350</v>
      </c>
      <c r="G113" s="177" t="s">
        <v>672</v>
      </c>
      <c r="H113" s="247"/>
      <c r="I113" s="179"/>
      <c r="J113" s="180">
        <f>ROUND(I113*H113,1)</f>
        <v>0</v>
      </c>
      <c r="K113" s="176" t="s">
        <v>169</v>
      </c>
      <c r="L113" s="41"/>
      <c r="M113" s="181" t="s">
        <v>19</v>
      </c>
      <c r="N113" s="182" t="s">
        <v>43</v>
      </c>
      <c r="O113" s="66"/>
      <c r="P113" s="183">
        <f>O113*H113</f>
        <v>0</v>
      </c>
      <c r="Q113" s="183">
        <v>0</v>
      </c>
      <c r="R113" s="183">
        <f>Q113*H113</f>
        <v>0</v>
      </c>
      <c r="S113" s="183">
        <v>0</v>
      </c>
      <c r="T113" s="183">
        <f>S113*H113</f>
        <v>0</v>
      </c>
      <c r="U113" s="184" t="s">
        <v>19</v>
      </c>
      <c r="V113" s="36"/>
      <c r="W113" s="36"/>
      <c r="X113" s="36"/>
      <c r="Y113" s="36"/>
      <c r="Z113" s="36"/>
      <c r="AA113" s="36"/>
      <c r="AB113" s="36"/>
      <c r="AC113" s="36"/>
      <c r="AD113" s="36"/>
      <c r="AE113" s="36"/>
      <c r="AR113" s="185" t="s">
        <v>268</v>
      </c>
      <c r="AT113" s="185" t="s">
        <v>165</v>
      </c>
      <c r="AU113" s="185" t="s">
        <v>82</v>
      </c>
      <c r="AY113" s="19" t="s">
        <v>161</v>
      </c>
      <c r="BE113" s="186">
        <f>IF(N113="základní",J113,0)</f>
        <v>0</v>
      </c>
      <c r="BF113" s="186">
        <f>IF(N113="snížená",J113,0)</f>
        <v>0</v>
      </c>
      <c r="BG113" s="186">
        <f>IF(N113="zákl. přenesená",J113,0)</f>
        <v>0</v>
      </c>
      <c r="BH113" s="186">
        <f>IF(N113="sníž. přenesená",J113,0)</f>
        <v>0</v>
      </c>
      <c r="BI113" s="186">
        <f>IF(N113="nulová",J113,0)</f>
        <v>0</v>
      </c>
      <c r="BJ113" s="19" t="s">
        <v>80</v>
      </c>
      <c r="BK113" s="186">
        <f>ROUND(I113*H113,1)</f>
        <v>0</v>
      </c>
      <c r="BL113" s="19" t="s">
        <v>268</v>
      </c>
      <c r="BM113" s="185" t="s">
        <v>2351</v>
      </c>
    </row>
    <row r="114" spans="1:65" s="2" customFormat="1" ht="11.25">
      <c r="A114" s="36"/>
      <c r="B114" s="37"/>
      <c r="C114" s="38"/>
      <c r="D114" s="187" t="s">
        <v>172</v>
      </c>
      <c r="E114" s="38"/>
      <c r="F114" s="188" t="s">
        <v>2352</v>
      </c>
      <c r="G114" s="38"/>
      <c r="H114" s="38"/>
      <c r="I114" s="189"/>
      <c r="J114" s="38"/>
      <c r="K114" s="38"/>
      <c r="L114" s="41"/>
      <c r="M114" s="190"/>
      <c r="N114" s="191"/>
      <c r="O114" s="66"/>
      <c r="P114" s="66"/>
      <c r="Q114" s="66"/>
      <c r="R114" s="66"/>
      <c r="S114" s="66"/>
      <c r="T114" s="66"/>
      <c r="U114" s="67"/>
      <c r="V114" s="36"/>
      <c r="W114" s="36"/>
      <c r="X114" s="36"/>
      <c r="Y114" s="36"/>
      <c r="Z114" s="36"/>
      <c r="AA114" s="36"/>
      <c r="AB114" s="36"/>
      <c r="AC114" s="36"/>
      <c r="AD114" s="36"/>
      <c r="AE114" s="36"/>
      <c r="AT114" s="19" t="s">
        <v>172</v>
      </c>
      <c r="AU114" s="19" t="s">
        <v>82</v>
      </c>
    </row>
    <row r="115" spans="1:65" s="2" customFormat="1" ht="78">
      <c r="A115" s="36"/>
      <c r="B115" s="37"/>
      <c r="C115" s="38"/>
      <c r="D115" s="194" t="s">
        <v>213</v>
      </c>
      <c r="E115" s="38"/>
      <c r="F115" s="225" t="s">
        <v>2353</v>
      </c>
      <c r="G115" s="38"/>
      <c r="H115" s="38"/>
      <c r="I115" s="189"/>
      <c r="J115" s="38"/>
      <c r="K115" s="38"/>
      <c r="L115" s="41"/>
      <c r="M115" s="190"/>
      <c r="N115" s="191"/>
      <c r="O115" s="66"/>
      <c r="P115" s="66"/>
      <c r="Q115" s="66"/>
      <c r="R115" s="66"/>
      <c r="S115" s="66"/>
      <c r="T115" s="66"/>
      <c r="U115" s="67"/>
      <c r="V115" s="36"/>
      <c r="W115" s="36"/>
      <c r="X115" s="36"/>
      <c r="Y115" s="36"/>
      <c r="Z115" s="36"/>
      <c r="AA115" s="36"/>
      <c r="AB115" s="36"/>
      <c r="AC115" s="36"/>
      <c r="AD115" s="36"/>
      <c r="AE115" s="36"/>
      <c r="AT115" s="19" t="s">
        <v>213</v>
      </c>
      <c r="AU115" s="19" t="s">
        <v>82</v>
      </c>
    </row>
    <row r="116" spans="1:65" s="12" customFormat="1" ht="22.9" customHeight="1">
      <c r="B116" s="158"/>
      <c r="C116" s="159"/>
      <c r="D116" s="160" t="s">
        <v>71</v>
      </c>
      <c r="E116" s="172" t="s">
        <v>2354</v>
      </c>
      <c r="F116" s="172" t="s">
        <v>2355</v>
      </c>
      <c r="G116" s="159"/>
      <c r="H116" s="159"/>
      <c r="I116" s="162"/>
      <c r="J116" s="173">
        <f>BK116</f>
        <v>0</v>
      </c>
      <c r="K116" s="159"/>
      <c r="L116" s="164"/>
      <c r="M116" s="165"/>
      <c r="N116" s="166"/>
      <c r="O116" s="166"/>
      <c r="P116" s="167">
        <f>SUM(P117:P122)</f>
        <v>0</v>
      </c>
      <c r="Q116" s="166"/>
      <c r="R116" s="167">
        <f>SUM(R117:R122)</f>
        <v>1.503858621</v>
      </c>
      <c r="S116" s="166"/>
      <c r="T116" s="167">
        <f>SUM(T117:T122)</f>
        <v>0</v>
      </c>
      <c r="U116" s="168"/>
      <c r="AR116" s="169" t="s">
        <v>82</v>
      </c>
      <c r="AT116" s="170" t="s">
        <v>71</v>
      </c>
      <c r="AU116" s="170" t="s">
        <v>80</v>
      </c>
      <c r="AY116" s="169" t="s">
        <v>161</v>
      </c>
      <c r="BK116" s="171">
        <f>SUM(BK117:BK122)</f>
        <v>0</v>
      </c>
    </row>
    <row r="117" spans="1:65" s="2" customFormat="1" ht="16.5" customHeight="1">
      <c r="A117" s="36"/>
      <c r="B117" s="37"/>
      <c r="C117" s="174" t="s">
        <v>240</v>
      </c>
      <c r="D117" s="174" t="s">
        <v>165</v>
      </c>
      <c r="E117" s="175" t="s">
        <v>2356</v>
      </c>
      <c r="F117" s="176" t="s">
        <v>2357</v>
      </c>
      <c r="G117" s="177" t="s">
        <v>168</v>
      </c>
      <c r="H117" s="178">
        <v>10</v>
      </c>
      <c r="I117" s="179"/>
      <c r="J117" s="180">
        <f>ROUND(I117*H117,1)</f>
        <v>0</v>
      </c>
      <c r="K117" s="176" t="s">
        <v>19</v>
      </c>
      <c r="L117" s="41"/>
      <c r="M117" s="181" t="s">
        <v>19</v>
      </c>
      <c r="N117" s="182" t="s">
        <v>43</v>
      </c>
      <c r="O117" s="66"/>
      <c r="P117" s="183">
        <f>O117*H117</f>
        <v>0</v>
      </c>
      <c r="Q117" s="183">
        <v>1.3858620999999999E-3</v>
      </c>
      <c r="R117" s="183">
        <f>Q117*H117</f>
        <v>1.3858620999999998E-2</v>
      </c>
      <c r="S117" s="183">
        <v>0</v>
      </c>
      <c r="T117" s="183">
        <f>S117*H117</f>
        <v>0</v>
      </c>
      <c r="U117" s="184" t="s">
        <v>19</v>
      </c>
      <c r="V117" s="36"/>
      <c r="W117" s="36"/>
      <c r="X117" s="36"/>
      <c r="Y117" s="36"/>
      <c r="Z117" s="36"/>
      <c r="AA117" s="36"/>
      <c r="AB117" s="36"/>
      <c r="AC117" s="36"/>
      <c r="AD117" s="36"/>
      <c r="AE117" s="36"/>
      <c r="AR117" s="185" t="s">
        <v>268</v>
      </c>
      <c r="AT117" s="185" t="s">
        <v>165</v>
      </c>
      <c r="AU117" s="185" t="s">
        <v>82</v>
      </c>
      <c r="AY117" s="19" t="s">
        <v>161</v>
      </c>
      <c r="BE117" s="186">
        <f>IF(N117="základní",J117,0)</f>
        <v>0</v>
      </c>
      <c r="BF117" s="186">
        <f>IF(N117="snížená",J117,0)</f>
        <v>0</v>
      </c>
      <c r="BG117" s="186">
        <f>IF(N117="zákl. přenesená",J117,0)</f>
        <v>0</v>
      </c>
      <c r="BH117" s="186">
        <f>IF(N117="sníž. přenesená",J117,0)</f>
        <v>0</v>
      </c>
      <c r="BI117" s="186">
        <f>IF(N117="nulová",J117,0)</f>
        <v>0</v>
      </c>
      <c r="BJ117" s="19" t="s">
        <v>80</v>
      </c>
      <c r="BK117" s="186">
        <f>ROUND(I117*H117,1)</f>
        <v>0</v>
      </c>
      <c r="BL117" s="19" t="s">
        <v>268</v>
      </c>
      <c r="BM117" s="185" t="s">
        <v>2358</v>
      </c>
    </row>
    <row r="118" spans="1:65" s="2" customFormat="1" ht="21.75" customHeight="1">
      <c r="A118" s="36"/>
      <c r="B118" s="37"/>
      <c r="C118" s="237" t="s">
        <v>242</v>
      </c>
      <c r="D118" s="237" t="s">
        <v>250</v>
      </c>
      <c r="E118" s="238" t="s">
        <v>2359</v>
      </c>
      <c r="F118" s="239" t="s">
        <v>2360</v>
      </c>
      <c r="G118" s="240" t="s">
        <v>185</v>
      </c>
      <c r="H118" s="241">
        <v>10</v>
      </c>
      <c r="I118" s="242"/>
      <c r="J118" s="243">
        <f>ROUND(I118*H118,1)</f>
        <v>0</v>
      </c>
      <c r="K118" s="239" t="s">
        <v>19</v>
      </c>
      <c r="L118" s="244"/>
      <c r="M118" s="245" t="s">
        <v>19</v>
      </c>
      <c r="N118" s="246" t="s">
        <v>43</v>
      </c>
      <c r="O118" s="66"/>
      <c r="P118" s="183">
        <f>O118*H118</f>
        <v>0</v>
      </c>
      <c r="Q118" s="183">
        <v>0.14899999999999999</v>
      </c>
      <c r="R118" s="183">
        <f>Q118*H118</f>
        <v>1.49</v>
      </c>
      <c r="S118" s="183">
        <v>0</v>
      </c>
      <c r="T118" s="183">
        <f>S118*H118</f>
        <v>0</v>
      </c>
      <c r="U118" s="184" t="s">
        <v>19</v>
      </c>
      <c r="V118" s="36"/>
      <c r="W118" s="36"/>
      <c r="X118" s="36"/>
      <c r="Y118" s="36"/>
      <c r="Z118" s="36"/>
      <c r="AA118" s="36"/>
      <c r="AB118" s="36"/>
      <c r="AC118" s="36"/>
      <c r="AD118" s="36"/>
      <c r="AE118" s="36"/>
      <c r="AR118" s="185" t="s">
        <v>406</v>
      </c>
      <c r="AT118" s="185" t="s">
        <v>250</v>
      </c>
      <c r="AU118" s="185" t="s">
        <v>82</v>
      </c>
      <c r="AY118" s="19" t="s">
        <v>161</v>
      </c>
      <c r="BE118" s="186">
        <f>IF(N118="základní",J118,0)</f>
        <v>0</v>
      </c>
      <c r="BF118" s="186">
        <f>IF(N118="snížená",J118,0)</f>
        <v>0</v>
      </c>
      <c r="BG118" s="186">
        <f>IF(N118="zákl. přenesená",J118,0)</f>
        <v>0</v>
      </c>
      <c r="BH118" s="186">
        <f>IF(N118="sníž. přenesená",J118,0)</f>
        <v>0</v>
      </c>
      <c r="BI118" s="186">
        <f>IF(N118="nulová",J118,0)</f>
        <v>0</v>
      </c>
      <c r="BJ118" s="19" t="s">
        <v>80</v>
      </c>
      <c r="BK118" s="186">
        <f>ROUND(I118*H118,1)</f>
        <v>0</v>
      </c>
      <c r="BL118" s="19" t="s">
        <v>268</v>
      </c>
      <c r="BM118" s="185" t="s">
        <v>2361</v>
      </c>
    </row>
    <row r="119" spans="1:65" s="2" customFormat="1" ht="24.2" customHeight="1">
      <c r="A119" s="36"/>
      <c r="B119" s="37"/>
      <c r="C119" s="174" t="s">
        <v>249</v>
      </c>
      <c r="D119" s="174" t="s">
        <v>165</v>
      </c>
      <c r="E119" s="175" t="s">
        <v>2362</v>
      </c>
      <c r="F119" s="176" t="s">
        <v>2363</v>
      </c>
      <c r="G119" s="177" t="s">
        <v>672</v>
      </c>
      <c r="H119" s="247"/>
      <c r="I119" s="179"/>
      <c r="J119" s="180">
        <f>ROUND(I119*H119,1)</f>
        <v>0</v>
      </c>
      <c r="K119" s="176" t="s">
        <v>169</v>
      </c>
      <c r="L119" s="41"/>
      <c r="M119" s="181" t="s">
        <v>19</v>
      </c>
      <c r="N119" s="182" t="s">
        <v>43</v>
      </c>
      <c r="O119" s="66"/>
      <c r="P119" s="183">
        <f>O119*H119</f>
        <v>0</v>
      </c>
      <c r="Q119" s="183">
        <v>0</v>
      </c>
      <c r="R119" s="183">
        <f>Q119*H119</f>
        <v>0</v>
      </c>
      <c r="S119" s="183">
        <v>0</v>
      </c>
      <c r="T119" s="183">
        <f>S119*H119</f>
        <v>0</v>
      </c>
      <c r="U119" s="184" t="s">
        <v>19</v>
      </c>
      <c r="V119" s="36"/>
      <c r="W119" s="36"/>
      <c r="X119" s="36"/>
      <c r="Y119" s="36"/>
      <c r="Z119" s="36"/>
      <c r="AA119" s="36"/>
      <c r="AB119" s="36"/>
      <c r="AC119" s="36"/>
      <c r="AD119" s="36"/>
      <c r="AE119" s="36"/>
      <c r="AR119" s="185" t="s">
        <v>268</v>
      </c>
      <c r="AT119" s="185" t="s">
        <v>165</v>
      </c>
      <c r="AU119" s="185" t="s">
        <v>82</v>
      </c>
      <c r="AY119" s="19" t="s">
        <v>161</v>
      </c>
      <c r="BE119" s="186">
        <f>IF(N119="základní",J119,0)</f>
        <v>0</v>
      </c>
      <c r="BF119" s="186">
        <f>IF(N119="snížená",J119,0)</f>
        <v>0</v>
      </c>
      <c r="BG119" s="186">
        <f>IF(N119="zákl. přenesená",J119,0)</f>
        <v>0</v>
      </c>
      <c r="BH119" s="186">
        <f>IF(N119="sníž. přenesená",J119,0)</f>
        <v>0</v>
      </c>
      <c r="BI119" s="186">
        <f>IF(N119="nulová",J119,0)</f>
        <v>0</v>
      </c>
      <c r="BJ119" s="19" t="s">
        <v>80</v>
      </c>
      <c r="BK119" s="186">
        <f>ROUND(I119*H119,1)</f>
        <v>0</v>
      </c>
      <c r="BL119" s="19" t="s">
        <v>268</v>
      </c>
      <c r="BM119" s="185" t="s">
        <v>2364</v>
      </c>
    </row>
    <row r="120" spans="1:65" s="2" customFormat="1" ht="11.25">
      <c r="A120" s="36"/>
      <c r="B120" s="37"/>
      <c r="C120" s="38"/>
      <c r="D120" s="187" t="s">
        <v>172</v>
      </c>
      <c r="E120" s="38"/>
      <c r="F120" s="188" t="s">
        <v>2365</v>
      </c>
      <c r="G120" s="38"/>
      <c r="H120" s="38"/>
      <c r="I120" s="189"/>
      <c r="J120" s="38"/>
      <c r="K120" s="38"/>
      <c r="L120" s="41"/>
      <c r="M120" s="190"/>
      <c r="N120" s="191"/>
      <c r="O120" s="66"/>
      <c r="P120" s="66"/>
      <c r="Q120" s="66"/>
      <c r="R120" s="66"/>
      <c r="S120" s="66"/>
      <c r="T120" s="66"/>
      <c r="U120" s="67"/>
      <c r="V120" s="36"/>
      <c r="W120" s="36"/>
      <c r="X120" s="36"/>
      <c r="Y120" s="36"/>
      <c r="Z120" s="36"/>
      <c r="AA120" s="36"/>
      <c r="AB120" s="36"/>
      <c r="AC120" s="36"/>
      <c r="AD120" s="36"/>
      <c r="AE120" s="36"/>
      <c r="AT120" s="19" t="s">
        <v>172</v>
      </c>
      <c r="AU120" s="19" t="s">
        <v>82</v>
      </c>
    </row>
    <row r="121" spans="1:65" s="2" customFormat="1" ht="78">
      <c r="A121" s="36"/>
      <c r="B121" s="37"/>
      <c r="C121" s="38"/>
      <c r="D121" s="194" t="s">
        <v>213</v>
      </c>
      <c r="E121" s="38"/>
      <c r="F121" s="225" t="s">
        <v>2366</v>
      </c>
      <c r="G121" s="38"/>
      <c r="H121" s="38"/>
      <c r="I121" s="189"/>
      <c r="J121" s="38"/>
      <c r="K121" s="38"/>
      <c r="L121" s="41"/>
      <c r="M121" s="190"/>
      <c r="N121" s="191"/>
      <c r="O121" s="66"/>
      <c r="P121" s="66"/>
      <c r="Q121" s="66"/>
      <c r="R121" s="66"/>
      <c r="S121" s="66"/>
      <c r="T121" s="66"/>
      <c r="U121" s="67"/>
      <c r="V121" s="36"/>
      <c r="W121" s="36"/>
      <c r="X121" s="36"/>
      <c r="Y121" s="36"/>
      <c r="Z121" s="36"/>
      <c r="AA121" s="36"/>
      <c r="AB121" s="36"/>
      <c r="AC121" s="36"/>
      <c r="AD121" s="36"/>
      <c r="AE121" s="36"/>
      <c r="AT121" s="19" t="s">
        <v>213</v>
      </c>
      <c r="AU121" s="19" t="s">
        <v>82</v>
      </c>
    </row>
    <row r="122" spans="1:65" s="2" customFormat="1" ht="16.5" customHeight="1">
      <c r="A122" s="36"/>
      <c r="B122" s="37"/>
      <c r="C122" s="174" t="s">
        <v>255</v>
      </c>
      <c r="D122" s="174" t="s">
        <v>165</v>
      </c>
      <c r="E122" s="175" t="s">
        <v>2338</v>
      </c>
      <c r="F122" s="176" t="s">
        <v>2339</v>
      </c>
      <c r="G122" s="177" t="s">
        <v>672</v>
      </c>
      <c r="H122" s="247"/>
      <c r="I122" s="179"/>
      <c r="J122" s="180">
        <f>ROUND(I122*H122,1)</f>
        <v>0</v>
      </c>
      <c r="K122" s="176" t="s">
        <v>19</v>
      </c>
      <c r="L122" s="41"/>
      <c r="M122" s="181" t="s">
        <v>19</v>
      </c>
      <c r="N122" s="182" t="s">
        <v>43</v>
      </c>
      <c r="O122" s="66"/>
      <c r="P122" s="183">
        <f>O122*H122</f>
        <v>0</v>
      </c>
      <c r="Q122" s="183">
        <v>0</v>
      </c>
      <c r="R122" s="183">
        <f>Q122*H122</f>
        <v>0</v>
      </c>
      <c r="S122" s="183">
        <v>0</v>
      </c>
      <c r="T122" s="183">
        <f>S122*H122</f>
        <v>0</v>
      </c>
      <c r="U122" s="184" t="s">
        <v>19</v>
      </c>
      <c r="V122" s="36"/>
      <c r="W122" s="36"/>
      <c r="X122" s="36"/>
      <c r="Y122" s="36"/>
      <c r="Z122" s="36"/>
      <c r="AA122" s="36"/>
      <c r="AB122" s="36"/>
      <c r="AC122" s="36"/>
      <c r="AD122" s="36"/>
      <c r="AE122" s="36"/>
      <c r="AR122" s="185" t="s">
        <v>268</v>
      </c>
      <c r="AT122" s="185" t="s">
        <v>165</v>
      </c>
      <c r="AU122" s="185" t="s">
        <v>82</v>
      </c>
      <c r="AY122" s="19" t="s">
        <v>161</v>
      </c>
      <c r="BE122" s="186">
        <f>IF(N122="základní",J122,0)</f>
        <v>0</v>
      </c>
      <c r="BF122" s="186">
        <f>IF(N122="snížená",J122,0)</f>
        <v>0</v>
      </c>
      <c r="BG122" s="186">
        <f>IF(N122="zákl. přenesená",J122,0)</f>
        <v>0</v>
      </c>
      <c r="BH122" s="186">
        <f>IF(N122="sníž. přenesená",J122,0)</f>
        <v>0</v>
      </c>
      <c r="BI122" s="186">
        <f>IF(N122="nulová",J122,0)</f>
        <v>0</v>
      </c>
      <c r="BJ122" s="19" t="s">
        <v>80</v>
      </c>
      <c r="BK122" s="186">
        <f>ROUND(I122*H122,1)</f>
        <v>0</v>
      </c>
      <c r="BL122" s="19" t="s">
        <v>268</v>
      </c>
      <c r="BM122" s="185" t="s">
        <v>2367</v>
      </c>
    </row>
    <row r="123" spans="1:65" s="12" customFormat="1" ht="22.9" customHeight="1">
      <c r="B123" s="158"/>
      <c r="C123" s="159"/>
      <c r="D123" s="160" t="s">
        <v>71</v>
      </c>
      <c r="E123" s="172" t="s">
        <v>2368</v>
      </c>
      <c r="F123" s="172" t="s">
        <v>2369</v>
      </c>
      <c r="G123" s="159"/>
      <c r="H123" s="159"/>
      <c r="I123" s="162"/>
      <c r="J123" s="173">
        <f>BK123</f>
        <v>0</v>
      </c>
      <c r="K123" s="159"/>
      <c r="L123" s="164"/>
      <c r="M123" s="165"/>
      <c r="N123" s="166"/>
      <c r="O123" s="166"/>
      <c r="P123" s="167">
        <f>SUM(P124:P128)</f>
        <v>0</v>
      </c>
      <c r="Q123" s="166"/>
      <c r="R123" s="167">
        <f>SUM(R124:R128)</f>
        <v>3.5280000000000003E-3</v>
      </c>
      <c r="S123" s="166"/>
      <c r="T123" s="167">
        <f>SUM(T124:T128)</f>
        <v>0.3664</v>
      </c>
      <c r="U123" s="168"/>
      <c r="AR123" s="169" t="s">
        <v>82</v>
      </c>
      <c r="AT123" s="170" t="s">
        <v>71</v>
      </c>
      <c r="AU123" s="170" t="s">
        <v>80</v>
      </c>
      <c r="AY123" s="169" t="s">
        <v>161</v>
      </c>
      <c r="BK123" s="171">
        <f>SUM(BK124:BK128)</f>
        <v>0</v>
      </c>
    </row>
    <row r="124" spans="1:65" s="2" customFormat="1" ht="16.5" customHeight="1">
      <c r="A124" s="36"/>
      <c r="B124" s="37"/>
      <c r="C124" s="174" t="s">
        <v>8</v>
      </c>
      <c r="D124" s="174" t="s">
        <v>165</v>
      </c>
      <c r="E124" s="175" t="s">
        <v>2370</v>
      </c>
      <c r="F124" s="176" t="s">
        <v>2371</v>
      </c>
      <c r="G124" s="177" t="s">
        <v>185</v>
      </c>
      <c r="H124" s="178">
        <v>20</v>
      </c>
      <c r="I124" s="179"/>
      <c r="J124" s="180">
        <f>ROUND(I124*H124,1)</f>
        <v>0</v>
      </c>
      <c r="K124" s="176" t="s">
        <v>169</v>
      </c>
      <c r="L124" s="41"/>
      <c r="M124" s="181" t="s">
        <v>19</v>
      </c>
      <c r="N124" s="182" t="s">
        <v>43</v>
      </c>
      <c r="O124" s="66"/>
      <c r="P124" s="183">
        <f>O124*H124</f>
        <v>0</v>
      </c>
      <c r="Q124" s="183">
        <v>1.2640000000000001E-4</v>
      </c>
      <c r="R124" s="183">
        <f>Q124*H124</f>
        <v>2.5280000000000003E-3</v>
      </c>
      <c r="S124" s="183">
        <v>1.1000000000000001E-3</v>
      </c>
      <c r="T124" s="183">
        <f>S124*H124</f>
        <v>2.2000000000000002E-2</v>
      </c>
      <c r="U124" s="184" t="s">
        <v>19</v>
      </c>
      <c r="V124" s="36"/>
      <c r="W124" s="36"/>
      <c r="X124" s="36"/>
      <c r="Y124" s="36"/>
      <c r="Z124" s="36"/>
      <c r="AA124" s="36"/>
      <c r="AB124" s="36"/>
      <c r="AC124" s="36"/>
      <c r="AD124" s="36"/>
      <c r="AE124" s="36"/>
      <c r="AR124" s="185" t="s">
        <v>268</v>
      </c>
      <c r="AT124" s="185" t="s">
        <v>165</v>
      </c>
      <c r="AU124" s="185" t="s">
        <v>82</v>
      </c>
      <c r="AY124" s="19" t="s">
        <v>161</v>
      </c>
      <c r="BE124" s="186">
        <f>IF(N124="základní",J124,0)</f>
        <v>0</v>
      </c>
      <c r="BF124" s="186">
        <f>IF(N124="snížená",J124,0)</f>
        <v>0</v>
      </c>
      <c r="BG124" s="186">
        <f>IF(N124="zákl. přenesená",J124,0)</f>
        <v>0</v>
      </c>
      <c r="BH124" s="186">
        <f>IF(N124="sníž. přenesená",J124,0)</f>
        <v>0</v>
      </c>
      <c r="BI124" s="186">
        <f>IF(N124="nulová",J124,0)</f>
        <v>0</v>
      </c>
      <c r="BJ124" s="19" t="s">
        <v>80</v>
      </c>
      <c r="BK124" s="186">
        <f>ROUND(I124*H124,1)</f>
        <v>0</v>
      </c>
      <c r="BL124" s="19" t="s">
        <v>268</v>
      </c>
      <c r="BM124" s="185" t="s">
        <v>2372</v>
      </c>
    </row>
    <row r="125" spans="1:65" s="2" customFormat="1" ht="11.25">
      <c r="A125" s="36"/>
      <c r="B125" s="37"/>
      <c r="C125" s="38"/>
      <c r="D125" s="187" t="s">
        <v>172</v>
      </c>
      <c r="E125" s="38"/>
      <c r="F125" s="188" t="s">
        <v>2373</v>
      </c>
      <c r="G125" s="38"/>
      <c r="H125" s="38"/>
      <c r="I125" s="189"/>
      <c r="J125" s="38"/>
      <c r="K125" s="38"/>
      <c r="L125" s="41"/>
      <c r="M125" s="190"/>
      <c r="N125" s="191"/>
      <c r="O125" s="66"/>
      <c r="P125" s="66"/>
      <c r="Q125" s="66"/>
      <c r="R125" s="66"/>
      <c r="S125" s="66"/>
      <c r="T125" s="66"/>
      <c r="U125" s="67"/>
      <c r="V125" s="36"/>
      <c r="W125" s="36"/>
      <c r="X125" s="36"/>
      <c r="Y125" s="36"/>
      <c r="Z125" s="36"/>
      <c r="AA125" s="36"/>
      <c r="AB125" s="36"/>
      <c r="AC125" s="36"/>
      <c r="AD125" s="36"/>
      <c r="AE125" s="36"/>
      <c r="AT125" s="19" t="s">
        <v>172</v>
      </c>
      <c r="AU125" s="19" t="s">
        <v>82</v>
      </c>
    </row>
    <row r="126" spans="1:65" s="2" customFormat="1" ht="16.5" customHeight="1">
      <c r="A126" s="36"/>
      <c r="B126" s="37"/>
      <c r="C126" s="174" t="s">
        <v>268</v>
      </c>
      <c r="D126" s="174" t="s">
        <v>165</v>
      </c>
      <c r="E126" s="175" t="s">
        <v>2374</v>
      </c>
      <c r="F126" s="176" t="s">
        <v>2375</v>
      </c>
      <c r="G126" s="177" t="s">
        <v>193</v>
      </c>
      <c r="H126" s="178">
        <v>20</v>
      </c>
      <c r="I126" s="179"/>
      <c r="J126" s="180">
        <f>ROUND(I126*H126,1)</f>
        <v>0</v>
      </c>
      <c r="K126" s="176" t="s">
        <v>169</v>
      </c>
      <c r="L126" s="41"/>
      <c r="M126" s="181" t="s">
        <v>19</v>
      </c>
      <c r="N126" s="182" t="s">
        <v>43</v>
      </c>
      <c r="O126" s="66"/>
      <c r="P126" s="183">
        <f>O126*H126</f>
        <v>0</v>
      </c>
      <c r="Q126" s="183">
        <v>5.0000000000000002E-5</v>
      </c>
      <c r="R126" s="183">
        <f>Q126*H126</f>
        <v>1E-3</v>
      </c>
      <c r="S126" s="183">
        <v>5.3200000000000001E-3</v>
      </c>
      <c r="T126" s="183">
        <f>S126*H126</f>
        <v>0.10639999999999999</v>
      </c>
      <c r="U126" s="184" t="s">
        <v>19</v>
      </c>
      <c r="V126" s="36"/>
      <c r="W126" s="36"/>
      <c r="X126" s="36"/>
      <c r="Y126" s="36"/>
      <c r="Z126" s="36"/>
      <c r="AA126" s="36"/>
      <c r="AB126" s="36"/>
      <c r="AC126" s="36"/>
      <c r="AD126" s="36"/>
      <c r="AE126" s="36"/>
      <c r="AR126" s="185" t="s">
        <v>268</v>
      </c>
      <c r="AT126" s="185" t="s">
        <v>165</v>
      </c>
      <c r="AU126" s="185" t="s">
        <v>82</v>
      </c>
      <c r="AY126" s="19" t="s">
        <v>161</v>
      </c>
      <c r="BE126" s="186">
        <f>IF(N126="základní",J126,0)</f>
        <v>0</v>
      </c>
      <c r="BF126" s="186">
        <f>IF(N126="snížená",J126,0)</f>
        <v>0</v>
      </c>
      <c r="BG126" s="186">
        <f>IF(N126="zákl. přenesená",J126,0)</f>
        <v>0</v>
      </c>
      <c r="BH126" s="186">
        <f>IF(N126="sníž. přenesená",J126,0)</f>
        <v>0</v>
      </c>
      <c r="BI126" s="186">
        <f>IF(N126="nulová",J126,0)</f>
        <v>0</v>
      </c>
      <c r="BJ126" s="19" t="s">
        <v>80</v>
      </c>
      <c r="BK126" s="186">
        <f>ROUND(I126*H126,1)</f>
        <v>0</v>
      </c>
      <c r="BL126" s="19" t="s">
        <v>268</v>
      </c>
      <c r="BM126" s="185" t="s">
        <v>2376</v>
      </c>
    </row>
    <row r="127" spans="1:65" s="2" customFormat="1" ht="11.25">
      <c r="A127" s="36"/>
      <c r="B127" s="37"/>
      <c r="C127" s="38"/>
      <c r="D127" s="187" t="s">
        <v>172</v>
      </c>
      <c r="E127" s="38"/>
      <c r="F127" s="188" t="s">
        <v>2377</v>
      </c>
      <c r="G127" s="38"/>
      <c r="H127" s="38"/>
      <c r="I127" s="189"/>
      <c r="J127" s="38"/>
      <c r="K127" s="38"/>
      <c r="L127" s="41"/>
      <c r="M127" s="190"/>
      <c r="N127" s="191"/>
      <c r="O127" s="66"/>
      <c r="P127" s="66"/>
      <c r="Q127" s="66"/>
      <c r="R127" s="66"/>
      <c r="S127" s="66"/>
      <c r="T127" s="66"/>
      <c r="U127" s="67"/>
      <c r="V127" s="36"/>
      <c r="W127" s="36"/>
      <c r="X127" s="36"/>
      <c r="Y127" s="36"/>
      <c r="Z127" s="36"/>
      <c r="AA127" s="36"/>
      <c r="AB127" s="36"/>
      <c r="AC127" s="36"/>
      <c r="AD127" s="36"/>
      <c r="AE127" s="36"/>
      <c r="AT127" s="19" t="s">
        <v>172</v>
      </c>
      <c r="AU127" s="19" t="s">
        <v>82</v>
      </c>
    </row>
    <row r="128" spans="1:65" s="2" customFormat="1" ht="16.5" customHeight="1">
      <c r="A128" s="36"/>
      <c r="B128" s="37"/>
      <c r="C128" s="174" t="s">
        <v>295</v>
      </c>
      <c r="D128" s="174" t="s">
        <v>165</v>
      </c>
      <c r="E128" s="175" t="s">
        <v>2378</v>
      </c>
      <c r="F128" s="176" t="s">
        <v>2379</v>
      </c>
      <c r="G128" s="177" t="s">
        <v>185</v>
      </c>
      <c r="H128" s="178">
        <v>10</v>
      </c>
      <c r="I128" s="179"/>
      <c r="J128" s="180">
        <f>ROUND(I128*H128,1)</f>
        <v>0</v>
      </c>
      <c r="K128" s="176" t="s">
        <v>19</v>
      </c>
      <c r="L128" s="41"/>
      <c r="M128" s="181" t="s">
        <v>19</v>
      </c>
      <c r="N128" s="182" t="s">
        <v>43</v>
      </c>
      <c r="O128" s="66"/>
      <c r="P128" s="183">
        <f>O128*H128</f>
        <v>0</v>
      </c>
      <c r="Q128" s="183">
        <v>0</v>
      </c>
      <c r="R128" s="183">
        <f>Q128*H128</f>
        <v>0</v>
      </c>
      <c r="S128" s="183">
        <v>2.3800000000000002E-2</v>
      </c>
      <c r="T128" s="183">
        <f>S128*H128</f>
        <v>0.23800000000000002</v>
      </c>
      <c r="U128" s="184" t="s">
        <v>19</v>
      </c>
      <c r="V128" s="36"/>
      <c r="W128" s="36"/>
      <c r="X128" s="36"/>
      <c r="Y128" s="36"/>
      <c r="Z128" s="36"/>
      <c r="AA128" s="36"/>
      <c r="AB128" s="36"/>
      <c r="AC128" s="36"/>
      <c r="AD128" s="36"/>
      <c r="AE128" s="36"/>
      <c r="AR128" s="185" t="s">
        <v>268</v>
      </c>
      <c r="AT128" s="185" t="s">
        <v>165</v>
      </c>
      <c r="AU128" s="185" t="s">
        <v>82</v>
      </c>
      <c r="AY128" s="19" t="s">
        <v>161</v>
      </c>
      <c r="BE128" s="186">
        <f>IF(N128="základní",J128,0)</f>
        <v>0</v>
      </c>
      <c r="BF128" s="186">
        <f>IF(N128="snížená",J128,0)</f>
        <v>0</v>
      </c>
      <c r="BG128" s="186">
        <f>IF(N128="zákl. přenesená",J128,0)</f>
        <v>0</v>
      </c>
      <c r="BH128" s="186">
        <f>IF(N128="sníž. přenesená",J128,0)</f>
        <v>0</v>
      </c>
      <c r="BI128" s="186">
        <f>IF(N128="nulová",J128,0)</f>
        <v>0</v>
      </c>
      <c r="BJ128" s="19" t="s">
        <v>80</v>
      </c>
      <c r="BK128" s="186">
        <f>ROUND(I128*H128,1)</f>
        <v>0</v>
      </c>
      <c r="BL128" s="19" t="s">
        <v>268</v>
      </c>
      <c r="BM128" s="185" t="s">
        <v>2380</v>
      </c>
    </row>
    <row r="129" spans="1:65" s="12" customFormat="1" ht="25.9" customHeight="1">
      <c r="B129" s="158"/>
      <c r="C129" s="159"/>
      <c r="D129" s="160" t="s">
        <v>71</v>
      </c>
      <c r="E129" s="161" t="s">
        <v>2381</v>
      </c>
      <c r="F129" s="161" t="s">
        <v>2382</v>
      </c>
      <c r="G129" s="159"/>
      <c r="H129" s="159"/>
      <c r="I129" s="162"/>
      <c r="J129" s="163">
        <f>BK129</f>
        <v>0</v>
      </c>
      <c r="K129" s="159"/>
      <c r="L129" s="164"/>
      <c r="M129" s="165"/>
      <c r="N129" s="166"/>
      <c r="O129" s="166"/>
      <c r="P129" s="167">
        <f>SUM(P130:P137)</f>
        <v>0</v>
      </c>
      <c r="Q129" s="166"/>
      <c r="R129" s="167">
        <f>SUM(R130:R137)</f>
        <v>0</v>
      </c>
      <c r="S129" s="166"/>
      <c r="T129" s="167">
        <f>SUM(T130:T137)</f>
        <v>0</v>
      </c>
      <c r="U129" s="168"/>
      <c r="AR129" s="169" t="s">
        <v>170</v>
      </c>
      <c r="AT129" s="170" t="s">
        <v>71</v>
      </c>
      <c r="AU129" s="170" t="s">
        <v>72</v>
      </c>
      <c r="AY129" s="169" t="s">
        <v>161</v>
      </c>
      <c r="BK129" s="171">
        <f>SUM(BK130:BK137)</f>
        <v>0</v>
      </c>
    </row>
    <row r="130" spans="1:65" s="2" customFormat="1" ht="16.5" customHeight="1">
      <c r="A130" s="36"/>
      <c r="B130" s="37"/>
      <c r="C130" s="174" t="s">
        <v>300</v>
      </c>
      <c r="D130" s="174" t="s">
        <v>165</v>
      </c>
      <c r="E130" s="175" t="s">
        <v>2383</v>
      </c>
      <c r="F130" s="176" t="s">
        <v>2384</v>
      </c>
      <c r="G130" s="177" t="s">
        <v>1838</v>
      </c>
      <c r="H130" s="178">
        <v>6</v>
      </c>
      <c r="I130" s="179"/>
      <c r="J130" s="180">
        <f>ROUND(I130*H130,1)</f>
        <v>0</v>
      </c>
      <c r="K130" s="176" t="s">
        <v>169</v>
      </c>
      <c r="L130" s="41"/>
      <c r="M130" s="181" t="s">
        <v>19</v>
      </c>
      <c r="N130" s="182" t="s">
        <v>43</v>
      </c>
      <c r="O130" s="66"/>
      <c r="P130" s="183">
        <f>O130*H130</f>
        <v>0</v>
      </c>
      <c r="Q130" s="183">
        <v>0</v>
      </c>
      <c r="R130" s="183">
        <f>Q130*H130</f>
        <v>0</v>
      </c>
      <c r="S130" s="183">
        <v>0</v>
      </c>
      <c r="T130" s="183">
        <f>S130*H130</f>
        <v>0</v>
      </c>
      <c r="U130" s="184" t="s">
        <v>19</v>
      </c>
      <c r="V130" s="36"/>
      <c r="W130" s="36"/>
      <c r="X130" s="36"/>
      <c r="Y130" s="36"/>
      <c r="Z130" s="36"/>
      <c r="AA130" s="36"/>
      <c r="AB130" s="36"/>
      <c r="AC130" s="36"/>
      <c r="AD130" s="36"/>
      <c r="AE130" s="36"/>
      <c r="AR130" s="185" t="s">
        <v>2385</v>
      </c>
      <c r="AT130" s="185" t="s">
        <v>165</v>
      </c>
      <c r="AU130" s="185" t="s">
        <v>80</v>
      </c>
      <c r="AY130" s="19" t="s">
        <v>161</v>
      </c>
      <c r="BE130" s="186">
        <f>IF(N130="základní",J130,0)</f>
        <v>0</v>
      </c>
      <c r="BF130" s="186">
        <f>IF(N130="snížená",J130,0)</f>
        <v>0</v>
      </c>
      <c r="BG130" s="186">
        <f>IF(N130="zákl. přenesená",J130,0)</f>
        <v>0</v>
      </c>
      <c r="BH130" s="186">
        <f>IF(N130="sníž. přenesená",J130,0)</f>
        <v>0</v>
      </c>
      <c r="BI130" s="186">
        <f>IF(N130="nulová",J130,0)</f>
        <v>0</v>
      </c>
      <c r="BJ130" s="19" t="s">
        <v>80</v>
      </c>
      <c r="BK130" s="186">
        <f>ROUND(I130*H130,1)</f>
        <v>0</v>
      </c>
      <c r="BL130" s="19" t="s">
        <v>2385</v>
      </c>
      <c r="BM130" s="185" t="s">
        <v>2386</v>
      </c>
    </row>
    <row r="131" spans="1:65" s="2" customFormat="1" ht="11.25">
      <c r="A131" s="36"/>
      <c r="B131" s="37"/>
      <c r="C131" s="38"/>
      <c r="D131" s="187" t="s">
        <v>172</v>
      </c>
      <c r="E131" s="38"/>
      <c r="F131" s="188" t="s">
        <v>2387</v>
      </c>
      <c r="G131" s="38"/>
      <c r="H131" s="38"/>
      <c r="I131" s="189"/>
      <c r="J131" s="38"/>
      <c r="K131" s="38"/>
      <c r="L131" s="41"/>
      <c r="M131" s="190"/>
      <c r="N131" s="191"/>
      <c r="O131" s="66"/>
      <c r="P131" s="66"/>
      <c r="Q131" s="66"/>
      <c r="R131" s="66"/>
      <c r="S131" s="66"/>
      <c r="T131" s="66"/>
      <c r="U131" s="67"/>
      <c r="V131" s="36"/>
      <c r="W131" s="36"/>
      <c r="X131" s="36"/>
      <c r="Y131" s="36"/>
      <c r="Z131" s="36"/>
      <c r="AA131" s="36"/>
      <c r="AB131" s="36"/>
      <c r="AC131" s="36"/>
      <c r="AD131" s="36"/>
      <c r="AE131" s="36"/>
      <c r="AT131" s="19" t="s">
        <v>172</v>
      </c>
      <c r="AU131" s="19" t="s">
        <v>80</v>
      </c>
    </row>
    <row r="132" spans="1:65" s="14" customFormat="1" ht="11.25">
      <c r="B132" s="203"/>
      <c r="C132" s="204"/>
      <c r="D132" s="194" t="s">
        <v>174</v>
      </c>
      <c r="E132" s="205" t="s">
        <v>19</v>
      </c>
      <c r="F132" s="206" t="s">
        <v>2388</v>
      </c>
      <c r="G132" s="204"/>
      <c r="H132" s="207">
        <v>4</v>
      </c>
      <c r="I132" s="208"/>
      <c r="J132" s="204"/>
      <c r="K132" s="204"/>
      <c r="L132" s="209"/>
      <c r="M132" s="210"/>
      <c r="N132" s="211"/>
      <c r="O132" s="211"/>
      <c r="P132" s="211"/>
      <c r="Q132" s="211"/>
      <c r="R132" s="211"/>
      <c r="S132" s="211"/>
      <c r="T132" s="211"/>
      <c r="U132" s="212"/>
      <c r="AT132" s="213" t="s">
        <v>174</v>
      </c>
      <c r="AU132" s="213" t="s">
        <v>80</v>
      </c>
      <c r="AV132" s="14" t="s">
        <v>82</v>
      </c>
      <c r="AW132" s="14" t="s">
        <v>33</v>
      </c>
      <c r="AX132" s="14" t="s">
        <v>72</v>
      </c>
      <c r="AY132" s="213" t="s">
        <v>161</v>
      </c>
    </row>
    <row r="133" spans="1:65" s="14" customFormat="1" ht="11.25">
      <c r="B133" s="203"/>
      <c r="C133" s="204"/>
      <c r="D133" s="194" t="s">
        <v>174</v>
      </c>
      <c r="E133" s="205" t="s">
        <v>19</v>
      </c>
      <c r="F133" s="206" t="s">
        <v>2389</v>
      </c>
      <c r="G133" s="204"/>
      <c r="H133" s="207">
        <v>2</v>
      </c>
      <c r="I133" s="208"/>
      <c r="J133" s="204"/>
      <c r="K133" s="204"/>
      <c r="L133" s="209"/>
      <c r="M133" s="210"/>
      <c r="N133" s="211"/>
      <c r="O133" s="211"/>
      <c r="P133" s="211"/>
      <c r="Q133" s="211"/>
      <c r="R133" s="211"/>
      <c r="S133" s="211"/>
      <c r="T133" s="211"/>
      <c r="U133" s="212"/>
      <c r="AT133" s="213" t="s">
        <v>174</v>
      </c>
      <c r="AU133" s="213" t="s">
        <v>80</v>
      </c>
      <c r="AV133" s="14" t="s">
        <v>82</v>
      </c>
      <c r="AW133" s="14" t="s">
        <v>33</v>
      </c>
      <c r="AX133" s="14" t="s">
        <v>72</v>
      </c>
      <c r="AY133" s="213" t="s">
        <v>161</v>
      </c>
    </row>
    <row r="134" spans="1:65" s="15" customFormat="1" ht="11.25">
      <c r="B134" s="214"/>
      <c r="C134" s="215"/>
      <c r="D134" s="194" t="s">
        <v>174</v>
      </c>
      <c r="E134" s="216" t="s">
        <v>19</v>
      </c>
      <c r="F134" s="217" t="s">
        <v>239</v>
      </c>
      <c r="G134" s="215"/>
      <c r="H134" s="218">
        <v>6</v>
      </c>
      <c r="I134" s="219"/>
      <c r="J134" s="215"/>
      <c r="K134" s="215"/>
      <c r="L134" s="220"/>
      <c r="M134" s="221"/>
      <c r="N134" s="222"/>
      <c r="O134" s="222"/>
      <c r="P134" s="222"/>
      <c r="Q134" s="222"/>
      <c r="R134" s="222"/>
      <c r="S134" s="222"/>
      <c r="T134" s="222"/>
      <c r="U134" s="223"/>
      <c r="AT134" s="224" t="s">
        <v>174</v>
      </c>
      <c r="AU134" s="224" t="s">
        <v>80</v>
      </c>
      <c r="AV134" s="15" t="s">
        <v>170</v>
      </c>
      <c r="AW134" s="15" t="s">
        <v>33</v>
      </c>
      <c r="AX134" s="15" t="s">
        <v>80</v>
      </c>
      <c r="AY134" s="224" t="s">
        <v>161</v>
      </c>
    </row>
    <row r="135" spans="1:65" s="2" customFormat="1" ht="16.5" customHeight="1">
      <c r="A135" s="36"/>
      <c r="B135" s="37"/>
      <c r="C135" s="174" t="s">
        <v>308</v>
      </c>
      <c r="D135" s="174" t="s">
        <v>165</v>
      </c>
      <c r="E135" s="175" t="s">
        <v>2390</v>
      </c>
      <c r="F135" s="176" t="s">
        <v>2391</v>
      </c>
      <c r="G135" s="177" t="s">
        <v>1838</v>
      </c>
      <c r="H135" s="178">
        <v>2</v>
      </c>
      <c r="I135" s="179"/>
      <c r="J135" s="180">
        <f>ROUND(I135*H135,1)</f>
        <v>0</v>
      </c>
      <c r="K135" s="176" t="s">
        <v>169</v>
      </c>
      <c r="L135" s="41"/>
      <c r="M135" s="181" t="s">
        <v>19</v>
      </c>
      <c r="N135" s="182" t="s">
        <v>43</v>
      </c>
      <c r="O135" s="66"/>
      <c r="P135" s="183">
        <f>O135*H135</f>
        <v>0</v>
      </c>
      <c r="Q135" s="183">
        <v>0</v>
      </c>
      <c r="R135" s="183">
        <f>Q135*H135</f>
        <v>0</v>
      </c>
      <c r="S135" s="183">
        <v>0</v>
      </c>
      <c r="T135" s="183">
        <f>S135*H135</f>
        <v>0</v>
      </c>
      <c r="U135" s="184" t="s">
        <v>19</v>
      </c>
      <c r="V135" s="36"/>
      <c r="W135" s="36"/>
      <c r="X135" s="36"/>
      <c r="Y135" s="36"/>
      <c r="Z135" s="36"/>
      <c r="AA135" s="36"/>
      <c r="AB135" s="36"/>
      <c r="AC135" s="36"/>
      <c r="AD135" s="36"/>
      <c r="AE135" s="36"/>
      <c r="AR135" s="185" t="s">
        <v>2385</v>
      </c>
      <c r="AT135" s="185" t="s">
        <v>165</v>
      </c>
      <c r="AU135" s="185" t="s">
        <v>80</v>
      </c>
      <c r="AY135" s="19" t="s">
        <v>161</v>
      </c>
      <c r="BE135" s="186">
        <f>IF(N135="základní",J135,0)</f>
        <v>0</v>
      </c>
      <c r="BF135" s="186">
        <f>IF(N135="snížená",J135,0)</f>
        <v>0</v>
      </c>
      <c r="BG135" s="186">
        <f>IF(N135="zákl. přenesená",J135,0)</f>
        <v>0</v>
      </c>
      <c r="BH135" s="186">
        <f>IF(N135="sníž. přenesená",J135,0)</f>
        <v>0</v>
      </c>
      <c r="BI135" s="186">
        <f>IF(N135="nulová",J135,0)</f>
        <v>0</v>
      </c>
      <c r="BJ135" s="19" t="s">
        <v>80</v>
      </c>
      <c r="BK135" s="186">
        <f>ROUND(I135*H135,1)</f>
        <v>0</v>
      </c>
      <c r="BL135" s="19" t="s">
        <v>2385</v>
      </c>
      <c r="BM135" s="185" t="s">
        <v>2392</v>
      </c>
    </row>
    <row r="136" spans="1:65" s="2" customFormat="1" ht="11.25">
      <c r="A136" s="36"/>
      <c r="B136" s="37"/>
      <c r="C136" s="38"/>
      <c r="D136" s="187" t="s">
        <v>172</v>
      </c>
      <c r="E136" s="38"/>
      <c r="F136" s="188" t="s">
        <v>2393</v>
      </c>
      <c r="G136" s="38"/>
      <c r="H136" s="38"/>
      <c r="I136" s="189"/>
      <c r="J136" s="38"/>
      <c r="K136" s="38"/>
      <c r="L136" s="41"/>
      <c r="M136" s="190"/>
      <c r="N136" s="191"/>
      <c r="O136" s="66"/>
      <c r="P136" s="66"/>
      <c r="Q136" s="66"/>
      <c r="R136" s="66"/>
      <c r="S136" s="66"/>
      <c r="T136" s="66"/>
      <c r="U136" s="67"/>
      <c r="V136" s="36"/>
      <c r="W136" s="36"/>
      <c r="X136" s="36"/>
      <c r="Y136" s="36"/>
      <c r="Z136" s="36"/>
      <c r="AA136" s="36"/>
      <c r="AB136" s="36"/>
      <c r="AC136" s="36"/>
      <c r="AD136" s="36"/>
      <c r="AE136" s="36"/>
      <c r="AT136" s="19" t="s">
        <v>172</v>
      </c>
      <c r="AU136" s="19" t="s">
        <v>80</v>
      </c>
    </row>
    <row r="137" spans="1:65" s="14" customFormat="1" ht="11.25">
      <c r="B137" s="203"/>
      <c r="C137" s="204"/>
      <c r="D137" s="194" t="s">
        <v>174</v>
      </c>
      <c r="E137" s="205" t="s">
        <v>19</v>
      </c>
      <c r="F137" s="206" t="s">
        <v>2394</v>
      </c>
      <c r="G137" s="204"/>
      <c r="H137" s="207">
        <v>2</v>
      </c>
      <c r="I137" s="208"/>
      <c r="J137" s="204"/>
      <c r="K137" s="204"/>
      <c r="L137" s="209"/>
      <c r="M137" s="248"/>
      <c r="N137" s="249"/>
      <c r="O137" s="249"/>
      <c r="P137" s="249"/>
      <c r="Q137" s="249"/>
      <c r="R137" s="249"/>
      <c r="S137" s="249"/>
      <c r="T137" s="249"/>
      <c r="U137" s="250"/>
      <c r="AT137" s="213" t="s">
        <v>174</v>
      </c>
      <c r="AU137" s="213" t="s">
        <v>80</v>
      </c>
      <c r="AV137" s="14" t="s">
        <v>82</v>
      </c>
      <c r="AW137" s="14" t="s">
        <v>33</v>
      </c>
      <c r="AX137" s="14" t="s">
        <v>80</v>
      </c>
      <c r="AY137" s="213" t="s">
        <v>161</v>
      </c>
    </row>
    <row r="138" spans="1:65" s="2" customFormat="1" ht="6.95" customHeight="1">
      <c r="A138" s="36"/>
      <c r="B138" s="49"/>
      <c r="C138" s="50"/>
      <c r="D138" s="50"/>
      <c r="E138" s="50"/>
      <c r="F138" s="50"/>
      <c r="G138" s="50"/>
      <c r="H138" s="50"/>
      <c r="I138" s="50"/>
      <c r="J138" s="50"/>
      <c r="K138" s="50"/>
      <c r="L138" s="41"/>
      <c r="M138" s="36"/>
      <c r="O138" s="36"/>
      <c r="P138" s="36"/>
      <c r="Q138" s="36"/>
      <c r="R138" s="36"/>
      <c r="S138" s="36"/>
      <c r="T138" s="36"/>
      <c r="U138" s="36"/>
      <c r="V138" s="36"/>
      <c r="W138" s="36"/>
      <c r="X138" s="36"/>
      <c r="Y138" s="36"/>
      <c r="Z138" s="36"/>
      <c r="AA138" s="36"/>
      <c r="AB138" s="36"/>
      <c r="AC138" s="36"/>
      <c r="AD138" s="36"/>
      <c r="AE138" s="36"/>
    </row>
  </sheetData>
  <sheetProtection algorithmName="SHA-512" hashValue="NKwfV9l1+rRWbIgZmkc5XBjXZUsTKmeFLV19wiSoX04vhH2ny9xcn5oz0Gu2Z1RwPOTiCj0db8BmtyyOWl9ZhQ==" saltValue="PcXEH+bzqW+fB+T1oQNjhA2kVVXqGZApyh1ISeePN8hNhilP2XM0U4s9M+QZWafJVYxcjievsVbIhVj0xvY+4g==" spinCount="100000" sheet="1" objects="1" scenarios="1" formatColumns="0" formatRows="0" autoFilter="0"/>
  <autoFilter ref="C86:K137" xr:uid="{00000000-0009-0000-0000-000005000000}"/>
  <mergeCells count="9">
    <mergeCell ref="E50:H50"/>
    <mergeCell ref="E77:H77"/>
    <mergeCell ref="E79:H79"/>
    <mergeCell ref="L2:V2"/>
    <mergeCell ref="E7:H7"/>
    <mergeCell ref="E9:H9"/>
    <mergeCell ref="E18:H18"/>
    <mergeCell ref="E27:H27"/>
    <mergeCell ref="E48:H48"/>
  </mergeCells>
  <hyperlinks>
    <hyperlink ref="F91" r:id="rId1" xr:uid="{00000000-0004-0000-0500-000000000000}"/>
    <hyperlink ref="F94" r:id="rId2" xr:uid="{00000000-0004-0000-0500-000001000000}"/>
    <hyperlink ref="F97" r:id="rId3" xr:uid="{00000000-0004-0000-0500-000002000000}"/>
    <hyperlink ref="F103" r:id="rId4" xr:uid="{00000000-0004-0000-0500-000003000000}"/>
    <hyperlink ref="F105" r:id="rId5" xr:uid="{00000000-0004-0000-0500-000004000000}"/>
    <hyperlink ref="F107" r:id="rId6" xr:uid="{00000000-0004-0000-0500-000005000000}"/>
    <hyperlink ref="F114" r:id="rId7" xr:uid="{00000000-0004-0000-0500-000006000000}"/>
    <hyperlink ref="F120" r:id="rId8" xr:uid="{00000000-0004-0000-0500-000007000000}"/>
    <hyperlink ref="F125" r:id="rId9" xr:uid="{00000000-0004-0000-0500-000008000000}"/>
    <hyperlink ref="F127" r:id="rId10" xr:uid="{00000000-0004-0000-0500-000009000000}"/>
    <hyperlink ref="F131" r:id="rId11" xr:uid="{00000000-0004-0000-0500-00000A000000}"/>
    <hyperlink ref="F136" r:id="rId12" xr:uid="{00000000-0004-0000-0500-00000B000000}"/>
  </hyperlinks>
  <pageMargins left="0.39370078740157483" right="0.39370078740157483" top="0.39370078740157483" bottom="0.39370078740157483" header="0" footer="0"/>
  <pageSetup paperSize="9" scale="84" fitToHeight="100" orientation="landscape" r:id="rId13"/>
  <headerFooter>
    <oddFooter>&amp;CStrana &amp;P z &amp;N</oddFooter>
  </headerFooter>
  <drawing r:id="rId1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7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1" width="14.16406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9"/>
      <c r="M2" s="379"/>
      <c r="N2" s="379"/>
      <c r="O2" s="379"/>
      <c r="P2" s="379"/>
      <c r="Q2" s="379"/>
      <c r="R2" s="379"/>
      <c r="S2" s="379"/>
      <c r="T2" s="379"/>
      <c r="U2" s="379"/>
      <c r="V2" s="379"/>
      <c r="AT2" s="19" t="s">
        <v>96</v>
      </c>
    </row>
    <row r="3" spans="1:46" s="1" customFormat="1" ht="6.95" customHeight="1">
      <c r="B3" s="103"/>
      <c r="C3" s="104"/>
      <c r="D3" s="104"/>
      <c r="E3" s="104"/>
      <c r="F3" s="104"/>
      <c r="G3" s="104"/>
      <c r="H3" s="104"/>
      <c r="I3" s="104"/>
      <c r="J3" s="104"/>
      <c r="K3" s="104"/>
      <c r="L3" s="22"/>
      <c r="AT3" s="19" t="s">
        <v>82</v>
      </c>
    </row>
    <row r="4" spans="1:46" s="1" customFormat="1" ht="24.95" customHeight="1">
      <c r="B4" s="22"/>
      <c r="D4" s="105" t="s">
        <v>104</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0" t="str">
        <f>'Rekapitulace stavby'!K6</f>
        <v>MM DĚČÍN - REKONSTRUKCE SÁLU BUDOVY A6(CÚ 2022/I)</v>
      </c>
      <c r="F7" s="381"/>
      <c r="G7" s="381"/>
      <c r="H7" s="381"/>
      <c r="L7" s="22"/>
    </row>
    <row r="8" spans="1:46" s="2" customFormat="1" ht="12" customHeight="1">
      <c r="A8" s="36"/>
      <c r="B8" s="41"/>
      <c r="C8" s="36"/>
      <c r="D8" s="107" t="s">
        <v>105</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2" t="s">
        <v>2395</v>
      </c>
      <c r="F9" s="383"/>
      <c r="G9" s="383"/>
      <c r="H9" s="383"/>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11. 3. 2022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4" t="str">
        <f>'Rekapitulace stavby'!E14</f>
        <v>Vyplň údaj</v>
      </c>
      <c r="F18" s="385"/>
      <c r="G18" s="385"/>
      <c r="H18" s="385"/>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19</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32</v>
      </c>
      <c r="F21" s="36"/>
      <c r="G21" s="36"/>
      <c r="H21" s="36"/>
      <c r="I21" s="107" t="s">
        <v>28</v>
      </c>
      <c r="J21" s="109" t="s">
        <v>19</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34</v>
      </c>
      <c r="E23" s="36"/>
      <c r="F23" s="36"/>
      <c r="G23" s="36"/>
      <c r="H23" s="36"/>
      <c r="I23" s="107" t="s">
        <v>26</v>
      </c>
      <c r="J23" s="109" t="s">
        <v>19</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35</v>
      </c>
      <c r="F24" s="36"/>
      <c r="G24" s="36"/>
      <c r="H24" s="36"/>
      <c r="I24" s="107" t="s">
        <v>28</v>
      </c>
      <c r="J24" s="109" t="s">
        <v>19</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36</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59.25" customHeight="1">
      <c r="A27" s="111"/>
      <c r="B27" s="112"/>
      <c r="C27" s="111"/>
      <c r="D27" s="111"/>
      <c r="E27" s="386" t="s">
        <v>107</v>
      </c>
      <c r="F27" s="386"/>
      <c r="G27" s="386"/>
      <c r="H27" s="386"/>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38</v>
      </c>
      <c r="E30" s="36"/>
      <c r="F30" s="36"/>
      <c r="G30" s="36"/>
      <c r="H30" s="36"/>
      <c r="I30" s="36"/>
      <c r="J30" s="116">
        <f>ROUND(J87, 1)</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40</v>
      </c>
      <c r="G32" s="36"/>
      <c r="H32" s="36"/>
      <c r="I32" s="117" t="s">
        <v>39</v>
      </c>
      <c r="J32" s="117" t="s">
        <v>41</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42</v>
      </c>
      <c r="E33" s="107" t="s">
        <v>43</v>
      </c>
      <c r="F33" s="119">
        <f>ROUND((SUM(BE87:BE177)),  1)</f>
        <v>0</v>
      </c>
      <c r="G33" s="36"/>
      <c r="H33" s="36"/>
      <c r="I33" s="120">
        <v>0.21</v>
      </c>
      <c r="J33" s="119">
        <f>ROUND(((SUM(BE87:BE177))*I33),  1)</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44</v>
      </c>
      <c r="F34" s="119">
        <f>ROUND((SUM(BF87:BF177)),  1)</f>
        <v>0</v>
      </c>
      <c r="G34" s="36"/>
      <c r="H34" s="36"/>
      <c r="I34" s="120">
        <v>0.15</v>
      </c>
      <c r="J34" s="119">
        <f>ROUND(((SUM(BF87:BF177))*I34),  1)</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45</v>
      </c>
      <c r="F35" s="119">
        <f>ROUND((SUM(BG87:BG177)),  1)</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46</v>
      </c>
      <c r="F36" s="119">
        <f>ROUND((SUM(BH87:BH177)),  1)</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47</v>
      </c>
      <c r="F37" s="119">
        <f>ROUND((SUM(BI87:BI177)),  1)</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48</v>
      </c>
      <c r="E39" s="123"/>
      <c r="F39" s="123"/>
      <c r="G39" s="124" t="s">
        <v>49</v>
      </c>
      <c r="H39" s="125" t="s">
        <v>50</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108</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7" t="str">
        <f>E7</f>
        <v>MM DĚČÍN - REKONSTRUKCE SÁLU BUDOVY A6(CÚ 2022/I)</v>
      </c>
      <c r="F48" s="388"/>
      <c r="G48" s="388"/>
      <c r="H48" s="388"/>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105</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40" t="str">
        <f>E9</f>
        <v xml:space="preserve">6 - ZDRAVOTECHNICKÉ INSTALACE  </v>
      </c>
      <c r="F50" s="389"/>
      <c r="G50" s="389"/>
      <c r="H50" s="389"/>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DĚČÍN</v>
      </c>
      <c r="G52" s="38"/>
      <c r="H52" s="38"/>
      <c r="I52" s="31" t="s">
        <v>23</v>
      </c>
      <c r="J52" s="61" t="str">
        <f>IF(J12="","",J12)</f>
        <v>11. 3. 2022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STATUTÁTNÍ MĚSTO DĚČÍN Mírové.nám 1175/5, Děčín 4</v>
      </c>
      <c r="G54" s="38"/>
      <c r="H54" s="38"/>
      <c r="I54" s="31" t="s">
        <v>31</v>
      </c>
      <c r="J54" s="34" t="str">
        <f>E21</f>
        <v>ATELIÉR SCHMIDT Děčín</v>
      </c>
      <c r="K54" s="38"/>
      <c r="L54" s="10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 xml:space="preserve">Nina Blavková Děčín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109</v>
      </c>
      <c r="D57" s="133"/>
      <c r="E57" s="133"/>
      <c r="F57" s="133"/>
      <c r="G57" s="133"/>
      <c r="H57" s="133"/>
      <c r="I57" s="133"/>
      <c r="J57" s="134" t="s">
        <v>110</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70</v>
      </c>
      <c r="D59" s="38"/>
      <c r="E59" s="38"/>
      <c r="F59" s="38"/>
      <c r="G59" s="38"/>
      <c r="H59" s="38"/>
      <c r="I59" s="38"/>
      <c r="J59" s="79">
        <f>J87</f>
        <v>0</v>
      </c>
      <c r="K59" s="38"/>
      <c r="L59" s="108"/>
      <c r="S59" s="36"/>
      <c r="T59" s="36"/>
      <c r="U59" s="36"/>
      <c r="V59" s="36"/>
      <c r="W59" s="36"/>
      <c r="X59" s="36"/>
      <c r="Y59" s="36"/>
      <c r="Z59" s="36"/>
      <c r="AA59" s="36"/>
      <c r="AB59" s="36"/>
      <c r="AC59" s="36"/>
      <c r="AD59" s="36"/>
      <c r="AE59" s="36"/>
      <c r="AU59" s="19" t="s">
        <v>111</v>
      </c>
    </row>
    <row r="60" spans="1:47" s="9" customFormat="1" ht="24.95" customHeight="1">
      <c r="B60" s="136"/>
      <c r="C60" s="137"/>
      <c r="D60" s="138" t="s">
        <v>112</v>
      </c>
      <c r="E60" s="139"/>
      <c r="F60" s="139"/>
      <c r="G60" s="139"/>
      <c r="H60" s="139"/>
      <c r="I60" s="139"/>
      <c r="J60" s="140">
        <f>J88</f>
        <v>0</v>
      </c>
      <c r="K60" s="137"/>
      <c r="L60" s="141"/>
    </row>
    <row r="61" spans="1:47" s="10" customFormat="1" ht="19.899999999999999" customHeight="1">
      <c r="B61" s="142"/>
      <c r="C61" s="143"/>
      <c r="D61" s="144" t="s">
        <v>125</v>
      </c>
      <c r="E61" s="145"/>
      <c r="F61" s="145"/>
      <c r="G61" s="145"/>
      <c r="H61" s="145"/>
      <c r="I61" s="145"/>
      <c r="J61" s="146">
        <f>J89</f>
        <v>0</v>
      </c>
      <c r="K61" s="143"/>
      <c r="L61" s="147"/>
    </row>
    <row r="62" spans="1:47" s="9" customFormat="1" ht="24.95" customHeight="1">
      <c r="B62" s="136"/>
      <c r="C62" s="137"/>
      <c r="D62" s="138" t="s">
        <v>127</v>
      </c>
      <c r="E62" s="139"/>
      <c r="F62" s="139"/>
      <c r="G62" s="139"/>
      <c r="H62" s="139"/>
      <c r="I62" s="139"/>
      <c r="J62" s="140">
        <f>J103</f>
        <v>0</v>
      </c>
      <c r="K62" s="137"/>
      <c r="L62" s="141"/>
    </row>
    <row r="63" spans="1:47" s="10" customFormat="1" ht="19.899999999999999" customHeight="1">
      <c r="B63" s="142"/>
      <c r="C63" s="143"/>
      <c r="D63" s="144" t="s">
        <v>2396</v>
      </c>
      <c r="E63" s="145"/>
      <c r="F63" s="145"/>
      <c r="G63" s="145"/>
      <c r="H63" s="145"/>
      <c r="I63" s="145"/>
      <c r="J63" s="146">
        <f>J104</f>
        <v>0</v>
      </c>
      <c r="K63" s="143"/>
      <c r="L63" s="147"/>
    </row>
    <row r="64" spans="1:47" s="10" customFormat="1" ht="19.899999999999999" customHeight="1">
      <c r="B64" s="142"/>
      <c r="C64" s="143"/>
      <c r="D64" s="144" t="s">
        <v>2397</v>
      </c>
      <c r="E64" s="145"/>
      <c r="F64" s="145"/>
      <c r="G64" s="145"/>
      <c r="H64" s="145"/>
      <c r="I64" s="145"/>
      <c r="J64" s="146">
        <f>J120</f>
        <v>0</v>
      </c>
      <c r="K64" s="143"/>
      <c r="L64" s="147"/>
    </row>
    <row r="65" spans="1:31" s="10" customFormat="1" ht="19.899999999999999" customHeight="1">
      <c r="B65" s="142"/>
      <c r="C65" s="143"/>
      <c r="D65" s="144" t="s">
        <v>2398</v>
      </c>
      <c r="E65" s="145"/>
      <c r="F65" s="145"/>
      <c r="G65" s="145"/>
      <c r="H65" s="145"/>
      <c r="I65" s="145"/>
      <c r="J65" s="146">
        <f>J139</f>
        <v>0</v>
      </c>
      <c r="K65" s="143"/>
      <c r="L65" s="147"/>
    </row>
    <row r="66" spans="1:31" s="10" customFormat="1" ht="19.899999999999999" customHeight="1">
      <c r="B66" s="142"/>
      <c r="C66" s="143"/>
      <c r="D66" s="144" t="s">
        <v>2399</v>
      </c>
      <c r="E66" s="145"/>
      <c r="F66" s="145"/>
      <c r="G66" s="145"/>
      <c r="H66" s="145"/>
      <c r="I66" s="145"/>
      <c r="J66" s="146">
        <f>J163</f>
        <v>0</v>
      </c>
      <c r="K66" s="143"/>
      <c r="L66" s="147"/>
    </row>
    <row r="67" spans="1:31" s="9" customFormat="1" ht="24.95" customHeight="1">
      <c r="B67" s="136"/>
      <c r="C67" s="137"/>
      <c r="D67" s="138" t="s">
        <v>2316</v>
      </c>
      <c r="E67" s="139"/>
      <c r="F67" s="139"/>
      <c r="G67" s="139"/>
      <c r="H67" s="139"/>
      <c r="I67" s="139"/>
      <c r="J67" s="140">
        <f>J174</f>
        <v>0</v>
      </c>
      <c r="K67" s="137"/>
      <c r="L67" s="141"/>
    </row>
    <row r="68" spans="1:31" s="2" customFormat="1" ht="21.75" customHeight="1">
      <c r="A68" s="36"/>
      <c r="B68" s="37"/>
      <c r="C68" s="38"/>
      <c r="D68" s="38"/>
      <c r="E68" s="38"/>
      <c r="F68" s="38"/>
      <c r="G68" s="38"/>
      <c r="H68" s="38"/>
      <c r="I68" s="38"/>
      <c r="J68" s="38"/>
      <c r="K68" s="38"/>
      <c r="L68" s="108"/>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08"/>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08"/>
      <c r="S73" s="36"/>
      <c r="T73" s="36"/>
      <c r="U73" s="36"/>
      <c r="V73" s="36"/>
      <c r="W73" s="36"/>
      <c r="X73" s="36"/>
      <c r="Y73" s="36"/>
      <c r="Z73" s="36"/>
      <c r="AA73" s="36"/>
      <c r="AB73" s="36"/>
      <c r="AC73" s="36"/>
      <c r="AD73" s="36"/>
      <c r="AE73" s="36"/>
    </row>
    <row r="74" spans="1:31" s="2" customFormat="1" ht="24.95" customHeight="1">
      <c r="A74" s="36"/>
      <c r="B74" s="37"/>
      <c r="C74" s="25" t="s">
        <v>145</v>
      </c>
      <c r="D74" s="38"/>
      <c r="E74" s="38"/>
      <c r="F74" s="38"/>
      <c r="G74" s="38"/>
      <c r="H74" s="38"/>
      <c r="I74" s="38"/>
      <c r="J74" s="38"/>
      <c r="K74" s="38"/>
      <c r="L74" s="108"/>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08"/>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38"/>
      <c r="J76" s="38"/>
      <c r="K76" s="38"/>
      <c r="L76" s="108"/>
      <c r="S76" s="36"/>
      <c r="T76" s="36"/>
      <c r="U76" s="36"/>
      <c r="V76" s="36"/>
      <c r="W76" s="36"/>
      <c r="X76" s="36"/>
      <c r="Y76" s="36"/>
      <c r="Z76" s="36"/>
      <c r="AA76" s="36"/>
      <c r="AB76" s="36"/>
      <c r="AC76" s="36"/>
      <c r="AD76" s="36"/>
      <c r="AE76" s="36"/>
    </row>
    <row r="77" spans="1:31" s="2" customFormat="1" ht="16.5" customHeight="1">
      <c r="A77" s="36"/>
      <c r="B77" s="37"/>
      <c r="C77" s="38"/>
      <c r="D77" s="38"/>
      <c r="E77" s="387" t="str">
        <f>E7</f>
        <v>MM DĚČÍN - REKONSTRUKCE SÁLU BUDOVY A6(CÚ 2022/I)</v>
      </c>
      <c r="F77" s="388"/>
      <c r="G77" s="388"/>
      <c r="H77" s="388"/>
      <c r="I77" s="38"/>
      <c r="J77" s="38"/>
      <c r="K77" s="38"/>
      <c r="L77" s="108"/>
      <c r="S77" s="36"/>
      <c r="T77" s="36"/>
      <c r="U77" s="36"/>
      <c r="V77" s="36"/>
      <c r="W77" s="36"/>
      <c r="X77" s="36"/>
      <c r="Y77" s="36"/>
      <c r="Z77" s="36"/>
      <c r="AA77" s="36"/>
      <c r="AB77" s="36"/>
      <c r="AC77" s="36"/>
      <c r="AD77" s="36"/>
      <c r="AE77" s="36"/>
    </row>
    <row r="78" spans="1:31" s="2" customFormat="1" ht="12" customHeight="1">
      <c r="A78" s="36"/>
      <c r="B78" s="37"/>
      <c r="C78" s="31" t="s">
        <v>105</v>
      </c>
      <c r="D78" s="38"/>
      <c r="E78" s="38"/>
      <c r="F78" s="38"/>
      <c r="G78" s="38"/>
      <c r="H78" s="38"/>
      <c r="I78" s="38"/>
      <c r="J78" s="38"/>
      <c r="K78" s="38"/>
      <c r="L78" s="108"/>
      <c r="S78" s="36"/>
      <c r="T78" s="36"/>
      <c r="U78" s="36"/>
      <c r="V78" s="36"/>
      <c r="W78" s="36"/>
      <c r="X78" s="36"/>
      <c r="Y78" s="36"/>
      <c r="Z78" s="36"/>
      <c r="AA78" s="36"/>
      <c r="AB78" s="36"/>
      <c r="AC78" s="36"/>
      <c r="AD78" s="36"/>
      <c r="AE78" s="36"/>
    </row>
    <row r="79" spans="1:31" s="2" customFormat="1" ht="16.5" customHeight="1">
      <c r="A79" s="36"/>
      <c r="B79" s="37"/>
      <c r="C79" s="38"/>
      <c r="D79" s="38"/>
      <c r="E79" s="340" t="str">
        <f>E9</f>
        <v xml:space="preserve">6 - ZDRAVOTECHNICKÉ INSTALACE  </v>
      </c>
      <c r="F79" s="389"/>
      <c r="G79" s="389"/>
      <c r="H79" s="389"/>
      <c r="I79" s="38"/>
      <c r="J79" s="38"/>
      <c r="K79" s="38"/>
      <c r="L79" s="108"/>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08"/>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F12</f>
        <v>DĚČÍN</v>
      </c>
      <c r="G81" s="38"/>
      <c r="H81" s="38"/>
      <c r="I81" s="31" t="s">
        <v>23</v>
      </c>
      <c r="J81" s="61" t="str">
        <f>IF(J12="","",J12)</f>
        <v>11. 3. 2022</v>
      </c>
      <c r="K81" s="38"/>
      <c r="L81" s="108"/>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08"/>
      <c r="S82" s="36"/>
      <c r="T82" s="36"/>
      <c r="U82" s="36"/>
      <c r="V82" s="36"/>
      <c r="W82" s="36"/>
      <c r="X82" s="36"/>
      <c r="Y82" s="36"/>
      <c r="Z82" s="36"/>
      <c r="AA82" s="36"/>
      <c r="AB82" s="36"/>
      <c r="AC82" s="36"/>
      <c r="AD82" s="36"/>
      <c r="AE82" s="36"/>
    </row>
    <row r="83" spans="1:65" s="2" customFormat="1" ht="25.7" customHeight="1">
      <c r="A83" s="36"/>
      <c r="B83" s="37"/>
      <c r="C83" s="31" t="s">
        <v>25</v>
      </c>
      <c r="D83" s="38"/>
      <c r="E83" s="38"/>
      <c r="F83" s="29" t="str">
        <f>E15</f>
        <v>STATUTÁTNÍ MĚSTO DĚČÍN Mírové.nám 1175/5, Děčín 4</v>
      </c>
      <c r="G83" s="38"/>
      <c r="H83" s="38"/>
      <c r="I83" s="31" t="s">
        <v>31</v>
      </c>
      <c r="J83" s="34" t="str">
        <f>E21</f>
        <v>ATELIÉR SCHMIDT Děčín</v>
      </c>
      <c r="K83" s="38"/>
      <c r="L83" s="108"/>
      <c r="S83" s="36"/>
      <c r="T83" s="36"/>
      <c r="U83" s="36"/>
      <c r="V83" s="36"/>
      <c r="W83" s="36"/>
      <c r="X83" s="36"/>
      <c r="Y83" s="36"/>
      <c r="Z83" s="36"/>
      <c r="AA83" s="36"/>
      <c r="AB83" s="36"/>
      <c r="AC83" s="36"/>
      <c r="AD83" s="36"/>
      <c r="AE83" s="36"/>
    </row>
    <row r="84" spans="1:65" s="2" customFormat="1" ht="15.2" customHeight="1">
      <c r="A84" s="36"/>
      <c r="B84" s="37"/>
      <c r="C84" s="31" t="s">
        <v>29</v>
      </c>
      <c r="D84" s="38"/>
      <c r="E84" s="38"/>
      <c r="F84" s="29" t="str">
        <f>IF(E18="","",E18)</f>
        <v>Vyplň údaj</v>
      </c>
      <c r="G84" s="38"/>
      <c r="H84" s="38"/>
      <c r="I84" s="31" t="s">
        <v>34</v>
      </c>
      <c r="J84" s="34" t="str">
        <f>E24</f>
        <v xml:space="preserve">Nina Blavková Děčín </v>
      </c>
      <c r="K84" s="38"/>
      <c r="L84" s="108"/>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08"/>
      <c r="S85" s="36"/>
      <c r="T85" s="36"/>
      <c r="U85" s="36"/>
      <c r="V85" s="36"/>
      <c r="W85" s="36"/>
      <c r="X85" s="36"/>
      <c r="Y85" s="36"/>
      <c r="Z85" s="36"/>
      <c r="AA85" s="36"/>
      <c r="AB85" s="36"/>
      <c r="AC85" s="36"/>
      <c r="AD85" s="36"/>
      <c r="AE85" s="36"/>
    </row>
    <row r="86" spans="1:65" s="11" customFormat="1" ht="29.25" customHeight="1">
      <c r="A86" s="148"/>
      <c r="B86" s="149"/>
      <c r="C86" s="150" t="s">
        <v>146</v>
      </c>
      <c r="D86" s="151" t="s">
        <v>57</v>
      </c>
      <c r="E86" s="151" t="s">
        <v>53</v>
      </c>
      <c r="F86" s="151" t="s">
        <v>54</v>
      </c>
      <c r="G86" s="151" t="s">
        <v>147</v>
      </c>
      <c r="H86" s="151" t="s">
        <v>148</v>
      </c>
      <c r="I86" s="151" t="s">
        <v>149</v>
      </c>
      <c r="J86" s="151" t="s">
        <v>110</v>
      </c>
      <c r="K86" s="152" t="s">
        <v>150</v>
      </c>
      <c r="L86" s="153"/>
      <c r="M86" s="70" t="s">
        <v>19</v>
      </c>
      <c r="N86" s="71" t="s">
        <v>42</v>
      </c>
      <c r="O86" s="71" t="s">
        <v>151</v>
      </c>
      <c r="P86" s="71" t="s">
        <v>152</v>
      </c>
      <c r="Q86" s="71" t="s">
        <v>153</v>
      </c>
      <c r="R86" s="71" t="s">
        <v>154</v>
      </c>
      <c r="S86" s="71" t="s">
        <v>155</v>
      </c>
      <c r="T86" s="71" t="s">
        <v>156</v>
      </c>
      <c r="U86" s="72" t="s">
        <v>157</v>
      </c>
      <c r="V86" s="148"/>
      <c r="W86" s="148"/>
      <c r="X86" s="148"/>
      <c r="Y86" s="148"/>
      <c r="Z86" s="148"/>
      <c r="AA86" s="148"/>
      <c r="AB86" s="148"/>
      <c r="AC86" s="148"/>
      <c r="AD86" s="148"/>
      <c r="AE86" s="148"/>
    </row>
    <row r="87" spans="1:65" s="2" customFormat="1" ht="22.9" customHeight="1">
      <c r="A87" s="36"/>
      <c r="B87" s="37"/>
      <c r="C87" s="77" t="s">
        <v>158</v>
      </c>
      <c r="D87" s="38"/>
      <c r="E87" s="38"/>
      <c r="F87" s="38"/>
      <c r="G87" s="38"/>
      <c r="H87" s="38"/>
      <c r="I87" s="38"/>
      <c r="J87" s="154">
        <f>BK87</f>
        <v>0</v>
      </c>
      <c r="K87" s="38"/>
      <c r="L87" s="41"/>
      <c r="M87" s="73"/>
      <c r="N87" s="155"/>
      <c r="O87" s="74"/>
      <c r="P87" s="156">
        <f>P88+P103+P174</f>
        <v>0</v>
      </c>
      <c r="Q87" s="74"/>
      <c r="R87" s="156">
        <f>R88+R103+R174</f>
        <v>8.089445029999999E-2</v>
      </c>
      <c r="S87" s="74"/>
      <c r="T87" s="156">
        <f>T88+T103+T174</f>
        <v>9.1130000000000003E-2</v>
      </c>
      <c r="U87" s="75"/>
      <c r="V87" s="36"/>
      <c r="W87" s="36"/>
      <c r="X87" s="36"/>
      <c r="Y87" s="36"/>
      <c r="Z87" s="36"/>
      <c r="AA87" s="36"/>
      <c r="AB87" s="36"/>
      <c r="AC87" s="36"/>
      <c r="AD87" s="36"/>
      <c r="AE87" s="36"/>
      <c r="AT87" s="19" t="s">
        <v>71</v>
      </c>
      <c r="AU87" s="19" t="s">
        <v>111</v>
      </c>
      <c r="BK87" s="157">
        <f>BK88+BK103+BK174</f>
        <v>0</v>
      </c>
    </row>
    <row r="88" spans="1:65" s="12" customFormat="1" ht="25.9" customHeight="1">
      <c r="B88" s="158"/>
      <c r="C88" s="159"/>
      <c r="D88" s="160" t="s">
        <v>71</v>
      </c>
      <c r="E88" s="161" t="s">
        <v>159</v>
      </c>
      <c r="F88" s="161" t="s">
        <v>160</v>
      </c>
      <c r="G88" s="159"/>
      <c r="H88" s="159"/>
      <c r="I88" s="162"/>
      <c r="J88" s="163">
        <f>BK88</f>
        <v>0</v>
      </c>
      <c r="K88" s="159"/>
      <c r="L88" s="164"/>
      <c r="M88" s="165"/>
      <c r="N88" s="166"/>
      <c r="O88" s="166"/>
      <c r="P88" s="167">
        <f>P89</f>
        <v>0</v>
      </c>
      <c r="Q88" s="166"/>
      <c r="R88" s="167">
        <f>R89</f>
        <v>0</v>
      </c>
      <c r="S88" s="166"/>
      <c r="T88" s="167">
        <f>T89</f>
        <v>0</v>
      </c>
      <c r="U88" s="168"/>
      <c r="AR88" s="169" t="s">
        <v>80</v>
      </c>
      <c r="AT88" s="170" t="s">
        <v>71</v>
      </c>
      <c r="AU88" s="170" t="s">
        <v>72</v>
      </c>
      <c r="AY88" s="169" t="s">
        <v>161</v>
      </c>
      <c r="BK88" s="171">
        <f>BK89</f>
        <v>0</v>
      </c>
    </row>
    <row r="89" spans="1:65" s="12" customFormat="1" ht="22.9" customHeight="1">
      <c r="B89" s="158"/>
      <c r="C89" s="159"/>
      <c r="D89" s="160" t="s">
        <v>71</v>
      </c>
      <c r="E89" s="172" t="s">
        <v>585</v>
      </c>
      <c r="F89" s="172" t="s">
        <v>586</v>
      </c>
      <c r="G89" s="159"/>
      <c r="H89" s="159"/>
      <c r="I89" s="162"/>
      <c r="J89" s="173">
        <f>BK89</f>
        <v>0</v>
      </c>
      <c r="K89" s="159"/>
      <c r="L89" s="164"/>
      <c r="M89" s="165"/>
      <c r="N89" s="166"/>
      <c r="O89" s="166"/>
      <c r="P89" s="167">
        <f>SUM(P90:P102)</f>
        <v>0</v>
      </c>
      <c r="Q89" s="166"/>
      <c r="R89" s="167">
        <f>SUM(R90:R102)</f>
        <v>0</v>
      </c>
      <c r="S89" s="166"/>
      <c r="T89" s="167">
        <f>SUM(T90:T102)</f>
        <v>0</v>
      </c>
      <c r="U89" s="168"/>
      <c r="AR89" s="169" t="s">
        <v>80</v>
      </c>
      <c r="AT89" s="170" t="s">
        <v>71</v>
      </c>
      <c r="AU89" s="170" t="s">
        <v>80</v>
      </c>
      <c r="AY89" s="169" t="s">
        <v>161</v>
      </c>
      <c r="BK89" s="171">
        <f>SUM(BK90:BK102)</f>
        <v>0</v>
      </c>
    </row>
    <row r="90" spans="1:65" s="2" customFormat="1" ht="24.2" customHeight="1">
      <c r="A90" s="36"/>
      <c r="B90" s="37"/>
      <c r="C90" s="174" t="s">
        <v>80</v>
      </c>
      <c r="D90" s="174" t="s">
        <v>165</v>
      </c>
      <c r="E90" s="175" t="s">
        <v>2317</v>
      </c>
      <c r="F90" s="176" t="s">
        <v>2318</v>
      </c>
      <c r="G90" s="177" t="s">
        <v>210</v>
      </c>
      <c r="H90" s="178">
        <v>9.0999999999999998E-2</v>
      </c>
      <c r="I90" s="179"/>
      <c r="J90" s="180">
        <f>ROUND(I90*H90,1)</f>
        <v>0</v>
      </c>
      <c r="K90" s="176" t="s">
        <v>169</v>
      </c>
      <c r="L90" s="41"/>
      <c r="M90" s="181" t="s">
        <v>19</v>
      </c>
      <c r="N90" s="182" t="s">
        <v>43</v>
      </c>
      <c r="O90" s="66"/>
      <c r="P90" s="183">
        <f>O90*H90</f>
        <v>0</v>
      </c>
      <c r="Q90" s="183">
        <v>0</v>
      </c>
      <c r="R90" s="183">
        <f>Q90*H90</f>
        <v>0</v>
      </c>
      <c r="S90" s="183">
        <v>0</v>
      </c>
      <c r="T90" s="183">
        <f>S90*H90</f>
        <v>0</v>
      </c>
      <c r="U90" s="184" t="s">
        <v>19</v>
      </c>
      <c r="V90" s="36"/>
      <c r="W90" s="36"/>
      <c r="X90" s="36"/>
      <c r="Y90" s="36"/>
      <c r="Z90" s="36"/>
      <c r="AA90" s="36"/>
      <c r="AB90" s="36"/>
      <c r="AC90" s="36"/>
      <c r="AD90" s="36"/>
      <c r="AE90" s="36"/>
      <c r="AR90" s="185" t="s">
        <v>170</v>
      </c>
      <c r="AT90" s="185" t="s">
        <v>165</v>
      </c>
      <c r="AU90" s="185" t="s">
        <v>82</v>
      </c>
      <c r="AY90" s="19" t="s">
        <v>161</v>
      </c>
      <c r="BE90" s="186">
        <f>IF(N90="základní",J90,0)</f>
        <v>0</v>
      </c>
      <c r="BF90" s="186">
        <f>IF(N90="snížená",J90,0)</f>
        <v>0</v>
      </c>
      <c r="BG90" s="186">
        <f>IF(N90="zákl. přenesená",J90,0)</f>
        <v>0</v>
      </c>
      <c r="BH90" s="186">
        <f>IF(N90="sníž. přenesená",J90,0)</f>
        <v>0</v>
      </c>
      <c r="BI90" s="186">
        <f>IF(N90="nulová",J90,0)</f>
        <v>0</v>
      </c>
      <c r="BJ90" s="19" t="s">
        <v>80</v>
      </c>
      <c r="BK90" s="186">
        <f>ROUND(I90*H90,1)</f>
        <v>0</v>
      </c>
      <c r="BL90" s="19" t="s">
        <v>170</v>
      </c>
      <c r="BM90" s="185" t="s">
        <v>2400</v>
      </c>
    </row>
    <row r="91" spans="1:65" s="2" customFormat="1" ht="11.25">
      <c r="A91" s="36"/>
      <c r="B91" s="37"/>
      <c r="C91" s="38"/>
      <c r="D91" s="187" t="s">
        <v>172</v>
      </c>
      <c r="E91" s="38"/>
      <c r="F91" s="188" t="s">
        <v>2320</v>
      </c>
      <c r="G91" s="38"/>
      <c r="H91" s="38"/>
      <c r="I91" s="189"/>
      <c r="J91" s="38"/>
      <c r="K91" s="38"/>
      <c r="L91" s="41"/>
      <c r="M91" s="190"/>
      <c r="N91" s="191"/>
      <c r="O91" s="66"/>
      <c r="P91" s="66"/>
      <c r="Q91" s="66"/>
      <c r="R91" s="66"/>
      <c r="S91" s="66"/>
      <c r="T91" s="66"/>
      <c r="U91" s="67"/>
      <c r="V91" s="36"/>
      <c r="W91" s="36"/>
      <c r="X91" s="36"/>
      <c r="Y91" s="36"/>
      <c r="Z91" s="36"/>
      <c r="AA91" s="36"/>
      <c r="AB91" s="36"/>
      <c r="AC91" s="36"/>
      <c r="AD91" s="36"/>
      <c r="AE91" s="36"/>
      <c r="AT91" s="19" t="s">
        <v>172</v>
      </c>
      <c r="AU91" s="19" t="s">
        <v>82</v>
      </c>
    </row>
    <row r="92" spans="1:65" s="2" customFormat="1" ht="107.25">
      <c r="A92" s="36"/>
      <c r="B92" s="37"/>
      <c r="C92" s="38"/>
      <c r="D92" s="194" t="s">
        <v>213</v>
      </c>
      <c r="E92" s="38"/>
      <c r="F92" s="225" t="s">
        <v>592</v>
      </c>
      <c r="G92" s="38"/>
      <c r="H92" s="38"/>
      <c r="I92" s="189"/>
      <c r="J92" s="38"/>
      <c r="K92" s="38"/>
      <c r="L92" s="41"/>
      <c r="M92" s="190"/>
      <c r="N92" s="191"/>
      <c r="O92" s="66"/>
      <c r="P92" s="66"/>
      <c r="Q92" s="66"/>
      <c r="R92" s="66"/>
      <c r="S92" s="66"/>
      <c r="T92" s="66"/>
      <c r="U92" s="67"/>
      <c r="V92" s="36"/>
      <c r="W92" s="36"/>
      <c r="X92" s="36"/>
      <c r="Y92" s="36"/>
      <c r="Z92" s="36"/>
      <c r="AA92" s="36"/>
      <c r="AB92" s="36"/>
      <c r="AC92" s="36"/>
      <c r="AD92" s="36"/>
      <c r="AE92" s="36"/>
      <c r="AT92" s="19" t="s">
        <v>213</v>
      </c>
      <c r="AU92" s="19" t="s">
        <v>82</v>
      </c>
    </row>
    <row r="93" spans="1:65" s="2" customFormat="1" ht="21.75" customHeight="1">
      <c r="A93" s="36"/>
      <c r="B93" s="37"/>
      <c r="C93" s="174" t="s">
        <v>82</v>
      </c>
      <c r="D93" s="174" t="s">
        <v>165</v>
      </c>
      <c r="E93" s="175" t="s">
        <v>607</v>
      </c>
      <c r="F93" s="176" t="s">
        <v>608</v>
      </c>
      <c r="G93" s="177" t="s">
        <v>210</v>
      </c>
      <c r="H93" s="178">
        <v>9.0999999999999998E-2</v>
      </c>
      <c r="I93" s="179"/>
      <c r="J93" s="180">
        <f>ROUND(I93*H93,1)</f>
        <v>0</v>
      </c>
      <c r="K93" s="176" t="s">
        <v>169</v>
      </c>
      <c r="L93" s="41"/>
      <c r="M93" s="181" t="s">
        <v>19</v>
      </c>
      <c r="N93" s="182" t="s">
        <v>43</v>
      </c>
      <c r="O93" s="66"/>
      <c r="P93" s="183">
        <f>O93*H93</f>
        <v>0</v>
      </c>
      <c r="Q93" s="183">
        <v>0</v>
      </c>
      <c r="R93" s="183">
        <f>Q93*H93</f>
        <v>0</v>
      </c>
      <c r="S93" s="183">
        <v>0</v>
      </c>
      <c r="T93" s="183">
        <f>S93*H93</f>
        <v>0</v>
      </c>
      <c r="U93" s="184" t="s">
        <v>19</v>
      </c>
      <c r="V93" s="36"/>
      <c r="W93" s="36"/>
      <c r="X93" s="36"/>
      <c r="Y93" s="36"/>
      <c r="Z93" s="36"/>
      <c r="AA93" s="36"/>
      <c r="AB93" s="36"/>
      <c r="AC93" s="36"/>
      <c r="AD93" s="36"/>
      <c r="AE93" s="36"/>
      <c r="AR93" s="185" t="s">
        <v>170</v>
      </c>
      <c r="AT93" s="185" t="s">
        <v>165</v>
      </c>
      <c r="AU93" s="185" t="s">
        <v>82</v>
      </c>
      <c r="AY93" s="19" t="s">
        <v>161</v>
      </c>
      <c r="BE93" s="186">
        <f>IF(N93="základní",J93,0)</f>
        <v>0</v>
      </c>
      <c r="BF93" s="186">
        <f>IF(N93="snížená",J93,0)</f>
        <v>0</v>
      </c>
      <c r="BG93" s="186">
        <f>IF(N93="zákl. přenesená",J93,0)</f>
        <v>0</v>
      </c>
      <c r="BH93" s="186">
        <f>IF(N93="sníž. přenesená",J93,0)</f>
        <v>0</v>
      </c>
      <c r="BI93" s="186">
        <f>IF(N93="nulová",J93,0)</f>
        <v>0</v>
      </c>
      <c r="BJ93" s="19" t="s">
        <v>80</v>
      </c>
      <c r="BK93" s="186">
        <f>ROUND(I93*H93,1)</f>
        <v>0</v>
      </c>
      <c r="BL93" s="19" t="s">
        <v>170</v>
      </c>
      <c r="BM93" s="185" t="s">
        <v>2401</v>
      </c>
    </row>
    <row r="94" spans="1:65" s="2" customFormat="1" ht="11.25">
      <c r="A94" s="36"/>
      <c r="B94" s="37"/>
      <c r="C94" s="38"/>
      <c r="D94" s="187" t="s">
        <v>172</v>
      </c>
      <c r="E94" s="38"/>
      <c r="F94" s="188" t="s">
        <v>610</v>
      </c>
      <c r="G94" s="38"/>
      <c r="H94" s="38"/>
      <c r="I94" s="189"/>
      <c r="J94" s="38"/>
      <c r="K94" s="38"/>
      <c r="L94" s="41"/>
      <c r="M94" s="190"/>
      <c r="N94" s="191"/>
      <c r="O94" s="66"/>
      <c r="P94" s="66"/>
      <c r="Q94" s="66"/>
      <c r="R94" s="66"/>
      <c r="S94" s="66"/>
      <c r="T94" s="66"/>
      <c r="U94" s="67"/>
      <c r="V94" s="36"/>
      <c r="W94" s="36"/>
      <c r="X94" s="36"/>
      <c r="Y94" s="36"/>
      <c r="Z94" s="36"/>
      <c r="AA94" s="36"/>
      <c r="AB94" s="36"/>
      <c r="AC94" s="36"/>
      <c r="AD94" s="36"/>
      <c r="AE94" s="36"/>
      <c r="AT94" s="19" t="s">
        <v>172</v>
      </c>
      <c r="AU94" s="19" t="s">
        <v>82</v>
      </c>
    </row>
    <row r="95" spans="1:65" s="2" customFormat="1" ht="68.25">
      <c r="A95" s="36"/>
      <c r="B95" s="37"/>
      <c r="C95" s="38"/>
      <c r="D95" s="194" t="s">
        <v>213</v>
      </c>
      <c r="E95" s="38"/>
      <c r="F95" s="225" t="s">
        <v>611</v>
      </c>
      <c r="G95" s="38"/>
      <c r="H95" s="38"/>
      <c r="I95" s="189"/>
      <c r="J95" s="38"/>
      <c r="K95" s="38"/>
      <c r="L95" s="41"/>
      <c r="M95" s="190"/>
      <c r="N95" s="191"/>
      <c r="O95" s="66"/>
      <c r="P95" s="66"/>
      <c r="Q95" s="66"/>
      <c r="R95" s="66"/>
      <c r="S95" s="66"/>
      <c r="T95" s="66"/>
      <c r="U95" s="67"/>
      <c r="V95" s="36"/>
      <c r="W95" s="36"/>
      <c r="X95" s="36"/>
      <c r="Y95" s="36"/>
      <c r="Z95" s="36"/>
      <c r="AA95" s="36"/>
      <c r="AB95" s="36"/>
      <c r="AC95" s="36"/>
      <c r="AD95" s="36"/>
      <c r="AE95" s="36"/>
      <c r="AT95" s="19" t="s">
        <v>213</v>
      </c>
      <c r="AU95" s="19" t="s">
        <v>82</v>
      </c>
    </row>
    <row r="96" spans="1:65" s="2" customFormat="1" ht="24.2" customHeight="1">
      <c r="A96" s="36"/>
      <c r="B96" s="37"/>
      <c r="C96" s="174" t="s">
        <v>85</v>
      </c>
      <c r="D96" s="174" t="s">
        <v>165</v>
      </c>
      <c r="E96" s="175" t="s">
        <v>612</v>
      </c>
      <c r="F96" s="176" t="s">
        <v>613</v>
      </c>
      <c r="G96" s="177" t="s">
        <v>210</v>
      </c>
      <c r="H96" s="178">
        <v>1.274</v>
      </c>
      <c r="I96" s="179"/>
      <c r="J96" s="180">
        <f>ROUND(I96*H96,1)</f>
        <v>0</v>
      </c>
      <c r="K96" s="176" t="s">
        <v>169</v>
      </c>
      <c r="L96" s="41"/>
      <c r="M96" s="181" t="s">
        <v>19</v>
      </c>
      <c r="N96" s="182" t="s">
        <v>43</v>
      </c>
      <c r="O96" s="66"/>
      <c r="P96" s="183">
        <f>O96*H96</f>
        <v>0</v>
      </c>
      <c r="Q96" s="183">
        <v>0</v>
      </c>
      <c r="R96" s="183">
        <f>Q96*H96</f>
        <v>0</v>
      </c>
      <c r="S96" s="183">
        <v>0</v>
      </c>
      <c r="T96" s="183">
        <f>S96*H96</f>
        <v>0</v>
      </c>
      <c r="U96" s="184" t="s">
        <v>19</v>
      </c>
      <c r="V96" s="36"/>
      <c r="W96" s="36"/>
      <c r="X96" s="36"/>
      <c r="Y96" s="36"/>
      <c r="Z96" s="36"/>
      <c r="AA96" s="36"/>
      <c r="AB96" s="36"/>
      <c r="AC96" s="36"/>
      <c r="AD96" s="36"/>
      <c r="AE96" s="36"/>
      <c r="AR96" s="185" t="s">
        <v>170</v>
      </c>
      <c r="AT96" s="185" t="s">
        <v>165</v>
      </c>
      <c r="AU96" s="185" t="s">
        <v>82</v>
      </c>
      <c r="AY96" s="19" t="s">
        <v>161</v>
      </c>
      <c r="BE96" s="186">
        <f>IF(N96="základní",J96,0)</f>
        <v>0</v>
      </c>
      <c r="BF96" s="186">
        <f>IF(N96="snížená",J96,0)</f>
        <v>0</v>
      </c>
      <c r="BG96" s="186">
        <f>IF(N96="zákl. přenesená",J96,0)</f>
        <v>0</v>
      </c>
      <c r="BH96" s="186">
        <f>IF(N96="sníž. přenesená",J96,0)</f>
        <v>0</v>
      </c>
      <c r="BI96" s="186">
        <f>IF(N96="nulová",J96,0)</f>
        <v>0</v>
      </c>
      <c r="BJ96" s="19" t="s">
        <v>80</v>
      </c>
      <c r="BK96" s="186">
        <f>ROUND(I96*H96,1)</f>
        <v>0</v>
      </c>
      <c r="BL96" s="19" t="s">
        <v>170</v>
      </c>
      <c r="BM96" s="185" t="s">
        <v>2402</v>
      </c>
    </row>
    <row r="97" spans="1:65" s="2" customFormat="1" ht="11.25">
      <c r="A97" s="36"/>
      <c r="B97" s="37"/>
      <c r="C97" s="38"/>
      <c r="D97" s="187" t="s">
        <v>172</v>
      </c>
      <c r="E97" s="38"/>
      <c r="F97" s="188" t="s">
        <v>615</v>
      </c>
      <c r="G97" s="38"/>
      <c r="H97" s="38"/>
      <c r="I97" s="189"/>
      <c r="J97" s="38"/>
      <c r="K97" s="38"/>
      <c r="L97" s="41"/>
      <c r="M97" s="190"/>
      <c r="N97" s="191"/>
      <c r="O97" s="66"/>
      <c r="P97" s="66"/>
      <c r="Q97" s="66"/>
      <c r="R97" s="66"/>
      <c r="S97" s="66"/>
      <c r="T97" s="66"/>
      <c r="U97" s="67"/>
      <c r="V97" s="36"/>
      <c r="W97" s="36"/>
      <c r="X97" s="36"/>
      <c r="Y97" s="36"/>
      <c r="Z97" s="36"/>
      <c r="AA97" s="36"/>
      <c r="AB97" s="36"/>
      <c r="AC97" s="36"/>
      <c r="AD97" s="36"/>
      <c r="AE97" s="36"/>
      <c r="AT97" s="19" t="s">
        <v>172</v>
      </c>
      <c r="AU97" s="19" t="s">
        <v>82</v>
      </c>
    </row>
    <row r="98" spans="1:65" s="2" customFormat="1" ht="68.25">
      <c r="A98" s="36"/>
      <c r="B98" s="37"/>
      <c r="C98" s="38"/>
      <c r="D98" s="194" t="s">
        <v>213</v>
      </c>
      <c r="E98" s="38"/>
      <c r="F98" s="225" t="s">
        <v>611</v>
      </c>
      <c r="G98" s="38"/>
      <c r="H98" s="38"/>
      <c r="I98" s="189"/>
      <c r="J98" s="38"/>
      <c r="K98" s="38"/>
      <c r="L98" s="41"/>
      <c r="M98" s="190"/>
      <c r="N98" s="191"/>
      <c r="O98" s="66"/>
      <c r="P98" s="66"/>
      <c r="Q98" s="66"/>
      <c r="R98" s="66"/>
      <c r="S98" s="66"/>
      <c r="T98" s="66"/>
      <c r="U98" s="67"/>
      <c r="V98" s="36"/>
      <c r="W98" s="36"/>
      <c r="X98" s="36"/>
      <c r="Y98" s="36"/>
      <c r="Z98" s="36"/>
      <c r="AA98" s="36"/>
      <c r="AB98" s="36"/>
      <c r="AC98" s="36"/>
      <c r="AD98" s="36"/>
      <c r="AE98" s="36"/>
      <c r="AT98" s="19" t="s">
        <v>213</v>
      </c>
      <c r="AU98" s="19" t="s">
        <v>82</v>
      </c>
    </row>
    <row r="99" spans="1:65" s="14" customFormat="1" ht="11.25">
      <c r="B99" s="203"/>
      <c r="C99" s="204"/>
      <c r="D99" s="194" t="s">
        <v>174</v>
      </c>
      <c r="E99" s="205" t="s">
        <v>19</v>
      </c>
      <c r="F99" s="206" t="s">
        <v>2403</v>
      </c>
      <c r="G99" s="204"/>
      <c r="H99" s="207">
        <v>1.274</v>
      </c>
      <c r="I99" s="208"/>
      <c r="J99" s="204"/>
      <c r="K99" s="204"/>
      <c r="L99" s="209"/>
      <c r="M99" s="210"/>
      <c r="N99" s="211"/>
      <c r="O99" s="211"/>
      <c r="P99" s="211"/>
      <c r="Q99" s="211"/>
      <c r="R99" s="211"/>
      <c r="S99" s="211"/>
      <c r="T99" s="211"/>
      <c r="U99" s="212"/>
      <c r="AT99" s="213" t="s">
        <v>174</v>
      </c>
      <c r="AU99" s="213" t="s">
        <v>82</v>
      </c>
      <c r="AV99" s="14" t="s">
        <v>82</v>
      </c>
      <c r="AW99" s="14" t="s">
        <v>33</v>
      </c>
      <c r="AX99" s="14" t="s">
        <v>80</v>
      </c>
      <c r="AY99" s="213" t="s">
        <v>161</v>
      </c>
    </row>
    <row r="100" spans="1:65" s="2" customFormat="1" ht="24.2" customHeight="1">
      <c r="A100" s="36"/>
      <c r="B100" s="37"/>
      <c r="C100" s="174" t="s">
        <v>170</v>
      </c>
      <c r="D100" s="174" t="s">
        <v>165</v>
      </c>
      <c r="E100" s="175" t="s">
        <v>633</v>
      </c>
      <c r="F100" s="176" t="s">
        <v>634</v>
      </c>
      <c r="G100" s="177" t="s">
        <v>210</v>
      </c>
      <c r="H100" s="178">
        <v>9.0999999999999998E-2</v>
      </c>
      <c r="I100" s="179"/>
      <c r="J100" s="180">
        <f>ROUND(I100*H100,1)</f>
        <v>0</v>
      </c>
      <c r="K100" s="176" t="s">
        <v>169</v>
      </c>
      <c r="L100" s="41"/>
      <c r="M100" s="181" t="s">
        <v>19</v>
      </c>
      <c r="N100" s="182" t="s">
        <v>43</v>
      </c>
      <c r="O100" s="66"/>
      <c r="P100" s="183">
        <f>O100*H100</f>
        <v>0</v>
      </c>
      <c r="Q100" s="183">
        <v>0</v>
      </c>
      <c r="R100" s="183">
        <f>Q100*H100</f>
        <v>0</v>
      </c>
      <c r="S100" s="183">
        <v>0</v>
      </c>
      <c r="T100" s="183">
        <f>S100*H100</f>
        <v>0</v>
      </c>
      <c r="U100" s="184" t="s">
        <v>19</v>
      </c>
      <c r="V100" s="36"/>
      <c r="W100" s="36"/>
      <c r="X100" s="36"/>
      <c r="Y100" s="36"/>
      <c r="Z100" s="36"/>
      <c r="AA100" s="36"/>
      <c r="AB100" s="36"/>
      <c r="AC100" s="36"/>
      <c r="AD100" s="36"/>
      <c r="AE100" s="36"/>
      <c r="AR100" s="185" t="s">
        <v>170</v>
      </c>
      <c r="AT100" s="185" t="s">
        <v>165</v>
      </c>
      <c r="AU100" s="185" t="s">
        <v>82</v>
      </c>
      <c r="AY100" s="19" t="s">
        <v>161</v>
      </c>
      <c r="BE100" s="186">
        <f>IF(N100="základní",J100,0)</f>
        <v>0</v>
      </c>
      <c r="BF100" s="186">
        <f>IF(N100="snížená",J100,0)</f>
        <v>0</v>
      </c>
      <c r="BG100" s="186">
        <f>IF(N100="zákl. přenesená",J100,0)</f>
        <v>0</v>
      </c>
      <c r="BH100" s="186">
        <f>IF(N100="sníž. přenesená",J100,0)</f>
        <v>0</v>
      </c>
      <c r="BI100" s="186">
        <f>IF(N100="nulová",J100,0)</f>
        <v>0</v>
      </c>
      <c r="BJ100" s="19" t="s">
        <v>80</v>
      </c>
      <c r="BK100" s="186">
        <f>ROUND(I100*H100,1)</f>
        <v>0</v>
      </c>
      <c r="BL100" s="19" t="s">
        <v>170</v>
      </c>
      <c r="BM100" s="185" t="s">
        <v>2404</v>
      </c>
    </row>
    <row r="101" spans="1:65" s="2" customFormat="1" ht="11.25">
      <c r="A101" s="36"/>
      <c r="B101" s="37"/>
      <c r="C101" s="38"/>
      <c r="D101" s="187" t="s">
        <v>172</v>
      </c>
      <c r="E101" s="38"/>
      <c r="F101" s="188" t="s">
        <v>636</v>
      </c>
      <c r="G101" s="38"/>
      <c r="H101" s="38"/>
      <c r="I101" s="189"/>
      <c r="J101" s="38"/>
      <c r="K101" s="38"/>
      <c r="L101" s="41"/>
      <c r="M101" s="190"/>
      <c r="N101" s="191"/>
      <c r="O101" s="66"/>
      <c r="P101" s="66"/>
      <c r="Q101" s="66"/>
      <c r="R101" s="66"/>
      <c r="S101" s="66"/>
      <c r="T101" s="66"/>
      <c r="U101" s="67"/>
      <c r="V101" s="36"/>
      <c r="W101" s="36"/>
      <c r="X101" s="36"/>
      <c r="Y101" s="36"/>
      <c r="Z101" s="36"/>
      <c r="AA101" s="36"/>
      <c r="AB101" s="36"/>
      <c r="AC101" s="36"/>
      <c r="AD101" s="36"/>
      <c r="AE101" s="36"/>
      <c r="AT101" s="19" t="s">
        <v>172</v>
      </c>
      <c r="AU101" s="19" t="s">
        <v>82</v>
      </c>
    </row>
    <row r="102" spans="1:65" s="2" customFormat="1" ht="58.5">
      <c r="A102" s="36"/>
      <c r="B102" s="37"/>
      <c r="C102" s="38"/>
      <c r="D102" s="194" t="s">
        <v>213</v>
      </c>
      <c r="E102" s="38"/>
      <c r="F102" s="225" t="s">
        <v>622</v>
      </c>
      <c r="G102" s="38"/>
      <c r="H102" s="38"/>
      <c r="I102" s="189"/>
      <c r="J102" s="38"/>
      <c r="K102" s="38"/>
      <c r="L102" s="41"/>
      <c r="M102" s="190"/>
      <c r="N102" s="191"/>
      <c r="O102" s="66"/>
      <c r="P102" s="66"/>
      <c r="Q102" s="66"/>
      <c r="R102" s="66"/>
      <c r="S102" s="66"/>
      <c r="T102" s="66"/>
      <c r="U102" s="67"/>
      <c r="V102" s="36"/>
      <c r="W102" s="36"/>
      <c r="X102" s="36"/>
      <c r="Y102" s="36"/>
      <c r="Z102" s="36"/>
      <c r="AA102" s="36"/>
      <c r="AB102" s="36"/>
      <c r="AC102" s="36"/>
      <c r="AD102" s="36"/>
      <c r="AE102" s="36"/>
      <c r="AT102" s="19" t="s">
        <v>213</v>
      </c>
      <c r="AU102" s="19" t="s">
        <v>82</v>
      </c>
    </row>
    <row r="103" spans="1:65" s="12" customFormat="1" ht="25.9" customHeight="1">
      <c r="B103" s="158"/>
      <c r="C103" s="159"/>
      <c r="D103" s="160" t="s">
        <v>71</v>
      </c>
      <c r="E103" s="161" t="s">
        <v>648</v>
      </c>
      <c r="F103" s="161" t="s">
        <v>649</v>
      </c>
      <c r="G103" s="159"/>
      <c r="H103" s="159"/>
      <c r="I103" s="162"/>
      <c r="J103" s="163">
        <f>BK103</f>
        <v>0</v>
      </c>
      <c r="K103" s="159"/>
      <c r="L103" s="164"/>
      <c r="M103" s="165"/>
      <c r="N103" s="166"/>
      <c r="O103" s="166"/>
      <c r="P103" s="167">
        <f>P104+P120+P139+P163</f>
        <v>0</v>
      </c>
      <c r="Q103" s="166"/>
      <c r="R103" s="167">
        <f>R104+R120+R139+R163</f>
        <v>8.089445029999999E-2</v>
      </c>
      <c r="S103" s="166"/>
      <c r="T103" s="167">
        <f>T104+T120+T139+T163</f>
        <v>9.1130000000000003E-2</v>
      </c>
      <c r="U103" s="168"/>
      <c r="AR103" s="169" t="s">
        <v>82</v>
      </c>
      <c r="AT103" s="170" t="s">
        <v>71</v>
      </c>
      <c r="AU103" s="170" t="s">
        <v>72</v>
      </c>
      <c r="AY103" s="169" t="s">
        <v>161</v>
      </c>
      <c r="BK103" s="171">
        <f>BK104+BK120+BK139+BK163</f>
        <v>0</v>
      </c>
    </row>
    <row r="104" spans="1:65" s="12" customFormat="1" ht="22.9" customHeight="1">
      <c r="B104" s="158"/>
      <c r="C104" s="159"/>
      <c r="D104" s="160" t="s">
        <v>71</v>
      </c>
      <c r="E104" s="172" t="s">
        <v>2405</v>
      </c>
      <c r="F104" s="172" t="s">
        <v>2406</v>
      </c>
      <c r="G104" s="159"/>
      <c r="H104" s="159"/>
      <c r="I104" s="162"/>
      <c r="J104" s="173">
        <f>BK104</f>
        <v>0</v>
      </c>
      <c r="K104" s="159"/>
      <c r="L104" s="164"/>
      <c r="M104" s="165"/>
      <c r="N104" s="166"/>
      <c r="O104" s="166"/>
      <c r="P104" s="167">
        <f>SUM(P105:P119)</f>
        <v>0</v>
      </c>
      <c r="Q104" s="166"/>
      <c r="R104" s="167">
        <f>SUM(R105:R119)</f>
        <v>2.3502000000000002E-3</v>
      </c>
      <c r="S104" s="166"/>
      <c r="T104" s="167">
        <f>SUM(T105:T119)</f>
        <v>0</v>
      </c>
      <c r="U104" s="168"/>
      <c r="AR104" s="169" t="s">
        <v>82</v>
      </c>
      <c r="AT104" s="170" t="s">
        <v>71</v>
      </c>
      <c r="AU104" s="170" t="s">
        <v>80</v>
      </c>
      <c r="AY104" s="169" t="s">
        <v>161</v>
      </c>
      <c r="BK104" s="171">
        <f>SUM(BK105:BK119)</f>
        <v>0</v>
      </c>
    </row>
    <row r="105" spans="1:65" s="2" customFormat="1" ht="16.5" customHeight="1">
      <c r="A105" s="36"/>
      <c r="B105" s="37"/>
      <c r="C105" s="174" t="s">
        <v>91</v>
      </c>
      <c r="D105" s="174" t="s">
        <v>165</v>
      </c>
      <c r="E105" s="175" t="s">
        <v>2407</v>
      </c>
      <c r="F105" s="176" t="s">
        <v>2408</v>
      </c>
      <c r="G105" s="177" t="s">
        <v>193</v>
      </c>
      <c r="H105" s="178">
        <v>5</v>
      </c>
      <c r="I105" s="179"/>
      <c r="J105" s="180">
        <f>ROUND(I105*H105,1)</f>
        <v>0</v>
      </c>
      <c r="K105" s="176" t="s">
        <v>169</v>
      </c>
      <c r="L105" s="41"/>
      <c r="M105" s="181" t="s">
        <v>19</v>
      </c>
      <c r="N105" s="182" t="s">
        <v>43</v>
      </c>
      <c r="O105" s="66"/>
      <c r="P105" s="183">
        <f>O105*H105</f>
        <v>0</v>
      </c>
      <c r="Q105" s="183">
        <v>3.6380000000000001E-4</v>
      </c>
      <c r="R105" s="183">
        <f>Q105*H105</f>
        <v>1.8190000000000001E-3</v>
      </c>
      <c r="S105" s="183">
        <v>0</v>
      </c>
      <c r="T105" s="183">
        <f>S105*H105</f>
        <v>0</v>
      </c>
      <c r="U105" s="184" t="s">
        <v>19</v>
      </c>
      <c r="V105" s="36"/>
      <c r="W105" s="36"/>
      <c r="X105" s="36"/>
      <c r="Y105" s="36"/>
      <c r="Z105" s="36"/>
      <c r="AA105" s="36"/>
      <c r="AB105" s="36"/>
      <c r="AC105" s="36"/>
      <c r="AD105" s="36"/>
      <c r="AE105" s="36"/>
      <c r="AR105" s="185" t="s">
        <v>268</v>
      </c>
      <c r="AT105" s="185" t="s">
        <v>165</v>
      </c>
      <c r="AU105" s="185" t="s">
        <v>82</v>
      </c>
      <c r="AY105" s="19" t="s">
        <v>161</v>
      </c>
      <c r="BE105" s="186">
        <f>IF(N105="základní",J105,0)</f>
        <v>0</v>
      </c>
      <c r="BF105" s="186">
        <f>IF(N105="snížená",J105,0)</f>
        <v>0</v>
      </c>
      <c r="BG105" s="186">
        <f>IF(N105="zákl. přenesená",J105,0)</f>
        <v>0</v>
      </c>
      <c r="BH105" s="186">
        <f>IF(N105="sníž. přenesená",J105,0)</f>
        <v>0</v>
      </c>
      <c r="BI105" s="186">
        <f>IF(N105="nulová",J105,0)</f>
        <v>0</v>
      </c>
      <c r="BJ105" s="19" t="s">
        <v>80</v>
      </c>
      <c r="BK105" s="186">
        <f>ROUND(I105*H105,1)</f>
        <v>0</v>
      </c>
      <c r="BL105" s="19" t="s">
        <v>268</v>
      </c>
      <c r="BM105" s="185" t="s">
        <v>2409</v>
      </c>
    </row>
    <row r="106" spans="1:65" s="2" customFormat="1" ht="11.25">
      <c r="A106" s="36"/>
      <c r="B106" s="37"/>
      <c r="C106" s="38"/>
      <c r="D106" s="187" t="s">
        <v>172</v>
      </c>
      <c r="E106" s="38"/>
      <c r="F106" s="188" t="s">
        <v>2410</v>
      </c>
      <c r="G106" s="38"/>
      <c r="H106" s="38"/>
      <c r="I106" s="189"/>
      <c r="J106" s="38"/>
      <c r="K106" s="38"/>
      <c r="L106" s="41"/>
      <c r="M106" s="190"/>
      <c r="N106" s="191"/>
      <c r="O106" s="66"/>
      <c r="P106" s="66"/>
      <c r="Q106" s="66"/>
      <c r="R106" s="66"/>
      <c r="S106" s="66"/>
      <c r="T106" s="66"/>
      <c r="U106" s="67"/>
      <c r="V106" s="36"/>
      <c r="W106" s="36"/>
      <c r="X106" s="36"/>
      <c r="Y106" s="36"/>
      <c r="Z106" s="36"/>
      <c r="AA106" s="36"/>
      <c r="AB106" s="36"/>
      <c r="AC106" s="36"/>
      <c r="AD106" s="36"/>
      <c r="AE106" s="36"/>
      <c r="AT106" s="19" t="s">
        <v>172</v>
      </c>
      <c r="AU106" s="19" t="s">
        <v>82</v>
      </c>
    </row>
    <row r="107" spans="1:65" s="2" customFormat="1" ht="39">
      <c r="A107" s="36"/>
      <c r="B107" s="37"/>
      <c r="C107" s="38"/>
      <c r="D107" s="194" t="s">
        <v>213</v>
      </c>
      <c r="E107" s="38"/>
      <c r="F107" s="225" t="s">
        <v>2411</v>
      </c>
      <c r="G107" s="38"/>
      <c r="H107" s="38"/>
      <c r="I107" s="189"/>
      <c r="J107" s="38"/>
      <c r="K107" s="38"/>
      <c r="L107" s="41"/>
      <c r="M107" s="190"/>
      <c r="N107" s="191"/>
      <c r="O107" s="66"/>
      <c r="P107" s="66"/>
      <c r="Q107" s="66"/>
      <c r="R107" s="66"/>
      <c r="S107" s="66"/>
      <c r="T107" s="66"/>
      <c r="U107" s="67"/>
      <c r="V107" s="36"/>
      <c r="W107" s="36"/>
      <c r="X107" s="36"/>
      <c r="Y107" s="36"/>
      <c r="Z107" s="36"/>
      <c r="AA107" s="36"/>
      <c r="AB107" s="36"/>
      <c r="AC107" s="36"/>
      <c r="AD107" s="36"/>
      <c r="AE107" s="36"/>
      <c r="AT107" s="19" t="s">
        <v>213</v>
      </c>
      <c r="AU107" s="19" t="s">
        <v>82</v>
      </c>
    </row>
    <row r="108" spans="1:65" s="2" customFormat="1" ht="16.5" customHeight="1">
      <c r="A108" s="36"/>
      <c r="B108" s="37"/>
      <c r="C108" s="174" t="s">
        <v>94</v>
      </c>
      <c r="D108" s="174" t="s">
        <v>165</v>
      </c>
      <c r="E108" s="175" t="s">
        <v>2412</v>
      </c>
      <c r="F108" s="176" t="s">
        <v>2413</v>
      </c>
      <c r="G108" s="177" t="s">
        <v>193</v>
      </c>
      <c r="H108" s="178">
        <v>5</v>
      </c>
      <c r="I108" s="179"/>
      <c r="J108" s="180">
        <f>ROUND(I108*H108,1)</f>
        <v>0</v>
      </c>
      <c r="K108" s="176" t="s">
        <v>169</v>
      </c>
      <c r="L108" s="41"/>
      <c r="M108" s="181" t="s">
        <v>19</v>
      </c>
      <c r="N108" s="182" t="s">
        <v>43</v>
      </c>
      <c r="O108" s="66"/>
      <c r="P108" s="183">
        <f>O108*H108</f>
        <v>0</v>
      </c>
      <c r="Q108" s="183">
        <v>0</v>
      </c>
      <c r="R108" s="183">
        <f>Q108*H108</f>
        <v>0</v>
      </c>
      <c r="S108" s="183">
        <v>0</v>
      </c>
      <c r="T108" s="183">
        <f>S108*H108</f>
        <v>0</v>
      </c>
      <c r="U108" s="184" t="s">
        <v>19</v>
      </c>
      <c r="V108" s="36"/>
      <c r="W108" s="36"/>
      <c r="X108" s="36"/>
      <c r="Y108" s="36"/>
      <c r="Z108" s="36"/>
      <c r="AA108" s="36"/>
      <c r="AB108" s="36"/>
      <c r="AC108" s="36"/>
      <c r="AD108" s="36"/>
      <c r="AE108" s="36"/>
      <c r="AR108" s="185" t="s">
        <v>268</v>
      </c>
      <c r="AT108" s="185" t="s">
        <v>165</v>
      </c>
      <c r="AU108" s="185" t="s">
        <v>82</v>
      </c>
      <c r="AY108" s="19" t="s">
        <v>161</v>
      </c>
      <c r="BE108" s="186">
        <f>IF(N108="základní",J108,0)</f>
        <v>0</v>
      </c>
      <c r="BF108" s="186">
        <f>IF(N108="snížená",J108,0)</f>
        <v>0</v>
      </c>
      <c r="BG108" s="186">
        <f>IF(N108="zákl. přenesená",J108,0)</f>
        <v>0</v>
      </c>
      <c r="BH108" s="186">
        <f>IF(N108="sníž. přenesená",J108,0)</f>
        <v>0</v>
      </c>
      <c r="BI108" s="186">
        <f>IF(N108="nulová",J108,0)</f>
        <v>0</v>
      </c>
      <c r="BJ108" s="19" t="s">
        <v>80</v>
      </c>
      <c r="BK108" s="186">
        <f>ROUND(I108*H108,1)</f>
        <v>0</v>
      </c>
      <c r="BL108" s="19" t="s">
        <v>268</v>
      </c>
      <c r="BM108" s="185" t="s">
        <v>2414</v>
      </c>
    </row>
    <row r="109" spans="1:65" s="2" customFormat="1" ht="11.25">
      <c r="A109" s="36"/>
      <c r="B109" s="37"/>
      <c r="C109" s="38"/>
      <c r="D109" s="187" t="s">
        <v>172</v>
      </c>
      <c r="E109" s="38"/>
      <c r="F109" s="188" t="s">
        <v>2415</v>
      </c>
      <c r="G109" s="38"/>
      <c r="H109" s="38"/>
      <c r="I109" s="189"/>
      <c r="J109" s="38"/>
      <c r="K109" s="38"/>
      <c r="L109" s="41"/>
      <c r="M109" s="190"/>
      <c r="N109" s="191"/>
      <c r="O109" s="66"/>
      <c r="P109" s="66"/>
      <c r="Q109" s="66"/>
      <c r="R109" s="66"/>
      <c r="S109" s="66"/>
      <c r="T109" s="66"/>
      <c r="U109" s="67"/>
      <c r="V109" s="36"/>
      <c r="W109" s="36"/>
      <c r="X109" s="36"/>
      <c r="Y109" s="36"/>
      <c r="Z109" s="36"/>
      <c r="AA109" s="36"/>
      <c r="AB109" s="36"/>
      <c r="AC109" s="36"/>
      <c r="AD109" s="36"/>
      <c r="AE109" s="36"/>
      <c r="AT109" s="19" t="s">
        <v>172</v>
      </c>
      <c r="AU109" s="19" t="s">
        <v>82</v>
      </c>
    </row>
    <row r="110" spans="1:65" s="2" customFormat="1" ht="29.25">
      <c r="A110" s="36"/>
      <c r="B110" s="37"/>
      <c r="C110" s="38"/>
      <c r="D110" s="194" t="s">
        <v>213</v>
      </c>
      <c r="E110" s="38"/>
      <c r="F110" s="225" t="s">
        <v>2416</v>
      </c>
      <c r="G110" s="38"/>
      <c r="H110" s="38"/>
      <c r="I110" s="189"/>
      <c r="J110" s="38"/>
      <c r="K110" s="38"/>
      <c r="L110" s="41"/>
      <c r="M110" s="190"/>
      <c r="N110" s="191"/>
      <c r="O110" s="66"/>
      <c r="P110" s="66"/>
      <c r="Q110" s="66"/>
      <c r="R110" s="66"/>
      <c r="S110" s="66"/>
      <c r="T110" s="66"/>
      <c r="U110" s="67"/>
      <c r="V110" s="36"/>
      <c r="W110" s="36"/>
      <c r="X110" s="36"/>
      <c r="Y110" s="36"/>
      <c r="Z110" s="36"/>
      <c r="AA110" s="36"/>
      <c r="AB110" s="36"/>
      <c r="AC110" s="36"/>
      <c r="AD110" s="36"/>
      <c r="AE110" s="36"/>
      <c r="AT110" s="19" t="s">
        <v>213</v>
      </c>
      <c r="AU110" s="19" t="s">
        <v>82</v>
      </c>
    </row>
    <row r="111" spans="1:65" s="2" customFormat="1" ht="16.5" customHeight="1">
      <c r="A111" s="36"/>
      <c r="B111" s="37"/>
      <c r="C111" s="174" t="s">
        <v>97</v>
      </c>
      <c r="D111" s="174" t="s">
        <v>165</v>
      </c>
      <c r="E111" s="175" t="s">
        <v>2417</v>
      </c>
      <c r="F111" s="176" t="s">
        <v>2418</v>
      </c>
      <c r="G111" s="177" t="s">
        <v>185</v>
      </c>
      <c r="H111" s="178">
        <v>4</v>
      </c>
      <c r="I111" s="179"/>
      <c r="J111" s="180">
        <f>ROUND(I111*H111,1)</f>
        <v>0</v>
      </c>
      <c r="K111" s="176" t="s">
        <v>169</v>
      </c>
      <c r="L111" s="41"/>
      <c r="M111" s="181" t="s">
        <v>19</v>
      </c>
      <c r="N111" s="182" t="s">
        <v>43</v>
      </c>
      <c r="O111" s="66"/>
      <c r="P111" s="183">
        <f>O111*H111</f>
        <v>0</v>
      </c>
      <c r="Q111" s="183">
        <v>0</v>
      </c>
      <c r="R111" s="183">
        <f>Q111*H111</f>
        <v>0</v>
      </c>
      <c r="S111" s="183">
        <v>0</v>
      </c>
      <c r="T111" s="183">
        <f>S111*H111</f>
        <v>0</v>
      </c>
      <c r="U111" s="184" t="s">
        <v>19</v>
      </c>
      <c r="V111" s="36"/>
      <c r="W111" s="36"/>
      <c r="X111" s="36"/>
      <c r="Y111" s="36"/>
      <c r="Z111" s="36"/>
      <c r="AA111" s="36"/>
      <c r="AB111" s="36"/>
      <c r="AC111" s="36"/>
      <c r="AD111" s="36"/>
      <c r="AE111" s="36"/>
      <c r="AR111" s="185" t="s">
        <v>268</v>
      </c>
      <c r="AT111" s="185" t="s">
        <v>165</v>
      </c>
      <c r="AU111" s="185" t="s">
        <v>82</v>
      </c>
      <c r="AY111" s="19" t="s">
        <v>161</v>
      </c>
      <c r="BE111" s="186">
        <f>IF(N111="základní",J111,0)</f>
        <v>0</v>
      </c>
      <c r="BF111" s="186">
        <f>IF(N111="snížená",J111,0)</f>
        <v>0</v>
      </c>
      <c r="BG111" s="186">
        <f>IF(N111="zákl. přenesená",J111,0)</f>
        <v>0</v>
      </c>
      <c r="BH111" s="186">
        <f>IF(N111="sníž. přenesená",J111,0)</f>
        <v>0</v>
      </c>
      <c r="BI111" s="186">
        <f>IF(N111="nulová",J111,0)</f>
        <v>0</v>
      </c>
      <c r="BJ111" s="19" t="s">
        <v>80</v>
      </c>
      <c r="BK111" s="186">
        <f>ROUND(I111*H111,1)</f>
        <v>0</v>
      </c>
      <c r="BL111" s="19" t="s">
        <v>268</v>
      </c>
      <c r="BM111" s="185" t="s">
        <v>2419</v>
      </c>
    </row>
    <row r="112" spans="1:65" s="2" customFormat="1" ht="11.25">
      <c r="A112" s="36"/>
      <c r="B112" s="37"/>
      <c r="C112" s="38"/>
      <c r="D112" s="187" t="s">
        <v>172</v>
      </c>
      <c r="E112" s="38"/>
      <c r="F112" s="188" t="s">
        <v>2420</v>
      </c>
      <c r="G112" s="38"/>
      <c r="H112" s="38"/>
      <c r="I112" s="189"/>
      <c r="J112" s="38"/>
      <c r="K112" s="38"/>
      <c r="L112" s="41"/>
      <c r="M112" s="190"/>
      <c r="N112" s="191"/>
      <c r="O112" s="66"/>
      <c r="P112" s="66"/>
      <c r="Q112" s="66"/>
      <c r="R112" s="66"/>
      <c r="S112" s="66"/>
      <c r="T112" s="66"/>
      <c r="U112" s="67"/>
      <c r="V112" s="36"/>
      <c r="W112" s="36"/>
      <c r="X112" s="36"/>
      <c r="Y112" s="36"/>
      <c r="Z112" s="36"/>
      <c r="AA112" s="36"/>
      <c r="AB112" s="36"/>
      <c r="AC112" s="36"/>
      <c r="AD112" s="36"/>
      <c r="AE112" s="36"/>
      <c r="AT112" s="19" t="s">
        <v>172</v>
      </c>
      <c r="AU112" s="19" t="s">
        <v>82</v>
      </c>
    </row>
    <row r="113" spans="1:65" s="2" customFormat="1" ht="39">
      <c r="A113" s="36"/>
      <c r="B113" s="37"/>
      <c r="C113" s="38"/>
      <c r="D113" s="194" t="s">
        <v>213</v>
      </c>
      <c r="E113" s="38"/>
      <c r="F113" s="225" t="s">
        <v>2421</v>
      </c>
      <c r="G113" s="38"/>
      <c r="H113" s="38"/>
      <c r="I113" s="189"/>
      <c r="J113" s="38"/>
      <c r="K113" s="38"/>
      <c r="L113" s="41"/>
      <c r="M113" s="190"/>
      <c r="N113" s="191"/>
      <c r="O113" s="66"/>
      <c r="P113" s="66"/>
      <c r="Q113" s="66"/>
      <c r="R113" s="66"/>
      <c r="S113" s="66"/>
      <c r="T113" s="66"/>
      <c r="U113" s="67"/>
      <c r="V113" s="36"/>
      <c r="W113" s="36"/>
      <c r="X113" s="36"/>
      <c r="Y113" s="36"/>
      <c r="Z113" s="36"/>
      <c r="AA113" s="36"/>
      <c r="AB113" s="36"/>
      <c r="AC113" s="36"/>
      <c r="AD113" s="36"/>
      <c r="AE113" s="36"/>
      <c r="AT113" s="19" t="s">
        <v>213</v>
      </c>
      <c r="AU113" s="19" t="s">
        <v>82</v>
      </c>
    </row>
    <row r="114" spans="1:65" s="2" customFormat="1" ht="16.5" customHeight="1">
      <c r="A114" s="36"/>
      <c r="B114" s="37"/>
      <c r="C114" s="174" t="s">
        <v>100</v>
      </c>
      <c r="D114" s="174" t="s">
        <v>165</v>
      </c>
      <c r="E114" s="175" t="s">
        <v>2422</v>
      </c>
      <c r="F114" s="176" t="s">
        <v>2423</v>
      </c>
      <c r="G114" s="177" t="s">
        <v>185</v>
      </c>
      <c r="H114" s="178">
        <v>2</v>
      </c>
      <c r="I114" s="179"/>
      <c r="J114" s="180">
        <f>ROUND(I114*H114,1)</f>
        <v>0</v>
      </c>
      <c r="K114" s="176" t="s">
        <v>169</v>
      </c>
      <c r="L114" s="41"/>
      <c r="M114" s="181" t="s">
        <v>19</v>
      </c>
      <c r="N114" s="182" t="s">
        <v>43</v>
      </c>
      <c r="O114" s="66"/>
      <c r="P114" s="183">
        <f>O114*H114</f>
        <v>0</v>
      </c>
      <c r="Q114" s="183">
        <v>2.656E-4</v>
      </c>
      <c r="R114" s="183">
        <f>Q114*H114</f>
        <v>5.3120000000000001E-4</v>
      </c>
      <c r="S114" s="183">
        <v>0</v>
      </c>
      <c r="T114" s="183">
        <f>S114*H114</f>
        <v>0</v>
      </c>
      <c r="U114" s="184" t="s">
        <v>19</v>
      </c>
      <c r="V114" s="36"/>
      <c r="W114" s="36"/>
      <c r="X114" s="36"/>
      <c r="Y114" s="36"/>
      <c r="Z114" s="36"/>
      <c r="AA114" s="36"/>
      <c r="AB114" s="36"/>
      <c r="AC114" s="36"/>
      <c r="AD114" s="36"/>
      <c r="AE114" s="36"/>
      <c r="AR114" s="185" t="s">
        <v>268</v>
      </c>
      <c r="AT114" s="185" t="s">
        <v>165</v>
      </c>
      <c r="AU114" s="185" t="s">
        <v>82</v>
      </c>
      <c r="AY114" s="19" t="s">
        <v>161</v>
      </c>
      <c r="BE114" s="186">
        <f>IF(N114="základní",J114,0)</f>
        <v>0</v>
      </c>
      <c r="BF114" s="186">
        <f>IF(N114="snížená",J114,0)</f>
        <v>0</v>
      </c>
      <c r="BG114" s="186">
        <f>IF(N114="zákl. přenesená",J114,0)</f>
        <v>0</v>
      </c>
      <c r="BH114" s="186">
        <f>IF(N114="sníž. přenesená",J114,0)</f>
        <v>0</v>
      </c>
      <c r="BI114" s="186">
        <f>IF(N114="nulová",J114,0)</f>
        <v>0</v>
      </c>
      <c r="BJ114" s="19" t="s">
        <v>80</v>
      </c>
      <c r="BK114" s="186">
        <f>ROUND(I114*H114,1)</f>
        <v>0</v>
      </c>
      <c r="BL114" s="19" t="s">
        <v>268</v>
      </c>
      <c r="BM114" s="185" t="s">
        <v>2424</v>
      </c>
    </row>
    <row r="115" spans="1:65" s="2" customFormat="1" ht="11.25">
      <c r="A115" s="36"/>
      <c r="B115" s="37"/>
      <c r="C115" s="38"/>
      <c r="D115" s="187" t="s">
        <v>172</v>
      </c>
      <c r="E115" s="38"/>
      <c r="F115" s="188" t="s">
        <v>2425</v>
      </c>
      <c r="G115" s="38"/>
      <c r="H115" s="38"/>
      <c r="I115" s="189"/>
      <c r="J115" s="38"/>
      <c r="K115" s="38"/>
      <c r="L115" s="41"/>
      <c r="M115" s="190"/>
      <c r="N115" s="191"/>
      <c r="O115" s="66"/>
      <c r="P115" s="66"/>
      <c r="Q115" s="66"/>
      <c r="R115" s="66"/>
      <c r="S115" s="66"/>
      <c r="T115" s="66"/>
      <c r="U115" s="67"/>
      <c r="V115" s="36"/>
      <c r="W115" s="36"/>
      <c r="X115" s="36"/>
      <c r="Y115" s="36"/>
      <c r="Z115" s="36"/>
      <c r="AA115" s="36"/>
      <c r="AB115" s="36"/>
      <c r="AC115" s="36"/>
      <c r="AD115" s="36"/>
      <c r="AE115" s="36"/>
      <c r="AT115" s="19" t="s">
        <v>172</v>
      </c>
      <c r="AU115" s="19" t="s">
        <v>82</v>
      </c>
    </row>
    <row r="116" spans="1:65" s="2" customFormat="1" ht="24.2" customHeight="1">
      <c r="A116" s="36"/>
      <c r="B116" s="37"/>
      <c r="C116" s="174" t="s">
        <v>221</v>
      </c>
      <c r="D116" s="174" t="s">
        <v>165</v>
      </c>
      <c r="E116" s="175" t="s">
        <v>2426</v>
      </c>
      <c r="F116" s="176" t="s">
        <v>2427</v>
      </c>
      <c r="G116" s="177" t="s">
        <v>672</v>
      </c>
      <c r="H116" s="247"/>
      <c r="I116" s="179"/>
      <c r="J116" s="180">
        <f>ROUND(I116*H116,1)</f>
        <v>0</v>
      </c>
      <c r="K116" s="176" t="s">
        <v>169</v>
      </c>
      <c r="L116" s="41"/>
      <c r="M116" s="181" t="s">
        <v>19</v>
      </c>
      <c r="N116" s="182" t="s">
        <v>43</v>
      </c>
      <c r="O116" s="66"/>
      <c r="P116" s="183">
        <f>O116*H116</f>
        <v>0</v>
      </c>
      <c r="Q116" s="183">
        <v>0</v>
      </c>
      <c r="R116" s="183">
        <f>Q116*H116</f>
        <v>0</v>
      </c>
      <c r="S116" s="183">
        <v>0</v>
      </c>
      <c r="T116" s="183">
        <f>S116*H116</f>
        <v>0</v>
      </c>
      <c r="U116" s="184" t="s">
        <v>19</v>
      </c>
      <c r="V116" s="36"/>
      <c r="W116" s="36"/>
      <c r="X116" s="36"/>
      <c r="Y116" s="36"/>
      <c r="Z116" s="36"/>
      <c r="AA116" s="36"/>
      <c r="AB116" s="36"/>
      <c r="AC116" s="36"/>
      <c r="AD116" s="36"/>
      <c r="AE116" s="36"/>
      <c r="AR116" s="185" t="s">
        <v>268</v>
      </c>
      <c r="AT116" s="185" t="s">
        <v>165</v>
      </c>
      <c r="AU116" s="185" t="s">
        <v>82</v>
      </c>
      <c r="AY116" s="19" t="s">
        <v>161</v>
      </c>
      <c r="BE116" s="186">
        <f>IF(N116="základní",J116,0)</f>
        <v>0</v>
      </c>
      <c r="BF116" s="186">
        <f>IF(N116="snížená",J116,0)</f>
        <v>0</v>
      </c>
      <c r="BG116" s="186">
        <f>IF(N116="zákl. přenesená",J116,0)</f>
        <v>0</v>
      </c>
      <c r="BH116" s="186">
        <f>IF(N116="sníž. přenesená",J116,0)</f>
        <v>0</v>
      </c>
      <c r="BI116" s="186">
        <f>IF(N116="nulová",J116,0)</f>
        <v>0</v>
      </c>
      <c r="BJ116" s="19" t="s">
        <v>80</v>
      </c>
      <c r="BK116" s="186">
        <f>ROUND(I116*H116,1)</f>
        <v>0</v>
      </c>
      <c r="BL116" s="19" t="s">
        <v>268</v>
      </c>
      <c r="BM116" s="185" t="s">
        <v>2428</v>
      </c>
    </row>
    <row r="117" spans="1:65" s="2" customFormat="1" ht="11.25">
      <c r="A117" s="36"/>
      <c r="B117" s="37"/>
      <c r="C117" s="38"/>
      <c r="D117" s="187" t="s">
        <v>172</v>
      </c>
      <c r="E117" s="38"/>
      <c r="F117" s="188" t="s">
        <v>2429</v>
      </c>
      <c r="G117" s="38"/>
      <c r="H117" s="38"/>
      <c r="I117" s="189"/>
      <c r="J117" s="38"/>
      <c r="K117" s="38"/>
      <c r="L117" s="41"/>
      <c r="M117" s="190"/>
      <c r="N117" s="191"/>
      <c r="O117" s="66"/>
      <c r="P117" s="66"/>
      <c r="Q117" s="66"/>
      <c r="R117" s="66"/>
      <c r="S117" s="66"/>
      <c r="T117" s="66"/>
      <c r="U117" s="67"/>
      <c r="V117" s="36"/>
      <c r="W117" s="36"/>
      <c r="X117" s="36"/>
      <c r="Y117" s="36"/>
      <c r="Z117" s="36"/>
      <c r="AA117" s="36"/>
      <c r="AB117" s="36"/>
      <c r="AC117" s="36"/>
      <c r="AD117" s="36"/>
      <c r="AE117" s="36"/>
      <c r="AT117" s="19" t="s">
        <v>172</v>
      </c>
      <c r="AU117" s="19" t="s">
        <v>82</v>
      </c>
    </row>
    <row r="118" spans="1:65" s="2" customFormat="1" ht="78">
      <c r="A118" s="36"/>
      <c r="B118" s="37"/>
      <c r="C118" s="38"/>
      <c r="D118" s="194" t="s">
        <v>213</v>
      </c>
      <c r="E118" s="38"/>
      <c r="F118" s="225" t="s">
        <v>1609</v>
      </c>
      <c r="G118" s="38"/>
      <c r="H118" s="38"/>
      <c r="I118" s="189"/>
      <c r="J118" s="38"/>
      <c r="K118" s="38"/>
      <c r="L118" s="41"/>
      <c r="M118" s="190"/>
      <c r="N118" s="191"/>
      <c r="O118" s="66"/>
      <c r="P118" s="66"/>
      <c r="Q118" s="66"/>
      <c r="R118" s="66"/>
      <c r="S118" s="66"/>
      <c r="T118" s="66"/>
      <c r="U118" s="67"/>
      <c r="V118" s="36"/>
      <c r="W118" s="36"/>
      <c r="X118" s="36"/>
      <c r="Y118" s="36"/>
      <c r="Z118" s="36"/>
      <c r="AA118" s="36"/>
      <c r="AB118" s="36"/>
      <c r="AC118" s="36"/>
      <c r="AD118" s="36"/>
      <c r="AE118" s="36"/>
      <c r="AT118" s="19" t="s">
        <v>213</v>
      </c>
      <c r="AU118" s="19" t="s">
        <v>82</v>
      </c>
    </row>
    <row r="119" spans="1:65" s="2" customFormat="1" ht="16.5" customHeight="1">
      <c r="A119" s="36"/>
      <c r="B119" s="37"/>
      <c r="C119" s="174" t="s">
        <v>231</v>
      </c>
      <c r="D119" s="174" t="s">
        <v>165</v>
      </c>
      <c r="E119" s="175" t="s">
        <v>2430</v>
      </c>
      <c r="F119" s="176" t="s">
        <v>2431</v>
      </c>
      <c r="G119" s="177" t="s">
        <v>672</v>
      </c>
      <c r="H119" s="247"/>
      <c r="I119" s="179"/>
      <c r="J119" s="180">
        <f>ROUND(I119*H119,1)</f>
        <v>0</v>
      </c>
      <c r="K119" s="176" t="s">
        <v>19</v>
      </c>
      <c r="L119" s="41"/>
      <c r="M119" s="181" t="s">
        <v>19</v>
      </c>
      <c r="N119" s="182" t="s">
        <v>43</v>
      </c>
      <c r="O119" s="66"/>
      <c r="P119" s="183">
        <f>O119*H119</f>
        <v>0</v>
      </c>
      <c r="Q119" s="183">
        <v>0</v>
      </c>
      <c r="R119" s="183">
        <f>Q119*H119</f>
        <v>0</v>
      </c>
      <c r="S119" s="183">
        <v>0</v>
      </c>
      <c r="T119" s="183">
        <f>S119*H119</f>
        <v>0</v>
      </c>
      <c r="U119" s="184" t="s">
        <v>19</v>
      </c>
      <c r="V119" s="36"/>
      <c r="W119" s="36"/>
      <c r="X119" s="36"/>
      <c r="Y119" s="36"/>
      <c r="Z119" s="36"/>
      <c r="AA119" s="36"/>
      <c r="AB119" s="36"/>
      <c r="AC119" s="36"/>
      <c r="AD119" s="36"/>
      <c r="AE119" s="36"/>
      <c r="AR119" s="185" t="s">
        <v>268</v>
      </c>
      <c r="AT119" s="185" t="s">
        <v>165</v>
      </c>
      <c r="AU119" s="185" t="s">
        <v>82</v>
      </c>
      <c r="AY119" s="19" t="s">
        <v>161</v>
      </c>
      <c r="BE119" s="186">
        <f>IF(N119="základní",J119,0)</f>
        <v>0</v>
      </c>
      <c r="BF119" s="186">
        <f>IF(N119="snížená",J119,0)</f>
        <v>0</v>
      </c>
      <c r="BG119" s="186">
        <f>IF(N119="zákl. přenesená",J119,0)</f>
        <v>0</v>
      </c>
      <c r="BH119" s="186">
        <f>IF(N119="sníž. přenesená",J119,0)</f>
        <v>0</v>
      </c>
      <c r="BI119" s="186">
        <f>IF(N119="nulová",J119,0)</f>
        <v>0</v>
      </c>
      <c r="BJ119" s="19" t="s">
        <v>80</v>
      </c>
      <c r="BK119" s="186">
        <f>ROUND(I119*H119,1)</f>
        <v>0</v>
      </c>
      <c r="BL119" s="19" t="s">
        <v>268</v>
      </c>
      <c r="BM119" s="185" t="s">
        <v>2432</v>
      </c>
    </row>
    <row r="120" spans="1:65" s="12" customFormat="1" ht="22.9" customHeight="1">
      <c r="B120" s="158"/>
      <c r="C120" s="159"/>
      <c r="D120" s="160" t="s">
        <v>71</v>
      </c>
      <c r="E120" s="172" t="s">
        <v>2433</v>
      </c>
      <c r="F120" s="172" t="s">
        <v>2434</v>
      </c>
      <c r="G120" s="159"/>
      <c r="H120" s="159"/>
      <c r="I120" s="162"/>
      <c r="J120" s="173">
        <f>BK120</f>
        <v>0</v>
      </c>
      <c r="K120" s="159"/>
      <c r="L120" s="164"/>
      <c r="M120" s="165"/>
      <c r="N120" s="166"/>
      <c r="O120" s="166"/>
      <c r="P120" s="167">
        <f>SUM(P121:P138)</f>
        <v>0</v>
      </c>
      <c r="Q120" s="166"/>
      <c r="R120" s="167">
        <f>SUM(R121:R138)</f>
        <v>6.6953010000000007E-3</v>
      </c>
      <c r="S120" s="166"/>
      <c r="T120" s="167">
        <f>SUM(T121:T138)</f>
        <v>0</v>
      </c>
      <c r="U120" s="168"/>
      <c r="AR120" s="169" t="s">
        <v>82</v>
      </c>
      <c r="AT120" s="170" t="s">
        <v>71</v>
      </c>
      <c r="AU120" s="170" t="s">
        <v>80</v>
      </c>
      <c r="AY120" s="169" t="s">
        <v>161</v>
      </c>
      <c r="BK120" s="171">
        <f>SUM(BK121:BK138)</f>
        <v>0</v>
      </c>
    </row>
    <row r="121" spans="1:65" s="2" customFormat="1" ht="21.75" customHeight="1">
      <c r="A121" s="36"/>
      <c r="B121" s="37"/>
      <c r="C121" s="174" t="s">
        <v>240</v>
      </c>
      <c r="D121" s="174" t="s">
        <v>165</v>
      </c>
      <c r="E121" s="175" t="s">
        <v>2435</v>
      </c>
      <c r="F121" s="176" t="s">
        <v>2436</v>
      </c>
      <c r="G121" s="177" t="s">
        <v>193</v>
      </c>
      <c r="H121" s="178">
        <v>6</v>
      </c>
      <c r="I121" s="179"/>
      <c r="J121" s="180">
        <f>ROUND(I121*H121,1)</f>
        <v>0</v>
      </c>
      <c r="K121" s="176" t="s">
        <v>169</v>
      </c>
      <c r="L121" s="41"/>
      <c r="M121" s="181" t="s">
        <v>19</v>
      </c>
      <c r="N121" s="182" t="s">
        <v>43</v>
      </c>
      <c r="O121" s="66"/>
      <c r="P121" s="183">
        <f>O121*H121</f>
        <v>0</v>
      </c>
      <c r="Q121" s="183">
        <v>8.4230000000000004E-4</v>
      </c>
      <c r="R121" s="183">
        <f>Q121*H121</f>
        <v>5.0538000000000007E-3</v>
      </c>
      <c r="S121" s="183">
        <v>0</v>
      </c>
      <c r="T121" s="183">
        <f>S121*H121</f>
        <v>0</v>
      </c>
      <c r="U121" s="184" t="s">
        <v>19</v>
      </c>
      <c r="V121" s="36"/>
      <c r="W121" s="36"/>
      <c r="X121" s="36"/>
      <c r="Y121" s="36"/>
      <c r="Z121" s="36"/>
      <c r="AA121" s="36"/>
      <c r="AB121" s="36"/>
      <c r="AC121" s="36"/>
      <c r="AD121" s="36"/>
      <c r="AE121" s="36"/>
      <c r="AR121" s="185" t="s">
        <v>268</v>
      </c>
      <c r="AT121" s="185" t="s">
        <v>165</v>
      </c>
      <c r="AU121" s="185" t="s">
        <v>82</v>
      </c>
      <c r="AY121" s="19" t="s">
        <v>161</v>
      </c>
      <c r="BE121" s="186">
        <f>IF(N121="základní",J121,0)</f>
        <v>0</v>
      </c>
      <c r="BF121" s="186">
        <f>IF(N121="snížená",J121,0)</f>
        <v>0</v>
      </c>
      <c r="BG121" s="186">
        <f>IF(N121="zákl. přenesená",J121,0)</f>
        <v>0</v>
      </c>
      <c r="BH121" s="186">
        <f>IF(N121="sníž. přenesená",J121,0)</f>
        <v>0</v>
      </c>
      <c r="BI121" s="186">
        <f>IF(N121="nulová",J121,0)</f>
        <v>0</v>
      </c>
      <c r="BJ121" s="19" t="s">
        <v>80</v>
      </c>
      <c r="BK121" s="186">
        <f>ROUND(I121*H121,1)</f>
        <v>0</v>
      </c>
      <c r="BL121" s="19" t="s">
        <v>268</v>
      </c>
      <c r="BM121" s="185" t="s">
        <v>2437</v>
      </c>
    </row>
    <row r="122" spans="1:65" s="2" customFormat="1" ht="11.25">
      <c r="A122" s="36"/>
      <c r="B122" s="37"/>
      <c r="C122" s="38"/>
      <c r="D122" s="187" t="s">
        <v>172</v>
      </c>
      <c r="E122" s="38"/>
      <c r="F122" s="188" t="s">
        <v>2438</v>
      </c>
      <c r="G122" s="38"/>
      <c r="H122" s="38"/>
      <c r="I122" s="189"/>
      <c r="J122" s="38"/>
      <c r="K122" s="38"/>
      <c r="L122" s="41"/>
      <c r="M122" s="190"/>
      <c r="N122" s="191"/>
      <c r="O122" s="66"/>
      <c r="P122" s="66"/>
      <c r="Q122" s="66"/>
      <c r="R122" s="66"/>
      <c r="S122" s="66"/>
      <c r="T122" s="66"/>
      <c r="U122" s="67"/>
      <c r="V122" s="36"/>
      <c r="W122" s="36"/>
      <c r="X122" s="36"/>
      <c r="Y122" s="36"/>
      <c r="Z122" s="36"/>
      <c r="AA122" s="36"/>
      <c r="AB122" s="36"/>
      <c r="AC122" s="36"/>
      <c r="AD122" s="36"/>
      <c r="AE122" s="36"/>
      <c r="AT122" s="19" t="s">
        <v>172</v>
      </c>
      <c r="AU122" s="19" t="s">
        <v>82</v>
      </c>
    </row>
    <row r="123" spans="1:65" s="2" customFormat="1" ht="29.25">
      <c r="A123" s="36"/>
      <c r="B123" s="37"/>
      <c r="C123" s="38"/>
      <c r="D123" s="194" t="s">
        <v>213</v>
      </c>
      <c r="E123" s="38"/>
      <c r="F123" s="225" t="s">
        <v>2439</v>
      </c>
      <c r="G123" s="38"/>
      <c r="H123" s="38"/>
      <c r="I123" s="189"/>
      <c r="J123" s="38"/>
      <c r="K123" s="38"/>
      <c r="L123" s="41"/>
      <c r="M123" s="190"/>
      <c r="N123" s="191"/>
      <c r="O123" s="66"/>
      <c r="P123" s="66"/>
      <c r="Q123" s="66"/>
      <c r="R123" s="66"/>
      <c r="S123" s="66"/>
      <c r="T123" s="66"/>
      <c r="U123" s="67"/>
      <c r="V123" s="36"/>
      <c r="W123" s="36"/>
      <c r="X123" s="36"/>
      <c r="Y123" s="36"/>
      <c r="Z123" s="36"/>
      <c r="AA123" s="36"/>
      <c r="AB123" s="36"/>
      <c r="AC123" s="36"/>
      <c r="AD123" s="36"/>
      <c r="AE123" s="36"/>
      <c r="AT123" s="19" t="s">
        <v>213</v>
      </c>
      <c r="AU123" s="19" t="s">
        <v>82</v>
      </c>
    </row>
    <row r="124" spans="1:65" s="2" customFormat="1" ht="24.2" customHeight="1">
      <c r="A124" s="36"/>
      <c r="B124" s="37"/>
      <c r="C124" s="174" t="s">
        <v>242</v>
      </c>
      <c r="D124" s="174" t="s">
        <v>165</v>
      </c>
      <c r="E124" s="175" t="s">
        <v>2440</v>
      </c>
      <c r="F124" s="176" t="s">
        <v>2441</v>
      </c>
      <c r="G124" s="177" t="s">
        <v>193</v>
      </c>
      <c r="H124" s="178">
        <v>6</v>
      </c>
      <c r="I124" s="179"/>
      <c r="J124" s="180">
        <f>ROUND(I124*H124,1)</f>
        <v>0</v>
      </c>
      <c r="K124" s="176" t="s">
        <v>169</v>
      </c>
      <c r="L124" s="41"/>
      <c r="M124" s="181" t="s">
        <v>19</v>
      </c>
      <c r="N124" s="182" t="s">
        <v>43</v>
      </c>
      <c r="O124" s="66"/>
      <c r="P124" s="183">
        <f>O124*H124</f>
        <v>0</v>
      </c>
      <c r="Q124" s="183">
        <v>7.3860000000000001E-5</v>
      </c>
      <c r="R124" s="183">
        <f>Q124*H124</f>
        <v>4.4316000000000001E-4</v>
      </c>
      <c r="S124" s="183">
        <v>0</v>
      </c>
      <c r="T124" s="183">
        <f>S124*H124</f>
        <v>0</v>
      </c>
      <c r="U124" s="184" t="s">
        <v>19</v>
      </c>
      <c r="V124" s="36"/>
      <c r="W124" s="36"/>
      <c r="X124" s="36"/>
      <c r="Y124" s="36"/>
      <c r="Z124" s="36"/>
      <c r="AA124" s="36"/>
      <c r="AB124" s="36"/>
      <c r="AC124" s="36"/>
      <c r="AD124" s="36"/>
      <c r="AE124" s="36"/>
      <c r="AR124" s="185" t="s">
        <v>268</v>
      </c>
      <c r="AT124" s="185" t="s">
        <v>165</v>
      </c>
      <c r="AU124" s="185" t="s">
        <v>82</v>
      </c>
      <c r="AY124" s="19" t="s">
        <v>161</v>
      </c>
      <c r="BE124" s="186">
        <f>IF(N124="základní",J124,0)</f>
        <v>0</v>
      </c>
      <c r="BF124" s="186">
        <f>IF(N124="snížená",J124,0)</f>
        <v>0</v>
      </c>
      <c r="BG124" s="186">
        <f>IF(N124="zákl. přenesená",J124,0)</f>
        <v>0</v>
      </c>
      <c r="BH124" s="186">
        <f>IF(N124="sníž. přenesená",J124,0)</f>
        <v>0</v>
      </c>
      <c r="BI124" s="186">
        <f>IF(N124="nulová",J124,0)</f>
        <v>0</v>
      </c>
      <c r="BJ124" s="19" t="s">
        <v>80</v>
      </c>
      <c r="BK124" s="186">
        <f>ROUND(I124*H124,1)</f>
        <v>0</v>
      </c>
      <c r="BL124" s="19" t="s">
        <v>268</v>
      </c>
      <c r="BM124" s="185" t="s">
        <v>2442</v>
      </c>
    </row>
    <row r="125" spans="1:65" s="2" customFormat="1" ht="11.25">
      <c r="A125" s="36"/>
      <c r="B125" s="37"/>
      <c r="C125" s="38"/>
      <c r="D125" s="187" t="s">
        <v>172</v>
      </c>
      <c r="E125" s="38"/>
      <c r="F125" s="188" t="s">
        <v>2443</v>
      </c>
      <c r="G125" s="38"/>
      <c r="H125" s="38"/>
      <c r="I125" s="189"/>
      <c r="J125" s="38"/>
      <c r="K125" s="38"/>
      <c r="L125" s="41"/>
      <c r="M125" s="190"/>
      <c r="N125" s="191"/>
      <c r="O125" s="66"/>
      <c r="P125" s="66"/>
      <c r="Q125" s="66"/>
      <c r="R125" s="66"/>
      <c r="S125" s="66"/>
      <c r="T125" s="66"/>
      <c r="U125" s="67"/>
      <c r="V125" s="36"/>
      <c r="W125" s="36"/>
      <c r="X125" s="36"/>
      <c r="Y125" s="36"/>
      <c r="Z125" s="36"/>
      <c r="AA125" s="36"/>
      <c r="AB125" s="36"/>
      <c r="AC125" s="36"/>
      <c r="AD125" s="36"/>
      <c r="AE125" s="36"/>
      <c r="AT125" s="19" t="s">
        <v>172</v>
      </c>
      <c r="AU125" s="19" t="s">
        <v>82</v>
      </c>
    </row>
    <row r="126" spans="1:65" s="2" customFormat="1" ht="29.25">
      <c r="A126" s="36"/>
      <c r="B126" s="37"/>
      <c r="C126" s="38"/>
      <c r="D126" s="194" t="s">
        <v>213</v>
      </c>
      <c r="E126" s="38"/>
      <c r="F126" s="225" t="s">
        <v>2444</v>
      </c>
      <c r="G126" s="38"/>
      <c r="H126" s="38"/>
      <c r="I126" s="189"/>
      <c r="J126" s="38"/>
      <c r="K126" s="38"/>
      <c r="L126" s="41"/>
      <c r="M126" s="190"/>
      <c r="N126" s="191"/>
      <c r="O126" s="66"/>
      <c r="P126" s="66"/>
      <c r="Q126" s="66"/>
      <c r="R126" s="66"/>
      <c r="S126" s="66"/>
      <c r="T126" s="66"/>
      <c r="U126" s="67"/>
      <c r="V126" s="36"/>
      <c r="W126" s="36"/>
      <c r="X126" s="36"/>
      <c r="Y126" s="36"/>
      <c r="Z126" s="36"/>
      <c r="AA126" s="36"/>
      <c r="AB126" s="36"/>
      <c r="AC126" s="36"/>
      <c r="AD126" s="36"/>
      <c r="AE126" s="36"/>
      <c r="AT126" s="19" t="s">
        <v>213</v>
      </c>
      <c r="AU126" s="19" t="s">
        <v>82</v>
      </c>
    </row>
    <row r="127" spans="1:65" s="2" customFormat="1" ht="24.2" customHeight="1">
      <c r="A127" s="36"/>
      <c r="B127" s="37"/>
      <c r="C127" s="174" t="s">
        <v>249</v>
      </c>
      <c r="D127" s="174" t="s">
        <v>165</v>
      </c>
      <c r="E127" s="175" t="s">
        <v>2445</v>
      </c>
      <c r="F127" s="176" t="s">
        <v>2446</v>
      </c>
      <c r="G127" s="177" t="s">
        <v>193</v>
      </c>
      <c r="H127" s="178">
        <v>6</v>
      </c>
      <c r="I127" s="179"/>
      <c r="J127" s="180">
        <f>ROUND(I127*H127,1)</f>
        <v>0</v>
      </c>
      <c r="K127" s="176" t="s">
        <v>169</v>
      </c>
      <c r="L127" s="41"/>
      <c r="M127" s="181" t="s">
        <v>19</v>
      </c>
      <c r="N127" s="182" t="s">
        <v>43</v>
      </c>
      <c r="O127" s="66"/>
      <c r="P127" s="183">
        <f>O127*H127</f>
        <v>0</v>
      </c>
      <c r="Q127" s="183">
        <v>1.8972349999999999E-4</v>
      </c>
      <c r="R127" s="183">
        <f>Q127*H127</f>
        <v>1.138341E-3</v>
      </c>
      <c r="S127" s="183">
        <v>0</v>
      </c>
      <c r="T127" s="183">
        <f>S127*H127</f>
        <v>0</v>
      </c>
      <c r="U127" s="184" t="s">
        <v>19</v>
      </c>
      <c r="V127" s="36"/>
      <c r="W127" s="36"/>
      <c r="X127" s="36"/>
      <c r="Y127" s="36"/>
      <c r="Z127" s="36"/>
      <c r="AA127" s="36"/>
      <c r="AB127" s="36"/>
      <c r="AC127" s="36"/>
      <c r="AD127" s="36"/>
      <c r="AE127" s="36"/>
      <c r="AR127" s="185" t="s">
        <v>268</v>
      </c>
      <c r="AT127" s="185" t="s">
        <v>165</v>
      </c>
      <c r="AU127" s="185" t="s">
        <v>82</v>
      </c>
      <c r="AY127" s="19" t="s">
        <v>161</v>
      </c>
      <c r="BE127" s="186">
        <f>IF(N127="základní",J127,0)</f>
        <v>0</v>
      </c>
      <c r="BF127" s="186">
        <f>IF(N127="snížená",J127,0)</f>
        <v>0</v>
      </c>
      <c r="BG127" s="186">
        <f>IF(N127="zákl. přenesená",J127,0)</f>
        <v>0</v>
      </c>
      <c r="BH127" s="186">
        <f>IF(N127="sníž. přenesená",J127,0)</f>
        <v>0</v>
      </c>
      <c r="BI127" s="186">
        <f>IF(N127="nulová",J127,0)</f>
        <v>0</v>
      </c>
      <c r="BJ127" s="19" t="s">
        <v>80</v>
      </c>
      <c r="BK127" s="186">
        <f>ROUND(I127*H127,1)</f>
        <v>0</v>
      </c>
      <c r="BL127" s="19" t="s">
        <v>268</v>
      </c>
      <c r="BM127" s="185" t="s">
        <v>2447</v>
      </c>
    </row>
    <row r="128" spans="1:65" s="2" customFormat="1" ht="11.25">
      <c r="A128" s="36"/>
      <c r="B128" s="37"/>
      <c r="C128" s="38"/>
      <c r="D128" s="187" t="s">
        <v>172</v>
      </c>
      <c r="E128" s="38"/>
      <c r="F128" s="188" t="s">
        <v>2448</v>
      </c>
      <c r="G128" s="38"/>
      <c r="H128" s="38"/>
      <c r="I128" s="189"/>
      <c r="J128" s="38"/>
      <c r="K128" s="38"/>
      <c r="L128" s="41"/>
      <c r="M128" s="190"/>
      <c r="N128" s="191"/>
      <c r="O128" s="66"/>
      <c r="P128" s="66"/>
      <c r="Q128" s="66"/>
      <c r="R128" s="66"/>
      <c r="S128" s="66"/>
      <c r="T128" s="66"/>
      <c r="U128" s="67"/>
      <c r="V128" s="36"/>
      <c r="W128" s="36"/>
      <c r="X128" s="36"/>
      <c r="Y128" s="36"/>
      <c r="Z128" s="36"/>
      <c r="AA128" s="36"/>
      <c r="AB128" s="36"/>
      <c r="AC128" s="36"/>
      <c r="AD128" s="36"/>
      <c r="AE128" s="36"/>
      <c r="AT128" s="19" t="s">
        <v>172</v>
      </c>
      <c r="AU128" s="19" t="s">
        <v>82</v>
      </c>
    </row>
    <row r="129" spans="1:65" s="2" customFormat="1" ht="68.25">
      <c r="A129" s="36"/>
      <c r="B129" s="37"/>
      <c r="C129" s="38"/>
      <c r="D129" s="194" t="s">
        <v>213</v>
      </c>
      <c r="E129" s="38"/>
      <c r="F129" s="225" t="s">
        <v>2449</v>
      </c>
      <c r="G129" s="38"/>
      <c r="H129" s="38"/>
      <c r="I129" s="189"/>
      <c r="J129" s="38"/>
      <c r="K129" s="38"/>
      <c r="L129" s="41"/>
      <c r="M129" s="190"/>
      <c r="N129" s="191"/>
      <c r="O129" s="66"/>
      <c r="P129" s="66"/>
      <c r="Q129" s="66"/>
      <c r="R129" s="66"/>
      <c r="S129" s="66"/>
      <c r="T129" s="66"/>
      <c r="U129" s="67"/>
      <c r="V129" s="36"/>
      <c r="W129" s="36"/>
      <c r="X129" s="36"/>
      <c r="Y129" s="36"/>
      <c r="Z129" s="36"/>
      <c r="AA129" s="36"/>
      <c r="AB129" s="36"/>
      <c r="AC129" s="36"/>
      <c r="AD129" s="36"/>
      <c r="AE129" s="36"/>
      <c r="AT129" s="19" t="s">
        <v>213</v>
      </c>
      <c r="AU129" s="19" t="s">
        <v>82</v>
      </c>
    </row>
    <row r="130" spans="1:65" s="2" customFormat="1" ht="21.75" customHeight="1">
      <c r="A130" s="36"/>
      <c r="B130" s="37"/>
      <c r="C130" s="174" t="s">
        <v>255</v>
      </c>
      <c r="D130" s="174" t="s">
        <v>165</v>
      </c>
      <c r="E130" s="175" t="s">
        <v>2450</v>
      </c>
      <c r="F130" s="176" t="s">
        <v>2451</v>
      </c>
      <c r="G130" s="177" t="s">
        <v>193</v>
      </c>
      <c r="H130" s="178">
        <v>6</v>
      </c>
      <c r="I130" s="179"/>
      <c r="J130" s="180">
        <f>ROUND(I130*H130,1)</f>
        <v>0</v>
      </c>
      <c r="K130" s="176" t="s">
        <v>169</v>
      </c>
      <c r="L130" s="41"/>
      <c r="M130" s="181" t="s">
        <v>19</v>
      </c>
      <c r="N130" s="182" t="s">
        <v>43</v>
      </c>
      <c r="O130" s="66"/>
      <c r="P130" s="183">
        <f>O130*H130</f>
        <v>0</v>
      </c>
      <c r="Q130" s="183">
        <v>1.0000000000000001E-5</v>
      </c>
      <c r="R130" s="183">
        <f>Q130*H130</f>
        <v>6.0000000000000008E-5</v>
      </c>
      <c r="S130" s="183">
        <v>0</v>
      </c>
      <c r="T130" s="183">
        <f>S130*H130</f>
        <v>0</v>
      </c>
      <c r="U130" s="184" t="s">
        <v>19</v>
      </c>
      <c r="V130" s="36"/>
      <c r="W130" s="36"/>
      <c r="X130" s="36"/>
      <c r="Y130" s="36"/>
      <c r="Z130" s="36"/>
      <c r="AA130" s="36"/>
      <c r="AB130" s="36"/>
      <c r="AC130" s="36"/>
      <c r="AD130" s="36"/>
      <c r="AE130" s="36"/>
      <c r="AR130" s="185" t="s">
        <v>268</v>
      </c>
      <c r="AT130" s="185" t="s">
        <v>165</v>
      </c>
      <c r="AU130" s="185" t="s">
        <v>82</v>
      </c>
      <c r="AY130" s="19" t="s">
        <v>161</v>
      </c>
      <c r="BE130" s="186">
        <f>IF(N130="základní",J130,0)</f>
        <v>0</v>
      </c>
      <c r="BF130" s="186">
        <f>IF(N130="snížená",J130,0)</f>
        <v>0</v>
      </c>
      <c r="BG130" s="186">
        <f>IF(N130="zákl. přenesená",J130,0)</f>
        <v>0</v>
      </c>
      <c r="BH130" s="186">
        <f>IF(N130="sníž. přenesená",J130,0)</f>
        <v>0</v>
      </c>
      <c r="BI130" s="186">
        <f>IF(N130="nulová",J130,0)</f>
        <v>0</v>
      </c>
      <c r="BJ130" s="19" t="s">
        <v>80</v>
      </c>
      <c r="BK130" s="186">
        <f>ROUND(I130*H130,1)</f>
        <v>0</v>
      </c>
      <c r="BL130" s="19" t="s">
        <v>268</v>
      </c>
      <c r="BM130" s="185" t="s">
        <v>2452</v>
      </c>
    </row>
    <row r="131" spans="1:65" s="2" customFormat="1" ht="11.25">
      <c r="A131" s="36"/>
      <c r="B131" s="37"/>
      <c r="C131" s="38"/>
      <c r="D131" s="187" t="s">
        <v>172</v>
      </c>
      <c r="E131" s="38"/>
      <c r="F131" s="188" t="s">
        <v>2453</v>
      </c>
      <c r="G131" s="38"/>
      <c r="H131" s="38"/>
      <c r="I131" s="189"/>
      <c r="J131" s="38"/>
      <c r="K131" s="38"/>
      <c r="L131" s="41"/>
      <c r="M131" s="190"/>
      <c r="N131" s="191"/>
      <c r="O131" s="66"/>
      <c r="P131" s="66"/>
      <c r="Q131" s="66"/>
      <c r="R131" s="66"/>
      <c r="S131" s="66"/>
      <c r="T131" s="66"/>
      <c r="U131" s="67"/>
      <c r="V131" s="36"/>
      <c r="W131" s="36"/>
      <c r="X131" s="36"/>
      <c r="Y131" s="36"/>
      <c r="Z131" s="36"/>
      <c r="AA131" s="36"/>
      <c r="AB131" s="36"/>
      <c r="AC131" s="36"/>
      <c r="AD131" s="36"/>
      <c r="AE131" s="36"/>
      <c r="AT131" s="19" t="s">
        <v>172</v>
      </c>
      <c r="AU131" s="19" t="s">
        <v>82</v>
      </c>
    </row>
    <row r="132" spans="1:65" s="2" customFormat="1" ht="68.25">
      <c r="A132" s="36"/>
      <c r="B132" s="37"/>
      <c r="C132" s="38"/>
      <c r="D132" s="194" t="s">
        <v>213</v>
      </c>
      <c r="E132" s="38"/>
      <c r="F132" s="225" t="s">
        <v>2449</v>
      </c>
      <c r="G132" s="38"/>
      <c r="H132" s="38"/>
      <c r="I132" s="189"/>
      <c r="J132" s="38"/>
      <c r="K132" s="38"/>
      <c r="L132" s="41"/>
      <c r="M132" s="190"/>
      <c r="N132" s="191"/>
      <c r="O132" s="66"/>
      <c r="P132" s="66"/>
      <c r="Q132" s="66"/>
      <c r="R132" s="66"/>
      <c r="S132" s="66"/>
      <c r="T132" s="66"/>
      <c r="U132" s="67"/>
      <c r="V132" s="36"/>
      <c r="W132" s="36"/>
      <c r="X132" s="36"/>
      <c r="Y132" s="36"/>
      <c r="Z132" s="36"/>
      <c r="AA132" s="36"/>
      <c r="AB132" s="36"/>
      <c r="AC132" s="36"/>
      <c r="AD132" s="36"/>
      <c r="AE132" s="36"/>
      <c r="AT132" s="19" t="s">
        <v>213</v>
      </c>
      <c r="AU132" s="19" t="s">
        <v>82</v>
      </c>
    </row>
    <row r="133" spans="1:65" s="2" customFormat="1" ht="16.5" customHeight="1">
      <c r="A133" s="36"/>
      <c r="B133" s="37"/>
      <c r="C133" s="174" t="s">
        <v>8</v>
      </c>
      <c r="D133" s="174" t="s">
        <v>165</v>
      </c>
      <c r="E133" s="175" t="s">
        <v>2454</v>
      </c>
      <c r="F133" s="176" t="s">
        <v>2455</v>
      </c>
      <c r="G133" s="177" t="s">
        <v>185</v>
      </c>
      <c r="H133" s="178">
        <v>1</v>
      </c>
      <c r="I133" s="179"/>
      <c r="J133" s="180">
        <f>ROUND(I133*H133,1)</f>
        <v>0</v>
      </c>
      <c r="K133" s="176" t="s">
        <v>19</v>
      </c>
      <c r="L133" s="41"/>
      <c r="M133" s="181" t="s">
        <v>19</v>
      </c>
      <c r="N133" s="182" t="s">
        <v>43</v>
      </c>
      <c r="O133" s="66"/>
      <c r="P133" s="183">
        <f>O133*H133</f>
        <v>0</v>
      </c>
      <c r="Q133" s="183">
        <v>0</v>
      </c>
      <c r="R133" s="183">
        <f>Q133*H133</f>
        <v>0</v>
      </c>
      <c r="S133" s="183">
        <v>0</v>
      </c>
      <c r="T133" s="183">
        <f>S133*H133</f>
        <v>0</v>
      </c>
      <c r="U133" s="184" t="s">
        <v>19</v>
      </c>
      <c r="V133" s="36"/>
      <c r="W133" s="36"/>
      <c r="X133" s="36"/>
      <c r="Y133" s="36"/>
      <c r="Z133" s="36"/>
      <c r="AA133" s="36"/>
      <c r="AB133" s="36"/>
      <c r="AC133" s="36"/>
      <c r="AD133" s="36"/>
      <c r="AE133" s="36"/>
      <c r="AR133" s="185" t="s">
        <v>268</v>
      </c>
      <c r="AT133" s="185" t="s">
        <v>165</v>
      </c>
      <c r="AU133" s="185" t="s">
        <v>82</v>
      </c>
      <c r="AY133" s="19" t="s">
        <v>161</v>
      </c>
      <c r="BE133" s="186">
        <f>IF(N133="základní",J133,0)</f>
        <v>0</v>
      </c>
      <c r="BF133" s="186">
        <f>IF(N133="snížená",J133,0)</f>
        <v>0</v>
      </c>
      <c r="BG133" s="186">
        <f>IF(N133="zákl. přenesená",J133,0)</f>
        <v>0</v>
      </c>
      <c r="BH133" s="186">
        <f>IF(N133="sníž. přenesená",J133,0)</f>
        <v>0</v>
      </c>
      <c r="BI133" s="186">
        <f>IF(N133="nulová",J133,0)</f>
        <v>0</v>
      </c>
      <c r="BJ133" s="19" t="s">
        <v>80</v>
      </c>
      <c r="BK133" s="186">
        <f>ROUND(I133*H133,1)</f>
        <v>0</v>
      </c>
      <c r="BL133" s="19" t="s">
        <v>268</v>
      </c>
      <c r="BM133" s="185" t="s">
        <v>2456</v>
      </c>
    </row>
    <row r="134" spans="1:65" s="2" customFormat="1" ht="29.25">
      <c r="A134" s="36"/>
      <c r="B134" s="37"/>
      <c r="C134" s="38"/>
      <c r="D134" s="194" t="s">
        <v>213</v>
      </c>
      <c r="E134" s="38"/>
      <c r="F134" s="225" t="s">
        <v>2457</v>
      </c>
      <c r="G134" s="38"/>
      <c r="H134" s="38"/>
      <c r="I134" s="189"/>
      <c r="J134" s="38"/>
      <c r="K134" s="38"/>
      <c r="L134" s="41"/>
      <c r="M134" s="190"/>
      <c r="N134" s="191"/>
      <c r="O134" s="66"/>
      <c r="P134" s="66"/>
      <c r="Q134" s="66"/>
      <c r="R134" s="66"/>
      <c r="S134" s="66"/>
      <c r="T134" s="66"/>
      <c r="U134" s="67"/>
      <c r="V134" s="36"/>
      <c r="W134" s="36"/>
      <c r="X134" s="36"/>
      <c r="Y134" s="36"/>
      <c r="Z134" s="36"/>
      <c r="AA134" s="36"/>
      <c r="AB134" s="36"/>
      <c r="AC134" s="36"/>
      <c r="AD134" s="36"/>
      <c r="AE134" s="36"/>
      <c r="AT134" s="19" t="s">
        <v>213</v>
      </c>
      <c r="AU134" s="19" t="s">
        <v>82</v>
      </c>
    </row>
    <row r="135" spans="1:65" s="2" customFormat="1" ht="24.2" customHeight="1">
      <c r="A135" s="36"/>
      <c r="B135" s="37"/>
      <c r="C135" s="174" t="s">
        <v>268</v>
      </c>
      <c r="D135" s="174" t="s">
        <v>165</v>
      </c>
      <c r="E135" s="175" t="s">
        <v>2458</v>
      </c>
      <c r="F135" s="176" t="s">
        <v>2459</v>
      </c>
      <c r="G135" s="177" t="s">
        <v>672</v>
      </c>
      <c r="H135" s="247"/>
      <c r="I135" s="179"/>
      <c r="J135" s="180">
        <f>ROUND(I135*H135,1)</f>
        <v>0</v>
      </c>
      <c r="K135" s="176" t="s">
        <v>169</v>
      </c>
      <c r="L135" s="41"/>
      <c r="M135" s="181" t="s">
        <v>19</v>
      </c>
      <c r="N135" s="182" t="s">
        <v>43</v>
      </c>
      <c r="O135" s="66"/>
      <c r="P135" s="183">
        <f>O135*H135</f>
        <v>0</v>
      </c>
      <c r="Q135" s="183">
        <v>0</v>
      </c>
      <c r="R135" s="183">
        <f>Q135*H135</f>
        <v>0</v>
      </c>
      <c r="S135" s="183">
        <v>0</v>
      </c>
      <c r="T135" s="183">
        <f>S135*H135</f>
        <v>0</v>
      </c>
      <c r="U135" s="184" t="s">
        <v>19</v>
      </c>
      <c r="V135" s="36"/>
      <c r="W135" s="36"/>
      <c r="X135" s="36"/>
      <c r="Y135" s="36"/>
      <c r="Z135" s="36"/>
      <c r="AA135" s="36"/>
      <c r="AB135" s="36"/>
      <c r="AC135" s="36"/>
      <c r="AD135" s="36"/>
      <c r="AE135" s="36"/>
      <c r="AR135" s="185" t="s">
        <v>268</v>
      </c>
      <c r="AT135" s="185" t="s">
        <v>165</v>
      </c>
      <c r="AU135" s="185" t="s">
        <v>82</v>
      </c>
      <c r="AY135" s="19" t="s">
        <v>161</v>
      </c>
      <c r="BE135" s="186">
        <f>IF(N135="základní",J135,0)</f>
        <v>0</v>
      </c>
      <c r="BF135" s="186">
        <f>IF(N135="snížená",J135,0)</f>
        <v>0</v>
      </c>
      <c r="BG135" s="186">
        <f>IF(N135="zákl. přenesená",J135,0)</f>
        <v>0</v>
      </c>
      <c r="BH135" s="186">
        <f>IF(N135="sníž. přenesená",J135,0)</f>
        <v>0</v>
      </c>
      <c r="BI135" s="186">
        <f>IF(N135="nulová",J135,0)</f>
        <v>0</v>
      </c>
      <c r="BJ135" s="19" t="s">
        <v>80</v>
      </c>
      <c r="BK135" s="186">
        <f>ROUND(I135*H135,1)</f>
        <v>0</v>
      </c>
      <c r="BL135" s="19" t="s">
        <v>268</v>
      </c>
      <c r="BM135" s="185" t="s">
        <v>2460</v>
      </c>
    </row>
    <row r="136" spans="1:65" s="2" customFormat="1" ht="11.25">
      <c r="A136" s="36"/>
      <c r="B136" s="37"/>
      <c r="C136" s="38"/>
      <c r="D136" s="187" t="s">
        <v>172</v>
      </c>
      <c r="E136" s="38"/>
      <c r="F136" s="188" t="s">
        <v>2461</v>
      </c>
      <c r="G136" s="38"/>
      <c r="H136" s="38"/>
      <c r="I136" s="189"/>
      <c r="J136" s="38"/>
      <c r="K136" s="38"/>
      <c r="L136" s="41"/>
      <c r="M136" s="190"/>
      <c r="N136" s="191"/>
      <c r="O136" s="66"/>
      <c r="P136" s="66"/>
      <c r="Q136" s="66"/>
      <c r="R136" s="66"/>
      <c r="S136" s="66"/>
      <c r="T136" s="66"/>
      <c r="U136" s="67"/>
      <c r="V136" s="36"/>
      <c r="W136" s="36"/>
      <c r="X136" s="36"/>
      <c r="Y136" s="36"/>
      <c r="Z136" s="36"/>
      <c r="AA136" s="36"/>
      <c r="AB136" s="36"/>
      <c r="AC136" s="36"/>
      <c r="AD136" s="36"/>
      <c r="AE136" s="36"/>
      <c r="AT136" s="19" t="s">
        <v>172</v>
      </c>
      <c r="AU136" s="19" t="s">
        <v>82</v>
      </c>
    </row>
    <row r="137" spans="1:65" s="2" customFormat="1" ht="78">
      <c r="A137" s="36"/>
      <c r="B137" s="37"/>
      <c r="C137" s="38"/>
      <c r="D137" s="194" t="s">
        <v>213</v>
      </c>
      <c r="E137" s="38"/>
      <c r="F137" s="225" t="s">
        <v>675</v>
      </c>
      <c r="G137" s="38"/>
      <c r="H137" s="38"/>
      <c r="I137" s="189"/>
      <c r="J137" s="38"/>
      <c r="K137" s="38"/>
      <c r="L137" s="41"/>
      <c r="M137" s="190"/>
      <c r="N137" s="191"/>
      <c r="O137" s="66"/>
      <c r="P137" s="66"/>
      <c r="Q137" s="66"/>
      <c r="R137" s="66"/>
      <c r="S137" s="66"/>
      <c r="T137" s="66"/>
      <c r="U137" s="67"/>
      <c r="V137" s="36"/>
      <c r="W137" s="36"/>
      <c r="X137" s="36"/>
      <c r="Y137" s="36"/>
      <c r="Z137" s="36"/>
      <c r="AA137" s="36"/>
      <c r="AB137" s="36"/>
      <c r="AC137" s="36"/>
      <c r="AD137" s="36"/>
      <c r="AE137" s="36"/>
      <c r="AT137" s="19" t="s">
        <v>213</v>
      </c>
      <c r="AU137" s="19" t="s">
        <v>82</v>
      </c>
    </row>
    <row r="138" spans="1:65" s="2" customFormat="1" ht="16.5" customHeight="1">
      <c r="A138" s="36"/>
      <c r="B138" s="37"/>
      <c r="C138" s="174" t="s">
        <v>295</v>
      </c>
      <c r="D138" s="174" t="s">
        <v>165</v>
      </c>
      <c r="E138" s="175" t="s">
        <v>2462</v>
      </c>
      <c r="F138" s="176" t="s">
        <v>2463</v>
      </c>
      <c r="G138" s="177" t="s">
        <v>672</v>
      </c>
      <c r="H138" s="247"/>
      <c r="I138" s="179"/>
      <c r="J138" s="180">
        <f>ROUND(I138*H138,1)</f>
        <v>0</v>
      </c>
      <c r="K138" s="176" t="s">
        <v>19</v>
      </c>
      <c r="L138" s="41"/>
      <c r="M138" s="181" t="s">
        <v>19</v>
      </c>
      <c r="N138" s="182" t="s">
        <v>43</v>
      </c>
      <c r="O138" s="66"/>
      <c r="P138" s="183">
        <f>O138*H138</f>
        <v>0</v>
      </c>
      <c r="Q138" s="183">
        <v>0</v>
      </c>
      <c r="R138" s="183">
        <f>Q138*H138</f>
        <v>0</v>
      </c>
      <c r="S138" s="183">
        <v>0</v>
      </c>
      <c r="T138" s="183">
        <f>S138*H138</f>
        <v>0</v>
      </c>
      <c r="U138" s="184" t="s">
        <v>19</v>
      </c>
      <c r="V138" s="36"/>
      <c r="W138" s="36"/>
      <c r="X138" s="36"/>
      <c r="Y138" s="36"/>
      <c r="Z138" s="36"/>
      <c r="AA138" s="36"/>
      <c r="AB138" s="36"/>
      <c r="AC138" s="36"/>
      <c r="AD138" s="36"/>
      <c r="AE138" s="36"/>
      <c r="AR138" s="185" t="s">
        <v>268</v>
      </c>
      <c r="AT138" s="185" t="s">
        <v>165</v>
      </c>
      <c r="AU138" s="185" t="s">
        <v>82</v>
      </c>
      <c r="AY138" s="19" t="s">
        <v>161</v>
      </c>
      <c r="BE138" s="186">
        <f>IF(N138="základní",J138,0)</f>
        <v>0</v>
      </c>
      <c r="BF138" s="186">
        <f>IF(N138="snížená",J138,0)</f>
        <v>0</v>
      </c>
      <c r="BG138" s="186">
        <f>IF(N138="zákl. přenesená",J138,0)</f>
        <v>0</v>
      </c>
      <c r="BH138" s="186">
        <f>IF(N138="sníž. přenesená",J138,0)</f>
        <v>0</v>
      </c>
      <c r="BI138" s="186">
        <f>IF(N138="nulová",J138,0)</f>
        <v>0</v>
      </c>
      <c r="BJ138" s="19" t="s">
        <v>80</v>
      </c>
      <c r="BK138" s="186">
        <f>ROUND(I138*H138,1)</f>
        <v>0</v>
      </c>
      <c r="BL138" s="19" t="s">
        <v>268</v>
      </c>
      <c r="BM138" s="185" t="s">
        <v>2464</v>
      </c>
    </row>
    <row r="139" spans="1:65" s="12" customFormat="1" ht="22.9" customHeight="1">
      <c r="B139" s="158"/>
      <c r="C139" s="159"/>
      <c r="D139" s="160" t="s">
        <v>71</v>
      </c>
      <c r="E139" s="172" t="s">
        <v>2465</v>
      </c>
      <c r="F139" s="172" t="s">
        <v>2466</v>
      </c>
      <c r="G139" s="159"/>
      <c r="H139" s="159"/>
      <c r="I139" s="162"/>
      <c r="J139" s="173">
        <f>BK139</f>
        <v>0</v>
      </c>
      <c r="K139" s="159"/>
      <c r="L139" s="164"/>
      <c r="M139" s="165"/>
      <c r="N139" s="166"/>
      <c r="O139" s="166"/>
      <c r="P139" s="167">
        <f>SUM(P140:P162)</f>
        <v>0</v>
      </c>
      <c r="Q139" s="166"/>
      <c r="R139" s="167">
        <f>SUM(R140:R162)</f>
        <v>7.1848949299999992E-2</v>
      </c>
      <c r="S139" s="166"/>
      <c r="T139" s="167">
        <f>SUM(T140:T162)</f>
        <v>0</v>
      </c>
      <c r="U139" s="168"/>
      <c r="AR139" s="169" t="s">
        <v>82</v>
      </c>
      <c r="AT139" s="170" t="s">
        <v>71</v>
      </c>
      <c r="AU139" s="170" t="s">
        <v>80</v>
      </c>
      <c r="AY139" s="169" t="s">
        <v>161</v>
      </c>
      <c r="BK139" s="171">
        <f>SUM(BK140:BK162)</f>
        <v>0</v>
      </c>
    </row>
    <row r="140" spans="1:65" s="2" customFormat="1" ht="16.5" customHeight="1">
      <c r="A140" s="36"/>
      <c r="B140" s="37"/>
      <c r="C140" s="174" t="s">
        <v>300</v>
      </c>
      <c r="D140" s="174" t="s">
        <v>165</v>
      </c>
      <c r="E140" s="175" t="s">
        <v>2467</v>
      </c>
      <c r="F140" s="176" t="s">
        <v>2468</v>
      </c>
      <c r="G140" s="177" t="s">
        <v>185</v>
      </c>
      <c r="H140" s="178">
        <v>3</v>
      </c>
      <c r="I140" s="179"/>
      <c r="J140" s="180">
        <f>ROUND(I140*H140,1)</f>
        <v>0</v>
      </c>
      <c r="K140" s="176" t="s">
        <v>169</v>
      </c>
      <c r="L140" s="41"/>
      <c r="M140" s="181" t="s">
        <v>19</v>
      </c>
      <c r="N140" s="182" t="s">
        <v>43</v>
      </c>
      <c r="O140" s="66"/>
      <c r="P140" s="183">
        <f>O140*H140</f>
        <v>0</v>
      </c>
      <c r="Q140" s="183">
        <v>7.9313200000000005E-5</v>
      </c>
      <c r="R140" s="183">
        <f>Q140*H140</f>
        <v>2.3793960000000001E-4</v>
      </c>
      <c r="S140" s="183">
        <v>0</v>
      </c>
      <c r="T140" s="183">
        <f>S140*H140</f>
        <v>0</v>
      </c>
      <c r="U140" s="184" t="s">
        <v>19</v>
      </c>
      <c r="V140" s="36"/>
      <c r="W140" s="36"/>
      <c r="X140" s="36"/>
      <c r="Y140" s="36"/>
      <c r="Z140" s="36"/>
      <c r="AA140" s="36"/>
      <c r="AB140" s="36"/>
      <c r="AC140" s="36"/>
      <c r="AD140" s="36"/>
      <c r="AE140" s="36"/>
      <c r="AR140" s="185" t="s">
        <v>268</v>
      </c>
      <c r="AT140" s="185" t="s">
        <v>165</v>
      </c>
      <c r="AU140" s="185" t="s">
        <v>82</v>
      </c>
      <c r="AY140" s="19" t="s">
        <v>161</v>
      </c>
      <c r="BE140" s="186">
        <f>IF(N140="základní",J140,0)</f>
        <v>0</v>
      </c>
      <c r="BF140" s="186">
        <f>IF(N140="snížená",J140,0)</f>
        <v>0</v>
      </c>
      <c r="BG140" s="186">
        <f>IF(N140="zákl. přenesená",J140,0)</f>
        <v>0</v>
      </c>
      <c r="BH140" s="186">
        <f>IF(N140="sníž. přenesená",J140,0)</f>
        <v>0</v>
      </c>
      <c r="BI140" s="186">
        <f>IF(N140="nulová",J140,0)</f>
        <v>0</v>
      </c>
      <c r="BJ140" s="19" t="s">
        <v>80</v>
      </c>
      <c r="BK140" s="186">
        <f>ROUND(I140*H140,1)</f>
        <v>0</v>
      </c>
      <c r="BL140" s="19" t="s">
        <v>268</v>
      </c>
      <c r="BM140" s="185" t="s">
        <v>2469</v>
      </c>
    </row>
    <row r="141" spans="1:65" s="2" customFormat="1" ht="11.25">
      <c r="A141" s="36"/>
      <c r="B141" s="37"/>
      <c r="C141" s="38"/>
      <c r="D141" s="187" t="s">
        <v>172</v>
      </c>
      <c r="E141" s="38"/>
      <c r="F141" s="188" t="s">
        <v>2470</v>
      </c>
      <c r="G141" s="38"/>
      <c r="H141" s="38"/>
      <c r="I141" s="189"/>
      <c r="J141" s="38"/>
      <c r="K141" s="38"/>
      <c r="L141" s="41"/>
      <c r="M141" s="190"/>
      <c r="N141" s="191"/>
      <c r="O141" s="66"/>
      <c r="P141" s="66"/>
      <c r="Q141" s="66"/>
      <c r="R141" s="66"/>
      <c r="S141" s="66"/>
      <c r="T141" s="66"/>
      <c r="U141" s="67"/>
      <c r="V141" s="36"/>
      <c r="W141" s="36"/>
      <c r="X141" s="36"/>
      <c r="Y141" s="36"/>
      <c r="Z141" s="36"/>
      <c r="AA141" s="36"/>
      <c r="AB141" s="36"/>
      <c r="AC141" s="36"/>
      <c r="AD141" s="36"/>
      <c r="AE141" s="36"/>
      <c r="AT141" s="19" t="s">
        <v>172</v>
      </c>
      <c r="AU141" s="19" t="s">
        <v>82</v>
      </c>
    </row>
    <row r="142" spans="1:65" s="2" customFormat="1" ht="39">
      <c r="A142" s="36"/>
      <c r="B142" s="37"/>
      <c r="C142" s="38"/>
      <c r="D142" s="194" t="s">
        <v>213</v>
      </c>
      <c r="E142" s="38"/>
      <c r="F142" s="225" t="s">
        <v>2471</v>
      </c>
      <c r="G142" s="38"/>
      <c r="H142" s="38"/>
      <c r="I142" s="189"/>
      <c r="J142" s="38"/>
      <c r="K142" s="38"/>
      <c r="L142" s="41"/>
      <c r="M142" s="190"/>
      <c r="N142" s="191"/>
      <c r="O142" s="66"/>
      <c r="P142" s="66"/>
      <c r="Q142" s="66"/>
      <c r="R142" s="66"/>
      <c r="S142" s="66"/>
      <c r="T142" s="66"/>
      <c r="U142" s="67"/>
      <c r="V142" s="36"/>
      <c r="W142" s="36"/>
      <c r="X142" s="36"/>
      <c r="Y142" s="36"/>
      <c r="Z142" s="36"/>
      <c r="AA142" s="36"/>
      <c r="AB142" s="36"/>
      <c r="AC142" s="36"/>
      <c r="AD142" s="36"/>
      <c r="AE142" s="36"/>
      <c r="AT142" s="19" t="s">
        <v>213</v>
      </c>
      <c r="AU142" s="19" t="s">
        <v>82</v>
      </c>
    </row>
    <row r="143" spans="1:65" s="2" customFormat="1" ht="16.5" customHeight="1">
      <c r="A143" s="36"/>
      <c r="B143" s="37"/>
      <c r="C143" s="237" t="s">
        <v>308</v>
      </c>
      <c r="D143" s="237" t="s">
        <v>250</v>
      </c>
      <c r="E143" s="238" t="s">
        <v>2472</v>
      </c>
      <c r="F143" s="239" t="s">
        <v>2473</v>
      </c>
      <c r="G143" s="240" t="s">
        <v>185</v>
      </c>
      <c r="H143" s="241">
        <v>3</v>
      </c>
      <c r="I143" s="242"/>
      <c r="J143" s="243">
        <f>ROUND(I143*H143,1)</f>
        <v>0</v>
      </c>
      <c r="K143" s="239" t="s">
        <v>169</v>
      </c>
      <c r="L143" s="244"/>
      <c r="M143" s="245" t="s">
        <v>19</v>
      </c>
      <c r="N143" s="246" t="s">
        <v>43</v>
      </c>
      <c r="O143" s="66"/>
      <c r="P143" s="183">
        <f>O143*H143</f>
        <v>0</v>
      </c>
      <c r="Q143" s="183">
        <v>1.9E-2</v>
      </c>
      <c r="R143" s="183">
        <f>Q143*H143</f>
        <v>5.6999999999999995E-2</v>
      </c>
      <c r="S143" s="183">
        <v>0</v>
      </c>
      <c r="T143" s="183">
        <f>S143*H143</f>
        <v>0</v>
      </c>
      <c r="U143" s="184" t="s">
        <v>19</v>
      </c>
      <c r="V143" s="36"/>
      <c r="W143" s="36"/>
      <c r="X143" s="36"/>
      <c r="Y143" s="36"/>
      <c r="Z143" s="36"/>
      <c r="AA143" s="36"/>
      <c r="AB143" s="36"/>
      <c r="AC143" s="36"/>
      <c r="AD143" s="36"/>
      <c r="AE143" s="36"/>
      <c r="AR143" s="185" t="s">
        <v>406</v>
      </c>
      <c r="AT143" s="185" t="s">
        <v>250</v>
      </c>
      <c r="AU143" s="185" t="s">
        <v>82</v>
      </c>
      <c r="AY143" s="19" t="s">
        <v>161</v>
      </c>
      <c r="BE143" s="186">
        <f>IF(N143="základní",J143,0)</f>
        <v>0</v>
      </c>
      <c r="BF143" s="186">
        <f>IF(N143="snížená",J143,0)</f>
        <v>0</v>
      </c>
      <c r="BG143" s="186">
        <f>IF(N143="zákl. přenesená",J143,0)</f>
        <v>0</v>
      </c>
      <c r="BH143" s="186">
        <f>IF(N143="sníž. přenesená",J143,0)</f>
        <v>0</v>
      </c>
      <c r="BI143" s="186">
        <f>IF(N143="nulová",J143,0)</f>
        <v>0</v>
      </c>
      <c r="BJ143" s="19" t="s">
        <v>80</v>
      </c>
      <c r="BK143" s="186">
        <f>ROUND(I143*H143,1)</f>
        <v>0</v>
      </c>
      <c r="BL143" s="19" t="s">
        <v>268</v>
      </c>
      <c r="BM143" s="185" t="s">
        <v>2474</v>
      </c>
    </row>
    <row r="144" spans="1:65" s="2" customFormat="1" ht="16.5" customHeight="1">
      <c r="A144" s="36"/>
      <c r="B144" s="37"/>
      <c r="C144" s="174" t="s">
        <v>320</v>
      </c>
      <c r="D144" s="174" t="s">
        <v>165</v>
      </c>
      <c r="E144" s="175" t="s">
        <v>2475</v>
      </c>
      <c r="F144" s="176" t="s">
        <v>2476</v>
      </c>
      <c r="G144" s="177" t="s">
        <v>1985</v>
      </c>
      <c r="H144" s="178">
        <v>1</v>
      </c>
      <c r="I144" s="179"/>
      <c r="J144" s="180">
        <f>ROUND(I144*H144,1)</f>
        <v>0</v>
      </c>
      <c r="K144" s="176" t="s">
        <v>169</v>
      </c>
      <c r="L144" s="41"/>
      <c r="M144" s="181" t="s">
        <v>19</v>
      </c>
      <c r="N144" s="182" t="s">
        <v>43</v>
      </c>
      <c r="O144" s="66"/>
      <c r="P144" s="183">
        <f>O144*H144</f>
        <v>0</v>
      </c>
      <c r="Q144" s="183">
        <v>1.7285897E-3</v>
      </c>
      <c r="R144" s="183">
        <f>Q144*H144</f>
        <v>1.7285897E-3</v>
      </c>
      <c r="S144" s="183">
        <v>0</v>
      </c>
      <c r="T144" s="183">
        <f>S144*H144</f>
        <v>0</v>
      </c>
      <c r="U144" s="184" t="s">
        <v>19</v>
      </c>
      <c r="V144" s="36"/>
      <c r="W144" s="36"/>
      <c r="X144" s="36"/>
      <c r="Y144" s="36"/>
      <c r="Z144" s="36"/>
      <c r="AA144" s="36"/>
      <c r="AB144" s="36"/>
      <c r="AC144" s="36"/>
      <c r="AD144" s="36"/>
      <c r="AE144" s="36"/>
      <c r="AR144" s="185" t="s">
        <v>268</v>
      </c>
      <c r="AT144" s="185" t="s">
        <v>165</v>
      </c>
      <c r="AU144" s="185" t="s">
        <v>82</v>
      </c>
      <c r="AY144" s="19" t="s">
        <v>161</v>
      </c>
      <c r="BE144" s="186">
        <f>IF(N144="základní",J144,0)</f>
        <v>0</v>
      </c>
      <c r="BF144" s="186">
        <f>IF(N144="snížená",J144,0)</f>
        <v>0</v>
      </c>
      <c r="BG144" s="186">
        <f>IF(N144="zákl. přenesená",J144,0)</f>
        <v>0</v>
      </c>
      <c r="BH144" s="186">
        <f>IF(N144="sníž. přenesená",J144,0)</f>
        <v>0</v>
      </c>
      <c r="BI144" s="186">
        <f>IF(N144="nulová",J144,0)</f>
        <v>0</v>
      </c>
      <c r="BJ144" s="19" t="s">
        <v>80</v>
      </c>
      <c r="BK144" s="186">
        <f>ROUND(I144*H144,1)</f>
        <v>0</v>
      </c>
      <c r="BL144" s="19" t="s">
        <v>268</v>
      </c>
      <c r="BM144" s="185" t="s">
        <v>2477</v>
      </c>
    </row>
    <row r="145" spans="1:65" s="2" customFormat="1" ht="11.25">
      <c r="A145" s="36"/>
      <c r="B145" s="37"/>
      <c r="C145" s="38"/>
      <c r="D145" s="187" t="s">
        <v>172</v>
      </c>
      <c r="E145" s="38"/>
      <c r="F145" s="188" t="s">
        <v>2478</v>
      </c>
      <c r="G145" s="38"/>
      <c r="H145" s="38"/>
      <c r="I145" s="189"/>
      <c r="J145" s="38"/>
      <c r="K145" s="38"/>
      <c r="L145" s="41"/>
      <c r="M145" s="190"/>
      <c r="N145" s="191"/>
      <c r="O145" s="66"/>
      <c r="P145" s="66"/>
      <c r="Q145" s="66"/>
      <c r="R145" s="66"/>
      <c r="S145" s="66"/>
      <c r="T145" s="66"/>
      <c r="U145" s="67"/>
      <c r="V145" s="36"/>
      <c r="W145" s="36"/>
      <c r="X145" s="36"/>
      <c r="Y145" s="36"/>
      <c r="Z145" s="36"/>
      <c r="AA145" s="36"/>
      <c r="AB145" s="36"/>
      <c r="AC145" s="36"/>
      <c r="AD145" s="36"/>
      <c r="AE145" s="36"/>
      <c r="AT145" s="19" t="s">
        <v>172</v>
      </c>
      <c r="AU145" s="19" t="s">
        <v>82</v>
      </c>
    </row>
    <row r="146" spans="1:65" s="2" customFormat="1" ht="58.5">
      <c r="A146" s="36"/>
      <c r="B146" s="37"/>
      <c r="C146" s="38"/>
      <c r="D146" s="194" t="s">
        <v>213</v>
      </c>
      <c r="E146" s="38"/>
      <c r="F146" s="225" t="s">
        <v>2479</v>
      </c>
      <c r="G146" s="38"/>
      <c r="H146" s="38"/>
      <c r="I146" s="189"/>
      <c r="J146" s="38"/>
      <c r="K146" s="38"/>
      <c r="L146" s="41"/>
      <c r="M146" s="190"/>
      <c r="N146" s="191"/>
      <c r="O146" s="66"/>
      <c r="P146" s="66"/>
      <c r="Q146" s="66"/>
      <c r="R146" s="66"/>
      <c r="S146" s="66"/>
      <c r="T146" s="66"/>
      <c r="U146" s="67"/>
      <c r="V146" s="36"/>
      <c r="W146" s="36"/>
      <c r="X146" s="36"/>
      <c r="Y146" s="36"/>
      <c r="Z146" s="36"/>
      <c r="AA146" s="36"/>
      <c r="AB146" s="36"/>
      <c r="AC146" s="36"/>
      <c r="AD146" s="36"/>
      <c r="AE146" s="36"/>
      <c r="AT146" s="19" t="s">
        <v>213</v>
      </c>
      <c r="AU146" s="19" t="s">
        <v>82</v>
      </c>
    </row>
    <row r="147" spans="1:65" s="2" customFormat="1" ht="16.5" customHeight="1">
      <c r="A147" s="36"/>
      <c r="B147" s="37"/>
      <c r="C147" s="237" t="s">
        <v>7</v>
      </c>
      <c r="D147" s="237" t="s">
        <v>250</v>
      </c>
      <c r="E147" s="238" t="s">
        <v>2480</v>
      </c>
      <c r="F147" s="239" t="s">
        <v>2481</v>
      </c>
      <c r="G147" s="240" t="s">
        <v>185</v>
      </c>
      <c r="H147" s="241">
        <v>1</v>
      </c>
      <c r="I147" s="242"/>
      <c r="J147" s="243">
        <f>ROUND(I147*H147,1)</f>
        <v>0</v>
      </c>
      <c r="K147" s="239" t="s">
        <v>169</v>
      </c>
      <c r="L147" s="244"/>
      <c r="M147" s="245" t="s">
        <v>19</v>
      </c>
      <c r="N147" s="246" t="s">
        <v>43</v>
      </c>
      <c r="O147" s="66"/>
      <c r="P147" s="183">
        <f>O147*H147</f>
        <v>0</v>
      </c>
      <c r="Q147" s="183">
        <v>8.9999999999999993E-3</v>
      </c>
      <c r="R147" s="183">
        <f>Q147*H147</f>
        <v>8.9999999999999993E-3</v>
      </c>
      <c r="S147" s="183">
        <v>0</v>
      </c>
      <c r="T147" s="183">
        <f>S147*H147</f>
        <v>0</v>
      </c>
      <c r="U147" s="184" t="s">
        <v>19</v>
      </c>
      <c r="V147" s="36"/>
      <c r="W147" s="36"/>
      <c r="X147" s="36"/>
      <c r="Y147" s="36"/>
      <c r="Z147" s="36"/>
      <c r="AA147" s="36"/>
      <c r="AB147" s="36"/>
      <c r="AC147" s="36"/>
      <c r="AD147" s="36"/>
      <c r="AE147" s="36"/>
      <c r="AR147" s="185" t="s">
        <v>406</v>
      </c>
      <c r="AT147" s="185" t="s">
        <v>250</v>
      </c>
      <c r="AU147" s="185" t="s">
        <v>82</v>
      </c>
      <c r="AY147" s="19" t="s">
        <v>161</v>
      </c>
      <c r="BE147" s="186">
        <f>IF(N147="základní",J147,0)</f>
        <v>0</v>
      </c>
      <c r="BF147" s="186">
        <f>IF(N147="snížená",J147,0)</f>
        <v>0</v>
      </c>
      <c r="BG147" s="186">
        <f>IF(N147="zákl. přenesená",J147,0)</f>
        <v>0</v>
      </c>
      <c r="BH147" s="186">
        <f>IF(N147="sníž. přenesená",J147,0)</f>
        <v>0</v>
      </c>
      <c r="BI147" s="186">
        <f>IF(N147="nulová",J147,0)</f>
        <v>0</v>
      </c>
      <c r="BJ147" s="19" t="s">
        <v>80</v>
      </c>
      <c r="BK147" s="186">
        <f>ROUND(I147*H147,1)</f>
        <v>0</v>
      </c>
      <c r="BL147" s="19" t="s">
        <v>268</v>
      </c>
      <c r="BM147" s="185" t="s">
        <v>2482</v>
      </c>
    </row>
    <row r="148" spans="1:65" s="2" customFormat="1" ht="16.5" customHeight="1">
      <c r="A148" s="36"/>
      <c r="B148" s="37"/>
      <c r="C148" s="174" t="s">
        <v>338</v>
      </c>
      <c r="D148" s="174" t="s">
        <v>165</v>
      </c>
      <c r="E148" s="175" t="s">
        <v>2483</v>
      </c>
      <c r="F148" s="176" t="s">
        <v>2484</v>
      </c>
      <c r="G148" s="177" t="s">
        <v>185</v>
      </c>
      <c r="H148" s="178">
        <v>1</v>
      </c>
      <c r="I148" s="179"/>
      <c r="J148" s="180">
        <f>ROUND(I148*H148,1)</f>
        <v>0</v>
      </c>
      <c r="K148" s="176" t="s">
        <v>169</v>
      </c>
      <c r="L148" s="41"/>
      <c r="M148" s="181" t="s">
        <v>19</v>
      </c>
      <c r="N148" s="182" t="s">
        <v>43</v>
      </c>
      <c r="O148" s="66"/>
      <c r="P148" s="183">
        <f>O148*H148</f>
        <v>0</v>
      </c>
      <c r="Q148" s="183">
        <v>3.9140000000000001E-5</v>
      </c>
      <c r="R148" s="183">
        <f>Q148*H148</f>
        <v>3.9140000000000001E-5</v>
      </c>
      <c r="S148" s="183">
        <v>0</v>
      </c>
      <c r="T148" s="183">
        <f>S148*H148</f>
        <v>0</v>
      </c>
      <c r="U148" s="184" t="s">
        <v>19</v>
      </c>
      <c r="V148" s="36"/>
      <c r="W148" s="36"/>
      <c r="X148" s="36"/>
      <c r="Y148" s="36"/>
      <c r="Z148" s="36"/>
      <c r="AA148" s="36"/>
      <c r="AB148" s="36"/>
      <c r="AC148" s="36"/>
      <c r="AD148" s="36"/>
      <c r="AE148" s="36"/>
      <c r="AR148" s="185" t="s">
        <v>268</v>
      </c>
      <c r="AT148" s="185" t="s">
        <v>165</v>
      </c>
      <c r="AU148" s="185" t="s">
        <v>82</v>
      </c>
      <c r="AY148" s="19" t="s">
        <v>161</v>
      </c>
      <c r="BE148" s="186">
        <f>IF(N148="základní",J148,0)</f>
        <v>0</v>
      </c>
      <c r="BF148" s="186">
        <f>IF(N148="snížená",J148,0)</f>
        <v>0</v>
      </c>
      <c r="BG148" s="186">
        <f>IF(N148="zákl. přenesená",J148,0)</f>
        <v>0</v>
      </c>
      <c r="BH148" s="186">
        <f>IF(N148="sníž. přenesená",J148,0)</f>
        <v>0</v>
      </c>
      <c r="BI148" s="186">
        <f>IF(N148="nulová",J148,0)</f>
        <v>0</v>
      </c>
      <c r="BJ148" s="19" t="s">
        <v>80</v>
      </c>
      <c r="BK148" s="186">
        <f>ROUND(I148*H148,1)</f>
        <v>0</v>
      </c>
      <c r="BL148" s="19" t="s">
        <v>268</v>
      </c>
      <c r="BM148" s="185" t="s">
        <v>2485</v>
      </c>
    </row>
    <row r="149" spans="1:65" s="2" customFormat="1" ht="11.25">
      <c r="A149" s="36"/>
      <c r="B149" s="37"/>
      <c r="C149" s="38"/>
      <c r="D149" s="187" t="s">
        <v>172</v>
      </c>
      <c r="E149" s="38"/>
      <c r="F149" s="188" t="s">
        <v>2486</v>
      </c>
      <c r="G149" s="38"/>
      <c r="H149" s="38"/>
      <c r="I149" s="189"/>
      <c r="J149" s="38"/>
      <c r="K149" s="38"/>
      <c r="L149" s="41"/>
      <c r="M149" s="190"/>
      <c r="N149" s="191"/>
      <c r="O149" s="66"/>
      <c r="P149" s="66"/>
      <c r="Q149" s="66"/>
      <c r="R149" s="66"/>
      <c r="S149" s="66"/>
      <c r="T149" s="66"/>
      <c r="U149" s="67"/>
      <c r="V149" s="36"/>
      <c r="W149" s="36"/>
      <c r="X149" s="36"/>
      <c r="Y149" s="36"/>
      <c r="Z149" s="36"/>
      <c r="AA149" s="36"/>
      <c r="AB149" s="36"/>
      <c r="AC149" s="36"/>
      <c r="AD149" s="36"/>
      <c r="AE149" s="36"/>
      <c r="AT149" s="19" t="s">
        <v>172</v>
      </c>
      <c r="AU149" s="19" t="s">
        <v>82</v>
      </c>
    </row>
    <row r="150" spans="1:65" s="2" customFormat="1" ht="29.25">
      <c r="A150" s="36"/>
      <c r="B150" s="37"/>
      <c r="C150" s="38"/>
      <c r="D150" s="194" t="s">
        <v>213</v>
      </c>
      <c r="E150" s="38"/>
      <c r="F150" s="225" t="s">
        <v>2487</v>
      </c>
      <c r="G150" s="38"/>
      <c r="H150" s="38"/>
      <c r="I150" s="189"/>
      <c r="J150" s="38"/>
      <c r="K150" s="38"/>
      <c r="L150" s="41"/>
      <c r="M150" s="190"/>
      <c r="N150" s="191"/>
      <c r="O150" s="66"/>
      <c r="P150" s="66"/>
      <c r="Q150" s="66"/>
      <c r="R150" s="66"/>
      <c r="S150" s="66"/>
      <c r="T150" s="66"/>
      <c r="U150" s="67"/>
      <c r="V150" s="36"/>
      <c r="W150" s="36"/>
      <c r="X150" s="36"/>
      <c r="Y150" s="36"/>
      <c r="Z150" s="36"/>
      <c r="AA150" s="36"/>
      <c r="AB150" s="36"/>
      <c r="AC150" s="36"/>
      <c r="AD150" s="36"/>
      <c r="AE150" s="36"/>
      <c r="AT150" s="19" t="s">
        <v>213</v>
      </c>
      <c r="AU150" s="19" t="s">
        <v>82</v>
      </c>
    </row>
    <row r="151" spans="1:65" s="2" customFormat="1" ht="16.5" customHeight="1">
      <c r="A151" s="36"/>
      <c r="B151" s="37"/>
      <c r="C151" s="237" t="s">
        <v>351</v>
      </c>
      <c r="D151" s="237" t="s">
        <v>250</v>
      </c>
      <c r="E151" s="238" t="s">
        <v>2488</v>
      </c>
      <c r="F151" s="239" t="s">
        <v>2489</v>
      </c>
      <c r="G151" s="240" t="s">
        <v>185</v>
      </c>
      <c r="H151" s="241">
        <v>1</v>
      </c>
      <c r="I151" s="242"/>
      <c r="J151" s="243">
        <f>ROUND(I151*H151,1)</f>
        <v>0</v>
      </c>
      <c r="K151" s="239" t="s">
        <v>169</v>
      </c>
      <c r="L151" s="244"/>
      <c r="M151" s="245" t="s">
        <v>19</v>
      </c>
      <c r="N151" s="246" t="s">
        <v>43</v>
      </c>
      <c r="O151" s="66"/>
      <c r="P151" s="183">
        <f>O151*H151</f>
        <v>0</v>
      </c>
      <c r="Q151" s="183">
        <v>1.8E-3</v>
      </c>
      <c r="R151" s="183">
        <f>Q151*H151</f>
        <v>1.8E-3</v>
      </c>
      <c r="S151" s="183">
        <v>0</v>
      </c>
      <c r="T151" s="183">
        <f>S151*H151</f>
        <v>0</v>
      </c>
      <c r="U151" s="184" t="s">
        <v>19</v>
      </c>
      <c r="V151" s="36"/>
      <c r="W151" s="36"/>
      <c r="X151" s="36"/>
      <c r="Y151" s="36"/>
      <c r="Z151" s="36"/>
      <c r="AA151" s="36"/>
      <c r="AB151" s="36"/>
      <c r="AC151" s="36"/>
      <c r="AD151" s="36"/>
      <c r="AE151" s="36"/>
      <c r="AR151" s="185" t="s">
        <v>406</v>
      </c>
      <c r="AT151" s="185" t="s">
        <v>250</v>
      </c>
      <c r="AU151" s="185" t="s">
        <v>82</v>
      </c>
      <c r="AY151" s="19" t="s">
        <v>161</v>
      </c>
      <c r="BE151" s="186">
        <f>IF(N151="základní",J151,0)</f>
        <v>0</v>
      </c>
      <c r="BF151" s="186">
        <f>IF(N151="snížená",J151,0)</f>
        <v>0</v>
      </c>
      <c r="BG151" s="186">
        <f>IF(N151="zákl. přenesená",J151,0)</f>
        <v>0</v>
      </c>
      <c r="BH151" s="186">
        <f>IF(N151="sníž. přenesená",J151,0)</f>
        <v>0</v>
      </c>
      <c r="BI151" s="186">
        <f>IF(N151="nulová",J151,0)</f>
        <v>0</v>
      </c>
      <c r="BJ151" s="19" t="s">
        <v>80</v>
      </c>
      <c r="BK151" s="186">
        <f>ROUND(I151*H151,1)</f>
        <v>0</v>
      </c>
      <c r="BL151" s="19" t="s">
        <v>268</v>
      </c>
      <c r="BM151" s="185" t="s">
        <v>2490</v>
      </c>
    </row>
    <row r="152" spans="1:65" s="2" customFormat="1" ht="16.5" customHeight="1">
      <c r="A152" s="36"/>
      <c r="B152" s="37"/>
      <c r="C152" s="237" t="s">
        <v>356</v>
      </c>
      <c r="D152" s="237" t="s">
        <v>250</v>
      </c>
      <c r="E152" s="238" t="s">
        <v>2491</v>
      </c>
      <c r="F152" s="239" t="s">
        <v>2492</v>
      </c>
      <c r="G152" s="240" t="s">
        <v>185</v>
      </c>
      <c r="H152" s="241">
        <v>1</v>
      </c>
      <c r="I152" s="242"/>
      <c r="J152" s="243">
        <f>ROUND(I152*H152,1)</f>
        <v>0</v>
      </c>
      <c r="K152" s="239" t="s">
        <v>169</v>
      </c>
      <c r="L152" s="244"/>
      <c r="M152" s="245" t="s">
        <v>19</v>
      </c>
      <c r="N152" s="246" t="s">
        <v>43</v>
      </c>
      <c r="O152" s="66"/>
      <c r="P152" s="183">
        <f>O152*H152</f>
        <v>0</v>
      </c>
      <c r="Q152" s="183">
        <v>3.8000000000000002E-4</v>
      </c>
      <c r="R152" s="183">
        <f>Q152*H152</f>
        <v>3.8000000000000002E-4</v>
      </c>
      <c r="S152" s="183">
        <v>0</v>
      </c>
      <c r="T152" s="183">
        <f>S152*H152</f>
        <v>0</v>
      </c>
      <c r="U152" s="184" t="s">
        <v>19</v>
      </c>
      <c r="V152" s="36"/>
      <c r="W152" s="36"/>
      <c r="X152" s="36"/>
      <c r="Y152" s="36"/>
      <c r="Z152" s="36"/>
      <c r="AA152" s="36"/>
      <c r="AB152" s="36"/>
      <c r="AC152" s="36"/>
      <c r="AD152" s="36"/>
      <c r="AE152" s="36"/>
      <c r="AR152" s="185" t="s">
        <v>406</v>
      </c>
      <c r="AT152" s="185" t="s">
        <v>250</v>
      </c>
      <c r="AU152" s="185" t="s">
        <v>82</v>
      </c>
      <c r="AY152" s="19" t="s">
        <v>161</v>
      </c>
      <c r="BE152" s="186">
        <f>IF(N152="základní",J152,0)</f>
        <v>0</v>
      </c>
      <c r="BF152" s="186">
        <f>IF(N152="snížená",J152,0)</f>
        <v>0</v>
      </c>
      <c r="BG152" s="186">
        <f>IF(N152="zákl. přenesená",J152,0)</f>
        <v>0</v>
      </c>
      <c r="BH152" s="186">
        <f>IF(N152="sníž. přenesená",J152,0)</f>
        <v>0</v>
      </c>
      <c r="BI152" s="186">
        <f>IF(N152="nulová",J152,0)</f>
        <v>0</v>
      </c>
      <c r="BJ152" s="19" t="s">
        <v>80</v>
      </c>
      <c r="BK152" s="186">
        <f>ROUND(I152*H152,1)</f>
        <v>0</v>
      </c>
      <c r="BL152" s="19" t="s">
        <v>268</v>
      </c>
      <c r="BM152" s="185" t="s">
        <v>2493</v>
      </c>
    </row>
    <row r="153" spans="1:65" s="2" customFormat="1" ht="16.5" customHeight="1">
      <c r="A153" s="36"/>
      <c r="B153" s="37"/>
      <c r="C153" s="174" t="s">
        <v>361</v>
      </c>
      <c r="D153" s="174" t="s">
        <v>165</v>
      </c>
      <c r="E153" s="175" t="s">
        <v>2494</v>
      </c>
      <c r="F153" s="176" t="s">
        <v>2495</v>
      </c>
      <c r="G153" s="177" t="s">
        <v>1985</v>
      </c>
      <c r="H153" s="178">
        <v>2</v>
      </c>
      <c r="I153" s="179"/>
      <c r="J153" s="180">
        <f>ROUND(I153*H153,1)</f>
        <v>0</v>
      </c>
      <c r="K153" s="176" t="s">
        <v>169</v>
      </c>
      <c r="L153" s="41"/>
      <c r="M153" s="181" t="s">
        <v>19</v>
      </c>
      <c r="N153" s="182" t="s">
        <v>43</v>
      </c>
      <c r="O153" s="66"/>
      <c r="P153" s="183">
        <f>O153*H153</f>
        <v>0</v>
      </c>
      <c r="Q153" s="183">
        <v>2.3913999999999999E-4</v>
      </c>
      <c r="R153" s="183">
        <f>Q153*H153</f>
        <v>4.7827999999999998E-4</v>
      </c>
      <c r="S153" s="183">
        <v>0</v>
      </c>
      <c r="T153" s="183">
        <f>S153*H153</f>
        <v>0</v>
      </c>
      <c r="U153" s="184" t="s">
        <v>19</v>
      </c>
      <c r="V153" s="36"/>
      <c r="W153" s="36"/>
      <c r="X153" s="36"/>
      <c r="Y153" s="36"/>
      <c r="Z153" s="36"/>
      <c r="AA153" s="36"/>
      <c r="AB153" s="36"/>
      <c r="AC153" s="36"/>
      <c r="AD153" s="36"/>
      <c r="AE153" s="36"/>
      <c r="AR153" s="185" t="s">
        <v>268</v>
      </c>
      <c r="AT153" s="185" t="s">
        <v>165</v>
      </c>
      <c r="AU153" s="185" t="s">
        <v>82</v>
      </c>
      <c r="AY153" s="19" t="s">
        <v>161</v>
      </c>
      <c r="BE153" s="186">
        <f>IF(N153="základní",J153,0)</f>
        <v>0</v>
      </c>
      <c r="BF153" s="186">
        <f>IF(N153="snížená",J153,0)</f>
        <v>0</v>
      </c>
      <c r="BG153" s="186">
        <f>IF(N153="zákl. přenesená",J153,0)</f>
        <v>0</v>
      </c>
      <c r="BH153" s="186">
        <f>IF(N153="sníž. přenesená",J153,0)</f>
        <v>0</v>
      </c>
      <c r="BI153" s="186">
        <f>IF(N153="nulová",J153,0)</f>
        <v>0</v>
      </c>
      <c r="BJ153" s="19" t="s">
        <v>80</v>
      </c>
      <c r="BK153" s="186">
        <f>ROUND(I153*H153,1)</f>
        <v>0</v>
      </c>
      <c r="BL153" s="19" t="s">
        <v>268</v>
      </c>
      <c r="BM153" s="185" t="s">
        <v>2496</v>
      </c>
    </row>
    <row r="154" spans="1:65" s="2" customFormat="1" ht="11.25">
      <c r="A154" s="36"/>
      <c r="B154" s="37"/>
      <c r="C154" s="38"/>
      <c r="D154" s="187" t="s">
        <v>172</v>
      </c>
      <c r="E154" s="38"/>
      <c r="F154" s="188" t="s">
        <v>2497</v>
      </c>
      <c r="G154" s="38"/>
      <c r="H154" s="38"/>
      <c r="I154" s="189"/>
      <c r="J154" s="38"/>
      <c r="K154" s="38"/>
      <c r="L154" s="41"/>
      <c r="M154" s="190"/>
      <c r="N154" s="191"/>
      <c r="O154" s="66"/>
      <c r="P154" s="66"/>
      <c r="Q154" s="66"/>
      <c r="R154" s="66"/>
      <c r="S154" s="66"/>
      <c r="T154" s="66"/>
      <c r="U154" s="67"/>
      <c r="V154" s="36"/>
      <c r="W154" s="36"/>
      <c r="X154" s="36"/>
      <c r="Y154" s="36"/>
      <c r="Z154" s="36"/>
      <c r="AA154" s="36"/>
      <c r="AB154" s="36"/>
      <c r="AC154" s="36"/>
      <c r="AD154" s="36"/>
      <c r="AE154" s="36"/>
      <c r="AT154" s="19" t="s">
        <v>172</v>
      </c>
      <c r="AU154" s="19" t="s">
        <v>82</v>
      </c>
    </row>
    <row r="155" spans="1:65" s="2" customFormat="1" ht="16.5" customHeight="1">
      <c r="A155" s="36"/>
      <c r="B155" s="37"/>
      <c r="C155" s="237" t="s">
        <v>367</v>
      </c>
      <c r="D155" s="237" t="s">
        <v>250</v>
      </c>
      <c r="E155" s="238" t="s">
        <v>2498</v>
      </c>
      <c r="F155" s="239" t="s">
        <v>2499</v>
      </c>
      <c r="G155" s="240" t="s">
        <v>193</v>
      </c>
      <c r="H155" s="241">
        <v>2</v>
      </c>
      <c r="I155" s="242"/>
      <c r="J155" s="243">
        <f>ROUND(I155*H155,1)</f>
        <v>0</v>
      </c>
      <c r="K155" s="239" t="s">
        <v>169</v>
      </c>
      <c r="L155" s="244"/>
      <c r="M155" s="245" t="s">
        <v>19</v>
      </c>
      <c r="N155" s="246" t="s">
        <v>43</v>
      </c>
      <c r="O155" s="66"/>
      <c r="P155" s="183">
        <f>O155*H155</f>
        <v>0</v>
      </c>
      <c r="Q155" s="183">
        <v>1.8000000000000001E-4</v>
      </c>
      <c r="R155" s="183">
        <f>Q155*H155</f>
        <v>3.6000000000000002E-4</v>
      </c>
      <c r="S155" s="183">
        <v>0</v>
      </c>
      <c r="T155" s="183">
        <f>S155*H155</f>
        <v>0</v>
      </c>
      <c r="U155" s="184" t="s">
        <v>19</v>
      </c>
      <c r="V155" s="36"/>
      <c r="W155" s="36"/>
      <c r="X155" s="36"/>
      <c r="Y155" s="36"/>
      <c r="Z155" s="36"/>
      <c r="AA155" s="36"/>
      <c r="AB155" s="36"/>
      <c r="AC155" s="36"/>
      <c r="AD155" s="36"/>
      <c r="AE155" s="36"/>
      <c r="AR155" s="185" t="s">
        <v>406</v>
      </c>
      <c r="AT155" s="185" t="s">
        <v>250</v>
      </c>
      <c r="AU155" s="185" t="s">
        <v>82</v>
      </c>
      <c r="AY155" s="19" t="s">
        <v>161</v>
      </c>
      <c r="BE155" s="186">
        <f>IF(N155="základní",J155,0)</f>
        <v>0</v>
      </c>
      <c r="BF155" s="186">
        <f>IF(N155="snížená",J155,0)</f>
        <v>0</v>
      </c>
      <c r="BG155" s="186">
        <f>IF(N155="zákl. přenesená",J155,0)</f>
        <v>0</v>
      </c>
      <c r="BH155" s="186">
        <f>IF(N155="sníž. přenesená",J155,0)</f>
        <v>0</v>
      </c>
      <c r="BI155" s="186">
        <f>IF(N155="nulová",J155,0)</f>
        <v>0</v>
      </c>
      <c r="BJ155" s="19" t="s">
        <v>80</v>
      </c>
      <c r="BK155" s="186">
        <f>ROUND(I155*H155,1)</f>
        <v>0</v>
      </c>
      <c r="BL155" s="19" t="s">
        <v>268</v>
      </c>
      <c r="BM155" s="185" t="s">
        <v>2500</v>
      </c>
    </row>
    <row r="156" spans="1:65" s="2" customFormat="1" ht="16.5" customHeight="1">
      <c r="A156" s="36"/>
      <c r="B156" s="37"/>
      <c r="C156" s="174" t="s">
        <v>371</v>
      </c>
      <c r="D156" s="174" t="s">
        <v>165</v>
      </c>
      <c r="E156" s="175" t="s">
        <v>2501</v>
      </c>
      <c r="F156" s="176" t="s">
        <v>2502</v>
      </c>
      <c r="G156" s="177" t="s">
        <v>185</v>
      </c>
      <c r="H156" s="178">
        <v>3</v>
      </c>
      <c r="I156" s="179"/>
      <c r="J156" s="180">
        <f>ROUND(I156*H156,1)</f>
        <v>0</v>
      </c>
      <c r="K156" s="176" t="s">
        <v>169</v>
      </c>
      <c r="L156" s="41"/>
      <c r="M156" s="181" t="s">
        <v>19</v>
      </c>
      <c r="N156" s="182" t="s">
        <v>43</v>
      </c>
      <c r="O156" s="66"/>
      <c r="P156" s="183">
        <f>O156*H156</f>
        <v>0</v>
      </c>
      <c r="Q156" s="183">
        <v>2.7500000000000002E-4</v>
      </c>
      <c r="R156" s="183">
        <f>Q156*H156</f>
        <v>8.25E-4</v>
      </c>
      <c r="S156" s="183">
        <v>0</v>
      </c>
      <c r="T156" s="183">
        <f>S156*H156</f>
        <v>0</v>
      </c>
      <c r="U156" s="184" t="s">
        <v>19</v>
      </c>
      <c r="V156" s="36"/>
      <c r="W156" s="36"/>
      <c r="X156" s="36"/>
      <c r="Y156" s="36"/>
      <c r="Z156" s="36"/>
      <c r="AA156" s="36"/>
      <c r="AB156" s="36"/>
      <c r="AC156" s="36"/>
      <c r="AD156" s="36"/>
      <c r="AE156" s="36"/>
      <c r="AR156" s="185" t="s">
        <v>268</v>
      </c>
      <c r="AT156" s="185" t="s">
        <v>165</v>
      </c>
      <c r="AU156" s="185" t="s">
        <v>82</v>
      </c>
      <c r="AY156" s="19" t="s">
        <v>161</v>
      </c>
      <c r="BE156" s="186">
        <f>IF(N156="základní",J156,0)</f>
        <v>0</v>
      </c>
      <c r="BF156" s="186">
        <f>IF(N156="snížená",J156,0)</f>
        <v>0</v>
      </c>
      <c r="BG156" s="186">
        <f>IF(N156="zákl. přenesená",J156,0)</f>
        <v>0</v>
      </c>
      <c r="BH156" s="186">
        <f>IF(N156="sníž. přenesená",J156,0)</f>
        <v>0</v>
      </c>
      <c r="BI156" s="186">
        <f>IF(N156="nulová",J156,0)</f>
        <v>0</v>
      </c>
      <c r="BJ156" s="19" t="s">
        <v>80</v>
      </c>
      <c r="BK156" s="186">
        <f>ROUND(I156*H156,1)</f>
        <v>0</v>
      </c>
      <c r="BL156" s="19" t="s">
        <v>268</v>
      </c>
      <c r="BM156" s="185" t="s">
        <v>2503</v>
      </c>
    </row>
    <row r="157" spans="1:65" s="2" customFormat="1" ht="11.25">
      <c r="A157" s="36"/>
      <c r="B157" s="37"/>
      <c r="C157" s="38"/>
      <c r="D157" s="187" t="s">
        <v>172</v>
      </c>
      <c r="E157" s="38"/>
      <c r="F157" s="188" t="s">
        <v>2504</v>
      </c>
      <c r="G157" s="38"/>
      <c r="H157" s="38"/>
      <c r="I157" s="189"/>
      <c r="J157" s="38"/>
      <c r="K157" s="38"/>
      <c r="L157" s="41"/>
      <c r="M157" s="190"/>
      <c r="N157" s="191"/>
      <c r="O157" s="66"/>
      <c r="P157" s="66"/>
      <c r="Q157" s="66"/>
      <c r="R157" s="66"/>
      <c r="S157" s="66"/>
      <c r="T157" s="66"/>
      <c r="U157" s="67"/>
      <c r="V157" s="36"/>
      <c r="W157" s="36"/>
      <c r="X157" s="36"/>
      <c r="Y157" s="36"/>
      <c r="Z157" s="36"/>
      <c r="AA157" s="36"/>
      <c r="AB157" s="36"/>
      <c r="AC157" s="36"/>
      <c r="AD157" s="36"/>
      <c r="AE157" s="36"/>
      <c r="AT157" s="19" t="s">
        <v>172</v>
      </c>
      <c r="AU157" s="19" t="s">
        <v>82</v>
      </c>
    </row>
    <row r="158" spans="1:65" s="2" customFormat="1" ht="58.5">
      <c r="A158" s="36"/>
      <c r="B158" s="37"/>
      <c r="C158" s="38"/>
      <c r="D158" s="194" t="s">
        <v>213</v>
      </c>
      <c r="E158" s="38"/>
      <c r="F158" s="225" t="s">
        <v>2505</v>
      </c>
      <c r="G158" s="38"/>
      <c r="H158" s="38"/>
      <c r="I158" s="189"/>
      <c r="J158" s="38"/>
      <c r="K158" s="38"/>
      <c r="L158" s="41"/>
      <c r="M158" s="190"/>
      <c r="N158" s="191"/>
      <c r="O158" s="66"/>
      <c r="P158" s="66"/>
      <c r="Q158" s="66"/>
      <c r="R158" s="66"/>
      <c r="S158" s="66"/>
      <c r="T158" s="66"/>
      <c r="U158" s="67"/>
      <c r="V158" s="36"/>
      <c r="W158" s="36"/>
      <c r="X158" s="36"/>
      <c r="Y158" s="36"/>
      <c r="Z158" s="36"/>
      <c r="AA158" s="36"/>
      <c r="AB158" s="36"/>
      <c r="AC158" s="36"/>
      <c r="AD158" s="36"/>
      <c r="AE158" s="36"/>
      <c r="AT158" s="19" t="s">
        <v>213</v>
      </c>
      <c r="AU158" s="19" t="s">
        <v>82</v>
      </c>
    </row>
    <row r="159" spans="1:65" s="2" customFormat="1" ht="24.2" customHeight="1">
      <c r="A159" s="36"/>
      <c r="B159" s="37"/>
      <c r="C159" s="174" t="s">
        <v>377</v>
      </c>
      <c r="D159" s="174" t="s">
        <v>165</v>
      </c>
      <c r="E159" s="175" t="s">
        <v>2506</v>
      </c>
      <c r="F159" s="176" t="s">
        <v>2507</v>
      </c>
      <c r="G159" s="177" t="s">
        <v>672</v>
      </c>
      <c r="H159" s="247"/>
      <c r="I159" s="179"/>
      <c r="J159" s="180">
        <f>ROUND(I159*H159,1)</f>
        <v>0</v>
      </c>
      <c r="K159" s="176" t="s">
        <v>169</v>
      </c>
      <c r="L159" s="41"/>
      <c r="M159" s="181" t="s">
        <v>19</v>
      </c>
      <c r="N159" s="182" t="s">
        <v>43</v>
      </c>
      <c r="O159" s="66"/>
      <c r="P159" s="183">
        <f>O159*H159</f>
        <v>0</v>
      </c>
      <c r="Q159" s="183">
        <v>0</v>
      </c>
      <c r="R159" s="183">
        <f>Q159*H159</f>
        <v>0</v>
      </c>
      <c r="S159" s="183">
        <v>0</v>
      </c>
      <c r="T159" s="183">
        <f>S159*H159</f>
        <v>0</v>
      </c>
      <c r="U159" s="184" t="s">
        <v>19</v>
      </c>
      <c r="V159" s="36"/>
      <c r="W159" s="36"/>
      <c r="X159" s="36"/>
      <c r="Y159" s="36"/>
      <c r="Z159" s="36"/>
      <c r="AA159" s="36"/>
      <c r="AB159" s="36"/>
      <c r="AC159" s="36"/>
      <c r="AD159" s="36"/>
      <c r="AE159" s="36"/>
      <c r="AR159" s="185" t="s">
        <v>268</v>
      </c>
      <c r="AT159" s="185" t="s">
        <v>165</v>
      </c>
      <c r="AU159" s="185" t="s">
        <v>82</v>
      </c>
      <c r="AY159" s="19" t="s">
        <v>161</v>
      </c>
      <c r="BE159" s="186">
        <f>IF(N159="základní",J159,0)</f>
        <v>0</v>
      </c>
      <c r="BF159" s="186">
        <f>IF(N159="snížená",J159,0)</f>
        <v>0</v>
      </c>
      <c r="BG159" s="186">
        <f>IF(N159="zákl. přenesená",J159,0)</f>
        <v>0</v>
      </c>
      <c r="BH159" s="186">
        <f>IF(N159="sníž. přenesená",J159,0)</f>
        <v>0</v>
      </c>
      <c r="BI159" s="186">
        <f>IF(N159="nulová",J159,0)</f>
        <v>0</v>
      </c>
      <c r="BJ159" s="19" t="s">
        <v>80</v>
      </c>
      <c r="BK159" s="186">
        <f>ROUND(I159*H159,1)</f>
        <v>0</v>
      </c>
      <c r="BL159" s="19" t="s">
        <v>268</v>
      </c>
      <c r="BM159" s="185" t="s">
        <v>2508</v>
      </c>
    </row>
    <row r="160" spans="1:65" s="2" customFormat="1" ht="11.25">
      <c r="A160" s="36"/>
      <c r="B160" s="37"/>
      <c r="C160" s="38"/>
      <c r="D160" s="187" t="s">
        <v>172</v>
      </c>
      <c r="E160" s="38"/>
      <c r="F160" s="188" t="s">
        <v>2509</v>
      </c>
      <c r="G160" s="38"/>
      <c r="H160" s="38"/>
      <c r="I160" s="189"/>
      <c r="J160" s="38"/>
      <c r="K160" s="38"/>
      <c r="L160" s="41"/>
      <c r="M160" s="190"/>
      <c r="N160" s="191"/>
      <c r="O160" s="66"/>
      <c r="P160" s="66"/>
      <c r="Q160" s="66"/>
      <c r="R160" s="66"/>
      <c r="S160" s="66"/>
      <c r="T160" s="66"/>
      <c r="U160" s="67"/>
      <c r="V160" s="36"/>
      <c r="W160" s="36"/>
      <c r="X160" s="36"/>
      <c r="Y160" s="36"/>
      <c r="Z160" s="36"/>
      <c r="AA160" s="36"/>
      <c r="AB160" s="36"/>
      <c r="AC160" s="36"/>
      <c r="AD160" s="36"/>
      <c r="AE160" s="36"/>
      <c r="AT160" s="19" t="s">
        <v>172</v>
      </c>
      <c r="AU160" s="19" t="s">
        <v>82</v>
      </c>
    </row>
    <row r="161" spans="1:65" s="2" customFormat="1" ht="78">
      <c r="A161" s="36"/>
      <c r="B161" s="37"/>
      <c r="C161" s="38"/>
      <c r="D161" s="194" t="s">
        <v>213</v>
      </c>
      <c r="E161" s="38"/>
      <c r="F161" s="225" t="s">
        <v>2366</v>
      </c>
      <c r="G161" s="38"/>
      <c r="H161" s="38"/>
      <c r="I161" s="189"/>
      <c r="J161" s="38"/>
      <c r="K161" s="38"/>
      <c r="L161" s="41"/>
      <c r="M161" s="190"/>
      <c r="N161" s="191"/>
      <c r="O161" s="66"/>
      <c r="P161" s="66"/>
      <c r="Q161" s="66"/>
      <c r="R161" s="66"/>
      <c r="S161" s="66"/>
      <c r="T161" s="66"/>
      <c r="U161" s="67"/>
      <c r="V161" s="36"/>
      <c r="W161" s="36"/>
      <c r="X161" s="36"/>
      <c r="Y161" s="36"/>
      <c r="Z161" s="36"/>
      <c r="AA161" s="36"/>
      <c r="AB161" s="36"/>
      <c r="AC161" s="36"/>
      <c r="AD161" s="36"/>
      <c r="AE161" s="36"/>
      <c r="AT161" s="19" t="s">
        <v>213</v>
      </c>
      <c r="AU161" s="19" t="s">
        <v>82</v>
      </c>
    </row>
    <row r="162" spans="1:65" s="2" customFormat="1" ht="16.5" customHeight="1">
      <c r="A162" s="36"/>
      <c r="B162" s="37"/>
      <c r="C162" s="174" t="s">
        <v>383</v>
      </c>
      <c r="D162" s="174" t="s">
        <v>165</v>
      </c>
      <c r="E162" s="175" t="s">
        <v>2510</v>
      </c>
      <c r="F162" s="176" t="s">
        <v>2511</v>
      </c>
      <c r="G162" s="177" t="s">
        <v>672</v>
      </c>
      <c r="H162" s="247"/>
      <c r="I162" s="179"/>
      <c r="J162" s="180">
        <f>ROUND(I162*H162,1)</f>
        <v>0</v>
      </c>
      <c r="K162" s="176" t="s">
        <v>19</v>
      </c>
      <c r="L162" s="41"/>
      <c r="M162" s="181" t="s">
        <v>19</v>
      </c>
      <c r="N162" s="182" t="s">
        <v>43</v>
      </c>
      <c r="O162" s="66"/>
      <c r="P162" s="183">
        <f>O162*H162</f>
        <v>0</v>
      </c>
      <c r="Q162" s="183">
        <v>0</v>
      </c>
      <c r="R162" s="183">
        <f>Q162*H162</f>
        <v>0</v>
      </c>
      <c r="S162" s="183">
        <v>0</v>
      </c>
      <c r="T162" s="183">
        <f>S162*H162</f>
        <v>0</v>
      </c>
      <c r="U162" s="184" t="s">
        <v>19</v>
      </c>
      <c r="V162" s="36"/>
      <c r="W162" s="36"/>
      <c r="X162" s="36"/>
      <c r="Y162" s="36"/>
      <c r="Z162" s="36"/>
      <c r="AA162" s="36"/>
      <c r="AB162" s="36"/>
      <c r="AC162" s="36"/>
      <c r="AD162" s="36"/>
      <c r="AE162" s="36"/>
      <c r="AR162" s="185" t="s">
        <v>268</v>
      </c>
      <c r="AT162" s="185" t="s">
        <v>165</v>
      </c>
      <c r="AU162" s="185" t="s">
        <v>82</v>
      </c>
      <c r="AY162" s="19" t="s">
        <v>161</v>
      </c>
      <c r="BE162" s="186">
        <f>IF(N162="základní",J162,0)</f>
        <v>0</v>
      </c>
      <c r="BF162" s="186">
        <f>IF(N162="snížená",J162,0)</f>
        <v>0</v>
      </c>
      <c r="BG162" s="186">
        <f>IF(N162="zákl. přenesená",J162,0)</f>
        <v>0</v>
      </c>
      <c r="BH162" s="186">
        <f>IF(N162="sníž. přenesená",J162,0)</f>
        <v>0</v>
      </c>
      <c r="BI162" s="186">
        <f>IF(N162="nulová",J162,0)</f>
        <v>0</v>
      </c>
      <c r="BJ162" s="19" t="s">
        <v>80</v>
      </c>
      <c r="BK162" s="186">
        <f>ROUND(I162*H162,1)</f>
        <v>0</v>
      </c>
      <c r="BL162" s="19" t="s">
        <v>268</v>
      </c>
      <c r="BM162" s="185" t="s">
        <v>2512</v>
      </c>
    </row>
    <row r="163" spans="1:65" s="12" customFormat="1" ht="22.9" customHeight="1">
      <c r="B163" s="158"/>
      <c r="C163" s="159"/>
      <c r="D163" s="160" t="s">
        <v>71</v>
      </c>
      <c r="E163" s="172" t="s">
        <v>2513</v>
      </c>
      <c r="F163" s="172" t="s">
        <v>2514</v>
      </c>
      <c r="G163" s="159"/>
      <c r="H163" s="159"/>
      <c r="I163" s="162"/>
      <c r="J163" s="173">
        <f>BK163</f>
        <v>0</v>
      </c>
      <c r="K163" s="159"/>
      <c r="L163" s="164"/>
      <c r="M163" s="165"/>
      <c r="N163" s="166"/>
      <c r="O163" s="166"/>
      <c r="P163" s="167">
        <f>SUM(P164:P173)</f>
        <v>0</v>
      </c>
      <c r="Q163" s="166"/>
      <c r="R163" s="167">
        <f>SUM(R164:R173)</f>
        <v>0</v>
      </c>
      <c r="S163" s="166"/>
      <c r="T163" s="167">
        <f>SUM(T164:T173)</f>
        <v>9.1130000000000003E-2</v>
      </c>
      <c r="U163" s="168"/>
      <c r="AR163" s="169" t="s">
        <v>82</v>
      </c>
      <c r="AT163" s="170" t="s">
        <v>71</v>
      </c>
      <c r="AU163" s="170" t="s">
        <v>80</v>
      </c>
      <c r="AY163" s="169" t="s">
        <v>161</v>
      </c>
      <c r="BK163" s="171">
        <f>SUM(BK164:BK173)</f>
        <v>0</v>
      </c>
    </row>
    <row r="164" spans="1:65" s="2" customFormat="1" ht="16.5" customHeight="1">
      <c r="A164" s="36"/>
      <c r="B164" s="37"/>
      <c r="C164" s="174" t="s">
        <v>390</v>
      </c>
      <c r="D164" s="174" t="s">
        <v>165</v>
      </c>
      <c r="E164" s="175" t="s">
        <v>2515</v>
      </c>
      <c r="F164" s="176" t="s">
        <v>2516</v>
      </c>
      <c r="G164" s="177" t="s">
        <v>1985</v>
      </c>
      <c r="H164" s="178">
        <v>1</v>
      </c>
      <c r="I164" s="179"/>
      <c r="J164" s="180">
        <f>ROUND(I164*H164,1)</f>
        <v>0</v>
      </c>
      <c r="K164" s="176" t="s">
        <v>169</v>
      </c>
      <c r="L164" s="41"/>
      <c r="M164" s="181" t="s">
        <v>19</v>
      </c>
      <c r="N164" s="182" t="s">
        <v>43</v>
      </c>
      <c r="O164" s="66"/>
      <c r="P164" s="183">
        <f>O164*H164</f>
        <v>0</v>
      </c>
      <c r="Q164" s="183">
        <v>0</v>
      </c>
      <c r="R164" s="183">
        <f>Q164*H164</f>
        <v>0</v>
      </c>
      <c r="S164" s="183">
        <v>3.4200000000000001E-2</v>
      </c>
      <c r="T164" s="183">
        <f>S164*H164</f>
        <v>3.4200000000000001E-2</v>
      </c>
      <c r="U164" s="184" t="s">
        <v>19</v>
      </c>
      <c r="V164" s="36"/>
      <c r="W164" s="36"/>
      <c r="X164" s="36"/>
      <c r="Y164" s="36"/>
      <c r="Z164" s="36"/>
      <c r="AA164" s="36"/>
      <c r="AB164" s="36"/>
      <c r="AC164" s="36"/>
      <c r="AD164" s="36"/>
      <c r="AE164" s="36"/>
      <c r="AR164" s="185" t="s">
        <v>268</v>
      </c>
      <c r="AT164" s="185" t="s">
        <v>165</v>
      </c>
      <c r="AU164" s="185" t="s">
        <v>82</v>
      </c>
      <c r="AY164" s="19" t="s">
        <v>161</v>
      </c>
      <c r="BE164" s="186">
        <f>IF(N164="základní",J164,0)</f>
        <v>0</v>
      </c>
      <c r="BF164" s="186">
        <f>IF(N164="snížená",J164,0)</f>
        <v>0</v>
      </c>
      <c r="BG164" s="186">
        <f>IF(N164="zákl. přenesená",J164,0)</f>
        <v>0</v>
      </c>
      <c r="BH164" s="186">
        <f>IF(N164="sníž. přenesená",J164,0)</f>
        <v>0</v>
      </c>
      <c r="BI164" s="186">
        <f>IF(N164="nulová",J164,0)</f>
        <v>0</v>
      </c>
      <c r="BJ164" s="19" t="s">
        <v>80</v>
      </c>
      <c r="BK164" s="186">
        <f>ROUND(I164*H164,1)</f>
        <v>0</v>
      </c>
      <c r="BL164" s="19" t="s">
        <v>268</v>
      </c>
      <c r="BM164" s="185" t="s">
        <v>2517</v>
      </c>
    </row>
    <row r="165" spans="1:65" s="2" customFormat="1" ht="11.25">
      <c r="A165" s="36"/>
      <c r="B165" s="37"/>
      <c r="C165" s="38"/>
      <c r="D165" s="187" t="s">
        <v>172</v>
      </c>
      <c r="E165" s="38"/>
      <c r="F165" s="188" t="s">
        <v>2518</v>
      </c>
      <c r="G165" s="38"/>
      <c r="H165" s="38"/>
      <c r="I165" s="189"/>
      <c r="J165" s="38"/>
      <c r="K165" s="38"/>
      <c r="L165" s="41"/>
      <c r="M165" s="190"/>
      <c r="N165" s="191"/>
      <c r="O165" s="66"/>
      <c r="P165" s="66"/>
      <c r="Q165" s="66"/>
      <c r="R165" s="66"/>
      <c r="S165" s="66"/>
      <c r="T165" s="66"/>
      <c r="U165" s="67"/>
      <c r="V165" s="36"/>
      <c r="W165" s="36"/>
      <c r="X165" s="36"/>
      <c r="Y165" s="36"/>
      <c r="Z165" s="36"/>
      <c r="AA165" s="36"/>
      <c r="AB165" s="36"/>
      <c r="AC165" s="36"/>
      <c r="AD165" s="36"/>
      <c r="AE165" s="36"/>
      <c r="AT165" s="19" t="s">
        <v>172</v>
      </c>
      <c r="AU165" s="19" t="s">
        <v>82</v>
      </c>
    </row>
    <row r="166" spans="1:65" s="2" customFormat="1" ht="16.5" customHeight="1">
      <c r="A166" s="36"/>
      <c r="B166" s="37"/>
      <c r="C166" s="174" t="s">
        <v>401</v>
      </c>
      <c r="D166" s="174" t="s">
        <v>165</v>
      </c>
      <c r="E166" s="175" t="s">
        <v>2519</v>
      </c>
      <c r="F166" s="176" t="s">
        <v>2520</v>
      </c>
      <c r="G166" s="177" t="s">
        <v>1985</v>
      </c>
      <c r="H166" s="178">
        <v>1</v>
      </c>
      <c r="I166" s="179"/>
      <c r="J166" s="180">
        <f>ROUND(I166*H166,1)</f>
        <v>0</v>
      </c>
      <c r="K166" s="176" t="s">
        <v>169</v>
      </c>
      <c r="L166" s="41"/>
      <c r="M166" s="181" t="s">
        <v>19</v>
      </c>
      <c r="N166" s="182" t="s">
        <v>43</v>
      </c>
      <c r="O166" s="66"/>
      <c r="P166" s="183">
        <f>O166*H166</f>
        <v>0</v>
      </c>
      <c r="Q166" s="183">
        <v>0</v>
      </c>
      <c r="R166" s="183">
        <f>Q166*H166</f>
        <v>0</v>
      </c>
      <c r="S166" s="183">
        <v>1.9460000000000002E-2</v>
      </c>
      <c r="T166" s="183">
        <f>S166*H166</f>
        <v>1.9460000000000002E-2</v>
      </c>
      <c r="U166" s="184" t="s">
        <v>19</v>
      </c>
      <c r="V166" s="36"/>
      <c r="W166" s="36"/>
      <c r="X166" s="36"/>
      <c r="Y166" s="36"/>
      <c r="Z166" s="36"/>
      <c r="AA166" s="36"/>
      <c r="AB166" s="36"/>
      <c r="AC166" s="36"/>
      <c r="AD166" s="36"/>
      <c r="AE166" s="36"/>
      <c r="AR166" s="185" t="s">
        <v>268</v>
      </c>
      <c r="AT166" s="185" t="s">
        <v>165</v>
      </c>
      <c r="AU166" s="185" t="s">
        <v>82</v>
      </c>
      <c r="AY166" s="19" t="s">
        <v>161</v>
      </c>
      <c r="BE166" s="186">
        <f>IF(N166="základní",J166,0)</f>
        <v>0</v>
      </c>
      <c r="BF166" s="186">
        <f>IF(N166="snížená",J166,0)</f>
        <v>0</v>
      </c>
      <c r="BG166" s="186">
        <f>IF(N166="zákl. přenesená",J166,0)</f>
        <v>0</v>
      </c>
      <c r="BH166" s="186">
        <f>IF(N166="sníž. přenesená",J166,0)</f>
        <v>0</v>
      </c>
      <c r="BI166" s="186">
        <f>IF(N166="nulová",J166,0)</f>
        <v>0</v>
      </c>
      <c r="BJ166" s="19" t="s">
        <v>80</v>
      </c>
      <c r="BK166" s="186">
        <f>ROUND(I166*H166,1)</f>
        <v>0</v>
      </c>
      <c r="BL166" s="19" t="s">
        <v>268</v>
      </c>
      <c r="BM166" s="185" t="s">
        <v>2521</v>
      </c>
    </row>
    <row r="167" spans="1:65" s="2" customFormat="1" ht="11.25">
      <c r="A167" s="36"/>
      <c r="B167" s="37"/>
      <c r="C167" s="38"/>
      <c r="D167" s="187" t="s">
        <v>172</v>
      </c>
      <c r="E167" s="38"/>
      <c r="F167" s="188" t="s">
        <v>2522</v>
      </c>
      <c r="G167" s="38"/>
      <c r="H167" s="38"/>
      <c r="I167" s="189"/>
      <c r="J167" s="38"/>
      <c r="K167" s="38"/>
      <c r="L167" s="41"/>
      <c r="M167" s="190"/>
      <c r="N167" s="191"/>
      <c r="O167" s="66"/>
      <c r="P167" s="66"/>
      <c r="Q167" s="66"/>
      <c r="R167" s="66"/>
      <c r="S167" s="66"/>
      <c r="T167" s="66"/>
      <c r="U167" s="67"/>
      <c r="V167" s="36"/>
      <c r="W167" s="36"/>
      <c r="X167" s="36"/>
      <c r="Y167" s="36"/>
      <c r="Z167" s="36"/>
      <c r="AA167" s="36"/>
      <c r="AB167" s="36"/>
      <c r="AC167" s="36"/>
      <c r="AD167" s="36"/>
      <c r="AE167" s="36"/>
      <c r="AT167" s="19" t="s">
        <v>172</v>
      </c>
      <c r="AU167" s="19" t="s">
        <v>82</v>
      </c>
    </row>
    <row r="168" spans="1:65" s="2" customFormat="1" ht="16.5" customHeight="1">
      <c r="A168" s="36"/>
      <c r="B168" s="37"/>
      <c r="C168" s="174" t="s">
        <v>406</v>
      </c>
      <c r="D168" s="174" t="s">
        <v>165</v>
      </c>
      <c r="E168" s="175" t="s">
        <v>2523</v>
      </c>
      <c r="F168" s="176" t="s">
        <v>2524</v>
      </c>
      <c r="G168" s="177" t="s">
        <v>1985</v>
      </c>
      <c r="H168" s="178">
        <v>3</v>
      </c>
      <c r="I168" s="179"/>
      <c r="J168" s="180">
        <f>ROUND(I168*H168,1)</f>
        <v>0</v>
      </c>
      <c r="K168" s="176" t="s">
        <v>169</v>
      </c>
      <c r="L168" s="41"/>
      <c r="M168" s="181" t="s">
        <v>19</v>
      </c>
      <c r="N168" s="182" t="s">
        <v>43</v>
      </c>
      <c r="O168" s="66"/>
      <c r="P168" s="183">
        <f>O168*H168</f>
        <v>0</v>
      </c>
      <c r="Q168" s="183">
        <v>0</v>
      </c>
      <c r="R168" s="183">
        <f>Q168*H168</f>
        <v>0</v>
      </c>
      <c r="S168" s="183">
        <v>1.107E-2</v>
      </c>
      <c r="T168" s="183">
        <f>S168*H168</f>
        <v>3.3210000000000003E-2</v>
      </c>
      <c r="U168" s="184" t="s">
        <v>19</v>
      </c>
      <c r="V168" s="36"/>
      <c r="W168" s="36"/>
      <c r="X168" s="36"/>
      <c r="Y168" s="36"/>
      <c r="Z168" s="36"/>
      <c r="AA168" s="36"/>
      <c r="AB168" s="36"/>
      <c r="AC168" s="36"/>
      <c r="AD168" s="36"/>
      <c r="AE168" s="36"/>
      <c r="AR168" s="185" t="s">
        <v>268</v>
      </c>
      <c r="AT168" s="185" t="s">
        <v>165</v>
      </c>
      <c r="AU168" s="185" t="s">
        <v>82</v>
      </c>
      <c r="AY168" s="19" t="s">
        <v>161</v>
      </c>
      <c r="BE168" s="186">
        <f>IF(N168="základní",J168,0)</f>
        <v>0</v>
      </c>
      <c r="BF168" s="186">
        <f>IF(N168="snížená",J168,0)</f>
        <v>0</v>
      </c>
      <c r="BG168" s="186">
        <f>IF(N168="zákl. přenesená",J168,0)</f>
        <v>0</v>
      </c>
      <c r="BH168" s="186">
        <f>IF(N168="sníž. přenesená",J168,0)</f>
        <v>0</v>
      </c>
      <c r="BI168" s="186">
        <f>IF(N168="nulová",J168,0)</f>
        <v>0</v>
      </c>
      <c r="BJ168" s="19" t="s">
        <v>80</v>
      </c>
      <c r="BK168" s="186">
        <f>ROUND(I168*H168,1)</f>
        <v>0</v>
      </c>
      <c r="BL168" s="19" t="s">
        <v>268</v>
      </c>
      <c r="BM168" s="185" t="s">
        <v>2525</v>
      </c>
    </row>
    <row r="169" spans="1:65" s="2" customFormat="1" ht="11.25">
      <c r="A169" s="36"/>
      <c r="B169" s="37"/>
      <c r="C169" s="38"/>
      <c r="D169" s="187" t="s">
        <v>172</v>
      </c>
      <c r="E169" s="38"/>
      <c r="F169" s="188" t="s">
        <v>2526</v>
      </c>
      <c r="G169" s="38"/>
      <c r="H169" s="38"/>
      <c r="I169" s="189"/>
      <c r="J169" s="38"/>
      <c r="K169" s="38"/>
      <c r="L169" s="41"/>
      <c r="M169" s="190"/>
      <c r="N169" s="191"/>
      <c r="O169" s="66"/>
      <c r="P169" s="66"/>
      <c r="Q169" s="66"/>
      <c r="R169" s="66"/>
      <c r="S169" s="66"/>
      <c r="T169" s="66"/>
      <c r="U169" s="67"/>
      <c r="V169" s="36"/>
      <c r="W169" s="36"/>
      <c r="X169" s="36"/>
      <c r="Y169" s="36"/>
      <c r="Z169" s="36"/>
      <c r="AA169" s="36"/>
      <c r="AB169" s="36"/>
      <c r="AC169" s="36"/>
      <c r="AD169" s="36"/>
      <c r="AE169" s="36"/>
      <c r="AT169" s="19" t="s">
        <v>172</v>
      </c>
      <c r="AU169" s="19" t="s">
        <v>82</v>
      </c>
    </row>
    <row r="170" spans="1:65" s="2" customFormat="1" ht="16.5" customHeight="1">
      <c r="A170" s="36"/>
      <c r="B170" s="37"/>
      <c r="C170" s="174" t="s">
        <v>419</v>
      </c>
      <c r="D170" s="174" t="s">
        <v>165</v>
      </c>
      <c r="E170" s="175" t="s">
        <v>2527</v>
      </c>
      <c r="F170" s="176" t="s">
        <v>2528</v>
      </c>
      <c r="G170" s="177" t="s">
        <v>1985</v>
      </c>
      <c r="H170" s="178">
        <v>1</v>
      </c>
      <c r="I170" s="179"/>
      <c r="J170" s="180">
        <f>ROUND(I170*H170,1)</f>
        <v>0</v>
      </c>
      <c r="K170" s="176" t="s">
        <v>169</v>
      </c>
      <c r="L170" s="41"/>
      <c r="M170" s="181" t="s">
        <v>19</v>
      </c>
      <c r="N170" s="182" t="s">
        <v>43</v>
      </c>
      <c r="O170" s="66"/>
      <c r="P170" s="183">
        <f>O170*H170</f>
        <v>0</v>
      </c>
      <c r="Q170" s="183">
        <v>0</v>
      </c>
      <c r="R170" s="183">
        <f>Q170*H170</f>
        <v>0</v>
      </c>
      <c r="S170" s="183">
        <v>8.5999999999999998E-4</v>
      </c>
      <c r="T170" s="183">
        <f>S170*H170</f>
        <v>8.5999999999999998E-4</v>
      </c>
      <c r="U170" s="184" t="s">
        <v>19</v>
      </c>
      <c r="V170" s="36"/>
      <c r="W170" s="36"/>
      <c r="X170" s="36"/>
      <c r="Y170" s="36"/>
      <c r="Z170" s="36"/>
      <c r="AA170" s="36"/>
      <c r="AB170" s="36"/>
      <c r="AC170" s="36"/>
      <c r="AD170" s="36"/>
      <c r="AE170" s="36"/>
      <c r="AR170" s="185" t="s">
        <v>268</v>
      </c>
      <c r="AT170" s="185" t="s">
        <v>165</v>
      </c>
      <c r="AU170" s="185" t="s">
        <v>82</v>
      </c>
      <c r="AY170" s="19" t="s">
        <v>161</v>
      </c>
      <c r="BE170" s="186">
        <f>IF(N170="základní",J170,0)</f>
        <v>0</v>
      </c>
      <c r="BF170" s="186">
        <f>IF(N170="snížená",J170,0)</f>
        <v>0</v>
      </c>
      <c r="BG170" s="186">
        <f>IF(N170="zákl. přenesená",J170,0)</f>
        <v>0</v>
      </c>
      <c r="BH170" s="186">
        <f>IF(N170="sníž. přenesená",J170,0)</f>
        <v>0</v>
      </c>
      <c r="BI170" s="186">
        <f>IF(N170="nulová",J170,0)</f>
        <v>0</v>
      </c>
      <c r="BJ170" s="19" t="s">
        <v>80</v>
      </c>
      <c r="BK170" s="186">
        <f>ROUND(I170*H170,1)</f>
        <v>0</v>
      </c>
      <c r="BL170" s="19" t="s">
        <v>268</v>
      </c>
      <c r="BM170" s="185" t="s">
        <v>2529</v>
      </c>
    </row>
    <row r="171" spans="1:65" s="2" customFormat="1" ht="11.25">
      <c r="A171" s="36"/>
      <c r="B171" s="37"/>
      <c r="C171" s="38"/>
      <c r="D171" s="187" t="s">
        <v>172</v>
      </c>
      <c r="E171" s="38"/>
      <c r="F171" s="188" t="s">
        <v>2530</v>
      </c>
      <c r="G171" s="38"/>
      <c r="H171" s="38"/>
      <c r="I171" s="189"/>
      <c r="J171" s="38"/>
      <c r="K171" s="38"/>
      <c r="L171" s="41"/>
      <c r="M171" s="190"/>
      <c r="N171" s="191"/>
      <c r="O171" s="66"/>
      <c r="P171" s="66"/>
      <c r="Q171" s="66"/>
      <c r="R171" s="66"/>
      <c r="S171" s="66"/>
      <c r="T171" s="66"/>
      <c r="U171" s="67"/>
      <c r="V171" s="36"/>
      <c r="W171" s="36"/>
      <c r="X171" s="36"/>
      <c r="Y171" s="36"/>
      <c r="Z171" s="36"/>
      <c r="AA171" s="36"/>
      <c r="AB171" s="36"/>
      <c r="AC171" s="36"/>
      <c r="AD171" s="36"/>
      <c r="AE171" s="36"/>
      <c r="AT171" s="19" t="s">
        <v>172</v>
      </c>
      <c r="AU171" s="19" t="s">
        <v>82</v>
      </c>
    </row>
    <row r="172" spans="1:65" s="2" customFormat="1" ht="16.5" customHeight="1">
      <c r="A172" s="36"/>
      <c r="B172" s="37"/>
      <c r="C172" s="174" t="s">
        <v>163</v>
      </c>
      <c r="D172" s="174" t="s">
        <v>165</v>
      </c>
      <c r="E172" s="175" t="s">
        <v>2531</v>
      </c>
      <c r="F172" s="176" t="s">
        <v>2532</v>
      </c>
      <c r="G172" s="177" t="s">
        <v>185</v>
      </c>
      <c r="H172" s="178">
        <v>4</v>
      </c>
      <c r="I172" s="179"/>
      <c r="J172" s="180">
        <f>ROUND(I172*H172,1)</f>
        <v>0</v>
      </c>
      <c r="K172" s="176" t="s">
        <v>169</v>
      </c>
      <c r="L172" s="41"/>
      <c r="M172" s="181" t="s">
        <v>19</v>
      </c>
      <c r="N172" s="182" t="s">
        <v>43</v>
      </c>
      <c r="O172" s="66"/>
      <c r="P172" s="183">
        <f>O172*H172</f>
        <v>0</v>
      </c>
      <c r="Q172" s="183">
        <v>0</v>
      </c>
      <c r="R172" s="183">
        <f>Q172*H172</f>
        <v>0</v>
      </c>
      <c r="S172" s="183">
        <v>8.4999999999999995E-4</v>
      </c>
      <c r="T172" s="183">
        <f>S172*H172</f>
        <v>3.3999999999999998E-3</v>
      </c>
      <c r="U172" s="184" t="s">
        <v>19</v>
      </c>
      <c r="V172" s="36"/>
      <c r="W172" s="36"/>
      <c r="X172" s="36"/>
      <c r="Y172" s="36"/>
      <c r="Z172" s="36"/>
      <c r="AA172" s="36"/>
      <c r="AB172" s="36"/>
      <c r="AC172" s="36"/>
      <c r="AD172" s="36"/>
      <c r="AE172" s="36"/>
      <c r="AR172" s="185" t="s">
        <v>268</v>
      </c>
      <c r="AT172" s="185" t="s">
        <v>165</v>
      </c>
      <c r="AU172" s="185" t="s">
        <v>82</v>
      </c>
      <c r="AY172" s="19" t="s">
        <v>161</v>
      </c>
      <c r="BE172" s="186">
        <f>IF(N172="základní",J172,0)</f>
        <v>0</v>
      </c>
      <c r="BF172" s="186">
        <f>IF(N172="snížená",J172,0)</f>
        <v>0</v>
      </c>
      <c r="BG172" s="186">
        <f>IF(N172="zákl. přenesená",J172,0)</f>
        <v>0</v>
      </c>
      <c r="BH172" s="186">
        <f>IF(N172="sníž. přenesená",J172,0)</f>
        <v>0</v>
      </c>
      <c r="BI172" s="186">
        <f>IF(N172="nulová",J172,0)</f>
        <v>0</v>
      </c>
      <c r="BJ172" s="19" t="s">
        <v>80</v>
      </c>
      <c r="BK172" s="186">
        <f>ROUND(I172*H172,1)</f>
        <v>0</v>
      </c>
      <c r="BL172" s="19" t="s">
        <v>268</v>
      </c>
      <c r="BM172" s="185" t="s">
        <v>2533</v>
      </c>
    </row>
    <row r="173" spans="1:65" s="2" customFormat="1" ht="11.25">
      <c r="A173" s="36"/>
      <c r="B173" s="37"/>
      <c r="C173" s="38"/>
      <c r="D173" s="187" t="s">
        <v>172</v>
      </c>
      <c r="E173" s="38"/>
      <c r="F173" s="188" t="s">
        <v>2534</v>
      </c>
      <c r="G173" s="38"/>
      <c r="H173" s="38"/>
      <c r="I173" s="189"/>
      <c r="J173" s="38"/>
      <c r="K173" s="38"/>
      <c r="L173" s="41"/>
      <c r="M173" s="190"/>
      <c r="N173" s="191"/>
      <c r="O173" s="66"/>
      <c r="P173" s="66"/>
      <c r="Q173" s="66"/>
      <c r="R173" s="66"/>
      <c r="S173" s="66"/>
      <c r="T173" s="66"/>
      <c r="U173" s="67"/>
      <c r="V173" s="36"/>
      <c r="W173" s="36"/>
      <c r="X173" s="36"/>
      <c r="Y173" s="36"/>
      <c r="Z173" s="36"/>
      <c r="AA173" s="36"/>
      <c r="AB173" s="36"/>
      <c r="AC173" s="36"/>
      <c r="AD173" s="36"/>
      <c r="AE173" s="36"/>
      <c r="AT173" s="19" t="s">
        <v>172</v>
      </c>
      <c r="AU173" s="19" t="s">
        <v>82</v>
      </c>
    </row>
    <row r="174" spans="1:65" s="12" customFormat="1" ht="25.9" customHeight="1">
      <c r="B174" s="158"/>
      <c r="C174" s="159"/>
      <c r="D174" s="160" t="s">
        <v>71</v>
      </c>
      <c r="E174" s="161" t="s">
        <v>2381</v>
      </c>
      <c r="F174" s="161" t="s">
        <v>2382</v>
      </c>
      <c r="G174" s="159"/>
      <c r="H174" s="159"/>
      <c r="I174" s="162"/>
      <c r="J174" s="163">
        <f>BK174</f>
        <v>0</v>
      </c>
      <c r="K174" s="159"/>
      <c r="L174" s="164"/>
      <c r="M174" s="165"/>
      <c r="N174" s="166"/>
      <c r="O174" s="166"/>
      <c r="P174" s="167">
        <f>SUM(P175:P177)</f>
        <v>0</v>
      </c>
      <c r="Q174" s="166"/>
      <c r="R174" s="167">
        <f>SUM(R175:R177)</f>
        <v>0</v>
      </c>
      <c r="S174" s="166"/>
      <c r="T174" s="167">
        <f>SUM(T175:T177)</f>
        <v>0</v>
      </c>
      <c r="U174" s="168"/>
      <c r="AR174" s="169" t="s">
        <v>170</v>
      </c>
      <c r="AT174" s="170" t="s">
        <v>71</v>
      </c>
      <c r="AU174" s="170" t="s">
        <v>72</v>
      </c>
      <c r="AY174" s="169" t="s">
        <v>161</v>
      </c>
      <c r="BK174" s="171">
        <f>SUM(BK175:BK177)</f>
        <v>0</v>
      </c>
    </row>
    <row r="175" spans="1:65" s="2" customFormat="1" ht="16.5" customHeight="1">
      <c r="A175" s="36"/>
      <c r="B175" s="37"/>
      <c r="C175" s="174" t="s">
        <v>431</v>
      </c>
      <c r="D175" s="174" t="s">
        <v>165</v>
      </c>
      <c r="E175" s="175" t="s">
        <v>2390</v>
      </c>
      <c r="F175" s="176" t="s">
        <v>2391</v>
      </c>
      <c r="G175" s="177" t="s">
        <v>1838</v>
      </c>
      <c r="H175" s="178">
        <v>4</v>
      </c>
      <c r="I175" s="179"/>
      <c r="J175" s="180">
        <f>ROUND(I175*H175,1)</f>
        <v>0</v>
      </c>
      <c r="K175" s="176" t="s">
        <v>169</v>
      </c>
      <c r="L175" s="41"/>
      <c r="M175" s="181" t="s">
        <v>19</v>
      </c>
      <c r="N175" s="182" t="s">
        <v>43</v>
      </c>
      <c r="O175" s="66"/>
      <c r="P175" s="183">
        <f>O175*H175</f>
        <v>0</v>
      </c>
      <c r="Q175" s="183">
        <v>0</v>
      </c>
      <c r="R175" s="183">
        <f>Q175*H175</f>
        <v>0</v>
      </c>
      <c r="S175" s="183">
        <v>0</v>
      </c>
      <c r="T175" s="183">
        <f>S175*H175</f>
        <v>0</v>
      </c>
      <c r="U175" s="184" t="s">
        <v>19</v>
      </c>
      <c r="V175" s="36"/>
      <c r="W175" s="36"/>
      <c r="X175" s="36"/>
      <c r="Y175" s="36"/>
      <c r="Z175" s="36"/>
      <c r="AA175" s="36"/>
      <c r="AB175" s="36"/>
      <c r="AC175" s="36"/>
      <c r="AD175" s="36"/>
      <c r="AE175" s="36"/>
      <c r="AR175" s="185" t="s">
        <v>2385</v>
      </c>
      <c r="AT175" s="185" t="s">
        <v>165</v>
      </c>
      <c r="AU175" s="185" t="s">
        <v>80</v>
      </c>
      <c r="AY175" s="19" t="s">
        <v>161</v>
      </c>
      <c r="BE175" s="186">
        <f>IF(N175="základní",J175,0)</f>
        <v>0</v>
      </c>
      <c r="BF175" s="186">
        <f>IF(N175="snížená",J175,0)</f>
        <v>0</v>
      </c>
      <c r="BG175" s="186">
        <f>IF(N175="zákl. přenesená",J175,0)</f>
        <v>0</v>
      </c>
      <c r="BH175" s="186">
        <f>IF(N175="sníž. přenesená",J175,0)</f>
        <v>0</v>
      </c>
      <c r="BI175" s="186">
        <f>IF(N175="nulová",J175,0)</f>
        <v>0</v>
      </c>
      <c r="BJ175" s="19" t="s">
        <v>80</v>
      </c>
      <c r="BK175" s="186">
        <f>ROUND(I175*H175,1)</f>
        <v>0</v>
      </c>
      <c r="BL175" s="19" t="s">
        <v>2385</v>
      </c>
      <c r="BM175" s="185" t="s">
        <v>2535</v>
      </c>
    </row>
    <row r="176" spans="1:65" s="2" customFormat="1" ht="11.25">
      <c r="A176" s="36"/>
      <c r="B176" s="37"/>
      <c r="C176" s="38"/>
      <c r="D176" s="187" t="s">
        <v>172</v>
      </c>
      <c r="E176" s="38"/>
      <c r="F176" s="188" t="s">
        <v>2393</v>
      </c>
      <c r="G176" s="38"/>
      <c r="H176" s="38"/>
      <c r="I176" s="189"/>
      <c r="J176" s="38"/>
      <c r="K176" s="38"/>
      <c r="L176" s="41"/>
      <c r="M176" s="190"/>
      <c r="N176" s="191"/>
      <c r="O176" s="66"/>
      <c r="P176" s="66"/>
      <c r="Q176" s="66"/>
      <c r="R176" s="66"/>
      <c r="S176" s="66"/>
      <c r="T176" s="66"/>
      <c r="U176" s="67"/>
      <c r="V176" s="36"/>
      <c r="W176" s="36"/>
      <c r="X176" s="36"/>
      <c r="Y176" s="36"/>
      <c r="Z176" s="36"/>
      <c r="AA176" s="36"/>
      <c r="AB176" s="36"/>
      <c r="AC176" s="36"/>
      <c r="AD176" s="36"/>
      <c r="AE176" s="36"/>
      <c r="AT176" s="19" t="s">
        <v>172</v>
      </c>
      <c r="AU176" s="19" t="s">
        <v>80</v>
      </c>
    </row>
    <row r="177" spans="1:51" s="14" customFormat="1" ht="11.25">
      <c r="B177" s="203"/>
      <c r="C177" s="204"/>
      <c r="D177" s="194" t="s">
        <v>174</v>
      </c>
      <c r="E177" s="205" t="s">
        <v>19</v>
      </c>
      <c r="F177" s="206" t="s">
        <v>2536</v>
      </c>
      <c r="G177" s="204"/>
      <c r="H177" s="207">
        <v>4</v>
      </c>
      <c r="I177" s="208"/>
      <c r="J177" s="204"/>
      <c r="K177" s="204"/>
      <c r="L177" s="209"/>
      <c r="M177" s="248"/>
      <c r="N177" s="249"/>
      <c r="O177" s="249"/>
      <c r="P177" s="249"/>
      <c r="Q177" s="249"/>
      <c r="R177" s="249"/>
      <c r="S177" s="249"/>
      <c r="T177" s="249"/>
      <c r="U177" s="250"/>
      <c r="AT177" s="213" t="s">
        <v>174</v>
      </c>
      <c r="AU177" s="213" t="s">
        <v>80</v>
      </c>
      <c r="AV177" s="14" t="s">
        <v>82</v>
      </c>
      <c r="AW177" s="14" t="s">
        <v>33</v>
      </c>
      <c r="AX177" s="14" t="s">
        <v>80</v>
      </c>
      <c r="AY177" s="213" t="s">
        <v>161</v>
      </c>
    </row>
    <row r="178" spans="1:51" s="2" customFormat="1" ht="6.95" customHeight="1">
      <c r="A178" s="36"/>
      <c r="B178" s="49"/>
      <c r="C178" s="50"/>
      <c r="D178" s="50"/>
      <c r="E178" s="50"/>
      <c r="F178" s="50"/>
      <c r="G178" s="50"/>
      <c r="H178" s="50"/>
      <c r="I178" s="50"/>
      <c r="J178" s="50"/>
      <c r="K178" s="50"/>
      <c r="L178" s="41"/>
      <c r="M178" s="36"/>
      <c r="O178" s="36"/>
      <c r="P178" s="36"/>
      <c r="Q178" s="36"/>
      <c r="R178" s="36"/>
      <c r="S178" s="36"/>
      <c r="T178" s="36"/>
      <c r="U178" s="36"/>
      <c r="V178" s="36"/>
      <c r="W178" s="36"/>
      <c r="X178" s="36"/>
      <c r="Y178" s="36"/>
      <c r="Z178" s="36"/>
      <c r="AA178" s="36"/>
      <c r="AB178" s="36"/>
      <c r="AC178" s="36"/>
      <c r="AD178" s="36"/>
      <c r="AE178" s="36"/>
    </row>
  </sheetData>
  <sheetProtection algorithmName="SHA-512" hashValue="Wlb4omkS0WocQxtMsrO6iJa0UuNOcALTbi5PwiWp+v2Ifsao3pIo/ldTQtUGw5zjJ3cb/1vLYsU+O7254kyGrw==" saltValue="FR7fF4g9077CJofVgHfCfMYN7RfkwC0JwsZU/Xoyg6n6HEQmGOzJYtlgimo5+ueFuV8C+dxdVt7qr013L/S1TQ==" spinCount="100000" sheet="1" objects="1" scenarios="1" formatColumns="0" formatRows="0" autoFilter="0"/>
  <autoFilter ref="C86:K177" xr:uid="{00000000-0009-0000-0000-000006000000}"/>
  <mergeCells count="9">
    <mergeCell ref="E50:H50"/>
    <mergeCell ref="E77:H77"/>
    <mergeCell ref="E79:H79"/>
    <mergeCell ref="L2:V2"/>
    <mergeCell ref="E7:H7"/>
    <mergeCell ref="E9:H9"/>
    <mergeCell ref="E18:H18"/>
    <mergeCell ref="E27:H27"/>
    <mergeCell ref="E48:H48"/>
  </mergeCells>
  <hyperlinks>
    <hyperlink ref="F91" r:id="rId1" xr:uid="{00000000-0004-0000-0600-000000000000}"/>
    <hyperlink ref="F94" r:id="rId2" xr:uid="{00000000-0004-0000-0600-000001000000}"/>
    <hyperlink ref="F97" r:id="rId3" xr:uid="{00000000-0004-0000-0600-000002000000}"/>
    <hyperlink ref="F101" r:id="rId4" xr:uid="{00000000-0004-0000-0600-000003000000}"/>
    <hyperlink ref="F106" r:id="rId5" xr:uid="{00000000-0004-0000-0600-000004000000}"/>
    <hyperlink ref="F109" r:id="rId6" xr:uid="{00000000-0004-0000-0600-000005000000}"/>
    <hyperlink ref="F112" r:id="rId7" xr:uid="{00000000-0004-0000-0600-000006000000}"/>
    <hyperlink ref="F115" r:id="rId8" xr:uid="{00000000-0004-0000-0600-000007000000}"/>
    <hyperlink ref="F117" r:id="rId9" xr:uid="{00000000-0004-0000-0600-000008000000}"/>
    <hyperlink ref="F122" r:id="rId10" xr:uid="{00000000-0004-0000-0600-000009000000}"/>
    <hyperlink ref="F125" r:id="rId11" xr:uid="{00000000-0004-0000-0600-00000A000000}"/>
    <hyperlink ref="F128" r:id="rId12" xr:uid="{00000000-0004-0000-0600-00000B000000}"/>
    <hyperlink ref="F131" r:id="rId13" xr:uid="{00000000-0004-0000-0600-00000C000000}"/>
    <hyperlink ref="F136" r:id="rId14" xr:uid="{00000000-0004-0000-0600-00000D000000}"/>
    <hyperlink ref="F141" r:id="rId15" xr:uid="{00000000-0004-0000-0600-00000E000000}"/>
    <hyperlink ref="F145" r:id="rId16" xr:uid="{00000000-0004-0000-0600-00000F000000}"/>
    <hyperlink ref="F149" r:id="rId17" xr:uid="{00000000-0004-0000-0600-000010000000}"/>
    <hyperlink ref="F154" r:id="rId18" xr:uid="{00000000-0004-0000-0600-000011000000}"/>
    <hyperlink ref="F157" r:id="rId19" xr:uid="{00000000-0004-0000-0600-000012000000}"/>
    <hyperlink ref="F160" r:id="rId20" xr:uid="{00000000-0004-0000-0600-000013000000}"/>
    <hyperlink ref="F165" r:id="rId21" xr:uid="{00000000-0004-0000-0600-000014000000}"/>
    <hyperlink ref="F167" r:id="rId22" xr:uid="{00000000-0004-0000-0600-000015000000}"/>
    <hyperlink ref="F169" r:id="rId23" xr:uid="{00000000-0004-0000-0600-000016000000}"/>
    <hyperlink ref="F171" r:id="rId24" xr:uid="{00000000-0004-0000-0600-000017000000}"/>
    <hyperlink ref="F173" r:id="rId25" xr:uid="{00000000-0004-0000-0600-000018000000}"/>
    <hyperlink ref="F176" r:id="rId26" xr:uid="{00000000-0004-0000-0600-000019000000}"/>
  </hyperlinks>
  <pageMargins left="0.39370078740157483" right="0.39370078740157483" top="0.39370078740157483" bottom="0.39370078740157483" header="0" footer="0"/>
  <pageSetup paperSize="9" scale="84" fitToHeight="100" orientation="landscape" r:id="rId27"/>
  <headerFooter>
    <oddFooter>&amp;CStrana &amp;P z &amp;N</oddFooter>
  </headerFooter>
  <drawing r:id="rId2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0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1" width="14.16406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9"/>
      <c r="M2" s="379"/>
      <c r="N2" s="379"/>
      <c r="O2" s="379"/>
      <c r="P2" s="379"/>
      <c r="Q2" s="379"/>
      <c r="R2" s="379"/>
      <c r="S2" s="379"/>
      <c r="T2" s="379"/>
      <c r="U2" s="379"/>
      <c r="V2" s="379"/>
      <c r="AT2" s="19" t="s">
        <v>99</v>
      </c>
    </row>
    <row r="3" spans="1:46" s="1" customFormat="1" ht="6.95" customHeight="1">
      <c r="B3" s="103"/>
      <c r="C3" s="104"/>
      <c r="D3" s="104"/>
      <c r="E3" s="104"/>
      <c r="F3" s="104"/>
      <c r="G3" s="104"/>
      <c r="H3" s="104"/>
      <c r="I3" s="104"/>
      <c r="J3" s="104"/>
      <c r="K3" s="104"/>
      <c r="L3" s="22"/>
      <c r="AT3" s="19" t="s">
        <v>82</v>
      </c>
    </row>
    <row r="4" spans="1:46" s="1" customFormat="1" ht="24.95" customHeight="1">
      <c r="B4" s="22"/>
      <c r="D4" s="105" t="s">
        <v>104</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0" t="str">
        <f>'Rekapitulace stavby'!K6</f>
        <v>MM DĚČÍN - REKONSTRUKCE SÁLU BUDOVY A6(CÚ 2022/I)</v>
      </c>
      <c r="F7" s="381"/>
      <c r="G7" s="381"/>
      <c r="H7" s="381"/>
      <c r="L7" s="22"/>
    </row>
    <row r="8" spans="1:46" s="2" customFormat="1" ht="12" customHeight="1">
      <c r="A8" s="36"/>
      <c r="B8" s="41"/>
      <c r="C8" s="36"/>
      <c r="D8" s="107" t="s">
        <v>105</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2" t="s">
        <v>2537</v>
      </c>
      <c r="F9" s="383"/>
      <c r="G9" s="383"/>
      <c r="H9" s="383"/>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11. 3. 2022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4" t="str">
        <f>'Rekapitulace stavby'!E14</f>
        <v>Vyplň údaj</v>
      </c>
      <c r="F18" s="385"/>
      <c r="G18" s="385"/>
      <c r="H18" s="385"/>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19</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2538</v>
      </c>
      <c r="F21" s="36"/>
      <c r="G21" s="36"/>
      <c r="H21" s="36"/>
      <c r="I21" s="107" t="s">
        <v>28</v>
      </c>
      <c r="J21" s="109" t="s">
        <v>19</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34</v>
      </c>
      <c r="E23" s="36"/>
      <c r="F23" s="36"/>
      <c r="G23" s="36"/>
      <c r="H23" s="36"/>
      <c r="I23" s="107" t="s">
        <v>26</v>
      </c>
      <c r="J23" s="109" t="str">
        <f>IF('Rekapitulace stavby'!AN19="","",'Rekapitulace stavby'!AN19)</f>
        <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tr">
        <f>IF('Rekapitulace stavby'!E20="","",'Rekapitulace stavby'!E20)</f>
        <v xml:space="preserve">Nina Blavková Děčín </v>
      </c>
      <c r="F24" s="36"/>
      <c r="G24" s="36"/>
      <c r="H24" s="36"/>
      <c r="I24" s="107" t="s">
        <v>28</v>
      </c>
      <c r="J24" s="109" t="str">
        <f>IF('Rekapitulace stavby'!AN20="","",'Rekapitulace stavby'!AN20)</f>
        <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36</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59.25" customHeight="1">
      <c r="A27" s="111"/>
      <c r="B27" s="112"/>
      <c r="C27" s="111"/>
      <c r="D27" s="111"/>
      <c r="E27" s="386" t="s">
        <v>107</v>
      </c>
      <c r="F27" s="386"/>
      <c r="G27" s="386"/>
      <c r="H27" s="386"/>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38</v>
      </c>
      <c r="E30" s="36"/>
      <c r="F30" s="36"/>
      <c r="G30" s="36"/>
      <c r="H30" s="36"/>
      <c r="I30" s="36"/>
      <c r="J30" s="116">
        <f>ROUND(J80, 1)</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40</v>
      </c>
      <c r="G32" s="36"/>
      <c r="H32" s="36"/>
      <c r="I32" s="117" t="s">
        <v>39</v>
      </c>
      <c r="J32" s="117" t="s">
        <v>41</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42</v>
      </c>
      <c r="E33" s="107" t="s">
        <v>43</v>
      </c>
      <c r="F33" s="119">
        <f>ROUND((SUM(BE80:BE108)),  1)</f>
        <v>0</v>
      </c>
      <c r="G33" s="36"/>
      <c r="H33" s="36"/>
      <c r="I33" s="120">
        <v>0.21</v>
      </c>
      <c r="J33" s="119">
        <f>ROUND(((SUM(BE80:BE108))*I33),  1)</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44</v>
      </c>
      <c r="F34" s="119">
        <f>ROUND((SUM(BF80:BF108)),  1)</f>
        <v>0</v>
      </c>
      <c r="G34" s="36"/>
      <c r="H34" s="36"/>
      <c r="I34" s="120">
        <v>0.15</v>
      </c>
      <c r="J34" s="119">
        <f>ROUND(((SUM(BF80:BF108))*I34),  1)</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45</v>
      </c>
      <c r="F35" s="119">
        <f>ROUND((SUM(BG80:BG108)),  1)</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46</v>
      </c>
      <c r="F36" s="119">
        <f>ROUND((SUM(BH80:BH108)),  1)</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47</v>
      </c>
      <c r="F37" s="119">
        <f>ROUND((SUM(BI80:BI108)),  1)</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48</v>
      </c>
      <c r="E39" s="123"/>
      <c r="F39" s="123"/>
      <c r="G39" s="124" t="s">
        <v>49</v>
      </c>
      <c r="H39" s="125" t="s">
        <v>50</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108</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7" t="str">
        <f>E7</f>
        <v>MM DĚČÍN - REKONSTRUKCE SÁLU BUDOVY A6(CÚ 2022/I)</v>
      </c>
      <c r="F48" s="388"/>
      <c r="G48" s="388"/>
      <c r="H48" s="388"/>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105</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40" t="str">
        <f>E9</f>
        <v>7 - AUDIOVIZUÁLNÍ TECHNIKA (vybavení AV technikou a řídícím systémem)</v>
      </c>
      <c r="F50" s="389"/>
      <c r="G50" s="389"/>
      <c r="H50" s="389"/>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DĚČÍN</v>
      </c>
      <c r="G52" s="38"/>
      <c r="H52" s="38"/>
      <c r="I52" s="31" t="s">
        <v>23</v>
      </c>
      <c r="J52" s="61" t="str">
        <f>IF(J12="","",J12)</f>
        <v>11. 3. 2022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STATUTÁTNÍ MĚSTO DĚČÍN Mírové.nám 1175/5, Děčín 4</v>
      </c>
      <c r="G54" s="38"/>
      <c r="H54" s="38"/>
      <c r="I54" s="31" t="s">
        <v>31</v>
      </c>
      <c r="J54" s="34" t="str">
        <f>E21</f>
        <v>Ing. Václav Jezbera</v>
      </c>
      <c r="K54" s="38"/>
      <c r="L54" s="10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 xml:space="preserve">Nina Blavková Děčín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109</v>
      </c>
      <c r="D57" s="133"/>
      <c r="E57" s="133"/>
      <c r="F57" s="133"/>
      <c r="G57" s="133"/>
      <c r="H57" s="133"/>
      <c r="I57" s="133"/>
      <c r="J57" s="134" t="s">
        <v>110</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70</v>
      </c>
      <c r="D59" s="38"/>
      <c r="E59" s="38"/>
      <c r="F59" s="38"/>
      <c r="G59" s="38"/>
      <c r="H59" s="38"/>
      <c r="I59" s="38"/>
      <c r="J59" s="79">
        <f>J80</f>
        <v>0</v>
      </c>
      <c r="K59" s="38"/>
      <c r="L59" s="108"/>
      <c r="S59" s="36"/>
      <c r="T59" s="36"/>
      <c r="U59" s="36"/>
      <c r="V59" s="36"/>
      <c r="W59" s="36"/>
      <c r="X59" s="36"/>
      <c r="Y59" s="36"/>
      <c r="Z59" s="36"/>
      <c r="AA59" s="36"/>
      <c r="AB59" s="36"/>
      <c r="AC59" s="36"/>
      <c r="AD59" s="36"/>
      <c r="AE59" s="36"/>
      <c r="AU59" s="19" t="s">
        <v>111</v>
      </c>
    </row>
    <row r="60" spans="1:47" s="9" customFormat="1" ht="24.95" customHeight="1">
      <c r="B60" s="136"/>
      <c r="C60" s="137"/>
      <c r="D60" s="138" t="s">
        <v>2539</v>
      </c>
      <c r="E60" s="139"/>
      <c r="F60" s="139"/>
      <c r="G60" s="139"/>
      <c r="H60" s="139"/>
      <c r="I60" s="139"/>
      <c r="J60" s="140">
        <f>J81</f>
        <v>0</v>
      </c>
      <c r="K60" s="137"/>
      <c r="L60" s="141"/>
    </row>
    <row r="61" spans="1:47" s="2" customFormat="1" ht="21.75" customHeight="1">
      <c r="A61" s="36"/>
      <c r="B61" s="37"/>
      <c r="C61" s="38"/>
      <c r="D61" s="38"/>
      <c r="E61" s="38"/>
      <c r="F61" s="38"/>
      <c r="G61" s="38"/>
      <c r="H61" s="38"/>
      <c r="I61" s="38"/>
      <c r="J61" s="38"/>
      <c r="K61" s="38"/>
      <c r="L61" s="108"/>
      <c r="S61" s="36"/>
      <c r="T61" s="36"/>
      <c r="U61" s="36"/>
      <c r="V61" s="36"/>
      <c r="W61" s="36"/>
      <c r="X61" s="36"/>
      <c r="Y61" s="36"/>
      <c r="Z61" s="36"/>
      <c r="AA61" s="36"/>
      <c r="AB61" s="36"/>
      <c r="AC61" s="36"/>
      <c r="AD61" s="36"/>
      <c r="AE61" s="36"/>
    </row>
    <row r="62" spans="1:47" s="2" customFormat="1" ht="6.95" customHeight="1">
      <c r="A62" s="36"/>
      <c r="B62" s="49"/>
      <c r="C62" s="50"/>
      <c r="D62" s="50"/>
      <c r="E62" s="50"/>
      <c r="F62" s="50"/>
      <c r="G62" s="50"/>
      <c r="H62" s="50"/>
      <c r="I62" s="50"/>
      <c r="J62" s="50"/>
      <c r="K62" s="50"/>
      <c r="L62" s="108"/>
      <c r="S62" s="36"/>
      <c r="T62" s="36"/>
      <c r="U62" s="36"/>
      <c r="V62" s="36"/>
      <c r="W62" s="36"/>
      <c r="X62" s="36"/>
      <c r="Y62" s="36"/>
      <c r="Z62" s="36"/>
      <c r="AA62" s="36"/>
      <c r="AB62" s="36"/>
      <c r="AC62" s="36"/>
      <c r="AD62" s="36"/>
      <c r="AE62" s="36"/>
    </row>
    <row r="66" spans="1:63" s="2" customFormat="1" ht="6.95" customHeight="1">
      <c r="A66" s="36"/>
      <c r="B66" s="51"/>
      <c r="C66" s="52"/>
      <c r="D66" s="52"/>
      <c r="E66" s="52"/>
      <c r="F66" s="52"/>
      <c r="G66" s="52"/>
      <c r="H66" s="52"/>
      <c r="I66" s="52"/>
      <c r="J66" s="52"/>
      <c r="K66" s="52"/>
      <c r="L66" s="108"/>
      <c r="S66" s="36"/>
      <c r="T66" s="36"/>
      <c r="U66" s="36"/>
      <c r="V66" s="36"/>
      <c r="W66" s="36"/>
      <c r="X66" s="36"/>
      <c r="Y66" s="36"/>
      <c r="Z66" s="36"/>
      <c r="AA66" s="36"/>
      <c r="AB66" s="36"/>
      <c r="AC66" s="36"/>
      <c r="AD66" s="36"/>
      <c r="AE66" s="36"/>
    </row>
    <row r="67" spans="1:63" s="2" customFormat="1" ht="24.95" customHeight="1">
      <c r="A67" s="36"/>
      <c r="B67" s="37"/>
      <c r="C67" s="25" t="s">
        <v>145</v>
      </c>
      <c r="D67" s="38"/>
      <c r="E67" s="38"/>
      <c r="F67" s="38"/>
      <c r="G67" s="38"/>
      <c r="H67" s="38"/>
      <c r="I67" s="38"/>
      <c r="J67" s="38"/>
      <c r="K67" s="38"/>
      <c r="L67" s="108"/>
      <c r="S67" s="36"/>
      <c r="T67" s="36"/>
      <c r="U67" s="36"/>
      <c r="V67" s="36"/>
      <c r="W67" s="36"/>
      <c r="X67" s="36"/>
      <c r="Y67" s="36"/>
      <c r="Z67" s="36"/>
      <c r="AA67" s="36"/>
      <c r="AB67" s="36"/>
      <c r="AC67" s="36"/>
      <c r="AD67" s="36"/>
      <c r="AE67" s="36"/>
    </row>
    <row r="68" spans="1:63" s="2" customFormat="1" ht="6.95" customHeight="1">
      <c r="A68" s="36"/>
      <c r="B68" s="37"/>
      <c r="C68" s="38"/>
      <c r="D68" s="38"/>
      <c r="E68" s="38"/>
      <c r="F68" s="38"/>
      <c r="G68" s="38"/>
      <c r="H68" s="38"/>
      <c r="I68" s="38"/>
      <c r="J68" s="38"/>
      <c r="K68" s="38"/>
      <c r="L68" s="108"/>
      <c r="S68" s="36"/>
      <c r="T68" s="36"/>
      <c r="U68" s="36"/>
      <c r="V68" s="36"/>
      <c r="W68" s="36"/>
      <c r="X68" s="36"/>
      <c r="Y68" s="36"/>
      <c r="Z68" s="36"/>
      <c r="AA68" s="36"/>
      <c r="AB68" s="36"/>
      <c r="AC68" s="36"/>
      <c r="AD68" s="36"/>
      <c r="AE68" s="36"/>
    </row>
    <row r="69" spans="1:63" s="2" customFormat="1" ht="12" customHeight="1">
      <c r="A69" s="36"/>
      <c r="B69" s="37"/>
      <c r="C69" s="31" t="s">
        <v>16</v>
      </c>
      <c r="D69" s="38"/>
      <c r="E69" s="38"/>
      <c r="F69" s="38"/>
      <c r="G69" s="38"/>
      <c r="H69" s="38"/>
      <c r="I69" s="38"/>
      <c r="J69" s="38"/>
      <c r="K69" s="38"/>
      <c r="L69" s="108"/>
      <c r="S69" s="36"/>
      <c r="T69" s="36"/>
      <c r="U69" s="36"/>
      <c r="V69" s="36"/>
      <c r="W69" s="36"/>
      <c r="X69" s="36"/>
      <c r="Y69" s="36"/>
      <c r="Z69" s="36"/>
      <c r="AA69" s="36"/>
      <c r="AB69" s="36"/>
      <c r="AC69" s="36"/>
      <c r="AD69" s="36"/>
      <c r="AE69" s="36"/>
    </row>
    <row r="70" spans="1:63" s="2" customFormat="1" ht="16.5" customHeight="1">
      <c r="A70" s="36"/>
      <c r="B70" s="37"/>
      <c r="C70" s="38"/>
      <c r="D70" s="38"/>
      <c r="E70" s="387" t="str">
        <f>E7</f>
        <v>MM DĚČÍN - REKONSTRUKCE SÁLU BUDOVY A6(CÚ 2022/I)</v>
      </c>
      <c r="F70" s="388"/>
      <c r="G70" s="388"/>
      <c r="H70" s="388"/>
      <c r="I70" s="38"/>
      <c r="J70" s="38"/>
      <c r="K70" s="38"/>
      <c r="L70" s="108"/>
      <c r="S70" s="36"/>
      <c r="T70" s="36"/>
      <c r="U70" s="36"/>
      <c r="V70" s="36"/>
      <c r="W70" s="36"/>
      <c r="X70" s="36"/>
      <c r="Y70" s="36"/>
      <c r="Z70" s="36"/>
      <c r="AA70" s="36"/>
      <c r="AB70" s="36"/>
      <c r="AC70" s="36"/>
      <c r="AD70" s="36"/>
      <c r="AE70" s="36"/>
    </row>
    <row r="71" spans="1:63" s="2" customFormat="1" ht="12" customHeight="1">
      <c r="A71" s="36"/>
      <c r="B71" s="37"/>
      <c r="C71" s="31" t="s">
        <v>105</v>
      </c>
      <c r="D71" s="38"/>
      <c r="E71" s="38"/>
      <c r="F71" s="38"/>
      <c r="G71" s="38"/>
      <c r="H71" s="38"/>
      <c r="I71" s="38"/>
      <c r="J71" s="38"/>
      <c r="K71" s="38"/>
      <c r="L71" s="108"/>
      <c r="S71" s="36"/>
      <c r="T71" s="36"/>
      <c r="U71" s="36"/>
      <c r="V71" s="36"/>
      <c r="W71" s="36"/>
      <c r="X71" s="36"/>
      <c r="Y71" s="36"/>
      <c r="Z71" s="36"/>
      <c r="AA71" s="36"/>
      <c r="AB71" s="36"/>
      <c r="AC71" s="36"/>
      <c r="AD71" s="36"/>
      <c r="AE71" s="36"/>
    </row>
    <row r="72" spans="1:63" s="2" customFormat="1" ht="16.5" customHeight="1">
      <c r="A72" s="36"/>
      <c r="B72" s="37"/>
      <c r="C72" s="38"/>
      <c r="D72" s="38"/>
      <c r="E72" s="340" t="str">
        <f>E9</f>
        <v>7 - AUDIOVIZUÁLNÍ TECHNIKA (vybavení AV technikou a řídícím systémem)</v>
      </c>
      <c r="F72" s="389"/>
      <c r="G72" s="389"/>
      <c r="H72" s="389"/>
      <c r="I72" s="38"/>
      <c r="J72" s="38"/>
      <c r="K72" s="38"/>
      <c r="L72" s="108"/>
      <c r="S72" s="36"/>
      <c r="T72" s="36"/>
      <c r="U72" s="36"/>
      <c r="V72" s="36"/>
      <c r="W72" s="36"/>
      <c r="X72" s="36"/>
      <c r="Y72" s="36"/>
      <c r="Z72" s="36"/>
      <c r="AA72" s="36"/>
      <c r="AB72" s="36"/>
      <c r="AC72" s="36"/>
      <c r="AD72" s="36"/>
      <c r="AE72" s="36"/>
    </row>
    <row r="73" spans="1:63" s="2" customFormat="1" ht="6.95" customHeight="1">
      <c r="A73" s="36"/>
      <c r="B73" s="37"/>
      <c r="C73" s="38"/>
      <c r="D73" s="38"/>
      <c r="E73" s="38"/>
      <c r="F73" s="38"/>
      <c r="G73" s="38"/>
      <c r="H73" s="38"/>
      <c r="I73" s="38"/>
      <c r="J73" s="38"/>
      <c r="K73" s="38"/>
      <c r="L73" s="108"/>
      <c r="S73" s="36"/>
      <c r="T73" s="36"/>
      <c r="U73" s="36"/>
      <c r="V73" s="36"/>
      <c r="W73" s="36"/>
      <c r="X73" s="36"/>
      <c r="Y73" s="36"/>
      <c r="Z73" s="36"/>
      <c r="AA73" s="36"/>
      <c r="AB73" s="36"/>
      <c r="AC73" s="36"/>
      <c r="AD73" s="36"/>
      <c r="AE73" s="36"/>
    </row>
    <row r="74" spans="1:63" s="2" customFormat="1" ht="12" customHeight="1">
      <c r="A74" s="36"/>
      <c r="B74" s="37"/>
      <c r="C74" s="31" t="s">
        <v>21</v>
      </c>
      <c r="D74" s="38"/>
      <c r="E74" s="38"/>
      <c r="F74" s="29" t="str">
        <f>F12</f>
        <v>DĚČÍN</v>
      </c>
      <c r="G74" s="38"/>
      <c r="H74" s="38"/>
      <c r="I74" s="31" t="s">
        <v>23</v>
      </c>
      <c r="J74" s="61" t="str">
        <f>IF(J12="","",J12)</f>
        <v>11. 3. 2022</v>
      </c>
      <c r="K74" s="38"/>
      <c r="L74" s="108"/>
      <c r="S74" s="36"/>
      <c r="T74" s="36"/>
      <c r="U74" s="36"/>
      <c r="V74" s="36"/>
      <c r="W74" s="36"/>
      <c r="X74" s="36"/>
      <c r="Y74" s="36"/>
      <c r="Z74" s="36"/>
      <c r="AA74" s="36"/>
      <c r="AB74" s="36"/>
      <c r="AC74" s="36"/>
      <c r="AD74" s="36"/>
      <c r="AE74" s="36"/>
    </row>
    <row r="75" spans="1:63" s="2" customFormat="1" ht="6.95" customHeight="1">
      <c r="A75" s="36"/>
      <c r="B75" s="37"/>
      <c r="C75" s="38"/>
      <c r="D75" s="38"/>
      <c r="E75" s="38"/>
      <c r="F75" s="38"/>
      <c r="G75" s="38"/>
      <c r="H75" s="38"/>
      <c r="I75" s="38"/>
      <c r="J75" s="38"/>
      <c r="K75" s="38"/>
      <c r="L75" s="108"/>
      <c r="S75" s="36"/>
      <c r="T75" s="36"/>
      <c r="U75" s="36"/>
      <c r="V75" s="36"/>
      <c r="W75" s="36"/>
      <c r="X75" s="36"/>
      <c r="Y75" s="36"/>
      <c r="Z75" s="36"/>
      <c r="AA75" s="36"/>
      <c r="AB75" s="36"/>
      <c r="AC75" s="36"/>
      <c r="AD75" s="36"/>
      <c r="AE75" s="36"/>
    </row>
    <row r="76" spans="1:63" s="2" customFormat="1" ht="15.2" customHeight="1">
      <c r="A76" s="36"/>
      <c r="B76" s="37"/>
      <c r="C76" s="31" t="s">
        <v>25</v>
      </c>
      <c r="D76" s="38"/>
      <c r="E76" s="38"/>
      <c r="F76" s="29" t="str">
        <f>E15</f>
        <v>STATUTÁTNÍ MĚSTO DĚČÍN Mírové.nám 1175/5, Děčín 4</v>
      </c>
      <c r="G76" s="38"/>
      <c r="H76" s="38"/>
      <c r="I76" s="31" t="s">
        <v>31</v>
      </c>
      <c r="J76" s="34" t="str">
        <f>E21</f>
        <v>Ing. Václav Jezbera</v>
      </c>
      <c r="K76" s="38"/>
      <c r="L76" s="108"/>
      <c r="S76" s="36"/>
      <c r="T76" s="36"/>
      <c r="U76" s="36"/>
      <c r="V76" s="36"/>
      <c r="W76" s="36"/>
      <c r="X76" s="36"/>
      <c r="Y76" s="36"/>
      <c r="Z76" s="36"/>
      <c r="AA76" s="36"/>
      <c r="AB76" s="36"/>
      <c r="AC76" s="36"/>
      <c r="AD76" s="36"/>
      <c r="AE76" s="36"/>
    </row>
    <row r="77" spans="1:63" s="2" customFormat="1" ht="15.2" customHeight="1">
      <c r="A77" s="36"/>
      <c r="B77" s="37"/>
      <c r="C77" s="31" t="s">
        <v>29</v>
      </c>
      <c r="D77" s="38"/>
      <c r="E77" s="38"/>
      <c r="F77" s="29" t="str">
        <f>IF(E18="","",E18)</f>
        <v>Vyplň údaj</v>
      </c>
      <c r="G77" s="38"/>
      <c r="H77" s="38"/>
      <c r="I77" s="31" t="s">
        <v>34</v>
      </c>
      <c r="J77" s="34" t="str">
        <f>E24</f>
        <v xml:space="preserve">Nina Blavková Děčín </v>
      </c>
      <c r="K77" s="38"/>
      <c r="L77" s="108"/>
      <c r="S77" s="36"/>
      <c r="T77" s="36"/>
      <c r="U77" s="36"/>
      <c r="V77" s="36"/>
      <c r="W77" s="36"/>
      <c r="X77" s="36"/>
      <c r="Y77" s="36"/>
      <c r="Z77" s="36"/>
      <c r="AA77" s="36"/>
      <c r="AB77" s="36"/>
      <c r="AC77" s="36"/>
      <c r="AD77" s="36"/>
      <c r="AE77" s="36"/>
    </row>
    <row r="78" spans="1:63" s="2" customFormat="1" ht="10.35" customHeight="1">
      <c r="A78" s="36"/>
      <c r="B78" s="37"/>
      <c r="C78" s="38"/>
      <c r="D78" s="38"/>
      <c r="E78" s="38"/>
      <c r="F78" s="38"/>
      <c r="G78" s="38"/>
      <c r="H78" s="38"/>
      <c r="I78" s="38"/>
      <c r="J78" s="38"/>
      <c r="K78" s="38"/>
      <c r="L78" s="108"/>
      <c r="S78" s="36"/>
      <c r="T78" s="36"/>
      <c r="U78" s="36"/>
      <c r="V78" s="36"/>
      <c r="W78" s="36"/>
      <c r="X78" s="36"/>
      <c r="Y78" s="36"/>
      <c r="Z78" s="36"/>
      <c r="AA78" s="36"/>
      <c r="AB78" s="36"/>
      <c r="AC78" s="36"/>
      <c r="AD78" s="36"/>
      <c r="AE78" s="36"/>
    </row>
    <row r="79" spans="1:63" s="11" customFormat="1" ht="29.25" customHeight="1">
      <c r="A79" s="148"/>
      <c r="B79" s="149"/>
      <c r="C79" s="150" t="s">
        <v>146</v>
      </c>
      <c r="D79" s="151" t="s">
        <v>57</v>
      </c>
      <c r="E79" s="151" t="s">
        <v>53</v>
      </c>
      <c r="F79" s="151" t="s">
        <v>54</v>
      </c>
      <c r="G79" s="151" t="s">
        <v>147</v>
      </c>
      <c r="H79" s="151" t="s">
        <v>148</v>
      </c>
      <c r="I79" s="151" t="s">
        <v>149</v>
      </c>
      <c r="J79" s="151" t="s">
        <v>110</v>
      </c>
      <c r="K79" s="152" t="s">
        <v>150</v>
      </c>
      <c r="L79" s="153"/>
      <c r="M79" s="70" t="s">
        <v>19</v>
      </c>
      <c r="N79" s="71" t="s">
        <v>42</v>
      </c>
      <c r="O79" s="71" t="s">
        <v>151</v>
      </c>
      <c r="P79" s="71" t="s">
        <v>152</v>
      </c>
      <c r="Q79" s="71" t="s">
        <v>153</v>
      </c>
      <c r="R79" s="71" t="s">
        <v>154</v>
      </c>
      <c r="S79" s="71" t="s">
        <v>155</v>
      </c>
      <c r="T79" s="71" t="s">
        <v>156</v>
      </c>
      <c r="U79" s="72" t="s">
        <v>157</v>
      </c>
      <c r="V79" s="148"/>
      <c r="W79" s="148"/>
      <c r="X79" s="148"/>
      <c r="Y79" s="148"/>
      <c r="Z79" s="148"/>
      <c r="AA79" s="148"/>
      <c r="AB79" s="148"/>
      <c r="AC79" s="148"/>
      <c r="AD79" s="148"/>
      <c r="AE79" s="148"/>
    </row>
    <row r="80" spans="1:63" s="2" customFormat="1" ht="22.9" customHeight="1">
      <c r="A80" s="36"/>
      <c r="B80" s="37"/>
      <c r="C80" s="77" t="s">
        <v>158</v>
      </c>
      <c r="D80" s="38"/>
      <c r="E80" s="38"/>
      <c r="F80" s="38"/>
      <c r="G80" s="38"/>
      <c r="H80" s="38"/>
      <c r="I80" s="38"/>
      <c r="J80" s="154">
        <f>BK80</f>
        <v>0</v>
      </c>
      <c r="K80" s="38"/>
      <c r="L80" s="41"/>
      <c r="M80" s="73"/>
      <c r="N80" s="155"/>
      <c r="O80" s="74"/>
      <c r="P80" s="156">
        <f>P81</f>
        <v>0</v>
      </c>
      <c r="Q80" s="74"/>
      <c r="R80" s="156">
        <f>R81</f>
        <v>0</v>
      </c>
      <c r="S80" s="74"/>
      <c r="T80" s="156">
        <f>T81</f>
        <v>0</v>
      </c>
      <c r="U80" s="75"/>
      <c r="V80" s="36"/>
      <c r="W80" s="36"/>
      <c r="X80" s="36"/>
      <c r="Y80" s="36"/>
      <c r="Z80" s="36"/>
      <c r="AA80" s="36"/>
      <c r="AB80" s="36"/>
      <c r="AC80" s="36"/>
      <c r="AD80" s="36"/>
      <c r="AE80" s="36"/>
      <c r="AT80" s="19" t="s">
        <v>71</v>
      </c>
      <c r="AU80" s="19" t="s">
        <v>111</v>
      </c>
      <c r="BK80" s="157">
        <f>BK81</f>
        <v>0</v>
      </c>
    </row>
    <row r="81" spans="1:65" s="12" customFormat="1" ht="25.9" customHeight="1">
      <c r="B81" s="158"/>
      <c r="C81" s="159"/>
      <c r="D81" s="160" t="s">
        <v>71</v>
      </c>
      <c r="E81" s="161" t="s">
        <v>2540</v>
      </c>
      <c r="F81" s="161" t="s">
        <v>2540</v>
      </c>
      <c r="G81" s="159"/>
      <c r="H81" s="159"/>
      <c r="I81" s="162"/>
      <c r="J81" s="163">
        <f>BK81</f>
        <v>0</v>
      </c>
      <c r="K81" s="159"/>
      <c r="L81" s="164"/>
      <c r="M81" s="165"/>
      <c r="N81" s="166"/>
      <c r="O81" s="166"/>
      <c r="P81" s="167">
        <f>SUM(P82:P108)</f>
        <v>0</v>
      </c>
      <c r="Q81" s="166"/>
      <c r="R81" s="167">
        <f>SUM(R82:R108)</f>
        <v>0</v>
      </c>
      <c r="S81" s="166"/>
      <c r="T81" s="167">
        <f>SUM(T82:T108)</f>
        <v>0</v>
      </c>
      <c r="U81" s="168"/>
      <c r="AR81" s="169" t="s">
        <v>80</v>
      </c>
      <c r="AT81" s="170" t="s">
        <v>71</v>
      </c>
      <c r="AU81" s="170" t="s">
        <v>72</v>
      </c>
      <c r="AY81" s="169" t="s">
        <v>161</v>
      </c>
      <c r="BK81" s="171">
        <f>SUM(BK82:BK108)</f>
        <v>0</v>
      </c>
    </row>
    <row r="82" spans="1:65" s="2" customFormat="1" ht="44.25" customHeight="1">
      <c r="A82" s="36"/>
      <c r="B82" s="37"/>
      <c r="C82" s="237" t="s">
        <v>80</v>
      </c>
      <c r="D82" s="237" t="s">
        <v>250</v>
      </c>
      <c r="E82" s="238" t="s">
        <v>2541</v>
      </c>
      <c r="F82" s="239" t="s">
        <v>2542</v>
      </c>
      <c r="G82" s="240" t="s">
        <v>1842</v>
      </c>
      <c r="H82" s="241">
        <v>1</v>
      </c>
      <c r="I82" s="242"/>
      <c r="J82" s="243">
        <f t="shared" ref="J82:J108" si="0">ROUND(I82*H82,1)</f>
        <v>0</v>
      </c>
      <c r="K82" s="239" t="s">
        <v>19</v>
      </c>
      <c r="L82" s="244"/>
      <c r="M82" s="245" t="s">
        <v>19</v>
      </c>
      <c r="N82" s="246" t="s">
        <v>43</v>
      </c>
      <c r="O82" s="66"/>
      <c r="P82" s="183">
        <f t="shared" ref="P82:P108" si="1">O82*H82</f>
        <v>0</v>
      </c>
      <c r="Q82" s="183">
        <v>0</v>
      </c>
      <c r="R82" s="183">
        <f t="shared" ref="R82:R108" si="2">Q82*H82</f>
        <v>0</v>
      </c>
      <c r="S82" s="183">
        <v>0</v>
      </c>
      <c r="T82" s="183">
        <f t="shared" ref="T82:T108" si="3">S82*H82</f>
        <v>0</v>
      </c>
      <c r="U82" s="184" t="s">
        <v>19</v>
      </c>
      <c r="V82" s="36"/>
      <c r="W82" s="36"/>
      <c r="X82" s="36"/>
      <c r="Y82" s="36"/>
      <c r="Z82" s="36"/>
      <c r="AA82" s="36"/>
      <c r="AB82" s="36"/>
      <c r="AC82" s="36"/>
      <c r="AD82" s="36"/>
      <c r="AE82" s="36"/>
      <c r="AR82" s="185" t="s">
        <v>406</v>
      </c>
      <c r="AT82" s="185" t="s">
        <v>250</v>
      </c>
      <c r="AU82" s="185" t="s">
        <v>80</v>
      </c>
      <c r="AY82" s="19" t="s">
        <v>161</v>
      </c>
      <c r="BE82" s="186">
        <f t="shared" ref="BE82:BE108" si="4">IF(N82="základní",J82,0)</f>
        <v>0</v>
      </c>
      <c r="BF82" s="186">
        <f t="shared" ref="BF82:BF108" si="5">IF(N82="snížená",J82,0)</f>
        <v>0</v>
      </c>
      <c r="BG82" s="186">
        <f t="shared" ref="BG82:BG108" si="6">IF(N82="zákl. přenesená",J82,0)</f>
        <v>0</v>
      </c>
      <c r="BH82" s="186">
        <f t="shared" ref="BH82:BH108" si="7">IF(N82="sníž. přenesená",J82,0)</f>
        <v>0</v>
      </c>
      <c r="BI82" s="186">
        <f t="shared" ref="BI82:BI108" si="8">IF(N82="nulová",J82,0)</f>
        <v>0</v>
      </c>
      <c r="BJ82" s="19" t="s">
        <v>80</v>
      </c>
      <c r="BK82" s="186">
        <f t="shared" ref="BK82:BK108" si="9">ROUND(I82*H82,1)</f>
        <v>0</v>
      </c>
      <c r="BL82" s="19" t="s">
        <v>268</v>
      </c>
      <c r="BM82" s="185" t="s">
        <v>170</v>
      </c>
    </row>
    <row r="83" spans="1:65" s="2" customFormat="1" ht="24.2" customHeight="1">
      <c r="A83" s="36"/>
      <c r="B83" s="37"/>
      <c r="C83" s="237" t="s">
        <v>82</v>
      </c>
      <c r="D83" s="237" t="s">
        <v>250</v>
      </c>
      <c r="E83" s="238" t="s">
        <v>2543</v>
      </c>
      <c r="F83" s="239" t="s">
        <v>2544</v>
      </c>
      <c r="G83" s="240" t="s">
        <v>1842</v>
      </c>
      <c r="H83" s="241">
        <v>1</v>
      </c>
      <c r="I83" s="242"/>
      <c r="J83" s="243">
        <f t="shared" si="0"/>
        <v>0</v>
      </c>
      <c r="K83" s="239" t="s">
        <v>19</v>
      </c>
      <c r="L83" s="244"/>
      <c r="M83" s="245" t="s">
        <v>19</v>
      </c>
      <c r="N83" s="246" t="s">
        <v>43</v>
      </c>
      <c r="O83" s="66"/>
      <c r="P83" s="183">
        <f t="shared" si="1"/>
        <v>0</v>
      </c>
      <c r="Q83" s="183">
        <v>0</v>
      </c>
      <c r="R83" s="183">
        <f t="shared" si="2"/>
        <v>0</v>
      </c>
      <c r="S83" s="183">
        <v>0</v>
      </c>
      <c r="T83" s="183">
        <f t="shared" si="3"/>
        <v>0</v>
      </c>
      <c r="U83" s="184" t="s">
        <v>19</v>
      </c>
      <c r="V83" s="36"/>
      <c r="W83" s="36"/>
      <c r="X83" s="36"/>
      <c r="Y83" s="36"/>
      <c r="Z83" s="36"/>
      <c r="AA83" s="36"/>
      <c r="AB83" s="36"/>
      <c r="AC83" s="36"/>
      <c r="AD83" s="36"/>
      <c r="AE83" s="36"/>
      <c r="AR83" s="185" t="s">
        <v>406</v>
      </c>
      <c r="AT83" s="185" t="s">
        <v>250</v>
      </c>
      <c r="AU83" s="185" t="s">
        <v>80</v>
      </c>
      <c r="AY83" s="19" t="s">
        <v>161</v>
      </c>
      <c r="BE83" s="186">
        <f t="shared" si="4"/>
        <v>0</v>
      </c>
      <c r="BF83" s="186">
        <f t="shared" si="5"/>
        <v>0</v>
      </c>
      <c r="BG83" s="186">
        <f t="shared" si="6"/>
        <v>0</v>
      </c>
      <c r="BH83" s="186">
        <f t="shared" si="7"/>
        <v>0</v>
      </c>
      <c r="BI83" s="186">
        <f t="shared" si="8"/>
        <v>0</v>
      </c>
      <c r="BJ83" s="19" t="s">
        <v>80</v>
      </c>
      <c r="BK83" s="186">
        <f t="shared" si="9"/>
        <v>0</v>
      </c>
      <c r="BL83" s="19" t="s">
        <v>268</v>
      </c>
      <c r="BM83" s="185" t="s">
        <v>94</v>
      </c>
    </row>
    <row r="84" spans="1:65" s="2" customFormat="1" ht="24.2" customHeight="1">
      <c r="A84" s="36"/>
      <c r="B84" s="37"/>
      <c r="C84" s="237" t="s">
        <v>85</v>
      </c>
      <c r="D84" s="237" t="s">
        <v>250</v>
      </c>
      <c r="E84" s="238" t="s">
        <v>2545</v>
      </c>
      <c r="F84" s="239" t="s">
        <v>2546</v>
      </c>
      <c r="G84" s="240" t="s">
        <v>1842</v>
      </c>
      <c r="H84" s="241">
        <v>1</v>
      </c>
      <c r="I84" s="242"/>
      <c r="J84" s="243">
        <f t="shared" si="0"/>
        <v>0</v>
      </c>
      <c r="K84" s="239" t="s">
        <v>19</v>
      </c>
      <c r="L84" s="244"/>
      <c r="M84" s="245" t="s">
        <v>19</v>
      </c>
      <c r="N84" s="246" t="s">
        <v>43</v>
      </c>
      <c r="O84" s="66"/>
      <c r="P84" s="183">
        <f t="shared" si="1"/>
        <v>0</v>
      </c>
      <c r="Q84" s="183">
        <v>0</v>
      </c>
      <c r="R84" s="183">
        <f t="shared" si="2"/>
        <v>0</v>
      </c>
      <c r="S84" s="183">
        <v>0</v>
      </c>
      <c r="T84" s="183">
        <f t="shared" si="3"/>
        <v>0</v>
      </c>
      <c r="U84" s="184" t="s">
        <v>19</v>
      </c>
      <c r="V84" s="36"/>
      <c r="W84" s="36"/>
      <c r="X84" s="36"/>
      <c r="Y84" s="36"/>
      <c r="Z84" s="36"/>
      <c r="AA84" s="36"/>
      <c r="AB84" s="36"/>
      <c r="AC84" s="36"/>
      <c r="AD84" s="36"/>
      <c r="AE84" s="36"/>
      <c r="AR84" s="185" t="s">
        <v>406</v>
      </c>
      <c r="AT84" s="185" t="s">
        <v>250</v>
      </c>
      <c r="AU84" s="185" t="s">
        <v>80</v>
      </c>
      <c r="AY84" s="19" t="s">
        <v>161</v>
      </c>
      <c r="BE84" s="186">
        <f t="shared" si="4"/>
        <v>0</v>
      </c>
      <c r="BF84" s="186">
        <f t="shared" si="5"/>
        <v>0</v>
      </c>
      <c r="BG84" s="186">
        <f t="shared" si="6"/>
        <v>0</v>
      </c>
      <c r="BH84" s="186">
        <f t="shared" si="7"/>
        <v>0</v>
      </c>
      <c r="BI84" s="186">
        <f t="shared" si="8"/>
        <v>0</v>
      </c>
      <c r="BJ84" s="19" t="s">
        <v>80</v>
      </c>
      <c r="BK84" s="186">
        <f t="shared" si="9"/>
        <v>0</v>
      </c>
      <c r="BL84" s="19" t="s">
        <v>268</v>
      </c>
      <c r="BM84" s="185" t="s">
        <v>100</v>
      </c>
    </row>
    <row r="85" spans="1:65" s="2" customFormat="1" ht="37.9" customHeight="1">
      <c r="A85" s="36"/>
      <c r="B85" s="37"/>
      <c r="C85" s="237" t="s">
        <v>170</v>
      </c>
      <c r="D85" s="237" t="s">
        <v>250</v>
      </c>
      <c r="E85" s="238" t="s">
        <v>2547</v>
      </c>
      <c r="F85" s="239" t="s">
        <v>2548</v>
      </c>
      <c r="G85" s="240" t="s">
        <v>1842</v>
      </c>
      <c r="H85" s="241">
        <v>1</v>
      </c>
      <c r="I85" s="242"/>
      <c r="J85" s="243">
        <f t="shared" si="0"/>
        <v>0</v>
      </c>
      <c r="K85" s="239" t="s">
        <v>19</v>
      </c>
      <c r="L85" s="244"/>
      <c r="M85" s="245" t="s">
        <v>19</v>
      </c>
      <c r="N85" s="246" t="s">
        <v>43</v>
      </c>
      <c r="O85" s="66"/>
      <c r="P85" s="183">
        <f t="shared" si="1"/>
        <v>0</v>
      </c>
      <c r="Q85" s="183">
        <v>0</v>
      </c>
      <c r="R85" s="183">
        <f t="shared" si="2"/>
        <v>0</v>
      </c>
      <c r="S85" s="183">
        <v>0</v>
      </c>
      <c r="T85" s="183">
        <f t="shared" si="3"/>
        <v>0</v>
      </c>
      <c r="U85" s="184" t="s">
        <v>19</v>
      </c>
      <c r="V85" s="36"/>
      <c r="W85" s="36"/>
      <c r="X85" s="36"/>
      <c r="Y85" s="36"/>
      <c r="Z85" s="36"/>
      <c r="AA85" s="36"/>
      <c r="AB85" s="36"/>
      <c r="AC85" s="36"/>
      <c r="AD85" s="36"/>
      <c r="AE85" s="36"/>
      <c r="AR85" s="185" t="s">
        <v>406</v>
      </c>
      <c r="AT85" s="185" t="s">
        <v>250</v>
      </c>
      <c r="AU85" s="185" t="s">
        <v>80</v>
      </c>
      <c r="AY85" s="19" t="s">
        <v>161</v>
      </c>
      <c r="BE85" s="186">
        <f t="shared" si="4"/>
        <v>0</v>
      </c>
      <c r="BF85" s="186">
        <f t="shared" si="5"/>
        <v>0</v>
      </c>
      <c r="BG85" s="186">
        <f t="shared" si="6"/>
        <v>0</v>
      </c>
      <c r="BH85" s="186">
        <f t="shared" si="7"/>
        <v>0</v>
      </c>
      <c r="BI85" s="186">
        <f t="shared" si="8"/>
        <v>0</v>
      </c>
      <c r="BJ85" s="19" t="s">
        <v>80</v>
      </c>
      <c r="BK85" s="186">
        <f t="shared" si="9"/>
        <v>0</v>
      </c>
      <c r="BL85" s="19" t="s">
        <v>268</v>
      </c>
      <c r="BM85" s="185" t="s">
        <v>231</v>
      </c>
    </row>
    <row r="86" spans="1:65" s="2" customFormat="1" ht="66.75" customHeight="1">
      <c r="A86" s="36"/>
      <c r="B86" s="37"/>
      <c r="C86" s="237" t="s">
        <v>91</v>
      </c>
      <c r="D86" s="237" t="s">
        <v>250</v>
      </c>
      <c r="E86" s="238" t="s">
        <v>2549</v>
      </c>
      <c r="F86" s="239" t="s">
        <v>2550</v>
      </c>
      <c r="G86" s="240" t="s">
        <v>1842</v>
      </c>
      <c r="H86" s="241">
        <v>2</v>
      </c>
      <c r="I86" s="242"/>
      <c r="J86" s="243">
        <f t="shared" si="0"/>
        <v>0</v>
      </c>
      <c r="K86" s="239" t="s">
        <v>19</v>
      </c>
      <c r="L86" s="244"/>
      <c r="M86" s="245" t="s">
        <v>19</v>
      </c>
      <c r="N86" s="246" t="s">
        <v>43</v>
      </c>
      <c r="O86" s="66"/>
      <c r="P86" s="183">
        <f t="shared" si="1"/>
        <v>0</v>
      </c>
      <c r="Q86" s="183">
        <v>0</v>
      </c>
      <c r="R86" s="183">
        <f t="shared" si="2"/>
        <v>0</v>
      </c>
      <c r="S86" s="183">
        <v>0</v>
      </c>
      <c r="T86" s="183">
        <f t="shared" si="3"/>
        <v>0</v>
      </c>
      <c r="U86" s="184" t="s">
        <v>19</v>
      </c>
      <c r="V86" s="36"/>
      <c r="W86" s="36"/>
      <c r="X86" s="36"/>
      <c r="Y86" s="36"/>
      <c r="Z86" s="36"/>
      <c r="AA86" s="36"/>
      <c r="AB86" s="36"/>
      <c r="AC86" s="36"/>
      <c r="AD86" s="36"/>
      <c r="AE86" s="36"/>
      <c r="AR86" s="185" t="s">
        <v>406</v>
      </c>
      <c r="AT86" s="185" t="s">
        <v>250</v>
      </c>
      <c r="AU86" s="185" t="s">
        <v>80</v>
      </c>
      <c r="AY86" s="19" t="s">
        <v>161</v>
      </c>
      <c r="BE86" s="186">
        <f t="shared" si="4"/>
        <v>0</v>
      </c>
      <c r="BF86" s="186">
        <f t="shared" si="5"/>
        <v>0</v>
      </c>
      <c r="BG86" s="186">
        <f t="shared" si="6"/>
        <v>0</v>
      </c>
      <c r="BH86" s="186">
        <f t="shared" si="7"/>
        <v>0</v>
      </c>
      <c r="BI86" s="186">
        <f t="shared" si="8"/>
        <v>0</v>
      </c>
      <c r="BJ86" s="19" t="s">
        <v>80</v>
      </c>
      <c r="BK86" s="186">
        <f t="shared" si="9"/>
        <v>0</v>
      </c>
      <c r="BL86" s="19" t="s">
        <v>268</v>
      </c>
      <c r="BM86" s="185" t="s">
        <v>242</v>
      </c>
    </row>
    <row r="87" spans="1:65" s="2" customFormat="1" ht="37.9" customHeight="1">
      <c r="A87" s="36"/>
      <c r="B87" s="37"/>
      <c r="C87" s="237" t="s">
        <v>94</v>
      </c>
      <c r="D87" s="237" t="s">
        <v>250</v>
      </c>
      <c r="E87" s="238" t="s">
        <v>2551</v>
      </c>
      <c r="F87" s="239" t="s">
        <v>2552</v>
      </c>
      <c r="G87" s="240" t="s">
        <v>1842</v>
      </c>
      <c r="H87" s="241">
        <v>2</v>
      </c>
      <c r="I87" s="242"/>
      <c r="J87" s="243">
        <f t="shared" si="0"/>
        <v>0</v>
      </c>
      <c r="K87" s="239" t="s">
        <v>19</v>
      </c>
      <c r="L87" s="244"/>
      <c r="M87" s="245" t="s">
        <v>19</v>
      </c>
      <c r="N87" s="246" t="s">
        <v>43</v>
      </c>
      <c r="O87" s="66"/>
      <c r="P87" s="183">
        <f t="shared" si="1"/>
        <v>0</v>
      </c>
      <c r="Q87" s="183">
        <v>0</v>
      </c>
      <c r="R87" s="183">
        <f t="shared" si="2"/>
        <v>0</v>
      </c>
      <c r="S87" s="183">
        <v>0</v>
      </c>
      <c r="T87" s="183">
        <f t="shared" si="3"/>
        <v>0</v>
      </c>
      <c r="U87" s="184" t="s">
        <v>19</v>
      </c>
      <c r="V87" s="36"/>
      <c r="W87" s="36"/>
      <c r="X87" s="36"/>
      <c r="Y87" s="36"/>
      <c r="Z87" s="36"/>
      <c r="AA87" s="36"/>
      <c r="AB87" s="36"/>
      <c r="AC87" s="36"/>
      <c r="AD87" s="36"/>
      <c r="AE87" s="36"/>
      <c r="AR87" s="185" t="s">
        <v>406</v>
      </c>
      <c r="AT87" s="185" t="s">
        <v>250</v>
      </c>
      <c r="AU87" s="185" t="s">
        <v>80</v>
      </c>
      <c r="AY87" s="19" t="s">
        <v>161</v>
      </c>
      <c r="BE87" s="186">
        <f t="shared" si="4"/>
        <v>0</v>
      </c>
      <c r="BF87" s="186">
        <f t="shared" si="5"/>
        <v>0</v>
      </c>
      <c r="BG87" s="186">
        <f t="shared" si="6"/>
        <v>0</v>
      </c>
      <c r="BH87" s="186">
        <f t="shared" si="7"/>
        <v>0</v>
      </c>
      <c r="BI87" s="186">
        <f t="shared" si="8"/>
        <v>0</v>
      </c>
      <c r="BJ87" s="19" t="s">
        <v>80</v>
      </c>
      <c r="BK87" s="186">
        <f t="shared" si="9"/>
        <v>0</v>
      </c>
      <c r="BL87" s="19" t="s">
        <v>268</v>
      </c>
      <c r="BM87" s="185" t="s">
        <v>255</v>
      </c>
    </row>
    <row r="88" spans="1:65" s="2" customFormat="1" ht="44.25" customHeight="1">
      <c r="A88" s="36"/>
      <c r="B88" s="37"/>
      <c r="C88" s="237" t="s">
        <v>97</v>
      </c>
      <c r="D88" s="237" t="s">
        <v>250</v>
      </c>
      <c r="E88" s="238" t="s">
        <v>2553</v>
      </c>
      <c r="F88" s="239" t="s">
        <v>2554</v>
      </c>
      <c r="G88" s="240" t="s">
        <v>1842</v>
      </c>
      <c r="H88" s="241">
        <v>2</v>
      </c>
      <c r="I88" s="242"/>
      <c r="J88" s="243">
        <f t="shared" si="0"/>
        <v>0</v>
      </c>
      <c r="K88" s="239" t="s">
        <v>19</v>
      </c>
      <c r="L88" s="244"/>
      <c r="M88" s="245" t="s">
        <v>19</v>
      </c>
      <c r="N88" s="246" t="s">
        <v>43</v>
      </c>
      <c r="O88" s="66"/>
      <c r="P88" s="183">
        <f t="shared" si="1"/>
        <v>0</v>
      </c>
      <c r="Q88" s="183">
        <v>0</v>
      </c>
      <c r="R88" s="183">
        <f t="shared" si="2"/>
        <v>0</v>
      </c>
      <c r="S88" s="183">
        <v>0</v>
      </c>
      <c r="T88" s="183">
        <f t="shared" si="3"/>
        <v>0</v>
      </c>
      <c r="U88" s="184" t="s">
        <v>19</v>
      </c>
      <c r="V88" s="36"/>
      <c r="W88" s="36"/>
      <c r="X88" s="36"/>
      <c r="Y88" s="36"/>
      <c r="Z88" s="36"/>
      <c r="AA88" s="36"/>
      <c r="AB88" s="36"/>
      <c r="AC88" s="36"/>
      <c r="AD88" s="36"/>
      <c r="AE88" s="36"/>
      <c r="AR88" s="185" t="s">
        <v>406</v>
      </c>
      <c r="AT88" s="185" t="s">
        <v>250</v>
      </c>
      <c r="AU88" s="185" t="s">
        <v>80</v>
      </c>
      <c r="AY88" s="19" t="s">
        <v>161</v>
      </c>
      <c r="BE88" s="186">
        <f t="shared" si="4"/>
        <v>0</v>
      </c>
      <c r="BF88" s="186">
        <f t="shared" si="5"/>
        <v>0</v>
      </c>
      <c r="BG88" s="186">
        <f t="shared" si="6"/>
        <v>0</v>
      </c>
      <c r="BH88" s="186">
        <f t="shared" si="7"/>
        <v>0</v>
      </c>
      <c r="BI88" s="186">
        <f t="shared" si="8"/>
        <v>0</v>
      </c>
      <c r="BJ88" s="19" t="s">
        <v>80</v>
      </c>
      <c r="BK88" s="186">
        <f t="shared" si="9"/>
        <v>0</v>
      </c>
      <c r="BL88" s="19" t="s">
        <v>268</v>
      </c>
      <c r="BM88" s="185" t="s">
        <v>268</v>
      </c>
    </row>
    <row r="89" spans="1:65" s="2" customFormat="1" ht="44.25" customHeight="1">
      <c r="A89" s="36"/>
      <c r="B89" s="37"/>
      <c r="C89" s="237" t="s">
        <v>100</v>
      </c>
      <c r="D89" s="237" t="s">
        <v>250</v>
      </c>
      <c r="E89" s="238" t="s">
        <v>2555</v>
      </c>
      <c r="F89" s="239" t="s">
        <v>2556</v>
      </c>
      <c r="G89" s="240" t="s">
        <v>1842</v>
      </c>
      <c r="H89" s="241">
        <v>4</v>
      </c>
      <c r="I89" s="242"/>
      <c r="J89" s="243">
        <f t="shared" si="0"/>
        <v>0</v>
      </c>
      <c r="K89" s="239" t="s">
        <v>19</v>
      </c>
      <c r="L89" s="244"/>
      <c r="M89" s="245" t="s">
        <v>19</v>
      </c>
      <c r="N89" s="246" t="s">
        <v>43</v>
      </c>
      <c r="O89" s="66"/>
      <c r="P89" s="183">
        <f t="shared" si="1"/>
        <v>0</v>
      </c>
      <c r="Q89" s="183">
        <v>0</v>
      </c>
      <c r="R89" s="183">
        <f t="shared" si="2"/>
        <v>0</v>
      </c>
      <c r="S89" s="183">
        <v>0</v>
      </c>
      <c r="T89" s="183">
        <f t="shared" si="3"/>
        <v>0</v>
      </c>
      <c r="U89" s="184" t="s">
        <v>19</v>
      </c>
      <c r="V89" s="36"/>
      <c r="W89" s="36"/>
      <c r="X89" s="36"/>
      <c r="Y89" s="36"/>
      <c r="Z89" s="36"/>
      <c r="AA89" s="36"/>
      <c r="AB89" s="36"/>
      <c r="AC89" s="36"/>
      <c r="AD89" s="36"/>
      <c r="AE89" s="36"/>
      <c r="AR89" s="185" t="s">
        <v>406</v>
      </c>
      <c r="AT89" s="185" t="s">
        <v>250</v>
      </c>
      <c r="AU89" s="185" t="s">
        <v>80</v>
      </c>
      <c r="AY89" s="19" t="s">
        <v>161</v>
      </c>
      <c r="BE89" s="186">
        <f t="shared" si="4"/>
        <v>0</v>
      </c>
      <c r="BF89" s="186">
        <f t="shared" si="5"/>
        <v>0</v>
      </c>
      <c r="BG89" s="186">
        <f t="shared" si="6"/>
        <v>0</v>
      </c>
      <c r="BH89" s="186">
        <f t="shared" si="7"/>
        <v>0</v>
      </c>
      <c r="BI89" s="186">
        <f t="shared" si="8"/>
        <v>0</v>
      </c>
      <c r="BJ89" s="19" t="s">
        <v>80</v>
      </c>
      <c r="BK89" s="186">
        <f t="shared" si="9"/>
        <v>0</v>
      </c>
      <c r="BL89" s="19" t="s">
        <v>268</v>
      </c>
      <c r="BM89" s="185" t="s">
        <v>300</v>
      </c>
    </row>
    <row r="90" spans="1:65" s="2" customFormat="1" ht="37.9" customHeight="1">
      <c r="A90" s="36"/>
      <c r="B90" s="37"/>
      <c r="C90" s="237" t="s">
        <v>221</v>
      </c>
      <c r="D90" s="237" t="s">
        <v>250</v>
      </c>
      <c r="E90" s="238" t="s">
        <v>2557</v>
      </c>
      <c r="F90" s="239" t="s">
        <v>2558</v>
      </c>
      <c r="G90" s="240" t="s">
        <v>1842</v>
      </c>
      <c r="H90" s="241">
        <v>1</v>
      </c>
      <c r="I90" s="242"/>
      <c r="J90" s="243">
        <f t="shared" si="0"/>
        <v>0</v>
      </c>
      <c r="K90" s="239" t="s">
        <v>19</v>
      </c>
      <c r="L90" s="244"/>
      <c r="M90" s="245" t="s">
        <v>19</v>
      </c>
      <c r="N90" s="246" t="s">
        <v>43</v>
      </c>
      <c r="O90" s="66"/>
      <c r="P90" s="183">
        <f t="shared" si="1"/>
        <v>0</v>
      </c>
      <c r="Q90" s="183">
        <v>0</v>
      </c>
      <c r="R90" s="183">
        <f t="shared" si="2"/>
        <v>0</v>
      </c>
      <c r="S90" s="183">
        <v>0</v>
      </c>
      <c r="T90" s="183">
        <f t="shared" si="3"/>
        <v>0</v>
      </c>
      <c r="U90" s="184" t="s">
        <v>19</v>
      </c>
      <c r="V90" s="36"/>
      <c r="W90" s="36"/>
      <c r="X90" s="36"/>
      <c r="Y90" s="36"/>
      <c r="Z90" s="36"/>
      <c r="AA90" s="36"/>
      <c r="AB90" s="36"/>
      <c r="AC90" s="36"/>
      <c r="AD90" s="36"/>
      <c r="AE90" s="36"/>
      <c r="AR90" s="185" t="s">
        <v>406</v>
      </c>
      <c r="AT90" s="185" t="s">
        <v>250</v>
      </c>
      <c r="AU90" s="185" t="s">
        <v>80</v>
      </c>
      <c r="AY90" s="19" t="s">
        <v>161</v>
      </c>
      <c r="BE90" s="186">
        <f t="shared" si="4"/>
        <v>0</v>
      </c>
      <c r="BF90" s="186">
        <f t="shared" si="5"/>
        <v>0</v>
      </c>
      <c r="BG90" s="186">
        <f t="shared" si="6"/>
        <v>0</v>
      </c>
      <c r="BH90" s="186">
        <f t="shared" si="7"/>
        <v>0</v>
      </c>
      <c r="BI90" s="186">
        <f t="shared" si="8"/>
        <v>0</v>
      </c>
      <c r="BJ90" s="19" t="s">
        <v>80</v>
      </c>
      <c r="BK90" s="186">
        <f t="shared" si="9"/>
        <v>0</v>
      </c>
      <c r="BL90" s="19" t="s">
        <v>268</v>
      </c>
      <c r="BM90" s="185" t="s">
        <v>320</v>
      </c>
    </row>
    <row r="91" spans="1:65" s="2" customFormat="1" ht="33" customHeight="1">
      <c r="A91" s="36"/>
      <c r="B91" s="37"/>
      <c r="C91" s="237" t="s">
        <v>231</v>
      </c>
      <c r="D91" s="237" t="s">
        <v>250</v>
      </c>
      <c r="E91" s="238" t="s">
        <v>2559</v>
      </c>
      <c r="F91" s="239" t="s">
        <v>2560</v>
      </c>
      <c r="G91" s="240" t="s">
        <v>1842</v>
      </c>
      <c r="H91" s="241">
        <v>1</v>
      </c>
      <c r="I91" s="242"/>
      <c r="J91" s="243">
        <f t="shared" si="0"/>
        <v>0</v>
      </c>
      <c r="K91" s="239" t="s">
        <v>19</v>
      </c>
      <c r="L91" s="244"/>
      <c r="M91" s="245" t="s">
        <v>19</v>
      </c>
      <c r="N91" s="246" t="s">
        <v>43</v>
      </c>
      <c r="O91" s="66"/>
      <c r="P91" s="183">
        <f t="shared" si="1"/>
        <v>0</v>
      </c>
      <c r="Q91" s="183">
        <v>0</v>
      </c>
      <c r="R91" s="183">
        <f t="shared" si="2"/>
        <v>0</v>
      </c>
      <c r="S91" s="183">
        <v>0</v>
      </c>
      <c r="T91" s="183">
        <f t="shared" si="3"/>
        <v>0</v>
      </c>
      <c r="U91" s="184" t="s">
        <v>19</v>
      </c>
      <c r="V91" s="36"/>
      <c r="W91" s="36"/>
      <c r="X91" s="36"/>
      <c r="Y91" s="36"/>
      <c r="Z91" s="36"/>
      <c r="AA91" s="36"/>
      <c r="AB91" s="36"/>
      <c r="AC91" s="36"/>
      <c r="AD91" s="36"/>
      <c r="AE91" s="36"/>
      <c r="AR91" s="185" t="s">
        <v>406</v>
      </c>
      <c r="AT91" s="185" t="s">
        <v>250</v>
      </c>
      <c r="AU91" s="185" t="s">
        <v>80</v>
      </c>
      <c r="AY91" s="19" t="s">
        <v>161</v>
      </c>
      <c r="BE91" s="186">
        <f t="shared" si="4"/>
        <v>0</v>
      </c>
      <c r="BF91" s="186">
        <f t="shared" si="5"/>
        <v>0</v>
      </c>
      <c r="BG91" s="186">
        <f t="shared" si="6"/>
        <v>0</v>
      </c>
      <c r="BH91" s="186">
        <f t="shared" si="7"/>
        <v>0</v>
      </c>
      <c r="BI91" s="186">
        <f t="shared" si="8"/>
        <v>0</v>
      </c>
      <c r="BJ91" s="19" t="s">
        <v>80</v>
      </c>
      <c r="BK91" s="186">
        <f t="shared" si="9"/>
        <v>0</v>
      </c>
      <c r="BL91" s="19" t="s">
        <v>268</v>
      </c>
      <c r="BM91" s="185" t="s">
        <v>338</v>
      </c>
    </row>
    <row r="92" spans="1:65" s="2" customFormat="1" ht="33" customHeight="1">
      <c r="A92" s="36"/>
      <c r="B92" s="37"/>
      <c r="C92" s="237" t="s">
        <v>240</v>
      </c>
      <c r="D92" s="237" t="s">
        <v>250</v>
      </c>
      <c r="E92" s="238" t="s">
        <v>2561</v>
      </c>
      <c r="F92" s="239" t="s">
        <v>2562</v>
      </c>
      <c r="G92" s="240" t="s">
        <v>1842</v>
      </c>
      <c r="H92" s="241">
        <v>1</v>
      </c>
      <c r="I92" s="242"/>
      <c r="J92" s="243">
        <f t="shared" si="0"/>
        <v>0</v>
      </c>
      <c r="K92" s="239" t="s">
        <v>19</v>
      </c>
      <c r="L92" s="244"/>
      <c r="M92" s="245" t="s">
        <v>19</v>
      </c>
      <c r="N92" s="246" t="s">
        <v>43</v>
      </c>
      <c r="O92" s="66"/>
      <c r="P92" s="183">
        <f t="shared" si="1"/>
        <v>0</v>
      </c>
      <c r="Q92" s="183">
        <v>0</v>
      </c>
      <c r="R92" s="183">
        <f t="shared" si="2"/>
        <v>0</v>
      </c>
      <c r="S92" s="183">
        <v>0</v>
      </c>
      <c r="T92" s="183">
        <f t="shared" si="3"/>
        <v>0</v>
      </c>
      <c r="U92" s="184" t="s">
        <v>19</v>
      </c>
      <c r="V92" s="36"/>
      <c r="W92" s="36"/>
      <c r="X92" s="36"/>
      <c r="Y92" s="36"/>
      <c r="Z92" s="36"/>
      <c r="AA92" s="36"/>
      <c r="AB92" s="36"/>
      <c r="AC92" s="36"/>
      <c r="AD92" s="36"/>
      <c r="AE92" s="36"/>
      <c r="AR92" s="185" t="s">
        <v>406</v>
      </c>
      <c r="AT92" s="185" t="s">
        <v>250</v>
      </c>
      <c r="AU92" s="185" t="s">
        <v>80</v>
      </c>
      <c r="AY92" s="19" t="s">
        <v>161</v>
      </c>
      <c r="BE92" s="186">
        <f t="shared" si="4"/>
        <v>0</v>
      </c>
      <c r="BF92" s="186">
        <f t="shared" si="5"/>
        <v>0</v>
      </c>
      <c r="BG92" s="186">
        <f t="shared" si="6"/>
        <v>0</v>
      </c>
      <c r="BH92" s="186">
        <f t="shared" si="7"/>
        <v>0</v>
      </c>
      <c r="BI92" s="186">
        <f t="shared" si="8"/>
        <v>0</v>
      </c>
      <c r="BJ92" s="19" t="s">
        <v>80</v>
      </c>
      <c r="BK92" s="186">
        <f t="shared" si="9"/>
        <v>0</v>
      </c>
      <c r="BL92" s="19" t="s">
        <v>268</v>
      </c>
      <c r="BM92" s="185" t="s">
        <v>356</v>
      </c>
    </row>
    <row r="93" spans="1:65" s="2" customFormat="1" ht="90" customHeight="1">
      <c r="A93" s="36"/>
      <c r="B93" s="37"/>
      <c r="C93" s="237" t="s">
        <v>242</v>
      </c>
      <c r="D93" s="237" t="s">
        <v>250</v>
      </c>
      <c r="E93" s="238" t="s">
        <v>2563</v>
      </c>
      <c r="F93" s="239" t="s">
        <v>2564</v>
      </c>
      <c r="G93" s="240" t="s">
        <v>1842</v>
      </c>
      <c r="H93" s="241">
        <v>1</v>
      </c>
      <c r="I93" s="242"/>
      <c r="J93" s="243">
        <f t="shared" si="0"/>
        <v>0</v>
      </c>
      <c r="K93" s="239" t="s">
        <v>19</v>
      </c>
      <c r="L93" s="244"/>
      <c r="M93" s="245" t="s">
        <v>19</v>
      </c>
      <c r="N93" s="246" t="s">
        <v>43</v>
      </c>
      <c r="O93" s="66"/>
      <c r="P93" s="183">
        <f t="shared" si="1"/>
        <v>0</v>
      </c>
      <c r="Q93" s="183">
        <v>0</v>
      </c>
      <c r="R93" s="183">
        <f t="shared" si="2"/>
        <v>0</v>
      </c>
      <c r="S93" s="183">
        <v>0</v>
      </c>
      <c r="T93" s="183">
        <f t="shared" si="3"/>
        <v>0</v>
      </c>
      <c r="U93" s="184" t="s">
        <v>19</v>
      </c>
      <c r="V93" s="36"/>
      <c r="W93" s="36"/>
      <c r="X93" s="36"/>
      <c r="Y93" s="36"/>
      <c r="Z93" s="36"/>
      <c r="AA93" s="36"/>
      <c r="AB93" s="36"/>
      <c r="AC93" s="36"/>
      <c r="AD93" s="36"/>
      <c r="AE93" s="36"/>
      <c r="AR93" s="185" t="s">
        <v>406</v>
      </c>
      <c r="AT93" s="185" t="s">
        <v>250</v>
      </c>
      <c r="AU93" s="185" t="s">
        <v>80</v>
      </c>
      <c r="AY93" s="19" t="s">
        <v>161</v>
      </c>
      <c r="BE93" s="186">
        <f t="shared" si="4"/>
        <v>0</v>
      </c>
      <c r="BF93" s="186">
        <f t="shared" si="5"/>
        <v>0</v>
      </c>
      <c r="BG93" s="186">
        <f t="shared" si="6"/>
        <v>0</v>
      </c>
      <c r="BH93" s="186">
        <f t="shared" si="7"/>
        <v>0</v>
      </c>
      <c r="BI93" s="186">
        <f t="shared" si="8"/>
        <v>0</v>
      </c>
      <c r="BJ93" s="19" t="s">
        <v>80</v>
      </c>
      <c r="BK93" s="186">
        <f t="shared" si="9"/>
        <v>0</v>
      </c>
      <c r="BL93" s="19" t="s">
        <v>268</v>
      </c>
      <c r="BM93" s="185" t="s">
        <v>367</v>
      </c>
    </row>
    <row r="94" spans="1:65" s="2" customFormat="1" ht="62.65" customHeight="1">
      <c r="A94" s="36"/>
      <c r="B94" s="37"/>
      <c r="C94" s="237" t="s">
        <v>249</v>
      </c>
      <c r="D94" s="237" t="s">
        <v>250</v>
      </c>
      <c r="E94" s="238" t="s">
        <v>2565</v>
      </c>
      <c r="F94" s="239" t="s">
        <v>2566</v>
      </c>
      <c r="G94" s="240" t="s">
        <v>1842</v>
      </c>
      <c r="H94" s="241">
        <v>2</v>
      </c>
      <c r="I94" s="242"/>
      <c r="J94" s="243">
        <f t="shared" si="0"/>
        <v>0</v>
      </c>
      <c r="K94" s="239" t="s">
        <v>19</v>
      </c>
      <c r="L94" s="244"/>
      <c r="M94" s="245" t="s">
        <v>19</v>
      </c>
      <c r="N94" s="246" t="s">
        <v>43</v>
      </c>
      <c r="O94" s="66"/>
      <c r="P94" s="183">
        <f t="shared" si="1"/>
        <v>0</v>
      </c>
      <c r="Q94" s="183">
        <v>0</v>
      </c>
      <c r="R94" s="183">
        <f t="shared" si="2"/>
        <v>0</v>
      </c>
      <c r="S94" s="183">
        <v>0</v>
      </c>
      <c r="T94" s="183">
        <f t="shared" si="3"/>
        <v>0</v>
      </c>
      <c r="U94" s="184" t="s">
        <v>19</v>
      </c>
      <c r="V94" s="36"/>
      <c r="W94" s="36"/>
      <c r="X94" s="36"/>
      <c r="Y94" s="36"/>
      <c r="Z94" s="36"/>
      <c r="AA94" s="36"/>
      <c r="AB94" s="36"/>
      <c r="AC94" s="36"/>
      <c r="AD94" s="36"/>
      <c r="AE94" s="36"/>
      <c r="AR94" s="185" t="s">
        <v>406</v>
      </c>
      <c r="AT94" s="185" t="s">
        <v>250</v>
      </c>
      <c r="AU94" s="185" t="s">
        <v>80</v>
      </c>
      <c r="AY94" s="19" t="s">
        <v>161</v>
      </c>
      <c r="BE94" s="186">
        <f t="shared" si="4"/>
        <v>0</v>
      </c>
      <c r="BF94" s="186">
        <f t="shared" si="5"/>
        <v>0</v>
      </c>
      <c r="BG94" s="186">
        <f t="shared" si="6"/>
        <v>0</v>
      </c>
      <c r="BH94" s="186">
        <f t="shared" si="7"/>
        <v>0</v>
      </c>
      <c r="BI94" s="186">
        <f t="shared" si="8"/>
        <v>0</v>
      </c>
      <c r="BJ94" s="19" t="s">
        <v>80</v>
      </c>
      <c r="BK94" s="186">
        <f t="shared" si="9"/>
        <v>0</v>
      </c>
      <c r="BL94" s="19" t="s">
        <v>268</v>
      </c>
      <c r="BM94" s="185" t="s">
        <v>377</v>
      </c>
    </row>
    <row r="95" spans="1:65" s="2" customFormat="1" ht="62.65" customHeight="1">
      <c r="A95" s="36"/>
      <c r="B95" s="37"/>
      <c r="C95" s="237" t="s">
        <v>255</v>
      </c>
      <c r="D95" s="237" t="s">
        <v>250</v>
      </c>
      <c r="E95" s="238" t="s">
        <v>2567</v>
      </c>
      <c r="F95" s="239" t="s">
        <v>2568</v>
      </c>
      <c r="G95" s="240" t="s">
        <v>1842</v>
      </c>
      <c r="H95" s="241">
        <v>1</v>
      </c>
      <c r="I95" s="242"/>
      <c r="J95" s="243">
        <f t="shared" si="0"/>
        <v>0</v>
      </c>
      <c r="K95" s="239" t="s">
        <v>19</v>
      </c>
      <c r="L95" s="244"/>
      <c r="M95" s="245" t="s">
        <v>19</v>
      </c>
      <c r="N95" s="246" t="s">
        <v>43</v>
      </c>
      <c r="O95" s="66"/>
      <c r="P95" s="183">
        <f t="shared" si="1"/>
        <v>0</v>
      </c>
      <c r="Q95" s="183">
        <v>0</v>
      </c>
      <c r="R95" s="183">
        <f t="shared" si="2"/>
        <v>0</v>
      </c>
      <c r="S95" s="183">
        <v>0</v>
      </c>
      <c r="T95" s="183">
        <f t="shared" si="3"/>
        <v>0</v>
      </c>
      <c r="U95" s="184" t="s">
        <v>19</v>
      </c>
      <c r="V95" s="36"/>
      <c r="W95" s="36"/>
      <c r="X95" s="36"/>
      <c r="Y95" s="36"/>
      <c r="Z95" s="36"/>
      <c r="AA95" s="36"/>
      <c r="AB95" s="36"/>
      <c r="AC95" s="36"/>
      <c r="AD95" s="36"/>
      <c r="AE95" s="36"/>
      <c r="AR95" s="185" t="s">
        <v>406</v>
      </c>
      <c r="AT95" s="185" t="s">
        <v>250</v>
      </c>
      <c r="AU95" s="185" t="s">
        <v>80</v>
      </c>
      <c r="AY95" s="19" t="s">
        <v>161</v>
      </c>
      <c r="BE95" s="186">
        <f t="shared" si="4"/>
        <v>0</v>
      </c>
      <c r="BF95" s="186">
        <f t="shared" si="5"/>
        <v>0</v>
      </c>
      <c r="BG95" s="186">
        <f t="shared" si="6"/>
        <v>0</v>
      </c>
      <c r="BH95" s="186">
        <f t="shared" si="7"/>
        <v>0</v>
      </c>
      <c r="BI95" s="186">
        <f t="shared" si="8"/>
        <v>0</v>
      </c>
      <c r="BJ95" s="19" t="s">
        <v>80</v>
      </c>
      <c r="BK95" s="186">
        <f t="shared" si="9"/>
        <v>0</v>
      </c>
      <c r="BL95" s="19" t="s">
        <v>268</v>
      </c>
      <c r="BM95" s="185" t="s">
        <v>390</v>
      </c>
    </row>
    <row r="96" spans="1:65" s="2" customFormat="1" ht="62.65" customHeight="1">
      <c r="A96" s="36"/>
      <c r="B96" s="37"/>
      <c r="C96" s="237" t="s">
        <v>8</v>
      </c>
      <c r="D96" s="237" t="s">
        <v>250</v>
      </c>
      <c r="E96" s="238" t="s">
        <v>2569</v>
      </c>
      <c r="F96" s="239" t="s">
        <v>2570</v>
      </c>
      <c r="G96" s="240" t="s">
        <v>1842</v>
      </c>
      <c r="H96" s="241">
        <v>1</v>
      </c>
      <c r="I96" s="242"/>
      <c r="J96" s="243">
        <f t="shared" si="0"/>
        <v>0</v>
      </c>
      <c r="K96" s="239" t="s">
        <v>19</v>
      </c>
      <c r="L96" s="244"/>
      <c r="M96" s="245" t="s">
        <v>19</v>
      </c>
      <c r="N96" s="246" t="s">
        <v>43</v>
      </c>
      <c r="O96" s="66"/>
      <c r="P96" s="183">
        <f t="shared" si="1"/>
        <v>0</v>
      </c>
      <c r="Q96" s="183">
        <v>0</v>
      </c>
      <c r="R96" s="183">
        <f t="shared" si="2"/>
        <v>0</v>
      </c>
      <c r="S96" s="183">
        <v>0</v>
      </c>
      <c r="T96" s="183">
        <f t="shared" si="3"/>
        <v>0</v>
      </c>
      <c r="U96" s="184" t="s">
        <v>19</v>
      </c>
      <c r="V96" s="36"/>
      <c r="W96" s="36"/>
      <c r="X96" s="36"/>
      <c r="Y96" s="36"/>
      <c r="Z96" s="36"/>
      <c r="AA96" s="36"/>
      <c r="AB96" s="36"/>
      <c r="AC96" s="36"/>
      <c r="AD96" s="36"/>
      <c r="AE96" s="36"/>
      <c r="AR96" s="185" t="s">
        <v>406</v>
      </c>
      <c r="AT96" s="185" t="s">
        <v>250</v>
      </c>
      <c r="AU96" s="185" t="s">
        <v>80</v>
      </c>
      <c r="AY96" s="19" t="s">
        <v>161</v>
      </c>
      <c r="BE96" s="186">
        <f t="shared" si="4"/>
        <v>0</v>
      </c>
      <c r="BF96" s="186">
        <f t="shared" si="5"/>
        <v>0</v>
      </c>
      <c r="BG96" s="186">
        <f t="shared" si="6"/>
        <v>0</v>
      </c>
      <c r="BH96" s="186">
        <f t="shared" si="7"/>
        <v>0</v>
      </c>
      <c r="BI96" s="186">
        <f t="shared" si="8"/>
        <v>0</v>
      </c>
      <c r="BJ96" s="19" t="s">
        <v>80</v>
      </c>
      <c r="BK96" s="186">
        <f t="shared" si="9"/>
        <v>0</v>
      </c>
      <c r="BL96" s="19" t="s">
        <v>268</v>
      </c>
      <c r="BM96" s="185" t="s">
        <v>406</v>
      </c>
    </row>
    <row r="97" spans="1:65" s="2" customFormat="1" ht="37.9" customHeight="1">
      <c r="A97" s="36"/>
      <c r="B97" s="37"/>
      <c r="C97" s="237" t="s">
        <v>268</v>
      </c>
      <c r="D97" s="237" t="s">
        <v>250</v>
      </c>
      <c r="E97" s="238" t="s">
        <v>2571</v>
      </c>
      <c r="F97" s="239" t="s">
        <v>2572</v>
      </c>
      <c r="G97" s="240" t="s">
        <v>1842</v>
      </c>
      <c r="H97" s="241">
        <v>1</v>
      </c>
      <c r="I97" s="242"/>
      <c r="J97" s="243">
        <f t="shared" si="0"/>
        <v>0</v>
      </c>
      <c r="K97" s="239" t="s">
        <v>19</v>
      </c>
      <c r="L97" s="244"/>
      <c r="M97" s="245" t="s">
        <v>19</v>
      </c>
      <c r="N97" s="246" t="s">
        <v>43</v>
      </c>
      <c r="O97" s="66"/>
      <c r="P97" s="183">
        <f t="shared" si="1"/>
        <v>0</v>
      </c>
      <c r="Q97" s="183">
        <v>0</v>
      </c>
      <c r="R97" s="183">
        <f t="shared" si="2"/>
        <v>0</v>
      </c>
      <c r="S97" s="183">
        <v>0</v>
      </c>
      <c r="T97" s="183">
        <f t="shared" si="3"/>
        <v>0</v>
      </c>
      <c r="U97" s="184" t="s">
        <v>19</v>
      </c>
      <c r="V97" s="36"/>
      <c r="W97" s="36"/>
      <c r="X97" s="36"/>
      <c r="Y97" s="36"/>
      <c r="Z97" s="36"/>
      <c r="AA97" s="36"/>
      <c r="AB97" s="36"/>
      <c r="AC97" s="36"/>
      <c r="AD97" s="36"/>
      <c r="AE97" s="36"/>
      <c r="AR97" s="185" t="s">
        <v>406</v>
      </c>
      <c r="AT97" s="185" t="s">
        <v>250</v>
      </c>
      <c r="AU97" s="185" t="s">
        <v>80</v>
      </c>
      <c r="AY97" s="19" t="s">
        <v>161</v>
      </c>
      <c r="BE97" s="186">
        <f t="shared" si="4"/>
        <v>0</v>
      </c>
      <c r="BF97" s="186">
        <f t="shared" si="5"/>
        <v>0</v>
      </c>
      <c r="BG97" s="186">
        <f t="shared" si="6"/>
        <v>0</v>
      </c>
      <c r="BH97" s="186">
        <f t="shared" si="7"/>
        <v>0</v>
      </c>
      <c r="BI97" s="186">
        <f t="shared" si="8"/>
        <v>0</v>
      </c>
      <c r="BJ97" s="19" t="s">
        <v>80</v>
      </c>
      <c r="BK97" s="186">
        <f t="shared" si="9"/>
        <v>0</v>
      </c>
      <c r="BL97" s="19" t="s">
        <v>268</v>
      </c>
      <c r="BM97" s="185" t="s">
        <v>163</v>
      </c>
    </row>
    <row r="98" spans="1:65" s="2" customFormat="1" ht="49.15" customHeight="1">
      <c r="A98" s="36"/>
      <c r="B98" s="37"/>
      <c r="C98" s="237" t="s">
        <v>295</v>
      </c>
      <c r="D98" s="237" t="s">
        <v>250</v>
      </c>
      <c r="E98" s="238" t="s">
        <v>2573</v>
      </c>
      <c r="F98" s="239" t="s">
        <v>2574</v>
      </c>
      <c r="G98" s="240" t="s">
        <v>1842</v>
      </c>
      <c r="H98" s="241">
        <v>1</v>
      </c>
      <c r="I98" s="242"/>
      <c r="J98" s="243">
        <f t="shared" si="0"/>
        <v>0</v>
      </c>
      <c r="K98" s="239" t="s">
        <v>19</v>
      </c>
      <c r="L98" s="244"/>
      <c r="M98" s="245" t="s">
        <v>19</v>
      </c>
      <c r="N98" s="246" t="s">
        <v>43</v>
      </c>
      <c r="O98" s="66"/>
      <c r="P98" s="183">
        <f t="shared" si="1"/>
        <v>0</v>
      </c>
      <c r="Q98" s="183">
        <v>0</v>
      </c>
      <c r="R98" s="183">
        <f t="shared" si="2"/>
        <v>0</v>
      </c>
      <c r="S98" s="183">
        <v>0</v>
      </c>
      <c r="T98" s="183">
        <f t="shared" si="3"/>
        <v>0</v>
      </c>
      <c r="U98" s="184" t="s">
        <v>19</v>
      </c>
      <c r="V98" s="36"/>
      <c r="W98" s="36"/>
      <c r="X98" s="36"/>
      <c r="Y98" s="36"/>
      <c r="Z98" s="36"/>
      <c r="AA98" s="36"/>
      <c r="AB98" s="36"/>
      <c r="AC98" s="36"/>
      <c r="AD98" s="36"/>
      <c r="AE98" s="36"/>
      <c r="AR98" s="185" t="s">
        <v>406</v>
      </c>
      <c r="AT98" s="185" t="s">
        <v>250</v>
      </c>
      <c r="AU98" s="185" t="s">
        <v>80</v>
      </c>
      <c r="AY98" s="19" t="s">
        <v>161</v>
      </c>
      <c r="BE98" s="186">
        <f t="shared" si="4"/>
        <v>0</v>
      </c>
      <c r="BF98" s="186">
        <f t="shared" si="5"/>
        <v>0</v>
      </c>
      <c r="BG98" s="186">
        <f t="shared" si="6"/>
        <v>0</v>
      </c>
      <c r="BH98" s="186">
        <f t="shared" si="7"/>
        <v>0</v>
      </c>
      <c r="BI98" s="186">
        <f t="shared" si="8"/>
        <v>0</v>
      </c>
      <c r="BJ98" s="19" t="s">
        <v>80</v>
      </c>
      <c r="BK98" s="186">
        <f t="shared" si="9"/>
        <v>0</v>
      </c>
      <c r="BL98" s="19" t="s">
        <v>268</v>
      </c>
      <c r="BM98" s="185" t="s">
        <v>437</v>
      </c>
    </row>
    <row r="99" spans="1:65" s="2" customFormat="1" ht="49.15" customHeight="1">
      <c r="A99" s="36"/>
      <c r="B99" s="37"/>
      <c r="C99" s="237" t="s">
        <v>300</v>
      </c>
      <c r="D99" s="237" t="s">
        <v>250</v>
      </c>
      <c r="E99" s="238" t="s">
        <v>2575</v>
      </c>
      <c r="F99" s="239" t="s">
        <v>2576</v>
      </c>
      <c r="G99" s="240" t="s">
        <v>1842</v>
      </c>
      <c r="H99" s="241">
        <v>1</v>
      </c>
      <c r="I99" s="242"/>
      <c r="J99" s="243">
        <f t="shared" si="0"/>
        <v>0</v>
      </c>
      <c r="K99" s="239" t="s">
        <v>19</v>
      </c>
      <c r="L99" s="244"/>
      <c r="M99" s="245" t="s">
        <v>19</v>
      </c>
      <c r="N99" s="246" t="s">
        <v>43</v>
      </c>
      <c r="O99" s="66"/>
      <c r="P99" s="183">
        <f t="shared" si="1"/>
        <v>0</v>
      </c>
      <c r="Q99" s="183">
        <v>0</v>
      </c>
      <c r="R99" s="183">
        <f t="shared" si="2"/>
        <v>0</v>
      </c>
      <c r="S99" s="183">
        <v>0</v>
      </c>
      <c r="T99" s="183">
        <f t="shared" si="3"/>
        <v>0</v>
      </c>
      <c r="U99" s="184" t="s">
        <v>19</v>
      </c>
      <c r="V99" s="36"/>
      <c r="W99" s="36"/>
      <c r="X99" s="36"/>
      <c r="Y99" s="36"/>
      <c r="Z99" s="36"/>
      <c r="AA99" s="36"/>
      <c r="AB99" s="36"/>
      <c r="AC99" s="36"/>
      <c r="AD99" s="36"/>
      <c r="AE99" s="36"/>
      <c r="AR99" s="185" t="s">
        <v>406</v>
      </c>
      <c r="AT99" s="185" t="s">
        <v>250</v>
      </c>
      <c r="AU99" s="185" t="s">
        <v>80</v>
      </c>
      <c r="AY99" s="19" t="s">
        <v>161</v>
      </c>
      <c r="BE99" s="186">
        <f t="shared" si="4"/>
        <v>0</v>
      </c>
      <c r="BF99" s="186">
        <f t="shared" si="5"/>
        <v>0</v>
      </c>
      <c r="BG99" s="186">
        <f t="shared" si="6"/>
        <v>0</v>
      </c>
      <c r="BH99" s="186">
        <f t="shared" si="7"/>
        <v>0</v>
      </c>
      <c r="BI99" s="186">
        <f t="shared" si="8"/>
        <v>0</v>
      </c>
      <c r="BJ99" s="19" t="s">
        <v>80</v>
      </c>
      <c r="BK99" s="186">
        <f t="shared" si="9"/>
        <v>0</v>
      </c>
      <c r="BL99" s="19" t="s">
        <v>268</v>
      </c>
      <c r="BM99" s="185" t="s">
        <v>448</v>
      </c>
    </row>
    <row r="100" spans="1:65" s="2" customFormat="1" ht="44.25" customHeight="1">
      <c r="A100" s="36"/>
      <c r="B100" s="37"/>
      <c r="C100" s="237" t="s">
        <v>308</v>
      </c>
      <c r="D100" s="237" t="s">
        <v>250</v>
      </c>
      <c r="E100" s="238" t="s">
        <v>2577</v>
      </c>
      <c r="F100" s="239" t="s">
        <v>2578</v>
      </c>
      <c r="G100" s="240" t="s">
        <v>1842</v>
      </c>
      <c r="H100" s="241">
        <v>2</v>
      </c>
      <c r="I100" s="242"/>
      <c r="J100" s="243">
        <f t="shared" si="0"/>
        <v>0</v>
      </c>
      <c r="K100" s="239" t="s">
        <v>19</v>
      </c>
      <c r="L100" s="244"/>
      <c r="M100" s="245" t="s">
        <v>19</v>
      </c>
      <c r="N100" s="246" t="s">
        <v>43</v>
      </c>
      <c r="O100" s="66"/>
      <c r="P100" s="183">
        <f t="shared" si="1"/>
        <v>0</v>
      </c>
      <c r="Q100" s="183">
        <v>0</v>
      </c>
      <c r="R100" s="183">
        <f t="shared" si="2"/>
        <v>0</v>
      </c>
      <c r="S100" s="183">
        <v>0</v>
      </c>
      <c r="T100" s="183">
        <f t="shared" si="3"/>
        <v>0</v>
      </c>
      <c r="U100" s="184" t="s">
        <v>19</v>
      </c>
      <c r="V100" s="36"/>
      <c r="W100" s="36"/>
      <c r="X100" s="36"/>
      <c r="Y100" s="36"/>
      <c r="Z100" s="36"/>
      <c r="AA100" s="36"/>
      <c r="AB100" s="36"/>
      <c r="AC100" s="36"/>
      <c r="AD100" s="36"/>
      <c r="AE100" s="36"/>
      <c r="AR100" s="185" t="s">
        <v>406</v>
      </c>
      <c r="AT100" s="185" t="s">
        <v>250</v>
      </c>
      <c r="AU100" s="185" t="s">
        <v>80</v>
      </c>
      <c r="AY100" s="19" t="s">
        <v>161</v>
      </c>
      <c r="BE100" s="186">
        <f t="shared" si="4"/>
        <v>0</v>
      </c>
      <c r="BF100" s="186">
        <f t="shared" si="5"/>
        <v>0</v>
      </c>
      <c r="BG100" s="186">
        <f t="shared" si="6"/>
        <v>0</v>
      </c>
      <c r="BH100" s="186">
        <f t="shared" si="7"/>
        <v>0</v>
      </c>
      <c r="BI100" s="186">
        <f t="shared" si="8"/>
        <v>0</v>
      </c>
      <c r="BJ100" s="19" t="s">
        <v>80</v>
      </c>
      <c r="BK100" s="186">
        <f t="shared" si="9"/>
        <v>0</v>
      </c>
      <c r="BL100" s="19" t="s">
        <v>268</v>
      </c>
      <c r="BM100" s="185" t="s">
        <v>461</v>
      </c>
    </row>
    <row r="101" spans="1:65" s="2" customFormat="1" ht="44.25" customHeight="1">
      <c r="A101" s="36"/>
      <c r="B101" s="37"/>
      <c r="C101" s="237" t="s">
        <v>320</v>
      </c>
      <c r="D101" s="237" t="s">
        <v>250</v>
      </c>
      <c r="E101" s="238" t="s">
        <v>2579</v>
      </c>
      <c r="F101" s="239" t="s">
        <v>2580</v>
      </c>
      <c r="G101" s="240" t="s">
        <v>1842</v>
      </c>
      <c r="H101" s="241">
        <v>2</v>
      </c>
      <c r="I101" s="242"/>
      <c r="J101" s="243">
        <f t="shared" si="0"/>
        <v>0</v>
      </c>
      <c r="K101" s="239" t="s">
        <v>19</v>
      </c>
      <c r="L101" s="244"/>
      <c r="M101" s="245" t="s">
        <v>19</v>
      </c>
      <c r="N101" s="246" t="s">
        <v>43</v>
      </c>
      <c r="O101" s="66"/>
      <c r="P101" s="183">
        <f t="shared" si="1"/>
        <v>0</v>
      </c>
      <c r="Q101" s="183">
        <v>0</v>
      </c>
      <c r="R101" s="183">
        <f t="shared" si="2"/>
        <v>0</v>
      </c>
      <c r="S101" s="183">
        <v>0</v>
      </c>
      <c r="T101" s="183">
        <f t="shared" si="3"/>
        <v>0</v>
      </c>
      <c r="U101" s="184" t="s">
        <v>19</v>
      </c>
      <c r="V101" s="36"/>
      <c r="W101" s="36"/>
      <c r="X101" s="36"/>
      <c r="Y101" s="36"/>
      <c r="Z101" s="36"/>
      <c r="AA101" s="36"/>
      <c r="AB101" s="36"/>
      <c r="AC101" s="36"/>
      <c r="AD101" s="36"/>
      <c r="AE101" s="36"/>
      <c r="AR101" s="185" t="s">
        <v>406</v>
      </c>
      <c r="AT101" s="185" t="s">
        <v>250</v>
      </c>
      <c r="AU101" s="185" t="s">
        <v>80</v>
      </c>
      <c r="AY101" s="19" t="s">
        <v>161</v>
      </c>
      <c r="BE101" s="186">
        <f t="shared" si="4"/>
        <v>0</v>
      </c>
      <c r="BF101" s="186">
        <f t="shared" si="5"/>
        <v>0</v>
      </c>
      <c r="BG101" s="186">
        <f t="shared" si="6"/>
        <v>0</v>
      </c>
      <c r="BH101" s="186">
        <f t="shared" si="7"/>
        <v>0</v>
      </c>
      <c r="BI101" s="186">
        <f t="shared" si="8"/>
        <v>0</v>
      </c>
      <c r="BJ101" s="19" t="s">
        <v>80</v>
      </c>
      <c r="BK101" s="186">
        <f t="shared" si="9"/>
        <v>0</v>
      </c>
      <c r="BL101" s="19" t="s">
        <v>268</v>
      </c>
      <c r="BM101" s="185" t="s">
        <v>474</v>
      </c>
    </row>
    <row r="102" spans="1:65" s="2" customFormat="1" ht="44.25" customHeight="1">
      <c r="A102" s="36"/>
      <c r="B102" s="37"/>
      <c r="C102" s="237" t="s">
        <v>7</v>
      </c>
      <c r="D102" s="237" t="s">
        <v>250</v>
      </c>
      <c r="E102" s="238" t="s">
        <v>2581</v>
      </c>
      <c r="F102" s="239" t="s">
        <v>2582</v>
      </c>
      <c r="G102" s="240" t="s">
        <v>1842</v>
      </c>
      <c r="H102" s="241">
        <v>3</v>
      </c>
      <c r="I102" s="242"/>
      <c r="J102" s="243">
        <f t="shared" si="0"/>
        <v>0</v>
      </c>
      <c r="K102" s="239" t="s">
        <v>19</v>
      </c>
      <c r="L102" s="244"/>
      <c r="M102" s="245" t="s">
        <v>19</v>
      </c>
      <c r="N102" s="246" t="s">
        <v>43</v>
      </c>
      <c r="O102" s="66"/>
      <c r="P102" s="183">
        <f t="shared" si="1"/>
        <v>0</v>
      </c>
      <c r="Q102" s="183">
        <v>0</v>
      </c>
      <c r="R102" s="183">
        <f t="shared" si="2"/>
        <v>0</v>
      </c>
      <c r="S102" s="183">
        <v>0</v>
      </c>
      <c r="T102" s="183">
        <f t="shared" si="3"/>
        <v>0</v>
      </c>
      <c r="U102" s="184" t="s">
        <v>19</v>
      </c>
      <c r="V102" s="36"/>
      <c r="W102" s="36"/>
      <c r="X102" s="36"/>
      <c r="Y102" s="36"/>
      <c r="Z102" s="36"/>
      <c r="AA102" s="36"/>
      <c r="AB102" s="36"/>
      <c r="AC102" s="36"/>
      <c r="AD102" s="36"/>
      <c r="AE102" s="36"/>
      <c r="AR102" s="185" t="s">
        <v>406</v>
      </c>
      <c r="AT102" s="185" t="s">
        <v>250</v>
      </c>
      <c r="AU102" s="185" t="s">
        <v>80</v>
      </c>
      <c r="AY102" s="19" t="s">
        <v>161</v>
      </c>
      <c r="BE102" s="186">
        <f t="shared" si="4"/>
        <v>0</v>
      </c>
      <c r="BF102" s="186">
        <f t="shared" si="5"/>
        <v>0</v>
      </c>
      <c r="BG102" s="186">
        <f t="shared" si="6"/>
        <v>0</v>
      </c>
      <c r="BH102" s="186">
        <f t="shared" si="7"/>
        <v>0</v>
      </c>
      <c r="BI102" s="186">
        <f t="shared" si="8"/>
        <v>0</v>
      </c>
      <c r="BJ102" s="19" t="s">
        <v>80</v>
      </c>
      <c r="BK102" s="186">
        <f t="shared" si="9"/>
        <v>0</v>
      </c>
      <c r="BL102" s="19" t="s">
        <v>268</v>
      </c>
      <c r="BM102" s="185" t="s">
        <v>491</v>
      </c>
    </row>
    <row r="103" spans="1:65" s="2" customFormat="1" ht="33" customHeight="1">
      <c r="A103" s="36"/>
      <c r="B103" s="37"/>
      <c r="C103" s="237" t="s">
        <v>338</v>
      </c>
      <c r="D103" s="237" t="s">
        <v>250</v>
      </c>
      <c r="E103" s="238" t="s">
        <v>2583</v>
      </c>
      <c r="F103" s="239" t="s">
        <v>2584</v>
      </c>
      <c r="G103" s="240" t="s">
        <v>193</v>
      </c>
      <c r="H103" s="241">
        <v>100</v>
      </c>
      <c r="I103" s="242"/>
      <c r="J103" s="243">
        <f t="shared" si="0"/>
        <v>0</v>
      </c>
      <c r="K103" s="239" t="s">
        <v>19</v>
      </c>
      <c r="L103" s="244"/>
      <c r="M103" s="245" t="s">
        <v>19</v>
      </c>
      <c r="N103" s="246" t="s">
        <v>43</v>
      </c>
      <c r="O103" s="66"/>
      <c r="P103" s="183">
        <f t="shared" si="1"/>
        <v>0</v>
      </c>
      <c r="Q103" s="183">
        <v>0</v>
      </c>
      <c r="R103" s="183">
        <f t="shared" si="2"/>
        <v>0</v>
      </c>
      <c r="S103" s="183">
        <v>0</v>
      </c>
      <c r="T103" s="183">
        <f t="shared" si="3"/>
        <v>0</v>
      </c>
      <c r="U103" s="184" t="s">
        <v>19</v>
      </c>
      <c r="V103" s="36"/>
      <c r="W103" s="36"/>
      <c r="X103" s="36"/>
      <c r="Y103" s="36"/>
      <c r="Z103" s="36"/>
      <c r="AA103" s="36"/>
      <c r="AB103" s="36"/>
      <c r="AC103" s="36"/>
      <c r="AD103" s="36"/>
      <c r="AE103" s="36"/>
      <c r="AR103" s="185" t="s">
        <v>406</v>
      </c>
      <c r="AT103" s="185" t="s">
        <v>250</v>
      </c>
      <c r="AU103" s="185" t="s">
        <v>80</v>
      </c>
      <c r="AY103" s="19" t="s">
        <v>161</v>
      </c>
      <c r="BE103" s="186">
        <f t="shared" si="4"/>
        <v>0</v>
      </c>
      <c r="BF103" s="186">
        <f t="shared" si="5"/>
        <v>0</v>
      </c>
      <c r="BG103" s="186">
        <f t="shared" si="6"/>
        <v>0</v>
      </c>
      <c r="BH103" s="186">
        <f t="shared" si="7"/>
        <v>0</v>
      </c>
      <c r="BI103" s="186">
        <f t="shared" si="8"/>
        <v>0</v>
      </c>
      <c r="BJ103" s="19" t="s">
        <v>80</v>
      </c>
      <c r="BK103" s="186">
        <f t="shared" si="9"/>
        <v>0</v>
      </c>
      <c r="BL103" s="19" t="s">
        <v>268</v>
      </c>
      <c r="BM103" s="185" t="s">
        <v>506</v>
      </c>
    </row>
    <row r="104" spans="1:65" s="2" customFormat="1" ht="24.2" customHeight="1">
      <c r="A104" s="36"/>
      <c r="B104" s="37"/>
      <c r="C104" s="237" t="s">
        <v>351</v>
      </c>
      <c r="D104" s="237" t="s">
        <v>250</v>
      </c>
      <c r="E104" s="238" t="s">
        <v>2585</v>
      </c>
      <c r="F104" s="239" t="s">
        <v>2586</v>
      </c>
      <c r="G104" s="240" t="s">
        <v>193</v>
      </c>
      <c r="H104" s="241">
        <v>270</v>
      </c>
      <c r="I104" s="242"/>
      <c r="J104" s="243">
        <f t="shared" si="0"/>
        <v>0</v>
      </c>
      <c r="K104" s="239" t="s">
        <v>19</v>
      </c>
      <c r="L104" s="244"/>
      <c r="M104" s="245" t="s">
        <v>19</v>
      </c>
      <c r="N104" s="246" t="s">
        <v>43</v>
      </c>
      <c r="O104" s="66"/>
      <c r="P104" s="183">
        <f t="shared" si="1"/>
        <v>0</v>
      </c>
      <c r="Q104" s="183">
        <v>0</v>
      </c>
      <c r="R104" s="183">
        <f t="shared" si="2"/>
        <v>0</v>
      </c>
      <c r="S104" s="183">
        <v>0</v>
      </c>
      <c r="T104" s="183">
        <f t="shared" si="3"/>
        <v>0</v>
      </c>
      <c r="U104" s="184" t="s">
        <v>19</v>
      </c>
      <c r="V104" s="36"/>
      <c r="W104" s="36"/>
      <c r="X104" s="36"/>
      <c r="Y104" s="36"/>
      <c r="Z104" s="36"/>
      <c r="AA104" s="36"/>
      <c r="AB104" s="36"/>
      <c r="AC104" s="36"/>
      <c r="AD104" s="36"/>
      <c r="AE104" s="36"/>
      <c r="AR104" s="185" t="s">
        <v>406</v>
      </c>
      <c r="AT104" s="185" t="s">
        <v>250</v>
      </c>
      <c r="AU104" s="185" t="s">
        <v>80</v>
      </c>
      <c r="AY104" s="19" t="s">
        <v>161</v>
      </c>
      <c r="BE104" s="186">
        <f t="shared" si="4"/>
        <v>0</v>
      </c>
      <c r="BF104" s="186">
        <f t="shared" si="5"/>
        <v>0</v>
      </c>
      <c r="BG104" s="186">
        <f t="shared" si="6"/>
        <v>0</v>
      </c>
      <c r="BH104" s="186">
        <f t="shared" si="7"/>
        <v>0</v>
      </c>
      <c r="BI104" s="186">
        <f t="shared" si="8"/>
        <v>0</v>
      </c>
      <c r="BJ104" s="19" t="s">
        <v>80</v>
      </c>
      <c r="BK104" s="186">
        <f t="shared" si="9"/>
        <v>0</v>
      </c>
      <c r="BL104" s="19" t="s">
        <v>268</v>
      </c>
      <c r="BM104" s="185" t="s">
        <v>526</v>
      </c>
    </row>
    <row r="105" spans="1:65" s="2" customFormat="1" ht="24.2" customHeight="1">
      <c r="A105" s="36"/>
      <c r="B105" s="37"/>
      <c r="C105" s="237" t="s">
        <v>356</v>
      </c>
      <c r="D105" s="237" t="s">
        <v>250</v>
      </c>
      <c r="E105" s="238" t="s">
        <v>2587</v>
      </c>
      <c r="F105" s="239" t="s">
        <v>2588</v>
      </c>
      <c r="G105" s="240" t="s">
        <v>1884</v>
      </c>
      <c r="H105" s="241">
        <v>1</v>
      </c>
      <c r="I105" s="242"/>
      <c r="J105" s="243">
        <f t="shared" si="0"/>
        <v>0</v>
      </c>
      <c r="K105" s="239" t="s">
        <v>19</v>
      </c>
      <c r="L105" s="244"/>
      <c r="M105" s="245" t="s">
        <v>19</v>
      </c>
      <c r="N105" s="246" t="s">
        <v>43</v>
      </c>
      <c r="O105" s="66"/>
      <c r="P105" s="183">
        <f t="shared" si="1"/>
        <v>0</v>
      </c>
      <c r="Q105" s="183">
        <v>0</v>
      </c>
      <c r="R105" s="183">
        <f t="shared" si="2"/>
        <v>0</v>
      </c>
      <c r="S105" s="183">
        <v>0</v>
      </c>
      <c r="T105" s="183">
        <f t="shared" si="3"/>
        <v>0</v>
      </c>
      <c r="U105" s="184" t="s">
        <v>19</v>
      </c>
      <c r="V105" s="36"/>
      <c r="W105" s="36"/>
      <c r="X105" s="36"/>
      <c r="Y105" s="36"/>
      <c r="Z105" s="36"/>
      <c r="AA105" s="36"/>
      <c r="AB105" s="36"/>
      <c r="AC105" s="36"/>
      <c r="AD105" s="36"/>
      <c r="AE105" s="36"/>
      <c r="AR105" s="185" t="s">
        <v>406</v>
      </c>
      <c r="AT105" s="185" t="s">
        <v>250</v>
      </c>
      <c r="AU105" s="185" t="s">
        <v>80</v>
      </c>
      <c r="AY105" s="19" t="s">
        <v>161</v>
      </c>
      <c r="BE105" s="186">
        <f t="shared" si="4"/>
        <v>0</v>
      </c>
      <c r="BF105" s="186">
        <f t="shared" si="5"/>
        <v>0</v>
      </c>
      <c r="BG105" s="186">
        <f t="shared" si="6"/>
        <v>0</v>
      </c>
      <c r="BH105" s="186">
        <f t="shared" si="7"/>
        <v>0</v>
      </c>
      <c r="BI105" s="186">
        <f t="shared" si="8"/>
        <v>0</v>
      </c>
      <c r="BJ105" s="19" t="s">
        <v>80</v>
      </c>
      <c r="BK105" s="186">
        <f t="shared" si="9"/>
        <v>0</v>
      </c>
      <c r="BL105" s="19" t="s">
        <v>268</v>
      </c>
      <c r="BM105" s="185" t="s">
        <v>539</v>
      </c>
    </row>
    <row r="106" spans="1:65" s="2" customFormat="1" ht="24.2" customHeight="1">
      <c r="A106" s="36"/>
      <c r="B106" s="37"/>
      <c r="C106" s="237" t="s">
        <v>361</v>
      </c>
      <c r="D106" s="237" t="s">
        <v>250</v>
      </c>
      <c r="E106" s="238" t="s">
        <v>2589</v>
      </c>
      <c r="F106" s="239" t="s">
        <v>2590</v>
      </c>
      <c r="G106" s="240" t="s">
        <v>1884</v>
      </c>
      <c r="H106" s="241">
        <v>1</v>
      </c>
      <c r="I106" s="242"/>
      <c r="J106" s="243">
        <f t="shared" si="0"/>
        <v>0</v>
      </c>
      <c r="K106" s="239" t="s">
        <v>19</v>
      </c>
      <c r="L106" s="244"/>
      <c r="M106" s="245" t="s">
        <v>19</v>
      </c>
      <c r="N106" s="246" t="s">
        <v>43</v>
      </c>
      <c r="O106" s="66"/>
      <c r="P106" s="183">
        <f t="shared" si="1"/>
        <v>0</v>
      </c>
      <c r="Q106" s="183">
        <v>0</v>
      </c>
      <c r="R106" s="183">
        <f t="shared" si="2"/>
        <v>0</v>
      </c>
      <c r="S106" s="183">
        <v>0</v>
      </c>
      <c r="T106" s="183">
        <f t="shared" si="3"/>
        <v>0</v>
      </c>
      <c r="U106" s="184" t="s">
        <v>19</v>
      </c>
      <c r="V106" s="36"/>
      <c r="W106" s="36"/>
      <c r="X106" s="36"/>
      <c r="Y106" s="36"/>
      <c r="Z106" s="36"/>
      <c r="AA106" s="36"/>
      <c r="AB106" s="36"/>
      <c r="AC106" s="36"/>
      <c r="AD106" s="36"/>
      <c r="AE106" s="36"/>
      <c r="AR106" s="185" t="s">
        <v>406</v>
      </c>
      <c r="AT106" s="185" t="s">
        <v>250</v>
      </c>
      <c r="AU106" s="185" t="s">
        <v>80</v>
      </c>
      <c r="AY106" s="19" t="s">
        <v>161</v>
      </c>
      <c r="BE106" s="186">
        <f t="shared" si="4"/>
        <v>0</v>
      </c>
      <c r="BF106" s="186">
        <f t="shared" si="5"/>
        <v>0</v>
      </c>
      <c r="BG106" s="186">
        <f t="shared" si="6"/>
        <v>0</v>
      </c>
      <c r="BH106" s="186">
        <f t="shared" si="7"/>
        <v>0</v>
      </c>
      <c r="BI106" s="186">
        <f t="shared" si="8"/>
        <v>0</v>
      </c>
      <c r="BJ106" s="19" t="s">
        <v>80</v>
      </c>
      <c r="BK106" s="186">
        <f t="shared" si="9"/>
        <v>0</v>
      </c>
      <c r="BL106" s="19" t="s">
        <v>268</v>
      </c>
      <c r="BM106" s="185" t="s">
        <v>550</v>
      </c>
    </row>
    <row r="107" spans="1:65" s="2" customFormat="1" ht="24.2" customHeight="1">
      <c r="A107" s="36"/>
      <c r="B107" s="37"/>
      <c r="C107" s="174" t="s">
        <v>367</v>
      </c>
      <c r="D107" s="174" t="s">
        <v>165</v>
      </c>
      <c r="E107" s="175" t="s">
        <v>2591</v>
      </c>
      <c r="F107" s="176" t="s">
        <v>2592</v>
      </c>
      <c r="G107" s="177" t="s">
        <v>1884</v>
      </c>
      <c r="H107" s="178">
        <v>1</v>
      </c>
      <c r="I107" s="179"/>
      <c r="J107" s="180">
        <f t="shared" si="0"/>
        <v>0</v>
      </c>
      <c r="K107" s="176" t="s">
        <v>19</v>
      </c>
      <c r="L107" s="41"/>
      <c r="M107" s="181" t="s">
        <v>19</v>
      </c>
      <c r="N107" s="182" t="s">
        <v>43</v>
      </c>
      <c r="O107" s="66"/>
      <c r="P107" s="183">
        <f t="shared" si="1"/>
        <v>0</v>
      </c>
      <c r="Q107" s="183">
        <v>0</v>
      </c>
      <c r="R107" s="183">
        <f t="shared" si="2"/>
        <v>0</v>
      </c>
      <c r="S107" s="183">
        <v>0</v>
      </c>
      <c r="T107" s="183">
        <f t="shared" si="3"/>
        <v>0</v>
      </c>
      <c r="U107" s="184" t="s">
        <v>19</v>
      </c>
      <c r="V107" s="36"/>
      <c r="W107" s="36"/>
      <c r="X107" s="36"/>
      <c r="Y107" s="36"/>
      <c r="Z107" s="36"/>
      <c r="AA107" s="36"/>
      <c r="AB107" s="36"/>
      <c r="AC107" s="36"/>
      <c r="AD107" s="36"/>
      <c r="AE107" s="36"/>
      <c r="AR107" s="185" t="s">
        <v>268</v>
      </c>
      <c r="AT107" s="185" t="s">
        <v>165</v>
      </c>
      <c r="AU107" s="185" t="s">
        <v>80</v>
      </c>
      <c r="AY107" s="19" t="s">
        <v>161</v>
      </c>
      <c r="BE107" s="186">
        <f t="shared" si="4"/>
        <v>0</v>
      </c>
      <c r="BF107" s="186">
        <f t="shared" si="5"/>
        <v>0</v>
      </c>
      <c r="BG107" s="186">
        <f t="shared" si="6"/>
        <v>0</v>
      </c>
      <c r="BH107" s="186">
        <f t="shared" si="7"/>
        <v>0</v>
      </c>
      <c r="BI107" s="186">
        <f t="shared" si="8"/>
        <v>0</v>
      </c>
      <c r="BJ107" s="19" t="s">
        <v>80</v>
      </c>
      <c r="BK107" s="186">
        <f t="shared" si="9"/>
        <v>0</v>
      </c>
      <c r="BL107" s="19" t="s">
        <v>268</v>
      </c>
      <c r="BM107" s="185" t="s">
        <v>563</v>
      </c>
    </row>
    <row r="108" spans="1:65" s="2" customFormat="1" ht="24.2" customHeight="1">
      <c r="A108" s="36"/>
      <c r="B108" s="37"/>
      <c r="C108" s="174" t="s">
        <v>371</v>
      </c>
      <c r="D108" s="174" t="s">
        <v>165</v>
      </c>
      <c r="E108" s="175" t="s">
        <v>2593</v>
      </c>
      <c r="F108" s="176" t="s">
        <v>2594</v>
      </c>
      <c r="G108" s="177" t="s">
        <v>1884</v>
      </c>
      <c r="H108" s="178">
        <v>1</v>
      </c>
      <c r="I108" s="179"/>
      <c r="J108" s="180">
        <f t="shared" si="0"/>
        <v>0</v>
      </c>
      <c r="K108" s="176" t="s">
        <v>19</v>
      </c>
      <c r="L108" s="41"/>
      <c r="M108" s="251" t="s">
        <v>19</v>
      </c>
      <c r="N108" s="252" t="s">
        <v>43</v>
      </c>
      <c r="O108" s="253"/>
      <c r="P108" s="254">
        <f t="shared" si="1"/>
        <v>0</v>
      </c>
      <c r="Q108" s="254">
        <v>0</v>
      </c>
      <c r="R108" s="254">
        <f t="shared" si="2"/>
        <v>0</v>
      </c>
      <c r="S108" s="254">
        <v>0</v>
      </c>
      <c r="T108" s="254">
        <f t="shared" si="3"/>
        <v>0</v>
      </c>
      <c r="U108" s="255" t="s">
        <v>19</v>
      </c>
      <c r="V108" s="36"/>
      <c r="W108" s="36"/>
      <c r="X108" s="36"/>
      <c r="Y108" s="36"/>
      <c r="Z108" s="36"/>
      <c r="AA108" s="36"/>
      <c r="AB108" s="36"/>
      <c r="AC108" s="36"/>
      <c r="AD108" s="36"/>
      <c r="AE108" s="36"/>
      <c r="AR108" s="185" t="s">
        <v>268</v>
      </c>
      <c r="AT108" s="185" t="s">
        <v>165</v>
      </c>
      <c r="AU108" s="185" t="s">
        <v>80</v>
      </c>
      <c r="AY108" s="19" t="s">
        <v>161</v>
      </c>
      <c r="BE108" s="186">
        <f t="shared" si="4"/>
        <v>0</v>
      </c>
      <c r="BF108" s="186">
        <f t="shared" si="5"/>
        <v>0</v>
      </c>
      <c r="BG108" s="186">
        <f t="shared" si="6"/>
        <v>0</v>
      </c>
      <c r="BH108" s="186">
        <f t="shared" si="7"/>
        <v>0</v>
      </c>
      <c r="BI108" s="186">
        <f t="shared" si="8"/>
        <v>0</v>
      </c>
      <c r="BJ108" s="19" t="s">
        <v>80</v>
      </c>
      <c r="BK108" s="186">
        <f t="shared" si="9"/>
        <v>0</v>
      </c>
      <c r="BL108" s="19" t="s">
        <v>268</v>
      </c>
      <c r="BM108" s="185" t="s">
        <v>578</v>
      </c>
    </row>
    <row r="109" spans="1:65" s="2" customFormat="1" ht="6.95" customHeight="1">
      <c r="A109" s="36"/>
      <c r="B109" s="49"/>
      <c r="C109" s="50"/>
      <c r="D109" s="50"/>
      <c r="E109" s="50"/>
      <c r="F109" s="50"/>
      <c r="G109" s="50"/>
      <c r="H109" s="50"/>
      <c r="I109" s="50"/>
      <c r="J109" s="50"/>
      <c r="K109" s="50"/>
      <c r="L109" s="41"/>
      <c r="M109" s="36"/>
      <c r="O109" s="36"/>
      <c r="P109" s="36"/>
      <c r="Q109" s="36"/>
      <c r="R109" s="36"/>
      <c r="S109" s="36"/>
      <c r="T109" s="36"/>
      <c r="U109" s="36"/>
      <c r="V109" s="36"/>
      <c r="W109" s="36"/>
      <c r="X109" s="36"/>
      <c r="Y109" s="36"/>
      <c r="Z109" s="36"/>
      <c r="AA109" s="36"/>
      <c r="AB109" s="36"/>
      <c r="AC109" s="36"/>
      <c r="AD109" s="36"/>
      <c r="AE109" s="36"/>
    </row>
  </sheetData>
  <sheetProtection algorithmName="SHA-512" hashValue="ZnG0psShqAmrmK6b0MagR+kJEnikukeMJcVMkW7Qvn0BvhNI+QcYOXuGL/YYAv5jY7hj4Xzu3CV5+oxEVdDg3A==" saltValue="oTpl+NfhP1R7/UQkZTuo1dtd+/38VCQH7FxDlj55ntIFL0fwy+V9Oow/QlFg6vPzsL6n9j+VajXd+Dm2np5I9w==" spinCount="100000" sheet="1" objects="1" scenarios="1" formatColumns="0" formatRows="0" autoFilter="0"/>
  <autoFilter ref="C79:K108" xr:uid="{00000000-0009-0000-0000-000007000000}"/>
  <mergeCells count="9">
    <mergeCell ref="E50:H50"/>
    <mergeCell ref="E70:H70"/>
    <mergeCell ref="E72:H72"/>
    <mergeCell ref="L2:V2"/>
    <mergeCell ref="E7:H7"/>
    <mergeCell ref="E9:H9"/>
    <mergeCell ref="E18:H18"/>
    <mergeCell ref="E27:H27"/>
    <mergeCell ref="E48:H48"/>
  </mergeCells>
  <pageMargins left="0.39370078740157483" right="0.39370078740157483" top="0.39370078740157483" bottom="0.39370078740157483" header="0" footer="0"/>
  <pageSetup paperSize="9" scale="84" fitToHeight="100" orientation="landscape"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8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1" width="14.16406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9"/>
      <c r="M2" s="379"/>
      <c r="N2" s="379"/>
      <c r="O2" s="379"/>
      <c r="P2" s="379"/>
      <c r="Q2" s="379"/>
      <c r="R2" s="379"/>
      <c r="S2" s="379"/>
      <c r="T2" s="379"/>
      <c r="U2" s="379"/>
      <c r="V2" s="379"/>
      <c r="AT2" s="19" t="s">
        <v>103</v>
      </c>
    </row>
    <row r="3" spans="1:46" s="1" customFormat="1" ht="6.95" customHeight="1">
      <c r="B3" s="103"/>
      <c r="C3" s="104"/>
      <c r="D3" s="104"/>
      <c r="E3" s="104"/>
      <c r="F3" s="104"/>
      <c r="G3" s="104"/>
      <c r="H3" s="104"/>
      <c r="I3" s="104"/>
      <c r="J3" s="104"/>
      <c r="K3" s="104"/>
      <c r="L3" s="22"/>
      <c r="AT3" s="19" t="s">
        <v>82</v>
      </c>
    </row>
    <row r="4" spans="1:46" s="1" customFormat="1" ht="24.95" customHeight="1">
      <c r="B4" s="22"/>
      <c r="D4" s="105" t="s">
        <v>104</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0" t="str">
        <f>'Rekapitulace stavby'!K6</f>
        <v>MM DĚČÍN - REKONSTRUKCE SÁLU BUDOVY A6(CÚ 2022/I)</v>
      </c>
      <c r="F7" s="381"/>
      <c r="G7" s="381"/>
      <c r="H7" s="381"/>
      <c r="L7" s="22"/>
    </row>
    <row r="8" spans="1:46" s="2" customFormat="1" ht="12" customHeight="1">
      <c r="A8" s="36"/>
      <c r="B8" s="41"/>
      <c r="C8" s="36"/>
      <c r="D8" s="107" t="s">
        <v>105</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2" t="s">
        <v>2595</v>
      </c>
      <c r="F9" s="383"/>
      <c r="G9" s="383"/>
      <c r="H9" s="383"/>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11. 3. 2022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4" t="str">
        <f>'Rekapitulace stavby'!E14</f>
        <v>Vyplň údaj</v>
      </c>
      <c r="F18" s="385"/>
      <c r="G18" s="385"/>
      <c r="H18" s="385"/>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19</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2538</v>
      </c>
      <c r="F21" s="36"/>
      <c r="G21" s="36"/>
      <c r="H21" s="36"/>
      <c r="I21" s="107" t="s">
        <v>28</v>
      </c>
      <c r="J21" s="109" t="s">
        <v>19</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34</v>
      </c>
      <c r="E23" s="36"/>
      <c r="F23" s="36"/>
      <c r="G23" s="36"/>
      <c r="H23" s="36"/>
      <c r="I23" s="107" t="s">
        <v>26</v>
      </c>
      <c r="J23" s="109" t="str">
        <f>IF('Rekapitulace stavby'!AN19="","",'Rekapitulace stavby'!AN19)</f>
        <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tr">
        <f>IF('Rekapitulace stavby'!E20="","",'Rekapitulace stavby'!E20)</f>
        <v xml:space="preserve">Nina Blavková Děčín </v>
      </c>
      <c r="F24" s="36"/>
      <c r="G24" s="36"/>
      <c r="H24" s="36"/>
      <c r="I24" s="107" t="s">
        <v>28</v>
      </c>
      <c r="J24" s="109" t="str">
        <f>IF('Rekapitulace stavby'!AN20="","",'Rekapitulace stavby'!AN20)</f>
        <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36</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59.25" customHeight="1">
      <c r="A27" s="111"/>
      <c r="B27" s="112"/>
      <c r="C27" s="111"/>
      <c r="D27" s="111"/>
      <c r="E27" s="386" t="s">
        <v>107</v>
      </c>
      <c r="F27" s="386"/>
      <c r="G27" s="386"/>
      <c r="H27" s="386"/>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38</v>
      </c>
      <c r="E30" s="36"/>
      <c r="F30" s="36"/>
      <c r="G30" s="36"/>
      <c r="H30" s="36"/>
      <c r="I30" s="36"/>
      <c r="J30" s="116">
        <f>ROUND(J81, 1)</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40</v>
      </c>
      <c r="G32" s="36"/>
      <c r="H32" s="36"/>
      <c r="I32" s="117" t="s">
        <v>39</v>
      </c>
      <c r="J32" s="117" t="s">
        <v>41</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42</v>
      </c>
      <c r="E33" s="107" t="s">
        <v>43</v>
      </c>
      <c r="F33" s="119">
        <f>ROUND((SUM(BE81:BE85)),  1)</f>
        <v>0</v>
      </c>
      <c r="G33" s="36"/>
      <c r="H33" s="36"/>
      <c r="I33" s="120">
        <v>0.21</v>
      </c>
      <c r="J33" s="119">
        <f>ROUND(((SUM(BE81:BE85))*I33),  1)</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44</v>
      </c>
      <c r="F34" s="119">
        <f>ROUND((SUM(BF81:BF85)),  1)</f>
        <v>0</v>
      </c>
      <c r="G34" s="36"/>
      <c r="H34" s="36"/>
      <c r="I34" s="120">
        <v>0.15</v>
      </c>
      <c r="J34" s="119">
        <f>ROUND(((SUM(BF81:BF85))*I34),  1)</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45</v>
      </c>
      <c r="F35" s="119">
        <f>ROUND((SUM(BG81:BG85)),  1)</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46</v>
      </c>
      <c r="F36" s="119">
        <f>ROUND((SUM(BH81:BH85)),  1)</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47</v>
      </c>
      <c r="F37" s="119">
        <f>ROUND((SUM(BI81:BI85)),  1)</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48</v>
      </c>
      <c r="E39" s="123"/>
      <c r="F39" s="123"/>
      <c r="G39" s="124" t="s">
        <v>49</v>
      </c>
      <c r="H39" s="125" t="s">
        <v>50</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108</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7" t="str">
        <f>E7</f>
        <v>MM DĚČÍN - REKONSTRUKCE SÁLU BUDOVY A6(CÚ 2022/I)</v>
      </c>
      <c r="F48" s="388"/>
      <c r="G48" s="388"/>
      <c r="H48" s="388"/>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105</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40" t="str">
        <f>E9</f>
        <v>8 - VEDLEJŠÍ ROZPOČTOVÉ NÁKLADY</v>
      </c>
      <c r="F50" s="389"/>
      <c r="G50" s="389"/>
      <c r="H50" s="389"/>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DĚČÍN</v>
      </c>
      <c r="G52" s="38"/>
      <c r="H52" s="38"/>
      <c r="I52" s="31" t="s">
        <v>23</v>
      </c>
      <c r="J52" s="61" t="str">
        <f>IF(J12="","",J12)</f>
        <v>11. 3. 2022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STATUTÁTNÍ MĚSTO DĚČÍN Mírové.nám 1175/5, Děčín 4</v>
      </c>
      <c r="G54" s="38"/>
      <c r="H54" s="38"/>
      <c r="I54" s="31" t="s">
        <v>31</v>
      </c>
      <c r="J54" s="34" t="str">
        <f>E21</f>
        <v>Ing. Václav Jezbera</v>
      </c>
      <c r="K54" s="38"/>
      <c r="L54" s="10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 xml:space="preserve">Nina Blavková Děčín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109</v>
      </c>
      <c r="D57" s="133"/>
      <c r="E57" s="133"/>
      <c r="F57" s="133"/>
      <c r="G57" s="133"/>
      <c r="H57" s="133"/>
      <c r="I57" s="133"/>
      <c r="J57" s="134" t="s">
        <v>110</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70</v>
      </c>
      <c r="D59" s="38"/>
      <c r="E59" s="38"/>
      <c r="F59" s="38"/>
      <c r="G59" s="38"/>
      <c r="H59" s="38"/>
      <c r="I59" s="38"/>
      <c r="J59" s="79">
        <f>J81</f>
        <v>0</v>
      </c>
      <c r="K59" s="38"/>
      <c r="L59" s="108"/>
      <c r="S59" s="36"/>
      <c r="T59" s="36"/>
      <c r="U59" s="36"/>
      <c r="V59" s="36"/>
      <c r="W59" s="36"/>
      <c r="X59" s="36"/>
      <c r="Y59" s="36"/>
      <c r="Z59" s="36"/>
      <c r="AA59" s="36"/>
      <c r="AB59" s="36"/>
      <c r="AC59" s="36"/>
      <c r="AD59" s="36"/>
      <c r="AE59" s="36"/>
      <c r="AU59" s="19" t="s">
        <v>111</v>
      </c>
    </row>
    <row r="60" spans="1:47" s="9" customFormat="1" ht="24.95" customHeight="1">
      <c r="B60" s="136"/>
      <c r="C60" s="137"/>
      <c r="D60" s="138" t="s">
        <v>1785</v>
      </c>
      <c r="E60" s="139"/>
      <c r="F60" s="139"/>
      <c r="G60" s="139"/>
      <c r="H60" s="139"/>
      <c r="I60" s="139"/>
      <c r="J60" s="140">
        <f>J82</f>
        <v>0</v>
      </c>
      <c r="K60" s="137"/>
      <c r="L60" s="141"/>
    </row>
    <row r="61" spans="1:47" s="10" customFormat="1" ht="19.899999999999999" customHeight="1">
      <c r="B61" s="142"/>
      <c r="C61" s="143"/>
      <c r="D61" s="144" t="s">
        <v>2596</v>
      </c>
      <c r="E61" s="145"/>
      <c r="F61" s="145"/>
      <c r="G61" s="145"/>
      <c r="H61" s="145"/>
      <c r="I61" s="145"/>
      <c r="J61" s="146">
        <f>J83</f>
        <v>0</v>
      </c>
      <c r="K61" s="143"/>
      <c r="L61" s="147"/>
    </row>
    <row r="62" spans="1:47" s="2" customFormat="1" ht="21.75" customHeight="1">
      <c r="A62" s="36"/>
      <c r="B62" s="37"/>
      <c r="C62" s="38"/>
      <c r="D62" s="38"/>
      <c r="E62" s="38"/>
      <c r="F62" s="38"/>
      <c r="G62" s="38"/>
      <c r="H62" s="38"/>
      <c r="I62" s="38"/>
      <c r="J62" s="38"/>
      <c r="K62" s="38"/>
      <c r="L62" s="108"/>
      <c r="S62" s="36"/>
      <c r="T62" s="36"/>
      <c r="U62" s="36"/>
      <c r="V62" s="36"/>
      <c r="W62" s="36"/>
      <c r="X62" s="36"/>
      <c r="Y62" s="36"/>
      <c r="Z62" s="36"/>
      <c r="AA62" s="36"/>
      <c r="AB62" s="36"/>
      <c r="AC62" s="36"/>
      <c r="AD62" s="36"/>
      <c r="AE62" s="36"/>
    </row>
    <row r="63" spans="1:47" s="2" customFormat="1" ht="6.95" customHeight="1">
      <c r="A63" s="36"/>
      <c r="B63" s="49"/>
      <c r="C63" s="50"/>
      <c r="D63" s="50"/>
      <c r="E63" s="50"/>
      <c r="F63" s="50"/>
      <c r="G63" s="50"/>
      <c r="H63" s="50"/>
      <c r="I63" s="50"/>
      <c r="J63" s="50"/>
      <c r="K63" s="50"/>
      <c r="L63" s="108"/>
      <c r="S63" s="36"/>
      <c r="T63" s="36"/>
      <c r="U63" s="36"/>
      <c r="V63" s="36"/>
      <c r="W63" s="36"/>
      <c r="X63" s="36"/>
      <c r="Y63" s="36"/>
      <c r="Z63" s="36"/>
      <c r="AA63" s="36"/>
      <c r="AB63" s="36"/>
      <c r="AC63" s="36"/>
      <c r="AD63" s="36"/>
      <c r="AE63" s="36"/>
    </row>
    <row r="67" spans="1:31" s="2" customFormat="1" ht="6.95" customHeight="1">
      <c r="A67" s="36"/>
      <c r="B67" s="51"/>
      <c r="C67" s="52"/>
      <c r="D67" s="52"/>
      <c r="E67" s="52"/>
      <c r="F67" s="52"/>
      <c r="G67" s="52"/>
      <c r="H67" s="52"/>
      <c r="I67" s="52"/>
      <c r="J67" s="52"/>
      <c r="K67" s="52"/>
      <c r="L67" s="108"/>
      <c r="S67" s="36"/>
      <c r="T67" s="36"/>
      <c r="U67" s="36"/>
      <c r="V67" s="36"/>
      <c r="W67" s="36"/>
      <c r="X67" s="36"/>
      <c r="Y67" s="36"/>
      <c r="Z67" s="36"/>
      <c r="AA67" s="36"/>
      <c r="AB67" s="36"/>
      <c r="AC67" s="36"/>
      <c r="AD67" s="36"/>
      <c r="AE67" s="36"/>
    </row>
    <row r="68" spans="1:31" s="2" customFormat="1" ht="24.95" customHeight="1">
      <c r="A68" s="36"/>
      <c r="B68" s="37"/>
      <c r="C68" s="25" t="s">
        <v>145</v>
      </c>
      <c r="D68" s="38"/>
      <c r="E68" s="38"/>
      <c r="F68" s="38"/>
      <c r="G68" s="38"/>
      <c r="H68" s="38"/>
      <c r="I68" s="38"/>
      <c r="J68" s="38"/>
      <c r="K68" s="38"/>
      <c r="L68" s="108"/>
      <c r="S68" s="36"/>
      <c r="T68" s="36"/>
      <c r="U68" s="36"/>
      <c r="V68" s="36"/>
      <c r="W68" s="36"/>
      <c r="X68" s="36"/>
      <c r="Y68" s="36"/>
      <c r="Z68" s="36"/>
      <c r="AA68" s="36"/>
      <c r="AB68" s="36"/>
      <c r="AC68" s="36"/>
      <c r="AD68" s="36"/>
      <c r="AE68" s="36"/>
    </row>
    <row r="69" spans="1:31" s="2" customFormat="1" ht="6.95" customHeight="1">
      <c r="A69" s="36"/>
      <c r="B69" s="37"/>
      <c r="C69" s="38"/>
      <c r="D69" s="38"/>
      <c r="E69" s="38"/>
      <c r="F69" s="38"/>
      <c r="G69" s="38"/>
      <c r="H69" s="38"/>
      <c r="I69" s="38"/>
      <c r="J69" s="38"/>
      <c r="K69" s="38"/>
      <c r="L69" s="108"/>
      <c r="S69" s="36"/>
      <c r="T69" s="36"/>
      <c r="U69" s="36"/>
      <c r="V69" s="36"/>
      <c r="W69" s="36"/>
      <c r="X69" s="36"/>
      <c r="Y69" s="36"/>
      <c r="Z69" s="36"/>
      <c r="AA69" s="36"/>
      <c r="AB69" s="36"/>
      <c r="AC69" s="36"/>
      <c r="AD69" s="36"/>
      <c r="AE69" s="36"/>
    </row>
    <row r="70" spans="1:31" s="2" customFormat="1" ht="12" customHeight="1">
      <c r="A70" s="36"/>
      <c r="B70" s="37"/>
      <c r="C70" s="31" t="s">
        <v>16</v>
      </c>
      <c r="D70" s="38"/>
      <c r="E70" s="38"/>
      <c r="F70" s="38"/>
      <c r="G70" s="38"/>
      <c r="H70" s="38"/>
      <c r="I70" s="38"/>
      <c r="J70" s="38"/>
      <c r="K70" s="38"/>
      <c r="L70" s="108"/>
      <c r="S70" s="36"/>
      <c r="T70" s="36"/>
      <c r="U70" s="36"/>
      <c r="V70" s="36"/>
      <c r="W70" s="36"/>
      <c r="X70" s="36"/>
      <c r="Y70" s="36"/>
      <c r="Z70" s="36"/>
      <c r="AA70" s="36"/>
      <c r="AB70" s="36"/>
      <c r="AC70" s="36"/>
      <c r="AD70" s="36"/>
      <c r="AE70" s="36"/>
    </row>
    <row r="71" spans="1:31" s="2" customFormat="1" ht="16.5" customHeight="1">
      <c r="A71" s="36"/>
      <c r="B71" s="37"/>
      <c r="C71" s="38"/>
      <c r="D71" s="38"/>
      <c r="E71" s="387" t="str">
        <f>E7</f>
        <v>MM DĚČÍN - REKONSTRUKCE SÁLU BUDOVY A6(CÚ 2022/I)</v>
      </c>
      <c r="F71" s="388"/>
      <c r="G71" s="388"/>
      <c r="H71" s="388"/>
      <c r="I71" s="38"/>
      <c r="J71" s="38"/>
      <c r="K71" s="38"/>
      <c r="L71" s="108"/>
      <c r="S71" s="36"/>
      <c r="T71" s="36"/>
      <c r="U71" s="36"/>
      <c r="V71" s="36"/>
      <c r="W71" s="36"/>
      <c r="X71" s="36"/>
      <c r="Y71" s="36"/>
      <c r="Z71" s="36"/>
      <c r="AA71" s="36"/>
      <c r="AB71" s="36"/>
      <c r="AC71" s="36"/>
      <c r="AD71" s="36"/>
      <c r="AE71" s="36"/>
    </row>
    <row r="72" spans="1:31" s="2" customFormat="1" ht="12" customHeight="1">
      <c r="A72" s="36"/>
      <c r="B72" s="37"/>
      <c r="C72" s="31" t="s">
        <v>105</v>
      </c>
      <c r="D72" s="38"/>
      <c r="E72" s="38"/>
      <c r="F72" s="38"/>
      <c r="G72" s="38"/>
      <c r="H72" s="38"/>
      <c r="I72" s="38"/>
      <c r="J72" s="38"/>
      <c r="K72" s="38"/>
      <c r="L72" s="108"/>
      <c r="S72" s="36"/>
      <c r="T72" s="36"/>
      <c r="U72" s="36"/>
      <c r="V72" s="36"/>
      <c r="W72" s="36"/>
      <c r="X72" s="36"/>
      <c r="Y72" s="36"/>
      <c r="Z72" s="36"/>
      <c r="AA72" s="36"/>
      <c r="AB72" s="36"/>
      <c r="AC72" s="36"/>
      <c r="AD72" s="36"/>
      <c r="AE72" s="36"/>
    </row>
    <row r="73" spans="1:31" s="2" customFormat="1" ht="16.5" customHeight="1">
      <c r="A73" s="36"/>
      <c r="B73" s="37"/>
      <c r="C73" s="38"/>
      <c r="D73" s="38"/>
      <c r="E73" s="340" t="str">
        <f>E9</f>
        <v>8 - VEDLEJŠÍ ROZPOČTOVÉ NÁKLADY</v>
      </c>
      <c r="F73" s="389"/>
      <c r="G73" s="389"/>
      <c r="H73" s="389"/>
      <c r="I73" s="38"/>
      <c r="J73" s="38"/>
      <c r="K73" s="38"/>
      <c r="L73" s="108"/>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08"/>
      <c r="S74" s="36"/>
      <c r="T74" s="36"/>
      <c r="U74" s="36"/>
      <c r="V74" s="36"/>
      <c r="W74" s="36"/>
      <c r="X74" s="36"/>
      <c r="Y74" s="36"/>
      <c r="Z74" s="36"/>
      <c r="AA74" s="36"/>
      <c r="AB74" s="36"/>
      <c r="AC74" s="36"/>
      <c r="AD74" s="36"/>
      <c r="AE74" s="36"/>
    </row>
    <row r="75" spans="1:31" s="2" customFormat="1" ht="12" customHeight="1">
      <c r="A75" s="36"/>
      <c r="B75" s="37"/>
      <c r="C75" s="31" t="s">
        <v>21</v>
      </c>
      <c r="D75" s="38"/>
      <c r="E75" s="38"/>
      <c r="F75" s="29" t="str">
        <f>F12</f>
        <v>DĚČÍN</v>
      </c>
      <c r="G75" s="38"/>
      <c r="H75" s="38"/>
      <c r="I75" s="31" t="s">
        <v>23</v>
      </c>
      <c r="J75" s="61" t="str">
        <f>IF(J12="","",J12)</f>
        <v>11. 3. 2022</v>
      </c>
      <c r="K75" s="38"/>
      <c r="L75" s="108"/>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08"/>
      <c r="S76" s="36"/>
      <c r="T76" s="36"/>
      <c r="U76" s="36"/>
      <c r="V76" s="36"/>
      <c r="W76" s="36"/>
      <c r="X76" s="36"/>
      <c r="Y76" s="36"/>
      <c r="Z76" s="36"/>
      <c r="AA76" s="36"/>
      <c r="AB76" s="36"/>
      <c r="AC76" s="36"/>
      <c r="AD76" s="36"/>
      <c r="AE76" s="36"/>
    </row>
    <row r="77" spans="1:31" s="2" customFormat="1" ht="15.2" customHeight="1">
      <c r="A77" s="36"/>
      <c r="B77" s="37"/>
      <c r="C77" s="31" t="s">
        <v>25</v>
      </c>
      <c r="D77" s="38"/>
      <c r="E77" s="38"/>
      <c r="F77" s="29" t="str">
        <f>E15</f>
        <v>STATUTÁTNÍ MĚSTO DĚČÍN Mírové.nám 1175/5, Děčín 4</v>
      </c>
      <c r="G77" s="38"/>
      <c r="H77" s="38"/>
      <c r="I77" s="31" t="s">
        <v>31</v>
      </c>
      <c r="J77" s="34" t="str">
        <f>E21</f>
        <v>Ing. Václav Jezbera</v>
      </c>
      <c r="K77" s="38"/>
      <c r="L77" s="108"/>
      <c r="S77" s="36"/>
      <c r="T77" s="36"/>
      <c r="U77" s="36"/>
      <c r="V77" s="36"/>
      <c r="W77" s="36"/>
      <c r="X77" s="36"/>
      <c r="Y77" s="36"/>
      <c r="Z77" s="36"/>
      <c r="AA77" s="36"/>
      <c r="AB77" s="36"/>
      <c r="AC77" s="36"/>
      <c r="AD77" s="36"/>
      <c r="AE77" s="36"/>
    </row>
    <row r="78" spans="1:31" s="2" customFormat="1" ht="15.2" customHeight="1">
      <c r="A78" s="36"/>
      <c r="B78" s="37"/>
      <c r="C78" s="31" t="s">
        <v>29</v>
      </c>
      <c r="D78" s="38"/>
      <c r="E78" s="38"/>
      <c r="F78" s="29" t="str">
        <f>IF(E18="","",E18)</f>
        <v>Vyplň údaj</v>
      </c>
      <c r="G78" s="38"/>
      <c r="H78" s="38"/>
      <c r="I78" s="31" t="s">
        <v>34</v>
      </c>
      <c r="J78" s="34" t="str">
        <f>E24</f>
        <v xml:space="preserve">Nina Blavková Děčín </v>
      </c>
      <c r="K78" s="38"/>
      <c r="L78" s="108"/>
      <c r="S78" s="36"/>
      <c r="T78" s="36"/>
      <c r="U78" s="36"/>
      <c r="V78" s="36"/>
      <c r="W78" s="36"/>
      <c r="X78" s="36"/>
      <c r="Y78" s="36"/>
      <c r="Z78" s="36"/>
      <c r="AA78" s="36"/>
      <c r="AB78" s="36"/>
      <c r="AC78" s="36"/>
      <c r="AD78" s="36"/>
      <c r="AE78" s="36"/>
    </row>
    <row r="79" spans="1:31" s="2" customFormat="1" ht="10.35" customHeight="1">
      <c r="A79" s="36"/>
      <c r="B79" s="37"/>
      <c r="C79" s="38"/>
      <c r="D79" s="38"/>
      <c r="E79" s="38"/>
      <c r="F79" s="38"/>
      <c r="G79" s="38"/>
      <c r="H79" s="38"/>
      <c r="I79" s="38"/>
      <c r="J79" s="38"/>
      <c r="K79" s="38"/>
      <c r="L79" s="108"/>
      <c r="S79" s="36"/>
      <c r="T79" s="36"/>
      <c r="U79" s="36"/>
      <c r="V79" s="36"/>
      <c r="W79" s="36"/>
      <c r="X79" s="36"/>
      <c r="Y79" s="36"/>
      <c r="Z79" s="36"/>
      <c r="AA79" s="36"/>
      <c r="AB79" s="36"/>
      <c r="AC79" s="36"/>
      <c r="AD79" s="36"/>
      <c r="AE79" s="36"/>
    </row>
    <row r="80" spans="1:31" s="11" customFormat="1" ht="29.25" customHeight="1">
      <c r="A80" s="148"/>
      <c r="B80" s="149"/>
      <c r="C80" s="150" t="s">
        <v>146</v>
      </c>
      <c r="D80" s="151" t="s">
        <v>57</v>
      </c>
      <c r="E80" s="151" t="s">
        <v>53</v>
      </c>
      <c r="F80" s="151" t="s">
        <v>54</v>
      </c>
      <c r="G80" s="151" t="s">
        <v>147</v>
      </c>
      <c r="H80" s="151" t="s">
        <v>148</v>
      </c>
      <c r="I80" s="151" t="s">
        <v>149</v>
      </c>
      <c r="J80" s="151" t="s">
        <v>110</v>
      </c>
      <c r="K80" s="152" t="s">
        <v>150</v>
      </c>
      <c r="L80" s="153"/>
      <c r="M80" s="70" t="s">
        <v>19</v>
      </c>
      <c r="N80" s="71" t="s">
        <v>42</v>
      </c>
      <c r="O80" s="71" t="s">
        <v>151</v>
      </c>
      <c r="P80" s="71" t="s">
        <v>152</v>
      </c>
      <c r="Q80" s="71" t="s">
        <v>153</v>
      </c>
      <c r="R80" s="71" t="s">
        <v>154</v>
      </c>
      <c r="S80" s="71" t="s">
        <v>155</v>
      </c>
      <c r="T80" s="71" t="s">
        <v>156</v>
      </c>
      <c r="U80" s="72" t="s">
        <v>157</v>
      </c>
      <c r="V80" s="148"/>
      <c r="W80" s="148"/>
      <c r="X80" s="148"/>
      <c r="Y80" s="148"/>
      <c r="Z80" s="148"/>
      <c r="AA80" s="148"/>
      <c r="AB80" s="148"/>
      <c r="AC80" s="148"/>
      <c r="AD80" s="148"/>
      <c r="AE80" s="148"/>
    </row>
    <row r="81" spans="1:65" s="2" customFormat="1" ht="22.9" customHeight="1">
      <c r="A81" s="36"/>
      <c r="B81" s="37"/>
      <c r="C81" s="77" t="s">
        <v>158</v>
      </c>
      <c r="D81" s="38"/>
      <c r="E81" s="38"/>
      <c r="F81" s="38"/>
      <c r="G81" s="38"/>
      <c r="H81" s="38"/>
      <c r="I81" s="38"/>
      <c r="J81" s="154">
        <f>BK81</f>
        <v>0</v>
      </c>
      <c r="K81" s="38"/>
      <c r="L81" s="41"/>
      <c r="M81" s="73"/>
      <c r="N81" s="155"/>
      <c r="O81" s="74"/>
      <c r="P81" s="156">
        <f>P82</f>
        <v>0</v>
      </c>
      <c r="Q81" s="74"/>
      <c r="R81" s="156">
        <f>R82</f>
        <v>0</v>
      </c>
      <c r="S81" s="74"/>
      <c r="T81" s="156">
        <f>T82</f>
        <v>0</v>
      </c>
      <c r="U81" s="75"/>
      <c r="V81" s="36"/>
      <c r="W81" s="36"/>
      <c r="X81" s="36"/>
      <c r="Y81" s="36"/>
      <c r="Z81" s="36"/>
      <c r="AA81" s="36"/>
      <c r="AB81" s="36"/>
      <c r="AC81" s="36"/>
      <c r="AD81" s="36"/>
      <c r="AE81" s="36"/>
      <c r="AT81" s="19" t="s">
        <v>71</v>
      </c>
      <c r="AU81" s="19" t="s">
        <v>111</v>
      </c>
      <c r="BK81" s="157">
        <f>BK82</f>
        <v>0</v>
      </c>
    </row>
    <row r="82" spans="1:65" s="12" customFormat="1" ht="25.9" customHeight="1">
      <c r="B82" s="158"/>
      <c r="C82" s="159"/>
      <c r="D82" s="160" t="s">
        <v>71</v>
      </c>
      <c r="E82" s="161" t="s">
        <v>1979</v>
      </c>
      <c r="F82" s="161" t="s">
        <v>1980</v>
      </c>
      <c r="G82" s="159"/>
      <c r="H82" s="159"/>
      <c r="I82" s="162"/>
      <c r="J82" s="163">
        <f>BK82</f>
        <v>0</v>
      </c>
      <c r="K82" s="159"/>
      <c r="L82" s="164"/>
      <c r="M82" s="165"/>
      <c r="N82" s="166"/>
      <c r="O82" s="166"/>
      <c r="P82" s="167">
        <f>P83</f>
        <v>0</v>
      </c>
      <c r="Q82" s="166"/>
      <c r="R82" s="167">
        <f>R83</f>
        <v>0</v>
      </c>
      <c r="S82" s="166"/>
      <c r="T82" s="167">
        <f>T83</f>
        <v>0</v>
      </c>
      <c r="U82" s="168"/>
      <c r="AR82" s="169" t="s">
        <v>91</v>
      </c>
      <c r="AT82" s="170" t="s">
        <v>71</v>
      </c>
      <c r="AU82" s="170" t="s">
        <v>72</v>
      </c>
      <c r="AY82" s="169" t="s">
        <v>161</v>
      </c>
      <c r="BK82" s="171">
        <f>BK83</f>
        <v>0</v>
      </c>
    </row>
    <row r="83" spans="1:65" s="12" customFormat="1" ht="22.9" customHeight="1">
      <c r="B83" s="158"/>
      <c r="C83" s="159"/>
      <c r="D83" s="160" t="s">
        <v>71</v>
      </c>
      <c r="E83" s="172" t="s">
        <v>2597</v>
      </c>
      <c r="F83" s="172" t="s">
        <v>2598</v>
      </c>
      <c r="G83" s="159"/>
      <c r="H83" s="159"/>
      <c r="I83" s="162"/>
      <c r="J83" s="173">
        <f>BK83</f>
        <v>0</v>
      </c>
      <c r="K83" s="159"/>
      <c r="L83" s="164"/>
      <c r="M83" s="165"/>
      <c r="N83" s="166"/>
      <c r="O83" s="166"/>
      <c r="P83" s="167">
        <f>SUM(P84:P85)</f>
        <v>0</v>
      </c>
      <c r="Q83" s="166"/>
      <c r="R83" s="167">
        <f>SUM(R84:R85)</f>
        <v>0</v>
      </c>
      <c r="S83" s="166"/>
      <c r="T83" s="167">
        <f>SUM(T84:T85)</f>
        <v>0</v>
      </c>
      <c r="U83" s="168"/>
      <c r="AR83" s="169" t="s">
        <v>91</v>
      </c>
      <c r="AT83" s="170" t="s">
        <v>71</v>
      </c>
      <c r="AU83" s="170" t="s">
        <v>80</v>
      </c>
      <c r="AY83" s="169" t="s">
        <v>161</v>
      </c>
      <c r="BK83" s="171">
        <f>SUM(BK84:BK85)</f>
        <v>0</v>
      </c>
    </row>
    <row r="84" spans="1:65" s="2" customFormat="1" ht="16.5" customHeight="1">
      <c r="A84" s="36"/>
      <c r="B84" s="37"/>
      <c r="C84" s="174" t="s">
        <v>80</v>
      </c>
      <c r="D84" s="174" t="s">
        <v>165</v>
      </c>
      <c r="E84" s="175" t="s">
        <v>2599</v>
      </c>
      <c r="F84" s="176" t="s">
        <v>2598</v>
      </c>
      <c r="G84" s="177" t="s">
        <v>1256</v>
      </c>
      <c r="H84" s="178">
        <v>1</v>
      </c>
      <c r="I84" s="179"/>
      <c r="J84" s="180">
        <f>ROUND(I84*H84,1)</f>
        <v>0</v>
      </c>
      <c r="K84" s="176" t="s">
        <v>169</v>
      </c>
      <c r="L84" s="41"/>
      <c r="M84" s="181" t="s">
        <v>19</v>
      </c>
      <c r="N84" s="182" t="s">
        <v>43</v>
      </c>
      <c r="O84" s="66"/>
      <c r="P84" s="183">
        <f>O84*H84</f>
        <v>0</v>
      </c>
      <c r="Q84" s="183">
        <v>0</v>
      </c>
      <c r="R84" s="183">
        <f>Q84*H84</f>
        <v>0</v>
      </c>
      <c r="S84" s="183">
        <v>0</v>
      </c>
      <c r="T84" s="183">
        <f>S84*H84</f>
        <v>0</v>
      </c>
      <c r="U84" s="184" t="s">
        <v>19</v>
      </c>
      <c r="V84" s="36"/>
      <c r="W84" s="36"/>
      <c r="X84" s="36"/>
      <c r="Y84" s="36"/>
      <c r="Z84" s="36"/>
      <c r="AA84" s="36"/>
      <c r="AB84" s="36"/>
      <c r="AC84" s="36"/>
      <c r="AD84" s="36"/>
      <c r="AE84" s="36"/>
      <c r="AR84" s="185" t="s">
        <v>1986</v>
      </c>
      <c r="AT84" s="185" t="s">
        <v>165</v>
      </c>
      <c r="AU84" s="185" t="s">
        <v>82</v>
      </c>
      <c r="AY84" s="19" t="s">
        <v>161</v>
      </c>
      <c r="BE84" s="186">
        <f>IF(N84="základní",J84,0)</f>
        <v>0</v>
      </c>
      <c r="BF84" s="186">
        <f>IF(N84="snížená",J84,0)</f>
        <v>0</v>
      </c>
      <c r="BG84" s="186">
        <f>IF(N84="zákl. přenesená",J84,0)</f>
        <v>0</v>
      </c>
      <c r="BH84" s="186">
        <f>IF(N84="sníž. přenesená",J84,0)</f>
        <v>0</v>
      </c>
      <c r="BI84" s="186">
        <f>IF(N84="nulová",J84,0)</f>
        <v>0</v>
      </c>
      <c r="BJ84" s="19" t="s">
        <v>80</v>
      </c>
      <c r="BK84" s="186">
        <f>ROUND(I84*H84,1)</f>
        <v>0</v>
      </c>
      <c r="BL84" s="19" t="s">
        <v>1986</v>
      </c>
      <c r="BM84" s="185" t="s">
        <v>2600</v>
      </c>
    </row>
    <row r="85" spans="1:65" s="2" customFormat="1" ht="11.25">
      <c r="A85" s="36"/>
      <c r="B85" s="37"/>
      <c r="C85" s="38"/>
      <c r="D85" s="187" t="s">
        <v>172</v>
      </c>
      <c r="E85" s="38"/>
      <c r="F85" s="188" t="s">
        <v>2601</v>
      </c>
      <c r="G85" s="38"/>
      <c r="H85" s="38"/>
      <c r="I85" s="189"/>
      <c r="J85" s="38"/>
      <c r="K85" s="38"/>
      <c r="L85" s="41"/>
      <c r="M85" s="256"/>
      <c r="N85" s="257"/>
      <c r="O85" s="253"/>
      <c r="P85" s="253"/>
      <c r="Q85" s="253"/>
      <c r="R85" s="253"/>
      <c r="S85" s="253"/>
      <c r="T85" s="253"/>
      <c r="U85" s="258"/>
      <c r="V85" s="36"/>
      <c r="W85" s="36"/>
      <c r="X85" s="36"/>
      <c r="Y85" s="36"/>
      <c r="Z85" s="36"/>
      <c r="AA85" s="36"/>
      <c r="AB85" s="36"/>
      <c r="AC85" s="36"/>
      <c r="AD85" s="36"/>
      <c r="AE85" s="36"/>
      <c r="AT85" s="19" t="s">
        <v>172</v>
      </c>
      <c r="AU85" s="19" t="s">
        <v>82</v>
      </c>
    </row>
    <row r="86" spans="1:65" s="2" customFormat="1" ht="6.95" customHeight="1">
      <c r="A86" s="36"/>
      <c r="B86" s="49"/>
      <c r="C86" s="50"/>
      <c r="D86" s="50"/>
      <c r="E86" s="50"/>
      <c r="F86" s="50"/>
      <c r="G86" s="50"/>
      <c r="H86" s="50"/>
      <c r="I86" s="50"/>
      <c r="J86" s="50"/>
      <c r="K86" s="50"/>
      <c r="L86" s="41"/>
      <c r="M86" s="36"/>
      <c r="O86" s="36"/>
      <c r="P86" s="36"/>
      <c r="Q86" s="36"/>
      <c r="R86" s="36"/>
      <c r="S86" s="36"/>
      <c r="T86" s="36"/>
      <c r="U86" s="36"/>
      <c r="V86" s="36"/>
      <c r="W86" s="36"/>
      <c r="X86" s="36"/>
      <c r="Y86" s="36"/>
      <c r="Z86" s="36"/>
      <c r="AA86" s="36"/>
      <c r="AB86" s="36"/>
      <c r="AC86" s="36"/>
      <c r="AD86" s="36"/>
      <c r="AE86" s="36"/>
    </row>
  </sheetData>
  <sheetProtection algorithmName="SHA-512" hashValue="8fTrWNeJ/vXEq2B+aNFYXDgjp012Yb0FeR9k53TDrjXEWa8SnYfoQVgyAhSnQLFnSPWODYV5m0flIUEtqtf92A==" saltValue="6QnyL7CZ5BFmRQsxKLG4vSwSkL9cCbNPK3S6mzaskUkF9POOZPISusvCT/BR3pERDV/S+7k0+xZi34jXiB27sA==" spinCount="100000" sheet="1" objects="1" scenarios="1" formatColumns="0" formatRows="0" autoFilter="0"/>
  <autoFilter ref="C80:K85" xr:uid="{00000000-0009-0000-0000-000008000000}"/>
  <mergeCells count="9">
    <mergeCell ref="E50:H50"/>
    <mergeCell ref="E71:H71"/>
    <mergeCell ref="E73:H73"/>
    <mergeCell ref="L2:V2"/>
    <mergeCell ref="E7:H7"/>
    <mergeCell ref="E9:H9"/>
    <mergeCell ref="E18:H18"/>
    <mergeCell ref="E27:H27"/>
    <mergeCell ref="E48:H48"/>
  </mergeCells>
  <hyperlinks>
    <hyperlink ref="F85" r:id="rId1" xr:uid="{00000000-0004-0000-0800-000000000000}"/>
  </hyperlinks>
  <pageMargins left="0.39370078740157483" right="0.39370078740157483" top="0.39370078740157483" bottom="0.39370078740157483" header="0" footer="0"/>
  <pageSetup paperSize="9" scale="84" fitToHeight="100" orientation="landscape" r:id="rId2"/>
  <headerFooter>
    <oddFooter>&amp;CStrana &amp;P z &amp;N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18"/>
  <sheetViews>
    <sheetView showGridLines="0" zoomScale="110" zoomScaleNormal="110" workbookViewId="0"/>
  </sheetViews>
  <sheetFormatPr defaultRowHeight="15"/>
  <cols>
    <col min="1" max="1" width="8.33203125" style="259" customWidth="1"/>
    <col min="2" max="2" width="1.6640625" style="259" customWidth="1"/>
    <col min="3" max="4" width="5" style="259" customWidth="1"/>
    <col min="5" max="5" width="11.6640625" style="259" customWidth="1"/>
    <col min="6" max="6" width="9.1640625" style="259" customWidth="1"/>
    <col min="7" max="7" width="5" style="259" customWidth="1"/>
    <col min="8" max="8" width="77.83203125" style="259" customWidth="1"/>
    <col min="9" max="10" width="20" style="259" customWidth="1"/>
    <col min="11" max="11" width="1.6640625" style="259" customWidth="1"/>
  </cols>
  <sheetData>
    <row r="1" spans="2:11" s="1" customFormat="1" ht="37.5" customHeight="1"/>
    <row r="2" spans="2:11" s="1" customFormat="1" ht="7.5" customHeight="1">
      <c r="B2" s="260"/>
      <c r="C2" s="261"/>
      <c r="D2" s="261"/>
      <c r="E2" s="261"/>
      <c r="F2" s="261"/>
      <c r="G2" s="261"/>
      <c r="H2" s="261"/>
      <c r="I2" s="261"/>
      <c r="J2" s="261"/>
      <c r="K2" s="262"/>
    </row>
    <row r="3" spans="2:11" s="17" customFormat="1" ht="45" customHeight="1">
      <c r="B3" s="263"/>
      <c r="C3" s="391" t="s">
        <v>2602</v>
      </c>
      <c r="D3" s="391"/>
      <c r="E3" s="391"/>
      <c r="F3" s="391"/>
      <c r="G3" s="391"/>
      <c r="H3" s="391"/>
      <c r="I3" s="391"/>
      <c r="J3" s="391"/>
      <c r="K3" s="264"/>
    </row>
    <row r="4" spans="2:11" s="1" customFormat="1" ht="25.5" customHeight="1">
      <c r="B4" s="265"/>
      <c r="C4" s="396" t="s">
        <v>2603</v>
      </c>
      <c r="D4" s="396"/>
      <c r="E4" s="396"/>
      <c r="F4" s="396"/>
      <c r="G4" s="396"/>
      <c r="H4" s="396"/>
      <c r="I4" s="396"/>
      <c r="J4" s="396"/>
      <c r="K4" s="266"/>
    </row>
    <row r="5" spans="2:11" s="1" customFormat="1" ht="5.25" customHeight="1">
      <c r="B5" s="265"/>
      <c r="C5" s="267"/>
      <c r="D5" s="267"/>
      <c r="E5" s="267"/>
      <c r="F5" s="267"/>
      <c r="G5" s="267"/>
      <c r="H5" s="267"/>
      <c r="I5" s="267"/>
      <c r="J5" s="267"/>
      <c r="K5" s="266"/>
    </row>
    <row r="6" spans="2:11" s="1" customFormat="1" ht="15" customHeight="1">
      <c r="B6" s="265"/>
      <c r="C6" s="395" t="s">
        <v>2604</v>
      </c>
      <c r="D6" s="395"/>
      <c r="E6" s="395"/>
      <c r="F6" s="395"/>
      <c r="G6" s="395"/>
      <c r="H6" s="395"/>
      <c r="I6" s="395"/>
      <c r="J6" s="395"/>
      <c r="K6" s="266"/>
    </row>
    <row r="7" spans="2:11" s="1" customFormat="1" ht="15" customHeight="1">
      <c r="B7" s="269"/>
      <c r="C7" s="395" t="s">
        <v>2605</v>
      </c>
      <c r="D7" s="395"/>
      <c r="E7" s="395"/>
      <c r="F7" s="395"/>
      <c r="G7" s="395"/>
      <c r="H7" s="395"/>
      <c r="I7" s="395"/>
      <c r="J7" s="395"/>
      <c r="K7" s="266"/>
    </row>
    <row r="8" spans="2:11" s="1" customFormat="1" ht="12.75" customHeight="1">
      <c r="B8" s="269"/>
      <c r="C8" s="268"/>
      <c r="D8" s="268"/>
      <c r="E8" s="268"/>
      <c r="F8" s="268"/>
      <c r="G8" s="268"/>
      <c r="H8" s="268"/>
      <c r="I8" s="268"/>
      <c r="J8" s="268"/>
      <c r="K8" s="266"/>
    </row>
    <row r="9" spans="2:11" s="1" customFormat="1" ht="15" customHeight="1">
      <c r="B9" s="269"/>
      <c r="C9" s="395" t="s">
        <v>2606</v>
      </c>
      <c r="D9" s="395"/>
      <c r="E9" s="395"/>
      <c r="F9" s="395"/>
      <c r="G9" s="395"/>
      <c r="H9" s="395"/>
      <c r="I9" s="395"/>
      <c r="J9" s="395"/>
      <c r="K9" s="266"/>
    </row>
    <row r="10" spans="2:11" s="1" customFormat="1" ht="15" customHeight="1">
      <c r="B10" s="269"/>
      <c r="C10" s="268"/>
      <c r="D10" s="395" t="s">
        <v>2607</v>
      </c>
      <c r="E10" s="395"/>
      <c r="F10" s="395"/>
      <c r="G10" s="395"/>
      <c r="H10" s="395"/>
      <c r="I10" s="395"/>
      <c r="J10" s="395"/>
      <c r="K10" s="266"/>
    </row>
    <row r="11" spans="2:11" s="1" customFormat="1" ht="15" customHeight="1">
      <c r="B11" s="269"/>
      <c r="C11" s="270"/>
      <c r="D11" s="395" t="s">
        <v>2608</v>
      </c>
      <c r="E11" s="395"/>
      <c r="F11" s="395"/>
      <c r="G11" s="395"/>
      <c r="H11" s="395"/>
      <c r="I11" s="395"/>
      <c r="J11" s="395"/>
      <c r="K11" s="266"/>
    </row>
    <row r="12" spans="2:11" s="1" customFormat="1" ht="15" customHeight="1">
      <c r="B12" s="269"/>
      <c r="C12" s="270"/>
      <c r="D12" s="268"/>
      <c r="E12" s="268"/>
      <c r="F12" s="268"/>
      <c r="G12" s="268"/>
      <c r="H12" s="268"/>
      <c r="I12" s="268"/>
      <c r="J12" s="268"/>
      <c r="K12" s="266"/>
    </row>
    <row r="13" spans="2:11" s="1" customFormat="1" ht="15" customHeight="1">
      <c r="B13" s="269"/>
      <c r="C13" s="270"/>
      <c r="D13" s="271" t="s">
        <v>2609</v>
      </c>
      <c r="E13" s="268"/>
      <c r="F13" s="268"/>
      <c r="G13" s="268"/>
      <c r="H13" s="268"/>
      <c r="I13" s="268"/>
      <c r="J13" s="268"/>
      <c r="K13" s="266"/>
    </row>
    <row r="14" spans="2:11" s="1" customFormat="1" ht="12.75" customHeight="1">
      <c r="B14" s="269"/>
      <c r="C14" s="270"/>
      <c r="D14" s="270"/>
      <c r="E14" s="270"/>
      <c r="F14" s="270"/>
      <c r="G14" s="270"/>
      <c r="H14" s="270"/>
      <c r="I14" s="270"/>
      <c r="J14" s="270"/>
      <c r="K14" s="266"/>
    </row>
    <row r="15" spans="2:11" s="1" customFormat="1" ht="15" customHeight="1">
      <c r="B15" s="269"/>
      <c r="C15" s="270"/>
      <c r="D15" s="395" t="s">
        <v>2610</v>
      </c>
      <c r="E15" s="395"/>
      <c r="F15" s="395"/>
      <c r="G15" s="395"/>
      <c r="H15" s="395"/>
      <c r="I15" s="395"/>
      <c r="J15" s="395"/>
      <c r="K15" s="266"/>
    </row>
    <row r="16" spans="2:11" s="1" customFormat="1" ht="15" customHeight="1">
      <c r="B16" s="269"/>
      <c r="C16" s="270"/>
      <c r="D16" s="395" t="s">
        <v>2611</v>
      </c>
      <c r="E16" s="395"/>
      <c r="F16" s="395"/>
      <c r="G16" s="395"/>
      <c r="H16" s="395"/>
      <c r="I16" s="395"/>
      <c r="J16" s="395"/>
      <c r="K16" s="266"/>
    </row>
    <row r="17" spans="2:11" s="1" customFormat="1" ht="15" customHeight="1">
      <c r="B17" s="269"/>
      <c r="C17" s="270"/>
      <c r="D17" s="395" t="s">
        <v>2612</v>
      </c>
      <c r="E17" s="395"/>
      <c r="F17" s="395"/>
      <c r="G17" s="395"/>
      <c r="H17" s="395"/>
      <c r="I17" s="395"/>
      <c r="J17" s="395"/>
      <c r="K17" s="266"/>
    </row>
    <row r="18" spans="2:11" s="1" customFormat="1" ht="15" customHeight="1">
      <c r="B18" s="269"/>
      <c r="C18" s="270"/>
      <c r="D18" s="270"/>
      <c r="E18" s="272" t="s">
        <v>79</v>
      </c>
      <c r="F18" s="395" t="s">
        <v>2613</v>
      </c>
      <c r="G18" s="395"/>
      <c r="H18" s="395"/>
      <c r="I18" s="395"/>
      <c r="J18" s="395"/>
      <c r="K18" s="266"/>
    </row>
    <row r="19" spans="2:11" s="1" customFormat="1" ht="15" customHeight="1">
      <c r="B19" s="269"/>
      <c r="C19" s="270"/>
      <c r="D19" s="270"/>
      <c r="E19" s="272" t="s">
        <v>2614</v>
      </c>
      <c r="F19" s="395" t="s">
        <v>2615</v>
      </c>
      <c r="G19" s="395"/>
      <c r="H19" s="395"/>
      <c r="I19" s="395"/>
      <c r="J19" s="395"/>
      <c r="K19" s="266"/>
    </row>
    <row r="20" spans="2:11" s="1" customFormat="1" ht="15" customHeight="1">
      <c r="B20" s="269"/>
      <c r="C20" s="270"/>
      <c r="D20" s="270"/>
      <c r="E20" s="272" t="s">
        <v>2616</v>
      </c>
      <c r="F20" s="395" t="s">
        <v>2617</v>
      </c>
      <c r="G20" s="395"/>
      <c r="H20" s="395"/>
      <c r="I20" s="395"/>
      <c r="J20" s="395"/>
      <c r="K20" s="266"/>
    </row>
    <row r="21" spans="2:11" s="1" customFormat="1" ht="15" customHeight="1">
      <c r="B21" s="269"/>
      <c r="C21" s="270"/>
      <c r="D21" s="270"/>
      <c r="E21" s="272" t="s">
        <v>102</v>
      </c>
      <c r="F21" s="395" t="s">
        <v>2618</v>
      </c>
      <c r="G21" s="395"/>
      <c r="H21" s="395"/>
      <c r="I21" s="395"/>
      <c r="J21" s="395"/>
      <c r="K21" s="266"/>
    </row>
    <row r="22" spans="2:11" s="1" customFormat="1" ht="15" customHeight="1">
      <c r="B22" s="269"/>
      <c r="C22" s="270"/>
      <c r="D22" s="270"/>
      <c r="E22" s="272" t="s">
        <v>2619</v>
      </c>
      <c r="F22" s="395" t="s">
        <v>2620</v>
      </c>
      <c r="G22" s="395"/>
      <c r="H22" s="395"/>
      <c r="I22" s="395"/>
      <c r="J22" s="395"/>
      <c r="K22" s="266"/>
    </row>
    <row r="23" spans="2:11" s="1" customFormat="1" ht="15" customHeight="1">
      <c r="B23" s="269"/>
      <c r="C23" s="270"/>
      <c r="D23" s="270"/>
      <c r="E23" s="272" t="s">
        <v>2621</v>
      </c>
      <c r="F23" s="395" t="s">
        <v>2622</v>
      </c>
      <c r="G23" s="395"/>
      <c r="H23" s="395"/>
      <c r="I23" s="395"/>
      <c r="J23" s="395"/>
      <c r="K23" s="266"/>
    </row>
    <row r="24" spans="2:11" s="1" customFormat="1" ht="12.75" customHeight="1">
      <c r="B24" s="269"/>
      <c r="C24" s="270"/>
      <c r="D24" s="270"/>
      <c r="E24" s="270"/>
      <c r="F24" s="270"/>
      <c r="G24" s="270"/>
      <c r="H24" s="270"/>
      <c r="I24" s="270"/>
      <c r="J24" s="270"/>
      <c r="K24" s="266"/>
    </row>
    <row r="25" spans="2:11" s="1" customFormat="1" ht="15" customHeight="1">
      <c r="B25" s="269"/>
      <c r="C25" s="395" t="s">
        <v>2623</v>
      </c>
      <c r="D25" s="395"/>
      <c r="E25" s="395"/>
      <c r="F25" s="395"/>
      <c r="G25" s="395"/>
      <c r="H25" s="395"/>
      <c r="I25" s="395"/>
      <c r="J25" s="395"/>
      <c r="K25" s="266"/>
    </row>
    <row r="26" spans="2:11" s="1" customFormat="1" ht="15" customHeight="1">
      <c r="B26" s="269"/>
      <c r="C26" s="395" t="s">
        <v>2624</v>
      </c>
      <c r="D26" s="395"/>
      <c r="E26" s="395"/>
      <c r="F26" s="395"/>
      <c r="G26" s="395"/>
      <c r="H26" s="395"/>
      <c r="I26" s="395"/>
      <c r="J26" s="395"/>
      <c r="K26" s="266"/>
    </row>
    <row r="27" spans="2:11" s="1" customFormat="1" ht="15" customHeight="1">
      <c r="B27" s="269"/>
      <c r="C27" s="268"/>
      <c r="D27" s="395" t="s">
        <v>2625</v>
      </c>
      <c r="E27" s="395"/>
      <c r="F27" s="395"/>
      <c r="G27" s="395"/>
      <c r="H27" s="395"/>
      <c r="I27" s="395"/>
      <c r="J27" s="395"/>
      <c r="K27" s="266"/>
    </row>
    <row r="28" spans="2:11" s="1" customFormat="1" ht="15" customHeight="1">
      <c r="B28" s="269"/>
      <c r="C28" s="270"/>
      <c r="D28" s="395" t="s">
        <v>2626</v>
      </c>
      <c r="E28" s="395"/>
      <c r="F28" s="395"/>
      <c r="G28" s="395"/>
      <c r="H28" s="395"/>
      <c r="I28" s="395"/>
      <c r="J28" s="395"/>
      <c r="K28" s="266"/>
    </row>
    <row r="29" spans="2:11" s="1" customFormat="1" ht="12.75" customHeight="1">
      <c r="B29" s="269"/>
      <c r="C29" s="270"/>
      <c r="D29" s="270"/>
      <c r="E29" s="270"/>
      <c r="F29" s="270"/>
      <c r="G29" s="270"/>
      <c r="H29" s="270"/>
      <c r="I29" s="270"/>
      <c r="J29" s="270"/>
      <c r="K29" s="266"/>
    </row>
    <row r="30" spans="2:11" s="1" customFormat="1" ht="15" customHeight="1">
      <c r="B30" s="269"/>
      <c r="C30" s="270"/>
      <c r="D30" s="395" t="s">
        <v>2627</v>
      </c>
      <c r="E30" s="395"/>
      <c r="F30" s="395"/>
      <c r="G30" s="395"/>
      <c r="H30" s="395"/>
      <c r="I30" s="395"/>
      <c r="J30" s="395"/>
      <c r="K30" s="266"/>
    </row>
    <row r="31" spans="2:11" s="1" customFormat="1" ht="15" customHeight="1">
      <c r="B31" s="269"/>
      <c r="C31" s="270"/>
      <c r="D31" s="395" t="s">
        <v>2628</v>
      </c>
      <c r="E31" s="395"/>
      <c r="F31" s="395"/>
      <c r="G31" s="395"/>
      <c r="H31" s="395"/>
      <c r="I31" s="395"/>
      <c r="J31" s="395"/>
      <c r="K31" s="266"/>
    </row>
    <row r="32" spans="2:11" s="1" customFormat="1" ht="12.75" customHeight="1">
      <c r="B32" s="269"/>
      <c r="C32" s="270"/>
      <c r="D32" s="270"/>
      <c r="E32" s="270"/>
      <c r="F32" s="270"/>
      <c r="G32" s="270"/>
      <c r="H32" s="270"/>
      <c r="I32" s="270"/>
      <c r="J32" s="270"/>
      <c r="K32" s="266"/>
    </row>
    <row r="33" spans="2:11" s="1" customFormat="1" ht="15" customHeight="1">
      <c r="B33" s="269"/>
      <c r="C33" s="270"/>
      <c r="D33" s="395" t="s">
        <v>2629</v>
      </c>
      <c r="E33" s="395"/>
      <c r="F33" s="395"/>
      <c r="G33" s="395"/>
      <c r="H33" s="395"/>
      <c r="I33" s="395"/>
      <c r="J33" s="395"/>
      <c r="K33" s="266"/>
    </row>
    <row r="34" spans="2:11" s="1" customFormat="1" ht="15" customHeight="1">
      <c r="B34" s="269"/>
      <c r="C34" s="270"/>
      <c r="D34" s="395" t="s">
        <v>2630</v>
      </c>
      <c r="E34" s="395"/>
      <c r="F34" s="395"/>
      <c r="G34" s="395"/>
      <c r="H34" s="395"/>
      <c r="I34" s="395"/>
      <c r="J34" s="395"/>
      <c r="K34" s="266"/>
    </row>
    <row r="35" spans="2:11" s="1" customFormat="1" ht="15" customHeight="1">
      <c r="B35" s="269"/>
      <c r="C35" s="270"/>
      <c r="D35" s="395" t="s">
        <v>2631</v>
      </c>
      <c r="E35" s="395"/>
      <c r="F35" s="395"/>
      <c r="G35" s="395"/>
      <c r="H35" s="395"/>
      <c r="I35" s="395"/>
      <c r="J35" s="395"/>
      <c r="K35" s="266"/>
    </row>
    <row r="36" spans="2:11" s="1" customFormat="1" ht="15" customHeight="1">
      <c r="B36" s="269"/>
      <c r="C36" s="270"/>
      <c r="D36" s="268"/>
      <c r="E36" s="271" t="s">
        <v>146</v>
      </c>
      <c r="F36" s="268"/>
      <c r="G36" s="395" t="s">
        <v>2632</v>
      </c>
      <c r="H36" s="395"/>
      <c r="I36" s="395"/>
      <c r="J36" s="395"/>
      <c r="K36" s="266"/>
    </row>
    <row r="37" spans="2:11" s="1" customFormat="1" ht="30.75" customHeight="1">
      <c r="B37" s="269"/>
      <c r="C37" s="270"/>
      <c r="D37" s="268"/>
      <c r="E37" s="271" t="s">
        <v>2633</v>
      </c>
      <c r="F37" s="268"/>
      <c r="G37" s="395" t="s">
        <v>2634</v>
      </c>
      <c r="H37" s="395"/>
      <c r="I37" s="395"/>
      <c r="J37" s="395"/>
      <c r="K37" s="266"/>
    </row>
    <row r="38" spans="2:11" s="1" customFormat="1" ht="15" customHeight="1">
      <c r="B38" s="269"/>
      <c r="C38" s="270"/>
      <c r="D38" s="268"/>
      <c r="E38" s="271" t="s">
        <v>53</v>
      </c>
      <c r="F38" s="268"/>
      <c r="G38" s="395" t="s">
        <v>2635</v>
      </c>
      <c r="H38" s="395"/>
      <c r="I38" s="395"/>
      <c r="J38" s="395"/>
      <c r="K38" s="266"/>
    </row>
    <row r="39" spans="2:11" s="1" customFormat="1" ht="15" customHeight="1">
      <c r="B39" s="269"/>
      <c r="C39" s="270"/>
      <c r="D39" s="268"/>
      <c r="E39" s="271" t="s">
        <v>54</v>
      </c>
      <c r="F39" s="268"/>
      <c r="G39" s="395" t="s">
        <v>2636</v>
      </c>
      <c r="H39" s="395"/>
      <c r="I39" s="395"/>
      <c r="J39" s="395"/>
      <c r="K39" s="266"/>
    </row>
    <row r="40" spans="2:11" s="1" customFormat="1" ht="15" customHeight="1">
      <c r="B40" s="269"/>
      <c r="C40" s="270"/>
      <c r="D40" s="268"/>
      <c r="E40" s="271" t="s">
        <v>147</v>
      </c>
      <c r="F40" s="268"/>
      <c r="G40" s="395" t="s">
        <v>2637</v>
      </c>
      <c r="H40" s="395"/>
      <c r="I40" s="395"/>
      <c r="J40" s="395"/>
      <c r="K40" s="266"/>
    </row>
    <row r="41" spans="2:11" s="1" customFormat="1" ht="15" customHeight="1">
      <c r="B41" s="269"/>
      <c r="C41" s="270"/>
      <c r="D41" s="268"/>
      <c r="E41" s="271" t="s">
        <v>148</v>
      </c>
      <c r="F41" s="268"/>
      <c r="G41" s="395" t="s">
        <v>2638</v>
      </c>
      <c r="H41" s="395"/>
      <c r="I41" s="395"/>
      <c r="J41" s="395"/>
      <c r="K41" s="266"/>
    </row>
    <row r="42" spans="2:11" s="1" customFormat="1" ht="15" customHeight="1">
      <c r="B42" s="269"/>
      <c r="C42" s="270"/>
      <c r="D42" s="268"/>
      <c r="E42" s="271" t="s">
        <v>2639</v>
      </c>
      <c r="F42" s="268"/>
      <c r="G42" s="395" t="s">
        <v>2640</v>
      </c>
      <c r="H42" s="395"/>
      <c r="I42" s="395"/>
      <c r="J42" s="395"/>
      <c r="K42" s="266"/>
    </row>
    <row r="43" spans="2:11" s="1" customFormat="1" ht="15" customHeight="1">
      <c r="B43" s="269"/>
      <c r="C43" s="270"/>
      <c r="D43" s="268"/>
      <c r="E43" s="271"/>
      <c r="F43" s="268"/>
      <c r="G43" s="395" t="s">
        <v>2641</v>
      </c>
      <c r="H43" s="395"/>
      <c r="I43" s="395"/>
      <c r="J43" s="395"/>
      <c r="K43" s="266"/>
    </row>
    <row r="44" spans="2:11" s="1" customFormat="1" ht="15" customHeight="1">
      <c r="B44" s="269"/>
      <c r="C44" s="270"/>
      <c r="D44" s="268"/>
      <c r="E44" s="271" t="s">
        <v>2642</v>
      </c>
      <c r="F44" s="268"/>
      <c r="G44" s="395" t="s">
        <v>2643</v>
      </c>
      <c r="H44" s="395"/>
      <c r="I44" s="395"/>
      <c r="J44" s="395"/>
      <c r="K44" s="266"/>
    </row>
    <row r="45" spans="2:11" s="1" customFormat="1" ht="15" customHeight="1">
      <c r="B45" s="269"/>
      <c r="C45" s="270"/>
      <c r="D45" s="268"/>
      <c r="E45" s="271" t="s">
        <v>150</v>
      </c>
      <c r="F45" s="268"/>
      <c r="G45" s="395" t="s">
        <v>2644</v>
      </c>
      <c r="H45" s="395"/>
      <c r="I45" s="395"/>
      <c r="J45" s="395"/>
      <c r="K45" s="266"/>
    </row>
    <row r="46" spans="2:11" s="1" customFormat="1" ht="12.75" customHeight="1">
      <c r="B46" s="269"/>
      <c r="C46" s="270"/>
      <c r="D46" s="268"/>
      <c r="E46" s="268"/>
      <c r="F46" s="268"/>
      <c r="G46" s="268"/>
      <c r="H46" s="268"/>
      <c r="I46" s="268"/>
      <c r="J46" s="268"/>
      <c r="K46" s="266"/>
    </row>
    <row r="47" spans="2:11" s="1" customFormat="1" ht="15" customHeight="1">
      <c r="B47" s="269"/>
      <c r="C47" s="270"/>
      <c r="D47" s="395" t="s">
        <v>2645</v>
      </c>
      <c r="E47" s="395"/>
      <c r="F47" s="395"/>
      <c r="G47" s="395"/>
      <c r="H47" s="395"/>
      <c r="I47" s="395"/>
      <c r="J47" s="395"/>
      <c r="K47" s="266"/>
    </row>
    <row r="48" spans="2:11" s="1" customFormat="1" ht="15" customHeight="1">
      <c r="B48" s="269"/>
      <c r="C48" s="270"/>
      <c r="D48" s="270"/>
      <c r="E48" s="395" t="s">
        <v>2646</v>
      </c>
      <c r="F48" s="395"/>
      <c r="G48" s="395"/>
      <c r="H48" s="395"/>
      <c r="I48" s="395"/>
      <c r="J48" s="395"/>
      <c r="K48" s="266"/>
    </row>
    <row r="49" spans="2:11" s="1" customFormat="1" ht="15" customHeight="1">
      <c r="B49" s="269"/>
      <c r="C49" s="270"/>
      <c r="D49" s="270"/>
      <c r="E49" s="395" t="s">
        <v>2647</v>
      </c>
      <c r="F49" s="395"/>
      <c r="G49" s="395"/>
      <c r="H49" s="395"/>
      <c r="I49" s="395"/>
      <c r="J49" s="395"/>
      <c r="K49" s="266"/>
    </row>
    <row r="50" spans="2:11" s="1" customFormat="1" ht="15" customHeight="1">
      <c r="B50" s="269"/>
      <c r="C50" s="270"/>
      <c r="D50" s="270"/>
      <c r="E50" s="395" t="s">
        <v>2648</v>
      </c>
      <c r="F50" s="395"/>
      <c r="G50" s="395"/>
      <c r="H50" s="395"/>
      <c r="I50" s="395"/>
      <c r="J50" s="395"/>
      <c r="K50" s="266"/>
    </row>
    <row r="51" spans="2:11" s="1" customFormat="1" ht="15" customHeight="1">
      <c r="B51" s="269"/>
      <c r="C51" s="270"/>
      <c r="D51" s="395" t="s">
        <v>2649</v>
      </c>
      <c r="E51" s="395"/>
      <c r="F51" s="395"/>
      <c r="G51" s="395"/>
      <c r="H51" s="395"/>
      <c r="I51" s="395"/>
      <c r="J51" s="395"/>
      <c r="K51" s="266"/>
    </row>
    <row r="52" spans="2:11" s="1" customFormat="1" ht="25.5" customHeight="1">
      <c r="B52" s="265"/>
      <c r="C52" s="396" t="s">
        <v>2650</v>
      </c>
      <c r="D52" s="396"/>
      <c r="E52" s="396"/>
      <c r="F52" s="396"/>
      <c r="G52" s="396"/>
      <c r="H52" s="396"/>
      <c r="I52" s="396"/>
      <c r="J52" s="396"/>
      <c r="K52" s="266"/>
    </row>
    <row r="53" spans="2:11" s="1" customFormat="1" ht="5.25" customHeight="1">
      <c r="B53" s="265"/>
      <c r="C53" s="267"/>
      <c r="D53" s="267"/>
      <c r="E53" s="267"/>
      <c r="F53" s="267"/>
      <c r="G53" s="267"/>
      <c r="H53" s="267"/>
      <c r="I53" s="267"/>
      <c r="J53" s="267"/>
      <c r="K53" s="266"/>
    </row>
    <row r="54" spans="2:11" s="1" customFormat="1" ht="15" customHeight="1">
      <c r="B54" s="265"/>
      <c r="C54" s="395" t="s">
        <v>2651</v>
      </c>
      <c r="D54" s="395"/>
      <c r="E54" s="395"/>
      <c r="F54" s="395"/>
      <c r="G54" s="395"/>
      <c r="H54" s="395"/>
      <c r="I54" s="395"/>
      <c r="J54" s="395"/>
      <c r="K54" s="266"/>
    </row>
    <row r="55" spans="2:11" s="1" customFormat="1" ht="15" customHeight="1">
      <c r="B55" s="265"/>
      <c r="C55" s="395" t="s">
        <v>2652</v>
      </c>
      <c r="D55" s="395"/>
      <c r="E55" s="395"/>
      <c r="F55" s="395"/>
      <c r="G55" s="395"/>
      <c r="H55" s="395"/>
      <c r="I55" s="395"/>
      <c r="J55" s="395"/>
      <c r="K55" s="266"/>
    </row>
    <row r="56" spans="2:11" s="1" customFormat="1" ht="12.75" customHeight="1">
      <c r="B56" s="265"/>
      <c r="C56" s="268"/>
      <c r="D56" s="268"/>
      <c r="E56" s="268"/>
      <c r="F56" s="268"/>
      <c r="G56" s="268"/>
      <c r="H56" s="268"/>
      <c r="I56" s="268"/>
      <c r="J56" s="268"/>
      <c r="K56" s="266"/>
    </row>
    <row r="57" spans="2:11" s="1" customFormat="1" ht="15" customHeight="1">
      <c r="B57" s="265"/>
      <c r="C57" s="395" t="s">
        <v>2653</v>
      </c>
      <c r="D57" s="395"/>
      <c r="E57" s="395"/>
      <c r="F57" s="395"/>
      <c r="G57" s="395"/>
      <c r="H57" s="395"/>
      <c r="I57" s="395"/>
      <c r="J57" s="395"/>
      <c r="K57" s="266"/>
    </row>
    <row r="58" spans="2:11" s="1" customFormat="1" ht="15" customHeight="1">
      <c r="B58" s="265"/>
      <c r="C58" s="270"/>
      <c r="D58" s="395" t="s">
        <v>2654</v>
      </c>
      <c r="E58" s="395"/>
      <c r="F58" s="395"/>
      <c r="G58" s="395"/>
      <c r="H58" s="395"/>
      <c r="I58" s="395"/>
      <c r="J58" s="395"/>
      <c r="K58" s="266"/>
    </row>
    <row r="59" spans="2:11" s="1" customFormat="1" ht="15" customHeight="1">
      <c r="B59" s="265"/>
      <c r="C59" s="270"/>
      <c r="D59" s="395" t="s">
        <v>2655</v>
      </c>
      <c r="E59" s="395"/>
      <c r="F59" s="395"/>
      <c r="G59" s="395"/>
      <c r="H59" s="395"/>
      <c r="I59" s="395"/>
      <c r="J59" s="395"/>
      <c r="K59" s="266"/>
    </row>
    <row r="60" spans="2:11" s="1" customFormat="1" ht="15" customHeight="1">
      <c r="B60" s="265"/>
      <c r="C60" s="270"/>
      <c r="D60" s="395" t="s">
        <v>2656</v>
      </c>
      <c r="E60" s="395"/>
      <c r="F60" s="395"/>
      <c r="G60" s="395"/>
      <c r="H60" s="395"/>
      <c r="I60" s="395"/>
      <c r="J60" s="395"/>
      <c r="K60" s="266"/>
    </row>
    <row r="61" spans="2:11" s="1" customFormat="1" ht="15" customHeight="1">
      <c r="B61" s="265"/>
      <c r="C61" s="270"/>
      <c r="D61" s="395" t="s">
        <v>2657</v>
      </c>
      <c r="E61" s="395"/>
      <c r="F61" s="395"/>
      <c r="G61" s="395"/>
      <c r="H61" s="395"/>
      <c r="I61" s="395"/>
      <c r="J61" s="395"/>
      <c r="K61" s="266"/>
    </row>
    <row r="62" spans="2:11" s="1" customFormat="1" ht="15" customHeight="1">
      <c r="B62" s="265"/>
      <c r="C62" s="270"/>
      <c r="D62" s="397" t="s">
        <v>2658</v>
      </c>
      <c r="E62" s="397"/>
      <c r="F62" s="397"/>
      <c r="G62" s="397"/>
      <c r="H62" s="397"/>
      <c r="I62" s="397"/>
      <c r="J62" s="397"/>
      <c r="K62" s="266"/>
    </row>
    <row r="63" spans="2:11" s="1" customFormat="1" ht="15" customHeight="1">
      <c r="B63" s="265"/>
      <c r="C63" s="270"/>
      <c r="D63" s="395" t="s">
        <v>2659</v>
      </c>
      <c r="E63" s="395"/>
      <c r="F63" s="395"/>
      <c r="G63" s="395"/>
      <c r="H63" s="395"/>
      <c r="I63" s="395"/>
      <c r="J63" s="395"/>
      <c r="K63" s="266"/>
    </row>
    <row r="64" spans="2:11" s="1" customFormat="1" ht="12.75" customHeight="1">
      <c r="B64" s="265"/>
      <c r="C64" s="270"/>
      <c r="D64" s="270"/>
      <c r="E64" s="273"/>
      <c r="F64" s="270"/>
      <c r="G64" s="270"/>
      <c r="H64" s="270"/>
      <c r="I64" s="270"/>
      <c r="J64" s="270"/>
      <c r="K64" s="266"/>
    </row>
    <row r="65" spans="2:11" s="1" customFormat="1" ht="15" customHeight="1">
      <c r="B65" s="265"/>
      <c r="C65" s="270"/>
      <c r="D65" s="395" t="s">
        <v>2660</v>
      </c>
      <c r="E65" s="395"/>
      <c r="F65" s="395"/>
      <c r="G65" s="395"/>
      <c r="H65" s="395"/>
      <c r="I65" s="395"/>
      <c r="J65" s="395"/>
      <c r="K65" s="266"/>
    </row>
    <row r="66" spans="2:11" s="1" customFormat="1" ht="15" customHeight="1">
      <c r="B66" s="265"/>
      <c r="C66" s="270"/>
      <c r="D66" s="397" t="s">
        <v>2661</v>
      </c>
      <c r="E66" s="397"/>
      <c r="F66" s="397"/>
      <c r="G66" s="397"/>
      <c r="H66" s="397"/>
      <c r="I66" s="397"/>
      <c r="J66" s="397"/>
      <c r="K66" s="266"/>
    </row>
    <row r="67" spans="2:11" s="1" customFormat="1" ht="15" customHeight="1">
      <c r="B67" s="265"/>
      <c r="C67" s="270"/>
      <c r="D67" s="395" t="s">
        <v>2662</v>
      </c>
      <c r="E67" s="395"/>
      <c r="F67" s="395"/>
      <c r="G67" s="395"/>
      <c r="H67" s="395"/>
      <c r="I67" s="395"/>
      <c r="J67" s="395"/>
      <c r="K67" s="266"/>
    </row>
    <row r="68" spans="2:11" s="1" customFormat="1" ht="15" customHeight="1">
      <c r="B68" s="265"/>
      <c r="C68" s="270"/>
      <c r="D68" s="395" t="s">
        <v>2663</v>
      </c>
      <c r="E68" s="395"/>
      <c r="F68" s="395"/>
      <c r="G68" s="395"/>
      <c r="H68" s="395"/>
      <c r="I68" s="395"/>
      <c r="J68" s="395"/>
      <c r="K68" s="266"/>
    </row>
    <row r="69" spans="2:11" s="1" customFormat="1" ht="15" customHeight="1">
      <c r="B69" s="265"/>
      <c r="C69" s="270"/>
      <c r="D69" s="395" t="s">
        <v>2664</v>
      </c>
      <c r="E69" s="395"/>
      <c r="F69" s="395"/>
      <c r="G69" s="395"/>
      <c r="H69" s="395"/>
      <c r="I69" s="395"/>
      <c r="J69" s="395"/>
      <c r="K69" s="266"/>
    </row>
    <row r="70" spans="2:11" s="1" customFormat="1" ht="15" customHeight="1">
      <c r="B70" s="265"/>
      <c r="C70" s="270"/>
      <c r="D70" s="395" t="s">
        <v>2665</v>
      </c>
      <c r="E70" s="395"/>
      <c r="F70" s="395"/>
      <c r="G70" s="395"/>
      <c r="H70" s="395"/>
      <c r="I70" s="395"/>
      <c r="J70" s="395"/>
      <c r="K70" s="266"/>
    </row>
    <row r="71" spans="2:11" s="1" customFormat="1" ht="12.75" customHeight="1">
      <c r="B71" s="274"/>
      <c r="C71" s="275"/>
      <c r="D71" s="275"/>
      <c r="E71" s="275"/>
      <c r="F71" s="275"/>
      <c r="G71" s="275"/>
      <c r="H71" s="275"/>
      <c r="I71" s="275"/>
      <c r="J71" s="275"/>
      <c r="K71" s="276"/>
    </row>
    <row r="72" spans="2:11" s="1" customFormat="1" ht="18.75" customHeight="1">
      <c r="B72" s="277"/>
      <c r="C72" s="277"/>
      <c r="D72" s="277"/>
      <c r="E72" s="277"/>
      <c r="F72" s="277"/>
      <c r="G72" s="277"/>
      <c r="H72" s="277"/>
      <c r="I72" s="277"/>
      <c r="J72" s="277"/>
      <c r="K72" s="278"/>
    </row>
    <row r="73" spans="2:11" s="1" customFormat="1" ht="18.75" customHeight="1">
      <c r="B73" s="278"/>
      <c r="C73" s="278"/>
      <c r="D73" s="278"/>
      <c r="E73" s="278"/>
      <c r="F73" s="278"/>
      <c r="G73" s="278"/>
      <c r="H73" s="278"/>
      <c r="I73" s="278"/>
      <c r="J73" s="278"/>
      <c r="K73" s="278"/>
    </row>
    <row r="74" spans="2:11" s="1" customFormat="1" ht="7.5" customHeight="1">
      <c r="B74" s="279"/>
      <c r="C74" s="280"/>
      <c r="D74" s="280"/>
      <c r="E74" s="280"/>
      <c r="F74" s="280"/>
      <c r="G74" s="280"/>
      <c r="H74" s="280"/>
      <c r="I74" s="280"/>
      <c r="J74" s="280"/>
      <c r="K74" s="281"/>
    </row>
    <row r="75" spans="2:11" s="1" customFormat="1" ht="45" customHeight="1">
      <c r="B75" s="282"/>
      <c r="C75" s="390" t="s">
        <v>2666</v>
      </c>
      <c r="D75" s="390"/>
      <c r="E75" s="390"/>
      <c r="F75" s="390"/>
      <c r="G75" s="390"/>
      <c r="H75" s="390"/>
      <c r="I75" s="390"/>
      <c r="J75" s="390"/>
      <c r="K75" s="283"/>
    </row>
    <row r="76" spans="2:11" s="1" customFormat="1" ht="17.25" customHeight="1">
      <c r="B76" s="282"/>
      <c r="C76" s="284" t="s">
        <v>2667</v>
      </c>
      <c r="D76" s="284"/>
      <c r="E76" s="284"/>
      <c r="F76" s="284" t="s">
        <v>2668</v>
      </c>
      <c r="G76" s="285"/>
      <c r="H76" s="284" t="s">
        <v>54</v>
      </c>
      <c r="I76" s="284" t="s">
        <v>57</v>
      </c>
      <c r="J76" s="284" t="s">
        <v>2669</v>
      </c>
      <c r="K76" s="283"/>
    </row>
    <row r="77" spans="2:11" s="1" customFormat="1" ht="17.25" customHeight="1">
      <c r="B77" s="282"/>
      <c r="C77" s="286" t="s">
        <v>2670</v>
      </c>
      <c r="D77" s="286"/>
      <c r="E77" s="286"/>
      <c r="F77" s="287" t="s">
        <v>2671</v>
      </c>
      <c r="G77" s="288"/>
      <c r="H77" s="286"/>
      <c r="I77" s="286"/>
      <c r="J77" s="286" t="s">
        <v>2672</v>
      </c>
      <c r="K77" s="283"/>
    </row>
    <row r="78" spans="2:11" s="1" customFormat="1" ht="5.25" customHeight="1">
      <c r="B78" s="282"/>
      <c r="C78" s="289"/>
      <c r="D78" s="289"/>
      <c r="E78" s="289"/>
      <c r="F78" s="289"/>
      <c r="G78" s="290"/>
      <c r="H78" s="289"/>
      <c r="I78" s="289"/>
      <c r="J78" s="289"/>
      <c r="K78" s="283"/>
    </row>
    <row r="79" spans="2:11" s="1" customFormat="1" ht="15" customHeight="1">
      <c r="B79" s="282"/>
      <c r="C79" s="271" t="s">
        <v>53</v>
      </c>
      <c r="D79" s="291"/>
      <c r="E79" s="291"/>
      <c r="F79" s="292" t="s">
        <v>2673</v>
      </c>
      <c r="G79" s="293"/>
      <c r="H79" s="271" t="s">
        <v>2674</v>
      </c>
      <c r="I79" s="271" t="s">
        <v>2675</v>
      </c>
      <c r="J79" s="271">
        <v>20</v>
      </c>
      <c r="K79" s="283"/>
    </row>
    <row r="80" spans="2:11" s="1" customFormat="1" ht="15" customHeight="1">
      <c r="B80" s="282"/>
      <c r="C80" s="271" t="s">
        <v>2676</v>
      </c>
      <c r="D80" s="271"/>
      <c r="E80" s="271"/>
      <c r="F80" s="292" t="s">
        <v>2673</v>
      </c>
      <c r="G80" s="293"/>
      <c r="H80" s="271" t="s">
        <v>2677</v>
      </c>
      <c r="I80" s="271" t="s">
        <v>2675</v>
      </c>
      <c r="J80" s="271">
        <v>120</v>
      </c>
      <c r="K80" s="283"/>
    </row>
    <row r="81" spans="2:11" s="1" customFormat="1" ht="15" customHeight="1">
      <c r="B81" s="294"/>
      <c r="C81" s="271" t="s">
        <v>2678</v>
      </c>
      <c r="D81" s="271"/>
      <c r="E81" s="271"/>
      <c r="F81" s="292" t="s">
        <v>2679</v>
      </c>
      <c r="G81" s="293"/>
      <c r="H81" s="271" t="s">
        <v>2680</v>
      </c>
      <c r="I81" s="271" t="s">
        <v>2675</v>
      </c>
      <c r="J81" s="271">
        <v>50</v>
      </c>
      <c r="K81" s="283"/>
    </row>
    <row r="82" spans="2:11" s="1" customFormat="1" ht="15" customHeight="1">
      <c r="B82" s="294"/>
      <c r="C82" s="271" t="s">
        <v>2681</v>
      </c>
      <c r="D82" s="271"/>
      <c r="E82" s="271"/>
      <c r="F82" s="292" t="s">
        <v>2673</v>
      </c>
      <c r="G82" s="293"/>
      <c r="H82" s="271" t="s">
        <v>2682</v>
      </c>
      <c r="I82" s="271" t="s">
        <v>2683</v>
      </c>
      <c r="J82" s="271"/>
      <c r="K82" s="283"/>
    </row>
    <row r="83" spans="2:11" s="1" customFormat="1" ht="15" customHeight="1">
      <c r="B83" s="294"/>
      <c r="C83" s="295" t="s">
        <v>2684</v>
      </c>
      <c r="D83" s="295"/>
      <c r="E83" s="295"/>
      <c r="F83" s="296" t="s">
        <v>2679</v>
      </c>
      <c r="G83" s="295"/>
      <c r="H83" s="295" t="s">
        <v>2685</v>
      </c>
      <c r="I83" s="295" t="s">
        <v>2675</v>
      </c>
      <c r="J83" s="295">
        <v>15</v>
      </c>
      <c r="K83" s="283"/>
    </row>
    <row r="84" spans="2:11" s="1" customFormat="1" ht="15" customHeight="1">
      <c r="B84" s="294"/>
      <c r="C84" s="295" t="s">
        <v>2686</v>
      </c>
      <c r="D84" s="295"/>
      <c r="E84" s="295"/>
      <c r="F84" s="296" t="s">
        <v>2679</v>
      </c>
      <c r="G84" s="295"/>
      <c r="H84" s="295" t="s">
        <v>2687</v>
      </c>
      <c r="I84" s="295" t="s">
        <v>2675</v>
      </c>
      <c r="J84" s="295">
        <v>15</v>
      </c>
      <c r="K84" s="283"/>
    </row>
    <row r="85" spans="2:11" s="1" customFormat="1" ht="15" customHeight="1">
      <c r="B85" s="294"/>
      <c r="C85" s="295" t="s">
        <v>2688</v>
      </c>
      <c r="D85" s="295"/>
      <c r="E85" s="295"/>
      <c r="F85" s="296" t="s">
        <v>2679</v>
      </c>
      <c r="G85" s="295"/>
      <c r="H85" s="295" t="s">
        <v>2689</v>
      </c>
      <c r="I85" s="295" t="s">
        <v>2675</v>
      </c>
      <c r="J85" s="295">
        <v>20</v>
      </c>
      <c r="K85" s="283"/>
    </row>
    <row r="86" spans="2:11" s="1" customFormat="1" ht="15" customHeight="1">
      <c r="B86" s="294"/>
      <c r="C86" s="295" t="s">
        <v>2690</v>
      </c>
      <c r="D86" s="295"/>
      <c r="E86" s="295"/>
      <c r="F86" s="296" t="s">
        <v>2679</v>
      </c>
      <c r="G86" s="295"/>
      <c r="H86" s="295" t="s">
        <v>2691</v>
      </c>
      <c r="I86" s="295" t="s">
        <v>2675</v>
      </c>
      <c r="J86" s="295">
        <v>20</v>
      </c>
      <c r="K86" s="283"/>
    </row>
    <row r="87" spans="2:11" s="1" customFormat="1" ht="15" customHeight="1">
      <c r="B87" s="294"/>
      <c r="C87" s="271" t="s">
        <v>2692</v>
      </c>
      <c r="D87" s="271"/>
      <c r="E87" s="271"/>
      <c r="F87" s="292" t="s">
        <v>2679</v>
      </c>
      <c r="G87" s="293"/>
      <c r="H87" s="271" t="s">
        <v>2693</v>
      </c>
      <c r="I87" s="271" t="s">
        <v>2675</v>
      </c>
      <c r="J87" s="271">
        <v>50</v>
      </c>
      <c r="K87" s="283"/>
    </row>
    <row r="88" spans="2:11" s="1" customFormat="1" ht="15" customHeight="1">
      <c r="B88" s="294"/>
      <c r="C88" s="271" t="s">
        <v>2694</v>
      </c>
      <c r="D88" s="271"/>
      <c r="E88" s="271"/>
      <c r="F88" s="292" t="s">
        <v>2679</v>
      </c>
      <c r="G88" s="293"/>
      <c r="H88" s="271" t="s">
        <v>2695</v>
      </c>
      <c r="I88" s="271" t="s">
        <v>2675</v>
      </c>
      <c r="J88" s="271">
        <v>20</v>
      </c>
      <c r="K88" s="283"/>
    </row>
    <row r="89" spans="2:11" s="1" customFormat="1" ht="15" customHeight="1">
      <c r="B89" s="294"/>
      <c r="C89" s="271" t="s">
        <v>2696</v>
      </c>
      <c r="D89" s="271"/>
      <c r="E89" s="271"/>
      <c r="F89" s="292" t="s">
        <v>2679</v>
      </c>
      <c r="G89" s="293"/>
      <c r="H89" s="271" t="s">
        <v>2697</v>
      </c>
      <c r="I89" s="271" t="s">
        <v>2675</v>
      </c>
      <c r="J89" s="271">
        <v>20</v>
      </c>
      <c r="K89" s="283"/>
    </row>
    <row r="90" spans="2:11" s="1" customFormat="1" ht="15" customHeight="1">
      <c r="B90" s="294"/>
      <c r="C90" s="271" t="s">
        <v>2698</v>
      </c>
      <c r="D90" s="271"/>
      <c r="E90" s="271"/>
      <c r="F90" s="292" t="s">
        <v>2679</v>
      </c>
      <c r="G90" s="293"/>
      <c r="H90" s="271" t="s">
        <v>2699</v>
      </c>
      <c r="I90" s="271" t="s">
        <v>2675</v>
      </c>
      <c r="J90" s="271">
        <v>50</v>
      </c>
      <c r="K90" s="283"/>
    </row>
    <row r="91" spans="2:11" s="1" customFormat="1" ht="15" customHeight="1">
      <c r="B91" s="294"/>
      <c r="C91" s="271" t="s">
        <v>2700</v>
      </c>
      <c r="D91" s="271"/>
      <c r="E91" s="271"/>
      <c r="F91" s="292" t="s">
        <v>2679</v>
      </c>
      <c r="G91" s="293"/>
      <c r="H91" s="271" t="s">
        <v>2700</v>
      </c>
      <c r="I91" s="271" t="s">
        <v>2675</v>
      </c>
      <c r="J91" s="271">
        <v>50</v>
      </c>
      <c r="K91" s="283"/>
    </row>
    <row r="92" spans="2:11" s="1" customFormat="1" ht="15" customHeight="1">
      <c r="B92" s="294"/>
      <c r="C92" s="271" t="s">
        <v>2701</v>
      </c>
      <c r="D92" s="271"/>
      <c r="E92" s="271"/>
      <c r="F92" s="292" t="s">
        <v>2679</v>
      </c>
      <c r="G92" s="293"/>
      <c r="H92" s="271" t="s">
        <v>2702</v>
      </c>
      <c r="I92" s="271" t="s">
        <v>2675</v>
      </c>
      <c r="J92" s="271">
        <v>255</v>
      </c>
      <c r="K92" s="283"/>
    </row>
    <row r="93" spans="2:11" s="1" customFormat="1" ht="15" customHeight="1">
      <c r="B93" s="294"/>
      <c r="C93" s="271" t="s">
        <v>2703</v>
      </c>
      <c r="D93" s="271"/>
      <c r="E93" s="271"/>
      <c r="F93" s="292" t="s">
        <v>2673</v>
      </c>
      <c r="G93" s="293"/>
      <c r="H93" s="271" t="s">
        <v>2704</v>
      </c>
      <c r="I93" s="271" t="s">
        <v>2705</v>
      </c>
      <c r="J93" s="271"/>
      <c r="K93" s="283"/>
    </row>
    <row r="94" spans="2:11" s="1" customFormat="1" ht="15" customHeight="1">
      <c r="B94" s="294"/>
      <c r="C94" s="271" t="s">
        <v>2706</v>
      </c>
      <c r="D94" s="271"/>
      <c r="E94" s="271"/>
      <c r="F94" s="292" t="s">
        <v>2673</v>
      </c>
      <c r="G94" s="293"/>
      <c r="H94" s="271" t="s">
        <v>2707</v>
      </c>
      <c r="I94" s="271" t="s">
        <v>2708</v>
      </c>
      <c r="J94" s="271"/>
      <c r="K94" s="283"/>
    </row>
    <row r="95" spans="2:11" s="1" customFormat="1" ht="15" customHeight="1">
      <c r="B95" s="294"/>
      <c r="C95" s="271" t="s">
        <v>2709</v>
      </c>
      <c r="D95" s="271"/>
      <c r="E95" s="271"/>
      <c r="F95" s="292" t="s">
        <v>2673</v>
      </c>
      <c r="G95" s="293"/>
      <c r="H95" s="271" t="s">
        <v>2709</v>
      </c>
      <c r="I95" s="271" t="s">
        <v>2708</v>
      </c>
      <c r="J95" s="271"/>
      <c r="K95" s="283"/>
    </row>
    <row r="96" spans="2:11" s="1" customFormat="1" ht="15" customHeight="1">
      <c r="B96" s="294"/>
      <c r="C96" s="271" t="s">
        <v>38</v>
      </c>
      <c r="D96" s="271"/>
      <c r="E96" s="271"/>
      <c r="F96" s="292" t="s">
        <v>2673</v>
      </c>
      <c r="G96" s="293"/>
      <c r="H96" s="271" t="s">
        <v>2710</v>
      </c>
      <c r="I96" s="271" t="s">
        <v>2708</v>
      </c>
      <c r="J96" s="271"/>
      <c r="K96" s="283"/>
    </row>
    <row r="97" spans="2:11" s="1" customFormat="1" ht="15" customHeight="1">
      <c r="B97" s="294"/>
      <c r="C97" s="271" t="s">
        <v>48</v>
      </c>
      <c r="D97" s="271"/>
      <c r="E97" s="271"/>
      <c r="F97" s="292" t="s">
        <v>2673</v>
      </c>
      <c r="G97" s="293"/>
      <c r="H97" s="271" t="s">
        <v>2711</v>
      </c>
      <c r="I97" s="271" t="s">
        <v>2708</v>
      </c>
      <c r="J97" s="271"/>
      <c r="K97" s="283"/>
    </row>
    <row r="98" spans="2:11" s="1" customFormat="1" ht="15" customHeight="1">
      <c r="B98" s="297"/>
      <c r="C98" s="298"/>
      <c r="D98" s="298"/>
      <c r="E98" s="298"/>
      <c r="F98" s="298"/>
      <c r="G98" s="298"/>
      <c r="H98" s="298"/>
      <c r="I98" s="298"/>
      <c r="J98" s="298"/>
      <c r="K98" s="299"/>
    </row>
    <row r="99" spans="2:11" s="1" customFormat="1" ht="18.75" customHeight="1">
      <c r="B99" s="300"/>
      <c r="C99" s="301"/>
      <c r="D99" s="301"/>
      <c r="E99" s="301"/>
      <c r="F99" s="301"/>
      <c r="G99" s="301"/>
      <c r="H99" s="301"/>
      <c r="I99" s="301"/>
      <c r="J99" s="301"/>
      <c r="K99" s="300"/>
    </row>
    <row r="100" spans="2:11" s="1" customFormat="1" ht="18.75" customHeight="1">
      <c r="B100" s="278"/>
      <c r="C100" s="278"/>
      <c r="D100" s="278"/>
      <c r="E100" s="278"/>
      <c r="F100" s="278"/>
      <c r="G100" s="278"/>
      <c r="H100" s="278"/>
      <c r="I100" s="278"/>
      <c r="J100" s="278"/>
      <c r="K100" s="278"/>
    </row>
    <row r="101" spans="2:11" s="1" customFormat="1" ht="7.5" customHeight="1">
      <c r="B101" s="279"/>
      <c r="C101" s="280"/>
      <c r="D101" s="280"/>
      <c r="E101" s="280"/>
      <c r="F101" s="280"/>
      <c r="G101" s="280"/>
      <c r="H101" s="280"/>
      <c r="I101" s="280"/>
      <c r="J101" s="280"/>
      <c r="K101" s="281"/>
    </row>
    <row r="102" spans="2:11" s="1" customFormat="1" ht="45" customHeight="1">
      <c r="B102" s="282"/>
      <c r="C102" s="390" t="s">
        <v>2712</v>
      </c>
      <c r="D102" s="390"/>
      <c r="E102" s="390"/>
      <c r="F102" s="390"/>
      <c r="G102" s="390"/>
      <c r="H102" s="390"/>
      <c r="I102" s="390"/>
      <c r="J102" s="390"/>
      <c r="K102" s="283"/>
    </row>
    <row r="103" spans="2:11" s="1" customFormat="1" ht="17.25" customHeight="1">
      <c r="B103" s="282"/>
      <c r="C103" s="284" t="s">
        <v>2667</v>
      </c>
      <c r="D103" s="284"/>
      <c r="E103" s="284"/>
      <c r="F103" s="284" t="s">
        <v>2668</v>
      </c>
      <c r="G103" s="285"/>
      <c r="H103" s="284" t="s">
        <v>54</v>
      </c>
      <c r="I103" s="284" t="s">
        <v>57</v>
      </c>
      <c r="J103" s="284" t="s">
        <v>2669</v>
      </c>
      <c r="K103" s="283"/>
    </row>
    <row r="104" spans="2:11" s="1" customFormat="1" ht="17.25" customHeight="1">
      <c r="B104" s="282"/>
      <c r="C104" s="286" t="s">
        <v>2670</v>
      </c>
      <c r="D104" s="286"/>
      <c r="E104" s="286"/>
      <c r="F104" s="287" t="s">
        <v>2671</v>
      </c>
      <c r="G104" s="288"/>
      <c r="H104" s="286"/>
      <c r="I104" s="286"/>
      <c r="J104" s="286" t="s">
        <v>2672</v>
      </c>
      <c r="K104" s="283"/>
    </row>
    <row r="105" spans="2:11" s="1" customFormat="1" ht="5.25" customHeight="1">
      <c r="B105" s="282"/>
      <c r="C105" s="284"/>
      <c r="D105" s="284"/>
      <c r="E105" s="284"/>
      <c r="F105" s="284"/>
      <c r="G105" s="302"/>
      <c r="H105" s="284"/>
      <c r="I105" s="284"/>
      <c r="J105" s="284"/>
      <c r="K105" s="283"/>
    </row>
    <row r="106" spans="2:11" s="1" customFormat="1" ht="15" customHeight="1">
      <c r="B106" s="282"/>
      <c r="C106" s="271" t="s">
        <v>53</v>
      </c>
      <c r="D106" s="291"/>
      <c r="E106" s="291"/>
      <c r="F106" s="292" t="s">
        <v>2673</v>
      </c>
      <c r="G106" s="271"/>
      <c r="H106" s="271" t="s">
        <v>2713</v>
      </c>
      <c r="I106" s="271" t="s">
        <v>2675</v>
      </c>
      <c r="J106" s="271">
        <v>20</v>
      </c>
      <c r="K106" s="283"/>
    </row>
    <row r="107" spans="2:11" s="1" customFormat="1" ht="15" customHeight="1">
      <c r="B107" s="282"/>
      <c r="C107" s="271" t="s">
        <v>2676</v>
      </c>
      <c r="D107" s="271"/>
      <c r="E107" s="271"/>
      <c r="F107" s="292" t="s">
        <v>2673</v>
      </c>
      <c r="G107" s="271"/>
      <c r="H107" s="271" t="s">
        <v>2713</v>
      </c>
      <c r="I107" s="271" t="s">
        <v>2675</v>
      </c>
      <c r="J107" s="271">
        <v>120</v>
      </c>
      <c r="K107" s="283"/>
    </row>
    <row r="108" spans="2:11" s="1" customFormat="1" ht="15" customHeight="1">
      <c r="B108" s="294"/>
      <c r="C108" s="271" t="s">
        <v>2678</v>
      </c>
      <c r="D108" s="271"/>
      <c r="E108" s="271"/>
      <c r="F108" s="292" t="s">
        <v>2679</v>
      </c>
      <c r="G108" s="271"/>
      <c r="H108" s="271" t="s">
        <v>2713</v>
      </c>
      <c r="I108" s="271" t="s">
        <v>2675</v>
      </c>
      <c r="J108" s="271">
        <v>50</v>
      </c>
      <c r="K108" s="283"/>
    </row>
    <row r="109" spans="2:11" s="1" customFormat="1" ht="15" customHeight="1">
      <c r="B109" s="294"/>
      <c r="C109" s="271" t="s">
        <v>2681</v>
      </c>
      <c r="D109" s="271"/>
      <c r="E109" s="271"/>
      <c r="F109" s="292" t="s">
        <v>2673</v>
      </c>
      <c r="G109" s="271"/>
      <c r="H109" s="271" t="s">
        <v>2713</v>
      </c>
      <c r="I109" s="271" t="s">
        <v>2683</v>
      </c>
      <c r="J109" s="271"/>
      <c r="K109" s="283"/>
    </row>
    <row r="110" spans="2:11" s="1" customFormat="1" ht="15" customHeight="1">
      <c r="B110" s="294"/>
      <c r="C110" s="271" t="s">
        <v>2692</v>
      </c>
      <c r="D110" s="271"/>
      <c r="E110" s="271"/>
      <c r="F110" s="292" t="s">
        <v>2679</v>
      </c>
      <c r="G110" s="271"/>
      <c r="H110" s="271" t="s">
        <v>2713</v>
      </c>
      <c r="I110" s="271" t="s">
        <v>2675</v>
      </c>
      <c r="J110" s="271">
        <v>50</v>
      </c>
      <c r="K110" s="283"/>
    </row>
    <row r="111" spans="2:11" s="1" customFormat="1" ht="15" customHeight="1">
      <c r="B111" s="294"/>
      <c r="C111" s="271" t="s">
        <v>2700</v>
      </c>
      <c r="D111" s="271"/>
      <c r="E111" s="271"/>
      <c r="F111" s="292" t="s">
        <v>2679</v>
      </c>
      <c r="G111" s="271"/>
      <c r="H111" s="271" t="s">
        <v>2713</v>
      </c>
      <c r="I111" s="271" t="s">
        <v>2675</v>
      </c>
      <c r="J111" s="271">
        <v>50</v>
      </c>
      <c r="K111" s="283"/>
    </row>
    <row r="112" spans="2:11" s="1" customFormat="1" ht="15" customHeight="1">
      <c r="B112" s="294"/>
      <c r="C112" s="271" t="s">
        <v>2698</v>
      </c>
      <c r="D112" s="271"/>
      <c r="E112" s="271"/>
      <c r="F112" s="292" t="s">
        <v>2679</v>
      </c>
      <c r="G112" s="271"/>
      <c r="H112" s="271" t="s">
        <v>2713</v>
      </c>
      <c r="I112" s="271" t="s">
        <v>2675</v>
      </c>
      <c r="J112" s="271">
        <v>50</v>
      </c>
      <c r="K112" s="283"/>
    </row>
    <row r="113" spans="2:11" s="1" customFormat="1" ht="15" customHeight="1">
      <c r="B113" s="294"/>
      <c r="C113" s="271" t="s">
        <v>53</v>
      </c>
      <c r="D113" s="271"/>
      <c r="E113" s="271"/>
      <c r="F113" s="292" t="s">
        <v>2673</v>
      </c>
      <c r="G113" s="271"/>
      <c r="H113" s="271" t="s">
        <v>2714</v>
      </c>
      <c r="I113" s="271" t="s">
        <v>2675</v>
      </c>
      <c r="J113" s="271">
        <v>20</v>
      </c>
      <c r="K113" s="283"/>
    </row>
    <row r="114" spans="2:11" s="1" customFormat="1" ht="15" customHeight="1">
      <c r="B114" s="294"/>
      <c r="C114" s="271" t="s">
        <v>2715</v>
      </c>
      <c r="D114" s="271"/>
      <c r="E114" s="271"/>
      <c r="F114" s="292" t="s">
        <v>2673</v>
      </c>
      <c r="G114" s="271"/>
      <c r="H114" s="271" t="s">
        <v>2716</v>
      </c>
      <c r="I114" s="271" t="s">
        <v>2675</v>
      </c>
      <c r="J114" s="271">
        <v>120</v>
      </c>
      <c r="K114" s="283"/>
    </row>
    <row r="115" spans="2:11" s="1" customFormat="1" ht="15" customHeight="1">
      <c r="B115" s="294"/>
      <c r="C115" s="271" t="s">
        <v>38</v>
      </c>
      <c r="D115" s="271"/>
      <c r="E115" s="271"/>
      <c r="F115" s="292" t="s">
        <v>2673</v>
      </c>
      <c r="G115" s="271"/>
      <c r="H115" s="271" t="s">
        <v>2717</v>
      </c>
      <c r="I115" s="271" t="s">
        <v>2708</v>
      </c>
      <c r="J115" s="271"/>
      <c r="K115" s="283"/>
    </row>
    <row r="116" spans="2:11" s="1" customFormat="1" ht="15" customHeight="1">
      <c r="B116" s="294"/>
      <c r="C116" s="271" t="s">
        <v>48</v>
      </c>
      <c r="D116" s="271"/>
      <c r="E116" s="271"/>
      <c r="F116" s="292" t="s">
        <v>2673</v>
      </c>
      <c r="G116" s="271"/>
      <c r="H116" s="271" t="s">
        <v>2718</v>
      </c>
      <c r="I116" s="271" t="s">
        <v>2708</v>
      </c>
      <c r="J116" s="271"/>
      <c r="K116" s="283"/>
    </row>
    <row r="117" spans="2:11" s="1" customFormat="1" ht="15" customHeight="1">
      <c r="B117" s="294"/>
      <c r="C117" s="271" t="s">
        <v>57</v>
      </c>
      <c r="D117" s="271"/>
      <c r="E117" s="271"/>
      <c r="F117" s="292" t="s">
        <v>2673</v>
      </c>
      <c r="G117" s="271"/>
      <c r="H117" s="271" t="s">
        <v>2719</v>
      </c>
      <c r="I117" s="271" t="s">
        <v>2720</v>
      </c>
      <c r="J117" s="271"/>
      <c r="K117" s="283"/>
    </row>
    <row r="118" spans="2:11" s="1" customFormat="1" ht="15" customHeight="1">
      <c r="B118" s="297"/>
      <c r="C118" s="303"/>
      <c r="D118" s="303"/>
      <c r="E118" s="303"/>
      <c r="F118" s="303"/>
      <c r="G118" s="303"/>
      <c r="H118" s="303"/>
      <c r="I118" s="303"/>
      <c r="J118" s="303"/>
      <c r="K118" s="299"/>
    </row>
    <row r="119" spans="2:11" s="1" customFormat="1" ht="18.75" customHeight="1">
      <c r="B119" s="304"/>
      <c r="C119" s="305"/>
      <c r="D119" s="305"/>
      <c r="E119" s="305"/>
      <c r="F119" s="306"/>
      <c r="G119" s="305"/>
      <c r="H119" s="305"/>
      <c r="I119" s="305"/>
      <c r="J119" s="305"/>
      <c r="K119" s="304"/>
    </row>
    <row r="120" spans="2:11" s="1" customFormat="1" ht="18.75" customHeight="1">
      <c r="B120" s="278"/>
      <c r="C120" s="278"/>
      <c r="D120" s="278"/>
      <c r="E120" s="278"/>
      <c r="F120" s="278"/>
      <c r="G120" s="278"/>
      <c r="H120" s="278"/>
      <c r="I120" s="278"/>
      <c r="J120" s="278"/>
      <c r="K120" s="278"/>
    </row>
    <row r="121" spans="2:11" s="1" customFormat="1" ht="7.5" customHeight="1">
      <c r="B121" s="307"/>
      <c r="C121" s="308"/>
      <c r="D121" s="308"/>
      <c r="E121" s="308"/>
      <c r="F121" s="308"/>
      <c r="G121" s="308"/>
      <c r="H121" s="308"/>
      <c r="I121" s="308"/>
      <c r="J121" s="308"/>
      <c r="K121" s="309"/>
    </row>
    <row r="122" spans="2:11" s="1" customFormat="1" ht="45" customHeight="1">
      <c r="B122" s="310"/>
      <c r="C122" s="391" t="s">
        <v>2721</v>
      </c>
      <c r="D122" s="391"/>
      <c r="E122" s="391"/>
      <c r="F122" s="391"/>
      <c r="G122" s="391"/>
      <c r="H122" s="391"/>
      <c r="I122" s="391"/>
      <c r="J122" s="391"/>
      <c r="K122" s="311"/>
    </row>
    <row r="123" spans="2:11" s="1" customFormat="1" ht="17.25" customHeight="1">
      <c r="B123" s="312"/>
      <c r="C123" s="284" t="s">
        <v>2667</v>
      </c>
      <c r="D123" s="284"/>
      <c r="E123" s="284"/>
      <c r="F123" s="284" t="s">
        <v>2668</v>
      </c>
      <c r="G123" s="285"/>
      <c r="H123" s="284" t="s">
        <v>54</v>
      </c>
      <c r="I123" s="284" t="s">
        <v>57</v>
      </c>
      <c r="J123" s="284" t="s">
        <v>2669</v>
      </c>
      <c r="K123" s="313"/>
    </row>
    <row r="124" spans="2:11" s="1" customFormat="1" ht="17.25" customHeight="1">
      <c r="B124" s="312"/>
      <c r="C124" s="286" t="s">
        <v>2670</v>
      </c>
      <c r="D124" s="286"/>
      <c r="E124" s="286"/>
      <c r="F124" s="287" t="s">
        <v>2671</v>
      </c>
      <c r="G124" s="288"/>
      <c r="H124" s="286"/>
      <c r="I124" s="286"/>
      <c r="J124" s="286" t="s">
        <v>2672</v>
      </c>
      <c r="K124" s="313"/>
    </row>
    <row r="125" spans="2:11" s="1" customFormat="1" ht="5.25" customHeight="1">
      <c r="B125" s="314"/>
      <c r="C125" s="289"/>
      <c r="D125" s="289"/>
      <c r="E125" s="289"/>
      <c r="F125" s="289"/>
      <c r="G125" s="315"/>
      <c r="H125" s="289"/>
      <c r="I125" s="289"/>
      <c r="J125" s="289"/>
      <c r="K125" s="316"/>
    </row>
    <row r="126" spans="2:11" s="1" customFormat="1" ht="15" customHeight="1">
      <c r="B126" s="314"/>
      <c r="C126" s="271" t="s">
        <v>2676</v>
      </c>
      <c r="D126" s="291"/>
      <c r="E126" s="291"/>
      <c r="F126" s="292" t="s">
        <v>2673</v>
      </c>
      <c r="G126" s="271"/>
      <c r="H126" s="271" t="s">
        <v>2713</v>
      </c>
      <c r="I126" s="271" t="s">
        <v>2675</v>
      </c>
      <c r="J126" s="271">
        <v>120</v>
      </c>
      <c r="K126" s="317"/>
    </row>
    <row r="127" spans="2:11" s="1" customFormat="1" ht="15" customHeight="1">
      <c r="B127" s="314"/>
      <c r="C127" s="271" t="s">
        <v>2722</v>
      </c>
      <c r="D127" s="271"/>
      <c r="E127" s="271"/>
      <c r="F127" s="292" t="s">
        <v>2673</v>
      </c>
      <c r="G127" s="271"/>
      <c r="H127" s="271" t="s">
        <v>2723</v>
      </c>
      <c r="I127" s="271" t="s">
        <v>2675</v>
      </c>
      <c r="J127" s="271" t="s">
        <v>2724</v>
      </c>
      <c r="K127" s="317"/>
    </row>
    <row r="128" spans="2:11" s="1" customFormat="1" ht="15" customHeight="1">
      <c r="B128" s="314"/>
      <c r="C128" s="271" t="s">
        <v>2621</v>
      </c>
      <c r="D128" s="271"/>
      <c r="E128" s="271"/>
      <c r="F128" s="292" t="s">
        <v>2673</v>
      </c>
      <c r="G128" s="271"/>
      <c r="H128" s="271" t="s">
        <v>2725</v>
      </c>
      <c r="I128" s="271" t="s">
        <v>2675</v>
      </c>
      <c r="J128" s="271" t="s">
        <v>2724</v>
      </c>
      <c r="K128" s="317"/>
    </row>
    <row r="129" spans="2:11" s="1" customFormat="1" ht="15" customHeight="1">
      <c r="B129" s="314"/>
      <c r="C129" s="271" t="s">
        <v>2684</v>
      </c>
      <c r="D129" s="271"/>
      <c r="E129" s="271"/>
      <c r="F129" s="292" t="s">
        <v>2679</v>
      </c>
      <c r="G129" s="271"/>
      <c r="H129" s="271" t="s">
        <v>2685</v>
      </c>
      <c r="I129" s="271" t="s">
        <v>2675</v>
      </c>
      <c r="J129" s="271">
        <v>15</v>
      </c>
      <c r="K129" s="317"/>
    </row>
    <row r="130" spans="2:11" s="1" customFormat="1" ht="15" customHeight="1">
      <c r="B130" s="314"/>
      <c r="C130" s="295" t="s">
        <v>2686</v>
      </c>
      <c r="D130" s="295"/>
      <c r="E130" s="295"/>
      <c r="F130" s="296" t="s">
        <v>2679</v>
      </c>
      <c r="G130" s="295"/>
      <c r="H130" s="295" t="s">
        <v>2687</v>
      </c>
      <c r="I130" s="295" t="s">
        <v>2675</v>
      </c>
      <c r="J130" s="295">
        <v>15</v>
      </c>
      <c r="K130" s="317"/>
    </row>
    <row r="131" spans="2:11" s="1" customFormat="1" ht="15" customHeight="1">
      <c r="B131" s="314"/>
      <c r="C131" s="295" t="s">
        <v>2688</v>
      </c>
      <c r="D131" s="295"/>
      <c r="E131" s="295"/>
      <c r="F131" s="296" t="s">
        <v>2679</v>
      </c>
      <c r="G131" s="295"/>
      <c r="H131" s="295" t="s">
        <v>2689</v>
      </c>
      <c r="I131" s="295" t="s">
        <v>2675</v>
      </c>
      <c r="J131" s="295">
        <v>20</v>
      </c>
      <c r="K131" s="317"/>
    </row>
    <row r="132" spans="2:11" s="1" customFormat="1" ht="15" customHeight="1">
      <c r="B132" s="314"/>
      <c r="C132" s="295" t="s">
        <v>2690</v>
      </c>
      <c r="D132" s="295"/>
      <c r="E132" s="295"/>
      <c r="F132" s="296" t="s">
        <v>2679</v>
      </c>
      <c r="G132" s="295"/>
      <c r="H132" s="295" t="s">
        <v>2691</v>
      </c>
      <c r="I132" s="295" t="s">
        <v>2675</v>
      </c>
      <c r="J132" s="295">
        <v>20</v>
      </c>
      <c r="K132" s="317"/>
    </row>
    <row r="133" spans="2:11" s="1" customFormat="1" ht="15" customHeight="1">
      <c r="B133" s="314"/>
      <c r="C133" s="271" t="s">
        <v>2678</v>
      </c>
      <c r="D133" s="271"/>
      <c r="E133" s="271"/>
      <c r="F133" s="292" t="s">
        <v>2679</v>
      </c>
      <c r="G133" s="271"/>
      <c r="H133" s="271" t="s">
        <v>2713</v>
      </c>
      <c r="I133" s="271" t="s">
        <v>2675</v>
      </c>
      <c r="J133" s="271">
        <v>50</v>
      </c>
      <c r="K133" s="317"/>
    </row>
    <row r="134" spans="2:11" s="1" customFormat="1" ht="15" customHeight="1">
      <c r="B134" s="314"/>
      <c r="C134" s="271" t="s">
        <v>2692</v>
      </c>
      <c r="D134" s="271"/>
      <c r="E134" s="271"/>
      <c r="F134" s="292" t="s">
        <v>2679</v>
      </c>
      <c r="G134" s="271"/>
      <c r="H134" s="271" t="s">
        <v>2713</v>
      </c>
      <c r="I134" s="271" t="s">
        <v>2675</v>
      </c>
      <c r="J134" s="271">
        <v>50</v>
      </c>
      <c r="K134" s="317"/>
    </row>
    <row r="135" spans="2:11" s="1" customFormat="1" ht="15" customHeight="1">
      <c r="B135" s="314"/>
      <c r="C135" s="271" t="s">
        <v>2698</v>
      </c>
      <c r="D135" s="271"/>
      <c r="E135" s="271"/>
      <c r="F135" s="292" t="s">
        <v>2679</v>
      </c>
      <c r="G135" s="271"/>
      <c r="H135" s="271" t="s">
        <v>2713</v>
      </c>
      <c r="I135" s="271" t="s">
        <v>2675</v>
      </c>
      <c r="J135" s="271">
        <v>50</v>
      </c>
      <c r="K135" s="317"/>
    </row>
    <row r="136" spans="2:11" s="1" customFormat="1" ht="15" customHeight="1">
      <c r="B136" s="314"/>
      <c r="C136" s="271" t="s">
        <v>2700</v>
      </c>
      <c r="D136" s="271"/>
      <c r="E136" s="271"/>
      <c r="F136" s="292" t="s">
        <v>2679</v>
      </c>
      <c r="G136" s="271"/>
      <c r="H136" s="271" t="s">
        <v>2713</v>
      </c>
      <c r="I136" s="271" t="s">
        <v>2675</v>
      </c>
      <c r="J136" s="271">
        <v>50</v>
      </c>
      <c r="K136" s="317"/>
    </row>
    <row r="137" spans="2:11" s="1" customFormat="1" ht="15" customHeight="1">
      <c r="B137" s="314"/>
      <c r="C137" s="271" t="s">
        <v>2701</v>
      </c>
      <c r="D137" s="271"/>
      <c r="E137" s="271"/>
      <c r="F137" s="292" t="s">
        <v>2679</v>
      </c>
      <c r="G137" s="271"/>
      <c r="H137" s="271" t="s">
        <v>2726</v>
      </c>
      <c r="I137" s="271" t="s">
        <v>2675</v>
      </c>
      <c r="J137" s="271">
        <v>255</v>
      </c>
      <c r="K137" s="317"/>
    </row>
    <row r="138" spans="2:11" s="1" customFormat="1" ht="15" customHeight="1">
      <c r="B138" s="314"/>
      <c r="C138" s="271" t="s">
        <v>2703</v>
      </c>
      <c r="D138" s="271"/>
      <c r="E138" s="271"/>
      <c r="F138" s="292" t="s">
        <v>2673</v>
      </c>
      <c r="G138" s="271"/>
      <c r="H138" s="271" t="s">
        <v>2727</v>
      </c>
      <c r="I138" s="271" t="s">
        <v>2705</v>
      </c>
      <c r="J138" s="271"/>
      <c r="K138" s="317"/>
    </row>
    <row r="139" spans="2:11" s="1" customFormat="1" ht="15" customHeight="1">
      <c r="B139" s="314"/>
      <c r="C139" s="271" t="s">
        <v>2706</v>
      </c>
      <c r="D139" s="271"/>
      <c r="E139" s="271"/>
      <c r="F139" s="292" t="s">
        <v>2673</v>
      </c>
      <c r="G139" s="271"/>
      <c r="H139" s="271" t="s">
        <v>2728</v>
      </c>
      <c r="I139" s="271" t="s">
        <v>2708</v>
      </c>
      <c r="J139" s="271"/>
      <c r="K139" s="317"/>
    </row>
    <row r="140" spans="2:11" s="1" customFormat="1" ht="15" customHeight="1">
      <c r="B140" s="314"/>
      <c r="C140" s="271" t="s">
        <v>2709</v>
      </c>
      <c r="D140" s="271"/>
      <c r="E140" s="271"/>
      <c r="F140" s="292" t="s">
        <v>2673</v>
      </c>
      <c r="G140" s="271"/>
      <c r="H140" s="271" t="s">
        <v>2709</v>
      </c>
      <c r="I140" s="271" t="s">
        <v>2708</v>
      </c>
      <c r="J140" s="271"/>
      <c r="K140" s="317"/>
    </row>
    <row r="141" spans="2:11" s="1" customFormat="1" ht="15" customHeight="1">
      <c r="B141" s="314"/>
      <c r="C141" s="271" t="s">
        <v>38</v>
      </c>
      <c r="D141" s="271"/>
      <c r="E141" s="271"/>
      <c r="F141" s="292" t="s">
        <v>2673</v>
      </c>
      <c r="G141" s="271"/>
      <c r="H141" s="271" t="s">
        <v>2729</v>
      </c>
      <c r="I141" s="271" t="s">
        <v>2708</v>
      </c>
      <c r="J141" s="271"/>
      <c r="K141" s="317"/>
    </row>
    <row r="142" spans="2:11" s="1" customFormat="1" ht="15" customHeight="1">
      <c r="B142" s="314"/>
      <c r="C142" s="271" t="s">
        <v>2730</v>
      </c>
      <c r="D142" s="271"/>
      <c r="E142" s="271"/>
      <c r="F142" s="292" t="s">
        <v>2673</v>
      </c>
      <c r="G142" s="271"/>
      <c r="H142" s="271" t="s">
        <v>2731</v>
      </c>
      <c r="I142" s="271" t="s">
        <v>2708</v>
      </c>
      <c r="J142" s="271"/>
      <c r="K142" s="317"/>
    </row>
    <row r="143" spans="2:11" s="1" customFormat="1" ht="15" customHeight="1">
      <c r="B143" s="318"/>
      <c r="C143" s="319"/>
      <c r="D143" s="319"/>
      <c r="E143" s="319"/>
      <c r="F143" s="319"/>
      <c r="G143" s="319"/>
      <c r="H143" s="319"/>
      <c r="I143" s="319"/>
      <c r="J143" s="319"/>
      <c r="K143" s="320"/>
    </row>
    <row r="144" spans="2:11" s="1" customFormat="1" ht="18.75" customHeight="1">
      <c r="B144" s="305"/>
      <c r="C144" s="305"/>
      <c r="D144" s="305"/>
      <c r="E144" s="305"/>
      <c r="F144" s="306"/>
      <c r="G144" s="305"/>
      <c r="H144" s="305"/>
      <c r="I144" s="305"/>
      <c r="J144" s="305"/>
      <c r="K144" s="305"/>
    </row>
    <row r="145" spans="2:11" s="1" customFormat="1" ht="18.75" customHeight="1">
      <c r="B145" s="278"/>
      <c r="C145" s="278"/>
      <c r="D145" s="278"/>
      <c r="E145" s="278"/>
      <c r="F145" s="278"/>
      <c r="G145" s="278"/>
      <c r="H145" s="278"/>
      <c r="I145" s="278"/>
      <c r="J145" s="278"/>
      <c r="K145" s="278"/>
    </row>
    <row r="146" spans="2:11" s="1" customFormat="1" ht="7.5" customHeight="1">
      <c r="B146" s="279"/>
      <c r="C146" s="280"/>
      <c r="D146" s="280"/>
      <c r="E146" s="280"/>
      <c r="F146" s="280"/>
      <c r="G146" s="280"/>
      <c r="H146" s="280"/>
      <c r="I146" s="280"/>
      <c r="J146" s="280"/>
      <c r="K146" s="281"/>
    </row>
    <row r="147" spans="2:11" s="1" customFormat="1" ht="45" customHeight="1">
      <c r="B147" s="282"/>
      <c r="C147" s="390" t="s">
        <v>2732</v>
      </c>
      <c r="D147" s="390"/>
      <c r="E147" s="390"/>
      <c r="F147" s="390"/>
      <c r="G147" s="390"/>
      <c r="H147" s="390"/>
      <c r="I147" s="390"/>
      <c r="J147" s="390"/>
      <c r="K147" s="283"/>
    </row>
    <row r="148" spans="2:11" s="1" customFormat="1" ht="17.25" customHeight="1">
      <c r="B148" s="282"/>
      <c r="C148" s="284" t="s">
        <v>2667</v>
      </c>
      <c r="D148" s="284"/>
      <c r="E148" s="284"/>
      <c r="F148" s="284" t="s">
        <v>2668</v>
      </c>
      <c r="G148" s="285"/>
      <c r="H148" s="284" t="s">
        <v>54</v>
      </c>
      <c r="I148" s="284" t="s">
        <v>57</v>
      </c>
      <c r="J148" s="284" t="s">
        <v>2669</v>
      </c>
      <c r="K148" s="283"/>
    </row>
    <row r="149" spans="2:11" s="1" customFormat="1" ht="17.25" customHeight="1">
      <c r="B149" s="282"/>
      <c r="C149" s="286" t="s">
        <v>2670</v>
      </c>
      <c r="D149" s="286"/>
      <c r="E149" s="286"/>
      <c r="F149" s="287" t="s">
        <v>2671</v>
      </c>
      <c r="G149" s="288"/>
      <c r="H149" s="286"/>
      <c r="I149" s="286"/>
      <c r="J149" s="286" t="s">
        <v>2672</v>
      </c>
      <c r="K149" s="283"/>
    </row>
    <row r="150" spans="2:11" s="1" customFormat="1" ht="5.25" customHeight="1">
      <c r="B150" s="294"/>
      <c r="C150" s="289"/>
      <c r="D150" s="289"/>
      <c r="E150" s="289"/>
      <c r="F150" s="289"/>
      <c r="G150" s="290"/>
      <c r="H150" s="289"/>
      <c r="I150" s="289"/>
      <c r="J150" s="289"/>
      <c r="K150" s="317"/>
    </row>
    <row r="151" spans="2:11" s="1" customFormat="1" ht="15" customHeight="1">
      <c r="B151" s="294"/>
      <c r="C151" s="321" t="s">
        <v>2676</v>
      </c>
      <c r="D151" s="271"/>
      <c r="E151" s="271"/>
      <c r="F151" s="322" t="s">
        <v>2673</v>
      </c>
      <c r="G151" s="271"/>
      <c r="H151" s="321" t="s">
        <v>2713</v>
      </c>
      <c r="I151" s="321" t="s">
        <v>2675</v>
      </c>
      <c r="J151" s="321">
        <v>120</v>
      </c>
      <c r="K151" s="317"/>
    </row>
    <row r="152" spans="2:11" s="1" customFormat="1" ht="15" customHeight="1">
      <c r="B152" s="294"/>
      <c r="C152" s="321" t="s">
        <v>2722</v>
      </c>
      <c r="D152" s="271"/>
      <c r="E152" s="271"/>
      <c r="F152" s="322" t="s">
        <v>2673</v>
      </c>
      <c r="G152" s="271"/>
      <c r="H152" s="321" t="s">
        <v>2733</v>
      </c>
      <c r="I152" s="321" t="s">
        <v>2675</v>
      </c>
      <c r="J152" s="321" t="s">
        <v>2724</v>
      </c>
      <c r="K152" s="317"/>
    </row>
    <row r="153" spans="2:11" s="1" customFormat="1" ht="15" customHeight="1">
      <c r="B153" s="294"/>
      <c r="C153" s="321" t="s">
        <v>2621</v>
      </c>
      <c r="D153" s="271"/>
      <c r="E153" s="271"/>
      <c r="F153" s="322" t="s">
        <v>2673</v>
      </c>
      <c r="G153" s="271"/>
      <c r="H153" s="321" t="s">
        <v>2734</v>
      </c>
      <c r="I153" s="321" t="s">
        <v>2675</v>
      </c>
      <c r="J153" s="321" t="s">
        <v>2724</v>
      </c>
      <c r="K153" s="317"/>
    </row>
    <row r="154" spans="2:11" s="1" customFormat="1" ht="15" customHeight="1">
      <c r="B154" s="294"/>
      <c r="C154" s="321" t="s">
        <v>2678</v>
      </c>
      <c r="D154" s="271"/>
      <c r="E154" s="271"/>
      <c r="F154" s="322" t="s">
        <v>2679</v>
      </c>
      <c r="G154" s="271"/>
      <c r="H154" s="321" t="s">
        <v>2713</v>
      </c>
      <c r="I154" s="321" t="s">
        <v>2675</v>
      </c>
      <c r="J154" s="321">
        <v>50</v>
      </c>
      <c r="K154" s="317"/>
    </row>
    <row r="155" spans="2:11" s="1" customFormat="1" ht="15" customHeight="1">
      <c r="B155" s="294"/>
      <c r="C155" s="321" t="s">
        <v>2681</v>
      </c>
      <c r="D155" s="271"/>
      <c r="E155" s="271"/>
      <c r="F155" s="322" t="s">
        <v>2673</v>
      </c>
      <c r="G155" s="271"/>
      <c r="H155" s="321" t="s">
        <v>2713</v>
      </c>
      <c r="I155" s="321" t="s">
        <v>2683</v>
      </c>
      <c r="J155" s="321"/>
      <c r="K155" s="317"/>
    </row>
    <row r="156" spans="2:11" s="1" customFormat="1" ht="15" customHeight="1">
      <c r="B156" s="294"/>
      <c r="C156" s="321" t="s">
        <v>2692</v>
      </c>
      <c r="D156" s="271"/>
      <c r="E156" s="271"/>
      <c r="F156" s="322" t="s">
        <v>2679</v>
      </c>
      <c r="G156" s="271"/>
      <c r="H156" s="321" t="s">
        <v>2713</v>
      </c>
      <c r="I156" s="321" t="s">
        <v>2675</v>
      </c>
      <c r="J156" s="321">
        <v>50</v>
      </c>
      <c r="K156" s="317"/>
    </row>
    <row r="157" spans="2:11" s="1" customFormat="1" ht="15" customHeight="1">
      <c r="B157" s="294"/>
      <c r="C157" s="321" t="s">
        <v>2700</v>
      </c>
      <c r="D157" s="271"/>
      <c r="E157" s="271"/>
      <c r="F157" s="322" t="s">
        <v>2679</v>
      </c>
      <c r="G157" s="271"/>
      <c r="H157" s="321" t="s">
        <v>2713</v>
      </c>
      <c r="I157" s="321" t="s">
        <v>2675</v>
      </c>
      <c r="J157" s="321">
        <v>50</v>
      </c>
      <c r="K157" s="317"/>
    </row>
    <row r="158" spans="2:11" s="1" customFormat="1" ht="15" customHeight="1">
      <c r="B158" s="294"/>
      <c r="C158" s="321" t="s">
        <v>2698</v>
      </c>
      <c r="D158" s="271"/>
      <c r="E158" s="271"/>
      <c r="F158" s="322" t="s">
        <v>2679</v>
      </c>
      <c r="G158" s="271"/>
      <c r="H158" s="321" t="s">
        <v>2713</v>
      </c>
      <c r="I158" s="321" t="s">
        <v>2675</v>
      </c>
      <c r="J158" s="321">
        <v>50</v>
      </c>
      <c r="K158" s="317"/>
    </row>
    <row r="159" spans="2:11" s="1" customFormat="1" ht="15" customHeight="1">
      <c r="B159" s="294"/>
      <c r="C159" s="321" t="s">
        <v>109</v>
      </c>
      <c r="D159" s="271"/>
      <c r="E159" s="271"/>
      <c r="F159" s="322" t="s">
        <v>2673</v>
      </c>
      <c r="G159" s="271"/>
      <c r="H159" s="321" t="s">
        <v>2735</v>
      </c>
      <c r="I159" s="321" t="s">
        <v>2675</v>
      </c>
      <c r="J159" s="321" t="s">
        <v>2736</v>
      </c>
      <c r="K159" s="317"/>
    </row>
    <row r="160" spans="2:11" s="1" customFormat="1" ht="15" customHeight="1">
      <c r="B160" s="294"/>
      <c r="C160" s="321" t="s">
        <v>2737</v>
      </c>
      <c r="D160" s="271"/>
      <c r="E160" s="271"/>
      <c r="F160" s="322" t="s">
        <v>2673</v>
      </c>
      <c r="G160" s="271"/>
      <c r="H160" s="321" t="s">
        <v>2738</v>
      </c>
      <c r="I160" s="321" t="s">
        <v>2708</v>
      </c>
      <c r="J160" s="321"/>
      <c r="K160" s="317"/>
    </row>
    <row r="161" spans="2:11" s="1" customFormat="1" ht="15" customHeight="1">
      <c r="B161" s="323"/>
      <c r="C161" s="303"/>
      <c r="D161" s="303"/>
      <c r="E161" s="303"/>
      <c r="F161" s="303"/>
      <c r="G161" s="303"/>
      <c r="H161" s="303"/>
      <c r="I161" s="303"/>
      <c r="J161" s="303"/>
      <c r="K161" s="324"/>
    </row>
    <row r="162" spans="2:11" s="1" customFormat="1" ht="18.75" customHeight="1">
      <c r="B162" s="305"/>
      <c r="C162" s="315"/>
      <c r="D162" s="315"/>
      <c r="E162" s="315"/>
      <c r="F162" s="325"/>
      <c r="G162" s="315"/>
      <c r="H162" s="315"/>
      <c r="I162" s="315"/>
      <c r="J162" s="315"/>
      <c r="K162" s="305"/>
    </row>
    <row r="163" spans="2:11" s="1" customFormat="1" ht="18.75" customHeight="1">
      <c r="B163" s="278"/>
      <c r="C163" s="278"/>
      <c r="D163" s="278"/>
      <c r="E163" s="278"/>
      <c r="F163" s="278"/>
      <c r="G163" s="278"/>
      <c r="H163" s="278"/>
      <c r="I163" s="278"/>
      <c r="J163" s="278"/>
      <c r="K163" s="278"/>
    </row>
    <row r="164" spans="2:11" s="1" customFormat="1" ht="7.5" customHeight="1">
      <c r="B164" s="260"/>
      <c r="C164" s="261"/>
      <c r="D164" s="261"/>
      <c r="E164" s="261"/>
      <c r="F164" s="261"/>
      <c r="G164" s="261"/>
      <c r="H164" s="261"/>
      <c r="I164" s="261"/>
      <c r="J164" s="261"/>
      <c r="K164" s="262"/>
    </row>
    <row r="165" spans="2:11" s="1" customFormat="1" ht="45" customHeight="1">
      <c r="B165" s="263"/>
      <c r="C165" s="391" t="s">
        <v>2739</v>
      </c>
      <c r="D165" s="391"/>
      <c r="E165" s="391"/>
      <c r="F165" s="391"/>
      <c r="G165" s="391"/>
      <c r="H165" s="391"/>
      <c r="I165" s="391"/>
      <c r="J165" s="391"/>
      <c r="K165" s="264"/>
    </row>
    <row r="166" spans="2:11" s="1" customFormat="1" ht="17.25" customHeight="1">
      <c r="B166" s="263"/>
      <c r="C166" s="284" t="s">
        <v>2667</v>
      </c>
      <c r="D166" s="284"/>
      <c r="E166" s="284"/>
      <c r="F166" s="284" t="s">
        <v>2668</v>
      </c>
      <c r="G166" s="326"/>
      <c r="H166" s="327" t="s">
        <v>54</v>
      </c>
      <c r="I166" s="327" t="s">
        <v>57</v>
      </c>
      <c r="J166" s="284" t="s">
        <v>2669</v>
      </c>
      <c r="K166" s="264"/>
    </row>
    <row r="167" spans="2:11" s="1" customFormat="1" ht="17.25" customHeight="1">
      <c r="B167" s="265"/>
      <c r="C167" s="286" t="s">
        <v>2670</v>
      </c>
      <c r="D167" s="286"/>
      <c r="E167" s="286"/>
      <c r="F167" s="287" t="s">
        <v>2671</v>
      </c>
      <c r="G167" s="328"/>
      <c r="H167" s="329"/>
      <c r="I167" s="329"/>
      <c r="J167" s="286" t="s">
        <v>2672</v>
      </c>
      <c r="K167" s="266"/>
    </row>
    <row r="168" spans="2:11" s="1" customFormat="1" ht="5.25" customHeight="1">
      <c r="B168" s="294"/>
      <c r="C168" s="289"/>
      <c r="D168" s="289"/>
      <c r="E168" s="289"/>
      <c r="F168" s="289"/>
      <c r="G168" s="290"/>
      <c r="H168" s="289"/>
      <c r="I168" s="289"/>
      <c r="J168" s="289"/>
      <c r="K168" s="317"/>
    </row>
    <row r="169" spans="2:11" s="1" customFormat="1" ht="15" customHeight="1">
      <c r="B169" s="294"/>
      <c r="C169" s="271" t="s">
        <v>2676</v>
      </c>
      <c r="D169" s="271"/>
      <c r="E169" s="271"/>
      <c r="F169" s="292" t="s">
        <v>2673</v>
      </c>
      <c r="G169" s="271"/>
      <c r="H169" s="271" t="s">
        <v>2713</v>
      </c>
      <c r="I169" s="271" t="s">
        <v>2675</v>
      </c>
      <c r="J169" s="271">
        <v>120</v>
      </c>
      <c r="K169" s="317"/>
    </row>
    <row r="170" spans="2:11" s="1" customFormat="1" ht="15" customHeight="1">
      <c r="B170" s="294"/>
      <c r="C170" s="271" t="s">
        <v>2722</v>
      </c>
      <c r="D170" s="271"/>
      <c r="E170" s="271"/>
      <c r="F170" s="292" t="s">
        <v>2673</v>
      </c>
      <c r="G170" s="271"/>
      <c r="H170" s="271" t="s">
        <v>2723</v>
      </c>
      <c r="I170" s="271" t="s">
        <v>2675</v>
      </c>
      <c r="J170" s="271" t="s">
        <v>2724</v>
      </c>
      <c r="K170" s="317"/>
    </row>
    <row r="171" spans="2:11" s="1" customFormat="1" ht="15" customHeight="1">
      <c r="B171" s="294"/>
      <c r="C171" s="271" t="s">
        <v>2621</v>
      </c>
      <c r="D171" s="271"/>
      <c r="E171" s="271"/>
      <c r="F171" s="292" t="s">
        <v>2673</v>
      </c>
      <c r="G171" s="271"/>
      <c r="H171" s="271" t="s">
        <v>2740</v>
      </c>
      <c r="I171" s="271" t="s">
        <v>2675</v>
      </c>
      <c r="J171" s="271" t="s">
        <v>2724</v>
      </c>
      <c r="K171" s="317"/>
    </row>
    <row r="172" spans="2:11" s="1" customFormat="1" ht="15" customHeight="1">
      <c r="B172" s="294"/>
      <c r="C172" s="271" t="s">
        <v>2678</v>
      </c>
      <c r="D172" s="271"/>
      <c r="E172" s="271"/>
      <c r="F172" s="292" t="s">
        <v>2679</v>
      </c>
      <c r="G172" s="271"/>
      <c r="H172" s="271" t="s">
        <v>2740</v>
      </c>
      <c r="I172" s="271" t="s">
        <v>2675</v>
      </c>
      <c r="J172" s="271">
        <v>50</v>
      </c>
      <c r="K172" s="317"/>
    </row>
    <row r="173" spans="2:11" s="1" customFormat="1" ht="15" customHeight="1">
      <c r="B173" s="294"/>
      <c r="C173" s="271" t="s">
        <v>2681</v>
      </c>
      <c r="D173" s="271"/>
      <c r="E173" s="271"/>
      <c r="F173" s="292" t="s">
        <v>2673</v>
      </c>
      <c r="G173" s="271"/>
      <c r="H173" s="271" t="s">
        <v>2740</v>
      </c>
      <c r="I173" s="271" t="s">
        <v>2683</v>
      </c>
      <c r="J173" s="271"/>
      <c r="K173" s="317"/>
    </row>
    <row r="174" spans="2:11" s="1" customFormat="1" ht="15" customHeight="1">
      <c r="B174" s="294"/>
      <c r="C174" s="271" t="s">
        <v>2692</v>
      </c>
      <c r="D174" s="271"/>
      <c r="E174" s="271"/>
      <c r="F174" s="292" t="s">
        <v>2679</v>
      </c>
      <c r="G174" s="271"/>
      <c r="H174" s="271" t="s">
        <v>2740</v>
      </c>
      <c r="I174" s="271" t="s">
        <v>2675</v>
      </c>
      <c r="J174" s="271">
        <v>50</v>
      </c>
      <c r="K174" s="317"/>
    </row>
    <row r="175" spans="2:11" s="1" customFormat="1" ht="15" customHeight="1">
      <c r="B175" s="294"/>
      <c r="C175" s="271" t="s">
        <v>2700</v>
      </c>
      <c r="D175" s="271"/>
      <c r="E175" s="271"/>
      <c r="F175" s="292" t="s">
        <v>2679</v>
      </c>
      <c r="G175" s="271"/>
      <c r="H175" s="271" t="s">
        <v>2740</v>
      </c>
      <c r="I175" s="271" t="s">
        <v>2675</v>
      </c>
      <c r="J175" s="271">
        <v>50</v>
      </c>
      <c r="K175" s="317"/>
    </row>
    <row r="176" spans="2:11" s="1" customFormat="1" ht="15" customHeight="1">
      <c r="B176" s="294"/>
      <c r="C176" s="271" t="s">
        <v>2698</v>
      </c>
      <c r="D176" s="271"/>
      <c r="E176" s="271"/>
      <c r="F176" s="292" t="s">
        <v>2679</v>
      </c>
      <c r="G176" s="271"/>
      <c r="H176" s="271" t="s">
        <v>2740</v>
      </c>
      <c r="I176" s="271" t="s">
        <v>2675</v>
      </c>
      <c r="J176" s="271">
        <v>50</v>
      </c>
      <c r="K176" s="317"/>
    </row>
    <row r="177" spans="2:11" s="1" customFormat="1" ht="15" customHeight="1">
      <c r="B177" s="294"/>
      <c r="C177" s="271" t="s">
        <v>146</v>
      </c>
      <c r="D177" s="271"/>
      <c r="E177" s="271"/>
      <c r="F177" s="292" t="s">
        <v>2673</v>
      </c>
      <c r="G177" s="271"/>
      <c r="H177" s="271" t="s">
        <v>2741</v>
      </c>
      <c r="I177" s="271" t="s">
        <v>2742</v>
      </c>
      <c r="J177" s="271"/>
      <c r="K177" s="317"/>
    </row>
    <row r="178" spans="2:11" s="1" customFormat="1" ht="15" customHeight="1">
      <c r="B178" s="294"/>
      <c r="C178" s="271" t="s">
        <v>57</v>
      </c>
      <c r="D178" s="271"/>
      <c r="E178" s="271"/>
      <c r="F178" s="292" t="s">
        <v>2673</v>
      </c>
      <c r="G178" s="271"/>
      <c r="H178" s="271" t="s">
        <v>2743</v>
      </c>
      <c r="I178" s="271" t="s">
        <v>2744</v>
      </c>
      <c r="J178" s="271">
        <v>1</v>
      </c>
      <c r="K178" s="317"/>
    </row>
    <row r="179" spans="2:11" s="1" customFormat="1" ht="15" customHeight="1">
      <c r="B179" s="294"/>
      <c r="C179" s="271" t="s">
        <v>53</v>
      </c>
      <c r="D179" s="271"/>
      <c r="E179" s="271"/>
      <c r="F179" s="292" t="s">
        <v>2673</v>
      </c>
      <c r="G179" s="271"/>
      <c r="H179" s="271" t="s">
        <v>2745</v>
      </c>
      <c r="I179" s="271" t="s">
        <v>2675</v>
      </c>
      <c r="J179" s="271">
        <v>20</v>
      </c>
      <c r="K179" s="317"/>
    </row>
    <row r="180" spans="2:11" s="1" customFormat="1" ht="15" customHeight="1">
      <c r="B180" s="294"/>
      <c r="C180" s="271" t="s">
        <v>54</v>
      </c>
      <c r="D180" s="271"/>
      <c r="E180" s="271"/>
      <c r="F180" s="292" t="s">
        <v>2673</v>
      </c>
      <c r="G180" s="271"/>
      <c r="H180" s="271" t="s">
        <v>2746</v>
      </c>
      <c r="I180" s="271" t="s">
        <v>2675</v>
      </c>
      <c r="J180" s="271">
        <v>255</v>
      </c>
      <c r="K180" s="317"/>
    </row>
    <row r="181" spans="2:11" s="1" customFormat="1" ht="15" customHeight="1">
      <c r="B181" s="294"/>
      <c r="C181" s="271" t="s">
        <v>147</v>
      </c>
      <c r="D181" s="271"/>
      <c r="E181" s="271"/>
      <c r="F181" s="292" t="s">
        <v>2673</v>
      </c>
      <c r="G181" s="271"/>
      <c r="H181" s="271" t="s">
        <v>2637</v>
      </c>
      <c r="I181" s="271" t="s">
        <v>2675</v>
      </c>
      <c r="J181" s="271">
        <v>10</v>
      </c>
      <c r="K181" s="317"/>
    </row>
    <row r="182" spans="2:11" s="1" customFormat="1" ht="15" customHeight="1">
      <c r="B182" s="294"/>
      <c r="C182" s="271" t="s">
        <v>148</v>
      </c>
      <c r="D182" s="271"/>
      <c r="E182" s="271"/>
      <c r="F182" s="292" t="s">
        <v>2673</v>
      </c>
      <c r="G182" s="271"/>
      <c r="H182" s="271" t="s">
        <v>2747</v>
      </c>
      <c r="I182" s="271" t="s">
        <v>2708</v>
      </c>
      <c r="J182" s="271"/>
      <c r="K182" s="317"/>
    </row>
    <row r="183" spans="2:11" s="1" customFormat="1" ht="15" customHeight="1">
      <c r="B183" s="294"/>
      <c r="C183" s="271" t="s">
        <v>2748</v>
      </c>
      <c r="D183" s="271"/>
      <c r="E183" s="271"/>
      <c r="F183" s="292" t="s">
        <v>2673</v>
      </c>
      <c r="G183" s="271"/>
      <c r="H183" s="271" t="s">
        <v>2749</v>
      </c>
      <c r="I183" s="271" t="s">
        <v>2708</v>
      </c>
      <c r="J183" s="271"/>
      <c r="K183" s="317"/>
    </row>
    <row r="184" spans="2:11" s="1" customFormat="1" ht="15" customHeight="1">
      <c r="B184" s="294"/>
      <c r="C184" s="271" t="s">
        <v>2737</v>
      </c>
      <c r="D184" s="271"/>
      <c r="E184" s="271"/>
      <c r="F184" s="292" t="s">
        <v>2673</v>
      </c>
      <c r="G184" s="271"/>
      <c r="H184" s="271" t="s">
        <v>2750</v>
      </c>
      <c r="I184" s="271" t="s">
        <v>2708</v>
      </c>
      <c r="J184" s="271"/>
      <c r="K184" s="317"/>
    </row>
    <row r="185" spans="2:11" s="1" customFormat="1" ht="15" customHeight="1">
      <c r="B185" s="294"/>
      <c r="C185" s="271" t="s">
        <v>150</v>
      </c>
      <c r="D185" s="271"/>
      <c r="E185" s="271"/>
      <c r="F185" s="292" t="s">
        <v>2679</v>
      </c>
      <c r="G185" s="271"/>
      <c r="H185" s="271" t="s">
        <v>2751</v>
      </c>
      <c r="I185" s="271" t="s">
        <v>2675</v>
      </c>
      <c r="J185" s="271">
        <v>50</v>
      </c>
      <c r="K185" s="317"/>
    </row>
    <row r="186" spans="2:11" s="1" customFormat="1" ht="15" customHeight="1">
      <c r="B186" s="294"/>
      <c r="C186" s="271" t="s">
        <v>2752</v>
      </c>
      <c r="D186" s="271"/>
      <c r="E186" s="271"/>
      <c r="F186" s="292" t="s">
        <v>2679</v>
      </c>
      <c r="G186" s="271"/>
      <c r="H186" s="271" t="s">
        <v>2753</v>
      </c>
      <c r="I186" s="271" t="s">
        <v>2754</v>
      </c>
      <c r="J186" s="271"/>
      <c r="K186" s="317"/>
    </row>
    <row r="187" spans="2:11" s="1" customFormat="1" ht="15" customHeight="1">
      <c r="B187" s="294"/>
      <c r="C187" s="271" t="s">
        <v>2755</v>
      </c>
      <c r="D187" s="271"/>
      <c r="E187" s="271"/>
      <c r="F187" s="292" t="s">
        <v>2679</v>
      </c>
      <c r="G187" s="271"/>
      <c r="H187" s="271" t="s">
        <v>2756</v>
      </c>
      <c r="I187" s="271" t="s">
        <v>2754</v>
      </c>
      <c r="J187" s="271"/>
      <c r="K187" s="317"/>
    </row>
    <row r="188" spans="2:11" s="1" customFormat="1" ht="15" customHeight="1">
      <c r="B188" s="294"/>
      <c r="C188" s="271" t="s">
        <v>2757</v>
      </c>
      <c r="D188" s="271"/>
      <c r="E188" s="271"/>
      <c r="F188" s="292" t="s">
        <v>2679</v>
      </c>
      <c r="G188" s="271"/>
      <c r="H188" s="271" t="s">
        <v>2758</v>
      </c>
      <c r="I188" s="271" t="s">
        <v>2754</v>
      </c>
      <c r="J188" s="271"/>
      <c r="K188" s="317"/>
    </row>
    <row r="189" spans="2:11" s="1" customFormat="1" ht="15" customHeight="1">
      <c r="B189" s="294"/>
      <c r="C189" s="330" t="s">
        <v>2759</v>
      </c>
      <c r="D189" s="271"/>
      <c r="E189" s="271"/>
      <c r="F189" s="292" t="s">
        <v>2679</v>
      </c>
      <c r="G189" s="271"/>
      <c r="H189" s="271" t="s">
        <v>2760</v>
      </c>
      <c r="I189" s="271" t="s">
        <v>2761</v>
      </c>
      <c r="J189" s="331" t="s">
        <v>2762</v>
      </c>
      <c r="K189" s="317"/>
    </row>
    <row r="190" spans="2:11" s="1" customFormat="1" ht="15" customHeight="1">
      <c r="B190" s="294"/>
      <c r="C190" s="330" t="s">
        <v>42</v>
      </c>
      <c r="D190" s="271"/>
      <c r="E190" s="271"/>
      <c r="F190" s="292" t="s">
        <v>2673</v>
      </c>
      <c r="G190" s="271"/>
      <c r="H190" s="268" t="s">
        <v>2763</v>
      </c>
      <c r="I190" s="271" t="s">
        <v>2764</v>
      </c>
      <c r="J190" s="271"/>
      <c r="K190" s="317"/>
    </row>
    <row r="191" spans="2:11" s="1" customFormat="1" ht="15" customHeight="1">
      <c r="B191" s="294"/>
      <c r="C191" s="330" t="s">
        <v>2765</v>
      </c>
      <c r="D191" s="271"/>
      <c r="E191" s="271"/>
      <c r="F191" s="292" t="s">
        <v>2673</v>
      </c>
      <c r="G191" s="271"/>
      <c r="H191" s="271" t="s">
        <v>2766</v>
      </c>
      <c r="I191" s="271" t="s">
        <v>2708</v>
      </c>
      <c r="J191" s="271"/>
      <c r="K191" s="317"/>
    </row>
    <row r="192" spans="2:11" s="1" customFormat="1" ht="15" customHeight="1">
      <c r="B192" s="294"/>
      <c r="C192" s="330" t="s">
        <v>2767</v>
      </c>
      <c r="D192" s="271"/>
      <c r="E192" s="271"/>
      <c r="F192" s="292" t="s">
        <v>2673</v>
      </c>
      <c r="G192" s="271"/>
      <c r="H192" s="271" t="s">
        <v>2768</v>
      </c>
      <c r="I192" s="271" t="s">
        <v>2708</v>
      </c>
      <c r="J192" s="271"/>
      <c r="K192" s="317"/>
    </row>
    <row r="193" spans="2:11" s="1" customFormat="1" ht="15" customHeight="1">
      <c r="B193" s="294"/>
      <c r="C193" s="330" t="s">
        <v>2769</v>
      </c>
      <c r="D193" s="271"/>
      <c r="E193" s="271"/>
      <c r="F193" s="292" t="s">
        <v>2679</v>
      </c>
      <c r="G193" s="271"/>
      <c r="H193" s="271" t="s">
        <v>2770</v>
      </c>
      <c r="I193" s="271" t="s">
        <v>2708</v>
      </c>
      <c r="J193" s="271"/>
      <c r="K193" s="317"/>
    </row>
    <row r="194" spans="2:11" s="1" customFormat="1" ht="15" customHeight="1">
      <c r="B194" s="323"/>
      <c r="C194" s="332"/>
      <c r="D194" s="303"/>
      <c r="E194" s="303"/>
      <c r="F194" s="303"/>
      <c r="G194" s="303"/>
      <c r="H194" s="303"/>
      <c r="I194" s="303"/>
      <c r="J194" s="303"/>
      <c r="K194" s="324"/>
    </row>
    <row r="195" spans="2:11" s="1" customFormat="1" ht="18.75" customHeight="1">
      <c r="B195" s="305"/>
      <c r="C195" s="315"/>
      <c r="D195" s="315"/>
      <c r="E195" s="315"/>
      <c r="F195" s="325"/>
      <c r="G195" s="315"/>
      <c r="H195" s="315"/>
      <c r="I195" s="315"/>
      <c r="J195" s="315"/>
      <c r="K195" s="305"/>
    </row>
    <row r="196" spans="2:11" s="1" customFormat="1" ht="18.75" customHeight="1">
      <c r="B196" s="305"/>
      <c r="C196" s="315"/>
      <c r="D196" s="315"/>
      <c r="E196" s="315"/>
      <c r="F196" s="325"/>
      <c r="G196" s="315"/>
      <c r="H196" s="315"/>
      <c r="I196" s="315"/>
      <c r="J196" s="315"/>
      <c r="K196" s="305"/>
    </row>
    <row r="197" spans="2:11" s="1" customFormat="1" ht="18.75" customHeight="1">
      <c r="B197" s="278"/>
      <c r="C197" s="278"/>
      <c r="D197" s="278"/>
      <c r="E197" s="278"/>
      <c r="F197" s="278"/>
      <c r="G197" s="278"/>
      <c r="H197" s="278"/>
      <c r="I197" s="278"/>
      <c r="J197" s="278"/>
      <c r="K197" s="278"/>
    </row>
    <row r="198" spans="2:11" s="1" customFormat="1" ht="13.5">
      <c r="B198" s="260"/>
      <c r="C198" s="261"/>
      <c r="D198" s="261"/>
      <c r="E198" s="261"/>
      <c r="F198" s="261"/>
      <c r="G198" s="261"/>
      <c r="H198" s="261"/>
      <c r="I198" s="261"/>
      <c r="J198" s="261"/>
      <c r="K198" s="262"/>
    </row>
    <row r="199" spans="2:11" s="1" customFormat="1" ht="21">
      <c r="B199" s="263"/>
      <c r="C199" s="391" t="s">
        <v>2771</v>
      </c>
      <c r="D199" s="391"/>
      <c r="E199" s="391"/>
      <c r="F199" s="391"/>
      <c r="G199" s="391"/>
      <c r="H199" s="391"/>
      <c r="I199" s="391"/>
      <c r="J199" s="391"/>
      <c r="K199" s="264"/>
    </row>
    <row r="200" spans="2:11" s="1" customFormat="1" ht="25.5" customHeight="1">
      <c r="B200" s="263"/>
      <c r="C200" s="333" t="s">
        <v>2772</v>
      </c>
      <c r="D200" s="333"/>
      <c r="E200" s="333"/>
      <c r="F200" s="333" t="s">
        <v>2773</v>
      </c>
      <c r="G200" s="334"/>
      <c r="H200" s="392" t="s">
        <v>2774</v>
      </c>
      <c r="I200" s="392"/>
      <c r="J200" s="392"/>
      <c r="K200" s="264"/>
    </row>
    <row r="201" spans="2:11" s="1" customFormat="1" ht="5.25" customHeight="1">
      <c r="B201" s="294"/>
      <c r="C201" s="289"/>
      <c r="D201" s="289"/>
      <c r="E201" s="289"/>
      <c r="F201" s="289"/>
      <c r="G201" s="315"/>
      <c r="H201" s="289"/>
      <c r="I201" s="289"/>
      <c r="J201" s="289"/>
      <c r="K201" s="317"/>
    </row>
    <row r="202" spans="2:11" s="1" customFormat="1" ht="15" customHeight="1">
      <c r="B202" s="294"/>
      <c r="C202" s="271" t="s">
        <v>2764</v>
      </c>
      <c r="D202" s="271"/>
      <c r="E202" s="271"/>
      <c r="F202" s="292" t="s">
        <v>43</v>
      </c>
      <c r="G202" s="271"/>
      <c r="H202" s="393" t="s">
        <v>2775</v>
      </c>
      <c r="I202" s="393"/>
      <c r="J202" s="393"/>
      <c r="K202" s="317"/>
    </row>
    <row r="203" spans="2:11" s="1" customFormat="1" ht="15" customHeight="1">
      <c r="B203" s="294"/>
      <c r="C203" s="271"/>
      <c r="D203" s="271"/>
      <c r="E203" s="271"/>
      <c r="F203" s="292" t="s">
        <v>44</v>
      </c>
      <c r="G203" s="271"/>
      <c r="H203" s="393" t="s">
        <v>2776</v>
      </c>
      <c r="I203" s="393"/>
      <c r="J203" s="393"/>
      <c r="K203" s="317"/>
    </row>
    <row r="204" spans="2:11" s="1" customFormat="1" ht="15" customHeight="1">
      <c r="B204" s="294"/>
      <c r="C204" s="271"/>
      <c r="D204" s="271"/>
      <c r="E204" s="271"/>
      <c r="F204" s="292" t="s">
        <v>47</v>
      </c>
      <c r="G204" s="271"/>
      <c r="H204" s="393" t="s">
        <v>2777</v>
      </c>
      <c r="I204" s="393"/>
      <c r="J204" s="393"/>
      <c r="K204" s="317"/>
    </row>
    <row r="205" spans="2:11" s="1" customFormat="1" ht="15" customHeight="1">
      <c r="B205" s="294"/>
      <c r="C205" s="271"/>
      <c r="D205" s="271"/>
      <c r="E205" s="271"/>
      <c r="F205" s="292" t="s">
        <v>45</v>
      </c>
      <c r="G205" s="271"/>
      <c r="H205" s="393" t="s">
        <v>2778</v>
      </c>
      <c r="I205" s="393"/>
      <c r="J205" s="393"/>
      <c r="K205" s="317"/>
    </row>
    <row r="206" spans="2:11" s="1" customFormat="1" ht="15" customHeight="1">
      <c r="B206" s="294"/>
      <c r="C206" s="271"/>
      <c r="D206" s="271"/>
      <c r="E206" s="271"/>
      <c r="F206" s="292" t="s">
        <v>46</v>
      </c>
      <c r="G206" s="271"/>
      <c r="H206" s="393" t="s">
        <v>2779</v>
      </c>
      <c r="I206" s="393"/>
      <c r="J206" s="393"/>
      <c r="K206" s="317"/>
    </row>
    <row r="207" spans="2:11" s="1" customFormat="1" ht="15" customHeight="1">
      <c r="B207" s="294"/>
      <c r="C207" s="271"/>
      <c r="D207" s="271"/>
      <c r="E207" s="271"/>
      <c r="F207" s="292"/>
      <c r="G207" s="271"/>
      <c r="H207" s="271"/>
      <c r="I207" s="271"/>
      <c r="J207" s="271"/>
      <c r="K207" s="317"/>
    </row>
    <row r="208" spans="2:11" s="1" customFormat="1" ht="15" customHeight="1">
      <c r="B208" s="294"/>
      <c r="C208" s="271" t="s">
        <v>2720</v>
      </c>
      <c r="D208" s="271"/>
      <c r="E208" s="271"/>
      <c r="F208" s="292" t="s">
        <v>79</v>
      </c>
      <c r="G208" s="271"/>
      <c r="H208" s="393" t="s">
        <v>2780</v>
      </c>
      <c r="I208" s="393"/>
      <c r="J208" s="393"/>
      <c r="K208" s="317"/>
    </row>
    <row r="209" spans="2:11" s="1" customFormat="1" ht="15" customHeight="1">
      <c r="B209" s="294"/>
      <c r="C209" s="271"/>
      <c r="D209" s="271"/>
      <c r="E209" s="271"/>
      <c r="F209" s="292" t="s">
        <v>2616</v>
      </c>
      <c r="G209" s="271"/>
      <c r="H209" s="393" t="s">
        <v>2617</v>
      </c>
      <c r="I209" s="393"/>
      <c r="J209" s="393"/>
      <c r="K209" s="317"/>
    </row>
    <row r="210" spans="2:11" s="1" customFormat="1" ht="15" customHeight="1">
      <c r="B210" s="294"/>
      <c r="C210" s="271"/>
      <c r="D210" s="271"/>
      <c r="E210" s="271"/>
      <c r="F210" s="292" t="s">
        <v>2614</v>
      </c>
      <c r="G210" s="271"/>
      <c r="H210" s="393" t="s">
        <v>2781</v>
      </c>
      <c r="I210" s="393"/>
      <c r="J210" s="393"/>
      <c r="K210" s="317"/>
    </row>
    <row r="211" spans="2:11" s="1" customFormat="1" ht="15" customHeight="1">
      <c r="B211" s="335"/>
      <c r="C211" s="271"/>
      <c r="D211" s="271"/>
      <c r="E211" s="271"/>
      <c r="F211" s="292" t="s">
        <v>102</v>
      </c>
      <c r="G211" s="330"/>
      <c r="H211" s="394" t="s">
        <v>2618</v>
      </c>
      <c r="I211" s="394"/>
      <c r="J211" s="394"/>
      <c r="K211" s="336"/>
    </row>
    <row r="212" spans="2:11" s="1" customFormat="1" ht="15" customHeight="1">
      <c r="B212" s="335"/>
      <c r="C212" s="271"/>
      <c r="D212" s="271"/>
      <c r="E212" s="271"/>
      <c r="F212" s="292" t="s">
        <v>2619</v>
      </c>
      <c r="G212" s="330"/>
      <c r="H212" s="394" t="s">
        <v>1994</v>
      </c>
      <c r="I212" s="394"/>
      <c r="J212" s="394"/>
      <c r="K212" s="336"/>
    </row>
    <row r="213" spans="2:11" s="1" customFormat="1" ht="15" customHeight="1">
      <c r="B213" s="335"/>
      <c r="C213" s="271"/>
      <c r="D213" s="271"/>
      <c r="E213" s="271"/>
      <c r="F213" s="292"/>
      <c r="G213" s="330"/>
      <c r="H213" s="321"/>
      <c r="I213" s="321"/>
      <c r="J213" s="321"/>
      <c r="K213" s="336"/>
    </row>
    <row r="214" spans="2:11" s="1" customFormat="1" ht="15" customHeight="1">
      <c r="B214" s="335"/>
      <c r="C214" s="271" t="s">
        <v>2744</v>
      </c>
      <c r="D214" s="271"/>
      <c r="E214" s="271"/>
      <c r="F214" s="292">
        <v>1</v>
      </c>
      <c r="G214" s="330"/>
      <c r="H214" s="394" t="s">
        <v>2782</v>
      </c>
      <c r="I214" s="394"/>
      <c r="J214" s="394"/>
      <c r="K214" s="336"/>
    </row>
    <row r="215" spans="2:11" s="1" customFormat="1" ht="15" customHeight="1">
      <c r="B215" s="335"/>
      <c r="C215" s="271"/>
      <c r="D215" s="271"/>
      <c r="E215" s="271"/>
      <c r="F215" s="292">
        <v>2</v>
      </c>
      <c r="G215" s="330"/>
      <c r="H215" s="394" t="s">
        <v>2783</v>
      </c>
      <c r="I215" s="394"/>
      <c r="J215" s="394"/>
      <c r="K215" s="336"/>
    </row>
    <row r="216" spans="2:11" s="1" customFormat="1" ht="15" customHeight="1">
      <c r="B216" s="335"/>
      <c r="C216" s="271"/>
      <c r="D216" s="271"/>
      <c r="E216" s="271"/>
      <c r="F216" s="292">
        <v>3</v>
      </c>
      <c r="G216" s="330"/>
      <c r="H216" s="394" t="s">
        <v>2784</v>
      </c>
      <c r="I216" s="394"/>
      <c r="J216" s="394"/>
      <c r="K216" s="336"/>
    </row>
    <row r="217" spans="2:11" s="1" customFormat="1" ht="15" customHeight="1">
      <c r="B217" s="335"/>
      <c r="C217" s="271"/>
      <c r="D217" s="271"/>
      <c r="E217" s="271"/>
      <c r="F217" s="292">
        <v>4</v>
      </c>
      <c r="G217" s="330"/>
      <c r="H217" s="394" t="s">
        <v>2785</v>
      </c>
      <c r="I217" s="394"/>
      <c r="J217" s="394"/>
      <c r="K217" s="336"/>
    </row>
    <row r="218" spans="2:11" s="1" customFormat="1" ht="12.75" customHeight="1">
      <c r="B218" s="337"/>
      <c r="C218" s="338"/>
      <c r="D218" s="338"/>
      <c r="E218" s="338"/>
      <c r="F218" s="338"/>
      <c r="G218" s="338"/>
      <c r="H218" s="338"/>
      <c r="I218" s="338"/>
      <c r="J218" s="338"/>
      <c r="K218" s="339"/>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Rekapitulace stavby</vt:lpstr>
      <vt:lpstr>1a - REKONSTRUKCE SÁLU BU...</vt:lpstr>
      <vt:lpstr>2 - ELEKTROINSTALACE SLAB...</vt:lpstr>
      <vt:lpstr>3 - ELEKTROINSTALACE NN -...</vt:lpstr>
      <vt:lpstr>4a - VZDUCHOTECHNIKA - př...</vt:lpstr>
      <vt:lpstr>5 - VYTÁPĚNÍ     </vt:lpstr>
      <vt:lpstr>6 - ZDRAVOTECHNICKÉ INSTA...</vt:lpstr>
      <vt:lpstr>7 - AUDIOVIZUÁLNÍ TECHNIK...</vt:lpstr>
      <vt:lpstr>8 - VEDLEJŠÍ ROZPOČTOVÉ N...</vt:lpstr>
      <vt:lpstr>Pokyny pro vyplnění</vt:lpstr>
      <vt:lpstr>'1a - REKONSTRUKCE SÁLU BU...'!Názvy_tisku</vt:lpstr>
      <vt:lpstr>'2 - ELEKTROINSTALACE SLAB...'!Názvy_tisku</vt:lpstr>
      <vt:lpstr>'3 - ELEKTROINSTALACE NN -...'!Názvy_tisku</vt:lpstr>
      <vt:lpstr>'4a - VZDUCHOTECHNIKA - př...'!Názvy_tisku</vt:lpstr>
      <vt:lpstr>'5 - VYTÁPĚNÍ     '!Názvy_tisku</vt:lpstr>
      <vt:lpstr>'6 - ZDRAVOTECHNICKÉ INSTA...'!Názvy_tisku</vt:lpstr>
      <vt:lpstr>'7 - AUDIOVIZUÁLNÍ TECHNIK...'!Názvy_tisku</vt:lpstr>
      <vt:lpstr>'8 - VEDLEJŠÍ ROZPOČTOVÉ N...'!Názvy_tisku</vt:lpstr>
      <vt:lpstr>'Rekapitulace stavby'!Názvy_tisku</vt:lpstr>
      <vt:lpstr>'1a - REKONSTRUKCE SÁLU BU...'!Oblast_tisku</vt:lpstr>
      <vt:lpstr>'2 - ELEKTROINSTALACE SLAB...'!Oblast_tisku</vt:lpstr>
      <vt:lpstr>'3 - ELEKTROINSTALACE NN -...'!Oblast_tisku</vt:lpstr>
      <vt:lpstr>'4a - VZDUCHOTECHNIKA - př...'!Oblast_tisku</vt:lpstr>
      <vt:lpstr>'5 - VYTÁPĚNÍ     '!Oblast_tisku</vt:lpstr>
      <vt:lpstr>'6 - ZDRAVOTECHNICKÉ INSTA...'!Oblast_tisku</vt:lpstr>
      <vt:lpstr>'7 - AUDIOVIZUÁLNÍ TECHNIK...'!Oblast_tisku</vt:lpstr>
      <vt:lpstr>'8 - VEDLEJŠÍ ROZPOČTOVÉ N...'!Oblast_tisku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Nina Blavková</dc:creator>
  <cp:lastModifiedBy>Nina Blavková</cp:lastModifiedBy>
  <cp:lastPrinted>2022-03-21T07:47:42Z</cp:lastPrinted>
  <dcterms:created xsi:type="dcterms:W3CDTF">2022-03-21T07:43:35Z</dcterms:created>
  <dcterms:modified xsi:type="dcterms:W3CDTF">2022-03-21T07:47:48Z</dcterms:modified>
</cp:coreProperties>
</file>